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drawings/drawing4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drawings/drawing6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7.xml" ContentType="application/vnd.openxmlformats-officedocument.drawing+xml"/>
  <Override PartName="/xl/charts/chart22.xml" ContentType="application/vnd.openxmlformats-officedocument.drawingml.chart+xml"/>
  <Override PartName="/xl/drawings/drawing8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90" windowWidth="20730" windowHeight="11700" activeTab="3"/>
  </bookViews>
  <sheets>
    <sheet name="Kent Measure by Trust" sheetId="9" r:id="rId1"/>
    <sheet name="Surrey Measure by Trust" sheetId="5" r:id="rId2"/>
    <sheet name="Sussex Measure by Trust" sheetId="7" r:id="rId3"/>
    <sheet name="Trust by Domain" sheetId="6" r:id="rId4"/>
    <sheet name="Raw" sheetId="1" state="hidden" r:id="rId5"/>
    <sheet name="Chart Data" sheetId="4" state="hidden" r:id="rId6"/>
    <sheet name="Data 1" sheetId="10" state="hidden" r:id="rId7"/>
    <sheet name="Lookups" sheetId="2" state="hidden" r:id="rId8"/>
    <sheet name="Data2" sheetId="12" state="hidden" r:id="rId9"/>
    <sheet name="Lookups2" sheetId="11" state="hidden" r:id="rId10"/>
    <sheet name="Input Data" sheetId="14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8" hidden="1">Data2!$A$1:$XFC$1167</definedName>
    <definedName name="_xlnm._FilterDatabase" localSheetId="4" hidden="1">Raw!$A$1:$E$11847</definedName>
    <definedName name="_HRA1">'[1]Chart data'!$C$42:$J$42</definedName>
    <definedName name="_HRT1">'[1]Chart data'!$C$31:$J$31</definedName>
    <definedName name="_WKA1">'[1]Chart data'!$C$45:$J$45</definedName>
    <definedName name="_WKT1">'[1]Chart data'!$C$34:$J$34</definedName>
    <definedName name="_WSA1">'[1]Chart data'!$C$46:$J$46</definedName>
    <definedName name="_WST1">'[1]Chart data'!$C$35:$J$35</definedName>
    <definedName name="aaa" hidden="1">{"'Trust by name'!$A$6:$E$350","'Trust by name'!$A$1:$D$348"}</definedName>
    <definedName name="all">#REF!</definedName>
    <definedName name="Amb">#REF!</definedName>
    <definedName name="AxisForm">[2]Sheet2!$C$72</definedName>
    <definedName name="AxisMax">[2]Sheet2!$B$71</definedName>
    <definedName name="AxisMin">[2]Sheet2!$B$72</definedName>
    <definedName name="BHCA">'[3]Chart Data'!$C$46:$N$46</definedName>
    <definedName name="BHCA1">'[1]Chart data'!$C$39:$J$39</definedName>
    <definedName name="BHCT">'[3]Chart Data'!$C$34:$N$34</definedName>
    <definedName name="BHCT1">'[1]Chart data'!$C$28:$J$28</definedName>
    <definedName name="cantarg1data">#REF!</definedName>
    <definedName name="cantarg2data">#REF!</definedName>
    <definedName name="cantarg3data">#REF!</definedName>
    <definedName name="cantarg4data">#REF!</definedName>
    <definedName name="cantarg5data">#REF!</definedName>
    <definedName name="cantarg6data">#REF!</definedName>
    <definedName name="cod">#REF!</definedName>
    <definedName name="Combined_Export">[4]Combined_Export!$A$1:$D$173</definedName>
    <definedName name="Current">#REF!</definedName>
    <definedName name="DataCNT">[2]Data!$A$1</definedName>
    <definedName name="Dom_1_patient_numbers">'Data 1'!$F$11:$Y$11</definedName>
    <definedName name="Dom_10_patient_numbers">'Data 1'!$F$248:$Y$248</definedName>
    <definedName name="Dom_2_patient_numbers">'Data 1'!$F$32:$Y$32</definedName>
    <definedName name="Dom_2_patient_numbers_2">'Data 1'!$F$41:$Y$41</definedName>
    <definedName name="Dom_3_patient_numbers">'Data 1'!$F$56:$Y$56</definedName>
    <definedName name="Dom_4_patient_numbers">'Data 1'!$F$83:$Y$83</definedName>
    <definedName name="Dom_5_patient_numbers">'Data 1'!$F$113:$Y$113</definedName>
    <definedName name="Dom_6_patient_numbers">'Data 1'!$F$137:$Y$137</definedName>
    <definedName name="Dom_7_patient_numbers">'Data 1'!$F$161:$Y$161</definedName>
    <definedName name="Dom_8_patient_numbers">'Data 1'!$F$185:$Y$185</definedName>
    <definedName name="Dom_9_patient_numbers">'Data 1'!$F$224:$Y$224</definedName>
    <definedName name="dsds" hidden="1">{"'Trust by name'!$A$6:$E$350","'Trust by name'!$A$1:$D$348"}</definedName>
    <definedName name="ECKA">'[3]Chart Data'!$C$48:$N$48</definedName>
    <definedName name="ECKA1">'[1]Chart data'!$C$41:$J$41</definedName>
    <definedName name="ECKT">'[3]Chart Data'!$C$36:$N$36</definedName>
    <definedName name="ECKT1">'[1]Chart data'!$C$30:$J$30</definedName>
    <definedName name="ESDWA">'[3]Chart Data'!$C$47:$N$47</definedName>
    <definedName name="ESDWA1">'[1]Chart data'!$C$40:$J$40</definedName>
    <definedName name="ESDWT">'[3]Chart Data'!$C$35:$N$35</definedName>
    <definedName name="ESDWT1">'[1]Chart data'!$C$29:$J$29</definedName>
    <definedName name="fdfd" hidden="1">{"'Trust by name'!$A$6:$E$350","'Trust by name'!$A$1:$D$348"}</definedName>
    <definedName name="fghjkk" hidden="1">{"'Trust by name'!$A$6:$E$350","'Trust by name'!$A$1:$D$348"}</definedName>
    <definedName name="gggg" hidden="1">{"'Trust by name'!$A$6:$E$350","'Trust by name'!$A$1:$D$348"}</definedName>
    <definedName name="HRA">'[3]Chart Data'!$C$49:$N$49</definedName>
    <definedName name="HRT">'[3]Chart Data'!$C$37:$N$37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list">#REF!</definedName>
    <definedName name="list2">#REF!</definedName>
    <definedName name="list3">#REF!</definedName>
    <definedName name="list4">#REF!</definedName>
    <definedName name="LISTCLOSE">#REF!</definedName>
    <definedName name="listHA">#REF!</definedName>
    <definedName name="LISTNEW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jorUnit">[2]Sheet2!$C$71</definedName>
    <definedName name="MEDA">'[3]Chart Data'!$C$50:$N$50</definedName>
    <definedName name="MEDA1">'[1]Chart data'!$C$43:$J$43</definedName>
    <definedName name="MEDT">'[3]Chart Data'!$C$38:$N$38</definedName>
    <definedName name="MEDT1">'[1]Chart data'!$C$32:$J$32</definedName>
    <definedName name="noofcopies">[5]Printing!$B$3</definedName>
    <definedName name="printers">[5]Printing!$B$4</definedName>
    <definedName name="saa" hidden="1">{"'Trust by name'!$A$6:$E$350","'Trust by name'!$A$1:$D$348"}</definedName>
    <definedName name="sas" hidden="1">{"'Trust by name'!$A$6:$E$350","'Trust by name'!$A$1:$D$348"}</definedName>
    <definedName name="sdadas" hidden="1">{"'Trust by name'!$A$6:$E$350","'Trust by name'!$A$1:$D$348"}</definedName>
    <definedName name="SURA">'[3]Chart Data'!$C$51:$N$51</definedName>
    <definedName name="SURA1">'[1]Chart data'!$C$44:$J$44</definedName>
    <definedName name="SURT">'[3]Chart Data'!$C$39:$N$39</definedName>
    <definedName name="SURT1">'[1]Chart data'!$C$33:$J$33</definedName>
    <definedName name="Total_patients_9.2B">[6]Data!$F$233:$V$233</definedName>
    <definedName name="TRAJ">OFFSET([7]P3_TrajExporter!$A$1, 0,3,MATCH("*", [7]P3_TrajExporter!$A$1:$A$65536, -1),  4)</definedName>
    <definedName name="trustno">'[5]Chart Data'!$A$1</definedName>
    <definedName name="WKA">'[3]Chart Data'!$C$52:$N$52</definedName>
    <definedName name="WKT">'[3]Chart Data'!$C$40:$N$40</definedName>
    <definedName name="WSA">'[3]Chart Data'!$C$53:$N$53</definedName>
    <definedName name="WST">'[3]Chart Data'!$C$41:$N$41</definedName>
    <definedName name="XVal">'[3]Chart Data'!$C$6:$N6</definedName>
    <definedName name="XVal1">'[1]Chart data'!$C$27:$J$27</definedName>
  </definedNames>
  <calcPr calcId="145621"/>
</workbook>
</file>

<file path=xl/calcChain.xml><?xml version="1.0" encoding="utf-8"?>
<calcChain xmlns="http://schemas.openxmlformats.org/spreadsheetml/2006/main">
  <c r="Q6" i="4" l="1"/>
  <c r="P6" i="4"/>
  <c r="D860" i="12" l="1"/>
  <c r="J2" i="12" l="1"/>
  <c r="J3" i="12" s="1"/>
  <c r="O6" i="4"/>
  <c r="C1" i="4" l="1"/>
  <c r="D1167" i="12" l="1"/>
  <c r="D116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46" i="12"/>
  <c r="H1167" i="12"/>
  <c r="H1166" i="12"/>
  <c r="H1165" i="12"/>
  <c r="H1163" i="12"/>
  <c r="H1162" i="12"/>
  <c r="H1161" i="12"/>
  <c r="H1160" i="12"/>
  <c r="H1159" i="12"/>
  <c r="H1158" i="12"/>
  <c r="H1157" i="12"/>
  <c r="H1156" i="12"/>
  <c r="H1155" i="12"/>
  <c r="H1154" i="12"/>
  <c r="H1153" i="12"/>
  <c r="H1152" i="12"/>
  <c r="H1151" i="12"/>
  <c r="H1150" i="12"/>
  <c r="H1149" i="12"/>
  <c r="H1148" i="12"/>
  <c r="H1147" i="12"/>
  <c r="H1146" i="12"/>
  <c r="D68" i="12" l="1"/>
  <c r="F68" i="12" s="1"/>
  <c r="I65" i="12" l="1"/>
  <c r="H65" i="12"/>
  <c r="D65" i="12"/>
  <c r="I87" i="12"/>
  <c r="H87" i="12"/>
  <c r="D87" i="12"/>
  <c r="F87" i="12" s="1"/>
  <c r="I109" i="12"/>
  <c r="H109" i="12"/>
  <c r="D109" i="12"/>
  <c r="I131" i="12"/>
  <c r="H131" i="12"/>
  <c r="D131" i="12"/>
  <c r="I153" i="12"/>
  <c r="H153" i="12"/>
  <c r="D153" i="12"/>
  <c r="F153" i="12" s="1"/>
  <c r="I175" i="12"/>
  <c r="H175" i="12"/>
  <c r="D175" i="12"/>
  <c r="I197" i="12"/>
  <c r="H197" i="12"/>
  <c r="D197" i="12"/>
  <c r="I219" i="12"/>
  <c r="H219" i="12"/>
  <c r="D219" i="12"/>
  <c r="I241" i="12"/>
  <c r="H241" i="12"/>
  <c r="D241" i="12"/>
  <c r="I263" i="12"/>
  <c r="H263" i="12"/>
  <c r="D263" i="12"/>
  <c r="I285" i="12"/>
  <c r="H285" i="12"/>
  <c r="D285" i="12"/>
  <c r="I307" i="12"/>
  <c r="H307" i="12"/>
  <c r="D307" i="12"/>
  <c r="F307" i="12" s="1"/>
  <c r="I329" i="12"/>
  <c r="H329" i="12"/>
  <c r="D329" i="12"/>
  <c r="I351" i="12"/>
  <c r="H351" i="12"/>
  <c r="D351" i="12"/>
  <c r="I373" i="12"/>
  <c r="H373" i="12"/>
  <c r="D373" i="12"/>
  <c r="F373" i="12" s="1"/>
  <c r="I395" i="12"/>
  <c r="H395" i="12"/>
  <c r="D395" i="12"/>
  <c r="I417" i="12"/>
  <c r="H417" i="12"/>
  <c r="D417" i="12"/>
  <c r="I439" i="12"/>
  <c r="H439" i="12"/>
  <c r="D439" i="12"/>
  <c r="I461" i="12"/>
  <c r="H461" i="12"/>
  <c r="D461" i="12"/>
  <c r="I483" i="12"/>
  <c r="H483" i="12"/>
  <c r="D483" i="12"/>
  <c r="I505" i="12"/>
  <c r="H505" i="12"/>
  <c r="D505" i="12"/>
  <c r="I527" i="12"/>
  <c r="H527" i="12"/>
  <c r="D527" i="12"/>
  <c r="I549" i="12"/>
  <c r="H549" i="12"/>
  <c r="D549" i="12"/>
  <c r="I571" i="12"/>
  <c r="H571" i="12"/>
  <c r="D571" i="12"/>
  <c r="I593" i="12"/>
  <c r="H593" i="12"/>
  <c r="D593" i="12"/>
  <c r="I615" i="12"/>
  <c r="H615" i="12"/>
  <c r="D615" i="12"/>
  <c r="I637" i="12"/>
  <c r="H637" i="12"/>
  <c r="D637" i="12"/>
  <c r="I659" i="12"/>
  <c r="H659" i="12"/>
  <c r="D659" i="12"/>
  <c r="I681" i="12"/>
  <c r="H681" i="12"/>
  <c r="D681" i="12"/>
  <c r="I703" i="12"/>
  <c r="H703" i="12"/>
  <c r="D703" i="12"/>
  <c r="I725" i="12"/>
  <c r="H725" i="12"/>
  <c r="D725" i="12"/>
  <c r="I747" i="12"/>
  <c r="H747" i="12"/>
  <c r="D747" i="12"/>
  <c r="I769" i="12"/>
  <c r="H769" i="12"/>
  <c r="D769" i="12"/>
  <c r="I791" i="12"/>
  <c r="H791" i="12"/>
  <c r="D791" i="12"/>
  <c r="I813" i="12"/>
  <c r="H813" i="12"/>
  <c r="D813" i="12"/>
  <c r="I835" i="12"/>
  <c r="H835" i="12"/>
  <c r="D835" i="12"/>
  <c r="I857" i="12"/>
  <c r="H857" i="12"/>
  <c r="D857" i="12"/>
  <c r="I879" i="12"/>
  <c r="H879" i="12"/>
  <c r="D879" i="12"/>
  <c r="I901" i="12"/>
  <c r="H901" i="12"/>
  <c r="D901" i="12"/>
  <c r="I923" i="12"/>
  <c r="H923" i="12"/>
  <c r="D923" i="12"/>
  <c r="I945" i="12"/>
  <c r="H945" i="12"/>
  <c r="D945" i="12"/>
  <c r="I967" i="12"/>
  <c r="H967" i="12"/>
  <c r="D967" i="12"/>
  <c r="I989" i="12"/>
  <c r="H989" i="12"/>
  <c r="D989" i="12"/>
  <c r="I1011" i="12"/>
  <c r="H1011" i="12"/>
  <c r="D1011" i="12"/>
  <c r="I1033" i="12"/>
  <c r="H1033" i="12"/>
  <c r="D1033" i="12"/>
  <c r="I1055" i="12"/>
  <c r="H1055" i="12"/>
  <c r="D1055" i="12"/>
  <c r="I1077" i="12"/>
  <c r="H1077" i="12"/>
  <c r="D1077" i="12"/>
  <c r="I1099" i="12"/>
  <c r="H1099" i="12"/>
  <c r="D1099" i="12"/>
  <c r="I1121" i="12"/>
  <c r="H1121" i="12"/>
  <c r="D1121" i="12"/>
  <c r="I1143" i="12"/>
  <c r="H1143" i="12"/>
  <c r="D1143" i="12"/>
  <c r="D43" i="12"/>
  <c r="H43" i="12"/>
  <c r="I43" i="12"/>
  <c r="H42" i="12"/>
  <c r="D638" i="12"/>
  <c r="E638" i="12" s="1"/>
  <c r="F638" i="12" s="1"/>
  <c r="H638" i="12"/>
  <c r="I638" i="12"/>
  <c r="H20" i="12"/>
  <c r="H21" i="12"/>
  <c r="D21" i="12"/>
  <c r="I21" i="12"/>
  <c r="E945" i="12" l="1"/>
  <c r="F945" i="12" s="1"/>
  <c r="G945" i="12"/>
  <c r="E351" i="12"/>
  <c r="E857" i="12"/>
  <c r="F857" i="12" s="1"/>
  <c r="G857" i="12"/>
  <c r="E769" i="12"/>
  <c r="E417" i="12"/>
  <c r="F417" i="12"/>
  <c r="E901" i="12"/>
  <c r="F901" i="12" s="1"/>
  <c r="G901" i="12"/>
  <c r="E285" i="12"/>
  <c r="E131" i="12"/>
  <c r="E505" i="12"/>
  <c r="E989" i="12"/>
  <c r="E879" i="12"/>
  <c r="E791" i="12"/>
  <c r="F703" i="12"/>
  <c r="E615" i="12"/>
  <c r="E527" i="12"/>
  <c r="E439" i="12"/>
  <c r="E241" i="12"/>
  <c r="E153" i="12"/>
  <c r="E65" i="12"/>
  <c r="E681" i="12"/>
  <c r="F21" i="12"/>
  <c r="E1099" i="12"/>
  <c r="E1011" i="12"/>
  <c r="E923" i="12"/>
  <c r="F813" i="12"/>
  <c r="E725" i="12"/>
  <c r="E637" i="12"/>
  <c r="E549" i="12"/>
  <c r="E461" i="12"/>
  <c r="E263" i="12"/>
  <c r="E175" i="12"/>
  <c r="E87" i="12"/>
  <c r="E1143" i="12"/>
  <c r="F1055" i="12"/>
  <c r="F967" i="12"/>
  <c r="E219" i="12"/>
  <c r="E43" i="12"/>
  <c r="E1121" i="12"/>
  <c r="E1033" i="12"/>
  <c r="E835" i="12"/>
  <c r="E747" i="12"/>
  <c r="E659" i="12"/>
  <c r="E571" i="12"/>
  <c r="E395" i="12"/>
  <c r="E307" i="12"/>
  <c r="E373" i="12"/>
  <c r="F42" i="11"/>
  <c r="F43" i="11"/>
  <c r="F44" i="11"/>
  <c r="F45" i="11"/>
  <c r="F46" i="11"/>
  <c r="F47" i="11"/>
  <c r="F48" i="11"/>
  <c r="F49" i="11"/>
  <c r="F50" i="11"/>
  <c r="F51" i="11"/>
  <c r="F41" i="11"/>
  <c r="D858" i="12" l="1"/>
  <c r="E858" i="12" s="1"/>
  <c r="F858" i="12" s="1"/>
  <c r="D418" i="12"/>
  <c r="D374" i="12"/>
  <c r="E374" i="12" s="1"/>
  <c r="D308" i="12"/>
  <c r="E308" i="12" s="1"/>
  <c r="N42" i="11"/>
  <c r="N43" i="11"/>
  <c r="N44" i="11"/>
  <c r="N41" i="11"/>
  <c r="N39" i="11"/>
  <c r="N40" i="11"/>
  <c r="N38" i="11"/>
  <c r="N33" i="11"/>
  <c r="N34" i="11"/>
  <c r="N35" i="11"/>
  <c r="N36" i="11"/>
  <c r="N37" i="11"/>
  <c r="N32" i="11"/>
  <c r="N29" i="11"/>
  <c r="N30" i="11"/>
  <c r="N31" i="11"/>
  <c r="N28" i="11"/>
  <c r="N25" i="11"/>
  <c r="N26" i="11"/>
  <c r="N27" i="11"/>
  <c r="N24" i="11"/>
  <c r="N21" i="11"/>
  <c r="N22" i="11"/>
  <c r="N23" i="11"/>
  <c r="N20" i="11"/>
  <c r="N15" i="11"/>
  <c r="N16" i="11"/>
  <c r="N17" i="11"/>
  <c r="N18" i="11"/>
  <c r="N19" i="11"/>
  <c r="N14" i="11"/>
  <c r="N10" i="11"/>
  <c r="N11" i="11"/>
  <c r="N12" i="11"/>
  <c r="N13" i="11"/>
  <c r="N9" i="11"/>
  <c r="N8" i="11"/>
  <c r="N7" i="11"/>
  <c r="N6" i="11"/>
  <c r="N4" i="11"/>
  <c r="N5" i="11"/>
  <c r="N3" i="11"/>
  <c r="F374" i="12" l="1"/>
  <c r="G374" i="12" s="1"/>
  <c r="E418" i="12"/>
  <c r="G418" i="12" s="1"/>
  <c r="F418" i="12"/>
  <c r="F308" i="12"/>
  <c r="D854" i="12"/>
  <c r="D855" i="12"/>
  <c r="E855" i="12" l="1"/>
  <c r="F855" i="12" s="1"/>
  <c r="G855" i="12"/>
  <c r="E854" i="12"/>
  <c r="F854" i="12" s="1"/>
  <c r="G854" i="12"/>
  <c r="G308" i="12"/>
  <c r="G306" i="12" s="1"/>
  <c r="E68" i="12"/>
  <c r="H24" i="12"/>
  <c r="I24" i="12"/>
  <c r="D174" i="12" l="1"/>
  <c r="E174" i="12" l="1"/>
  <c r="H914" i="12" l="1"/>
  <c r="H1145" i="12" l="1"/>
  <c r="H1144" i="12"/>
  <c r="H1141" i="12"/>
  <c r="H1140" i="12"/>
  <c r="H1139" i="12"/>
  <c r="H1138" i="12"/>
  <c r="H1137" i="12"/>
  <c r="H1136" i="12"/>
  <c r="H1135" i="12"/>
  <c r="H1134" i="12"/>
  <c r="H1133" i="12"/>
  <c r="H1132" i="12"/>
  <c r="H1131" i="12"/>
  <c r="H1130" i="12"/>
  <c r="H1129" i="12"/>
  <c r="H1128" i="12"/>
  <c r="H1127" i="12"/>
  <c r="H1126" i="12"/>
  <c r="H1125" i="12"/>
  <c r="H1124" i="12"/>
  <c r="H1123" i="12"/>
  <c r="H1122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1" i="12"/>
  <c r="H920" i="12"/>
  <c r="H919" i="12"/>
  <c r="H918" i="12"/>
  <c r="H917" i="12"/>
  <c r="H916" i="12"/>
  <c r="H915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3" i="12"/>
  <c r="H22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H349" i="12"/>
  <c r="D1145" i="12" l="1"/>
  <c r="D1144" i="12"/>
  <c r="D1142" i="12"/>
  <c r="D1141" i="12"/>
  <c r="D1140" i="12"/>
  <c r="D1139" i="12"/>
  <c r="D1138" i="12"/>
  <c r="D1137" i="12"/>
  <c r="D1136" i="12"/>
  <c r="D1135" i="12"/>
  <c r="D1134" i="12"/>
  <c r="D1133" i="12"/>
  <c r="D1132" i="12"/>
  <c r="D1131" i="12"/>
  <c r="D1130" i="12"/>
  <c r="D1129" i="12"/>
  <c r="D1128" i="12"/>
  <c r="D1127" i="12"/>
  <c r="D1126" i="12"/>
  <c r="D1125" i="12"/>
  <c r="D1124" i="12"/>
  <c r="D1123" i="12"/>
  <c r="D1122" i="12"/>
  <c r="D1120" i="12"/>
  <c r="D1119" i="12"/>
  <c r="D1118" i="12"/>
  <c r="D1117" i="12"/>
  <c r="D1116" i="12"/>
  <c r="D1115" i="12"/>
  <c r="D1114" i="12"/>
  <c r="D1113" i="12"/>
  <c r="D1112" i="12"/>
  <c r="D1111" i="12"/>
  <c r="D1110" i="12"/>
  <c r="D1109" i="12"/>
  <c r="D1108" i="12"/>
  <c r="D1107" i="12"/>
  <c r="D1106" i="12"/>
  <c r="D1105" i="12"/>
  <c r="D1104" i="12"/>
  <c r="D1103" i="12"/>
  <c r="D1102" i="12"/>
  <c r="D1101" i="12"/>
  <c r="D1100" i="12"/>
  <c r="D1098" i="12"/>
  <c r="D1097" i="12"/>
  <c r="D1096" i="12"/>
  <c r="D1095" i="12"/>
  <c r="D1094" i="12"/>
  <c r="D1093" i="12"/>
  <c r="D1092" i="12"/>
  <c r="D1091" i="12"/>
  <c r="D1090" i="12"/>
  <c r="D1089" i="12"/>
  <c r="D1088" i="12"/>
  <c r="D1087" i="12"/>
  <c r="D1086" i="12"/>
  <c r="D1085" i="12"/>
  <c r="D1084" i="12"/>
  <c r="D1083" i="12"/>
  <c r="D1082" i="12"/>
  <c r="D1081" i="12"/>
  <c r="D1080" i="12"/>
  <c r="D1079" i="12"/>
  <c r="D1078" i="12"/>
  <c r="D1076" i="12"/>
  <c r="D1075" i="12"/>
  <c r="D1074" i="12"/>
  <c r="D1073" i="12"/>
  <c r="D1072" i="12"/>
  <c r="D1071" i="12"/>
  <c r="D1070" i="12"/>
  <c r="D1069" i="12"/>
  <c r="D1068" i="12"/>
  <c r="D1067" i="12"/>
  <c r="D1066" i="12"/>
  <c r="D1065" i="12"/>
  <c r="D1064" i="12"/>
  <c r="D1063" i="12"/>
  <c r="D1062" i="12"/>
  <c r="D1061" i="12"/>
  <c r="D1060" i="12"/>
  <c r="D1059" i="12"/>
  <c r="D1058" i="12"/>
  <c r="D1057" i="12"/>
  <c r="D1056" i="12"/>
  <c r="D1054" i="12"/>
  <c r="D1053" i="12"/>
  <c r="D1052" i="12"/>
  <c r="D1051" i="12"/>
  <c r="D1050" i="12"/>
  <c r="D1049" i="12"/>
  <c r="D1048" i="12"/>
  <c r="D1047" i="12"/>
  <c r="D1046" i="12"/>
  <c r="D1045" i="12"/>
  <c r="D1044" i="12"/>
  <c r="D1043" i="12"/>
  <c r="D1042" i="12"/>
  <c r="D1041" i="12"/>
  <c r="D1040" i="12"/>
  <c r="D1039" i="12"/>
  <c r="D1038" i="12"/>
  <c r="D1037" i="12"/>
  <c r="D1036" i="12"/>
  <c r="D1035" i="12"/>
  <c r="D1034" i="12"/>
  <c r="E1034" i="12" s="1"/>
  <c r="D1032" i="12"/>
  <c r="D1031" i="12"/>
  <c r="D1030" i="12"/>
  <c r="D1029" i="12"/>
  <c r="D1028" i="12"/>
  <c r="D1027" i="12"/>
  <c r="D1026" i="12"/>
  <c r="D1025" i="12"/>
  <c r="D1024" i="12"/>
  <c r="D1023" i="12"/>
  <c r="D1022" i="12"/>
  <c r="D1021" i="12"/>
  <c r="D1020" i="12"/>
  <c r="D1019" i="12"/>
  <c r="D1018" i="12"/>
  <c r="D1017" i="12"/>
  <c r="D1016" i="12"/>
  <c r="D1015" i="12"/>
  <c r="D1014" i="12"/>
  <c r="D1013" i="12"/>
  <c r="E1064" i="12" s="1"/>
  <c r="D1012" i="12"/>
  <c r="E1063" i="12" s="1"/>
  <c r="D1010" i="12"/>
  <c r="D1009" i="12"/>
  <c r="D1008" i="12"/>
  <c r="D1007" i="12"/>
  <c r="D1006" i="12"/>
  <c r="D1005" i="12"/>
  <c r="D1004" i="12"/>
  <c r="D1003" i="12"/>
  <c r="D1002" i="12"/>
  <c r="D1001" i="12"/>
  <c r="D1000" i="12"/>
  <c r="D999" i="12"/>
  <c r="D998" i="12"/>
  <c r="D997" i="12"/>
  <c r="D996" i="12"/>
  <c r="D995" i="12"/>
  <c r="D994" i="12"/>
  <c r="D993" i="12"/>
  <c r="D992" i="12"/>
  <c r="D991" i="12"/>
  <c r="D990" i="12"/>
  <c r="D988" i="12"/>
  <c r="D987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70" i="12"/>
  <c r="D969" i="12"/>
  <c r="D968" i="12"/>
  <c r="D966" i="12"/>
  <c r="D965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2" i="12"/>
  <c r="D951" i="12"/>
  <c r="D950" i="12"/>
  <c r="D949" i="12"/>
  <c r="D948" i="12"/>
  <c r="D947" i="12"/>
  <c r="D946" i="12"/>
  <c r="D944" i="12"/>
  <c r="D943" i="12"/>
  <c r="G943" i="12" s="1"/>
  <c r="D942" i="12"/>
  <c r="G942" i="12" s="1"/>
  <c r="D941" i="12"/>
  <c r="G941" i="12" s="1"/>
  <c r="D940" i="12"/>
  <c r="G940" i="12" s="1"/>
  <c r="D939" i="12"/>
  <c r="G939" i="12" s="1"/>
  <c r="D938" i="12"/>
  <c r="G938" i="12" s="1"/>
  <c r="D937" i="12"/>
  <c r="G937" i="12" s="1"/>
  <c r="D936" i="12"/>
  <c r="G936" i="12" s="1"/>
  <c r="D935" i="12"/>
  <c r="G935" i="12" s="1"/>
  <c r="D934" i="12"/>
  <c r="G934" i="12" s="1"/>
  <c r="D933" i="12"/>
  <c r="G933" i="12" s="1"/>
  <c r="D932" i="12"/>
  <c r="G932" i="12" s="1"/>
  <c r="D931" i="12"/>
  <c r="G931" i="12" s="1"/>
  <c r="D930" i="12"/>
  <c r="G930" i="12" s="1"/>
  <c r="D929" i="12"/>
  <c r="G929" i="12" s="1"/>
  <c r="D928" i="12"/>
  <c r="G928" i="12" s="1"/>
  <c r="D927" i="12"/>
  <c r="G927" i="12" s="1"/>
  <c r="D926" i="12"/>
  <c r="G926" i="12" s="1"/>
  <c r="D925" i="12"/>
  <c r="D924" i="12"/>
  <c r="D922" i="12"/>
  <c r="D921" i="12"/>
  <c r="D920" i="12"/>
  <c r="D919" i="12"/>
  <c r="D918" i="12"/>
  <c r="D917" i="12"/>
  <c r="D916" i="12"/>
  <c r="D915" i="12"/>
  <c r="D914" i="12"/>
  <c r="D913" i="12"/>
  <c r="D912" i="12"/>
  <c r="D911" i="12"/>
  <c r="D910" i="12"/>
  <c r="D909" i="12"/>
  <c r="D908" i="12"/>
  <c r="D907" i="12"/>
  <c r="D906" i="12"/>
  <c r="D905" i="12"/>
  <c r="D904" i="12"/>
  <c r="D903" i="12"/>
  <c r="D902" i="12"/>
  <c r="D900" i="12"/>
  <c r="G900" i="12" s="1"/>
  <c r="D899" i="12"/>
  <c r="G899" i="12" s="1"/>
  <c r="D898" i="12"/>
  <c r="G898" i="12" s="1"/>
  <c r="D897" i="12"/>
  <c r="G897" i="12" s="1"/>
  <c r="D896" i="12"/>
  <c r="G896" i="12" s="1"/>
  <c r="D895" i="12"/>
  <c r="G895" i="12" s="1"/>
  <c r="D894" i="12"/>
  <c r="G894" i="12" s="1"/>
  <c r="D893" i="12"/>
  <c r="G893" i="12" s="1"/>
  <c r="D892" i="12"/>
  <c r="G892" i="12" s="1"/>
  <c r="D891" i="12"/>
  <c r="G891" i="12" s="1"/>
  <c r="D890" i="12"/>
  <c r="G890" i="12" s="1"/>
  <c r="D889" i="12"/>
  <c r="G889" i="12" s="1"/>
  <c r="D888" i="12"/>
  <c r="G888" i="12" s="1"/>
  <c r="D887" i="12"/>
  <c r="G887" i="12" s="1"/>
  <c r="D886" i="12"/>
  <c r="G886" i="12" s="1"/>
  <c r="D885" i="12"/>
  <c r="G885" i="12" s="1"/>
  <c r="D884" i="12"/>
  <c r="G884" i="12" s="1"/>
  <c r="D883" i="12"/>
  <c r="G883" i="12" s="1"/>
  <c r="D882" i="12"/>
  <c r="G882" i="12" s="1"/>
  <c r="D881" i="12"/>
  <c r="D880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3" i="12"/>
  <c r="D862" i="12"/>
  <c r="D861" i="12"/>
  <c r="D859" i="12"/>
  <c r="D856" i="12"/>
  <c r="D853" i="12"/>
  <c r="G853" i="12" s="1"/>
  <c r="D852" i="12"/>
  <c r="G852" i="12" s="1"/>
  <c r="D851" i="12"/>
  <c r="G851" i="12" s="1"/>
  <c r="D850" i="12"/>
  <c r="G850" i="12" s="1"/>
  <c r="D849" i="12"/>
  <c r="G849" i="12" s="1"/>
  <c r="D848" i="12"/>
  <c r="G848" i="12" s="1"/>
  <c r="D847" i="12"/>
  <c r="G847" i="12" s="1"/>
  <c r="D846" i="12"/>
  <c r="G846" i="12" s="1"/>
  <c r="D845" i="12"/>
  <c r="G845" i="12" s="1"/>
  <c r="D844" i="12"/>
  <c r="G844" i="12" s="1"/>
  <c r="D843" i="12"/>
  <c r="G843" i="12" s="1"/>
  <c r="D842" i="12"/>
  <c r="G842" i="12" s="1"/>
  <c r="D841" i="12"/>
  <c r="G841" i="12" s="1"/>
  <c r="D840" i="12"/>
  <c r="G840" i="12" s="1"/>
  <c r="D839" i="12"/>
  <c r="G839" i="12" s="1"/>
  <c r="D838" i="12"/>
  <c r="G838" i="12" s="1"/>
  <c r="D837" i="12"/>
  <c r="D836" i="12"/>
  <c r="D834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4" i="12"/>
  <c r="D812" i="12"/>
  <c r="D811" i="12"/>
  <c r="D810" i="12"/>
  <c r="D809" i="12"/>
  <c r="D808" i="12"/>
  <c r="D807" i="12"/>
  <c r="D806" i="12"/>
  <c r="D805" i="12"/>
  <c r="D804" i="12"/>
  <c r="D803" i="12"/>
  <c r="D802" i="12"/>
  <c r="D801" i="12"/>
  <c r="D800" i="12"/>
  <c r="D799" i="12"/>
  <c r="D798" i="12"/>
  <c r="D797" i="12"/>
  <c r="D796" i="12"/>
  <c r="D795" i="12"/>
  <c r="D794" i="12"/>
  <c r="D793" i="12"/>
  <c r="D792" i="12"/>
  <c r="D790" i="12"/>
  <c r="D789" i="12"/>
  <c r="D788" i="12"/>
  <c r="D787" i="12"/>
  <c r="D786" i="12"/>
  <c r="D785" i="12"/>
  <c r="D784" i="12"/>
  <c r="D783" i="12"/>
  <c r="D782" i="12"/>
  <c r="D781" i="12"/>
  <c r="D780" i="12"/>
  <c r="D779" i="12"/>
  <c r="D778" i="12"/>
  <c r="D777" i="12"/>
  <c r="D776" i="12"/>
  <c r="D775" i="12"/>
  <c r="D774" i="12"/>
  <c r="D773" i="12"/>
  <c r="D772" i="12"/>
  <c r="D771" i="12"/>
  <c r="D770" i="12"/>
  <c r="D768" i="12"/>
  <c r="D767" i="12"/>
  <c r="D766" i="12"/>
  <c r="D765" i="12"/>
  <c r="D764" i="12"/>
  <c r="D763" i="12"/>
  <c r="D762" i="12"/>
  <c r="D761" i="12"/>
  <c r="D760" i="12"/>
  <c r="D759" i="12"/>
  <c r="D758" i="12"/>
  <c r="D757" i="12"/>
  <c r="D756" i="12"/>
  <c r="D755" i="12"/>
  <c r="D754" i="12"/>
  <c r="D753" i="12"/>
  <c r="D752" i="12"/>
  <c r="D751" i="12"/>
  <c r="D750" i="12"/>
  <c r="D749" i="12"/>
  <c r="D748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F398" i="12" s="1"/>
  <c r="D397" i="12"/>
  <c r="D396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2" i="12"/>
  <c r="F372" i="12" s="1"/>
  <c r="D371" i="12"/>
  <c r="F371" i="12" s="1"/>
  <c r="D370" i="12"/>
  <c r="F370" i="12" s="1"/>
  <c r="D369" i="12"/>
  <c r="F369" i="12" s="1"/>
  <c r="D368" i="12"/>
  <c r="F368" i="12" s="1"/>
  <c r="D367" i="12"/>
  <c r="F367" i="12" s="1"/>
  <c r="D366" i="12"/>
  <c r="F366" i="12" s="1"/>
  <c r="D365" i="12"/>
  <c r="F365" i="12" s="1"/>
  <c r="D364" i="12"/>
  <c r="F364" i="12" s="1"/>
  <c r="D363" i="12"/>
  <c r="F363" i="12" s="1"/>
  <c r="D362" i="12"/>
  <c r="F362" i="12" s="1"/>
  <c r="D361" i="12"/>
  <c r="F361" i="12" s="1"/>
  <c r="D360" i="12"/>
  <c r="F360" i="12" s="1"/>
  <c r="D359" i="12"/>
  <c r="F359" i="12" s="1"/>
  <c r="D358" i="12"/>
  <c r="F358" i="12" s="1"/>
  <c r="D357" i="12"/>
  <c r="F357" i="12" s="1"/>
  <c r="D356" i="12"/>
  <c r="F356" i="12" s="1"/>
  <c r="D355" i="12"/>
  <c r="F355" i="12" s="1"/>
  <c r="D354" i="12"/>
  <c r="F354" i="12" s="1"/>
  <c r="D353" i="12"/>
  <c r="D352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6" i="12"/>
  <c r="F306" i="12" s="1"/>
  <c r="D305" i="12"/>
  <c r="F305" i="12" s="1"/>
  <c r="D304" i="12"/>
  <c r="F304" i="12" s="1"/>
  <c r="D303" i="12"/>
  <c r="F303" i="12" s="1"/>
  <c r="D302" i="12"/>
  <c r="F302" i="12" s="1"/>
  <c r="D301" i="12"/>
  <c r="F301" i="12" s="1"/>
  <c r="D300" i="12"/>
  <c r="F300" i="12" s="1"/>
  <c r="D299" i="12"/>
  <c r="F299" i="12" s="1"/>
  <c r="D298" i="12"/>
  <c r="F298" i="12" s="1"/>
  <c r="D297" i="12"/>
  <c r="F297" i="12" s="1"/>
  <c r="D296" i="12"/>
  <c r="F296" i="12" s="1"/>
  <c r="D295" i="12"/>
  <c r="F295" i="12" s="1"/>
  <c r="D294" i="12"/>
  <c r="D293" i="12"/>
  <c r="D292" i="12"/>
  <c r="D291" i="12"/>
  <c r="D290" i="12"/>
  <c r="D289" i="12"/>
  <c r="D288" i="12"/>
  <c r="D287" i="12"/>
  <c r="D286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0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6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E154" i="12" s="1"/>
  <c r="F154" i="12" s="1"/>
  <c r="D152" i="12"/>
  <c r="F152" i="12" s="1"/>
  <c r="D151" i="12"/>
  <c r="F151" i="12" s="1"/>
  <c r="D150" i="12"/>
  <c r="F150" i="12" s="1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8" i="12"/>
  <c r="F88" i="12" s="1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7" i="12"/>
  <c r="D66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4" i="12"/>
  <c r="E44" i="12" s="1"/>
  <c r="F44" i="12" s="1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" i="12"/>
  <c r="I1141" i="12"/>
  <c r="I1142" i="12"/>
  <c r="E944" i="12" l="1"/>
  <c r="F944" i="12" s="1"/>
  <c r="G944" i="12"/>
  <c r="E73" i="12"/>
  <c r="F73" i="12"/>
  <c r="E81" i="12"/>
  <c r="F81" i="12"/>
  <c r="E137" i="12"/>
  <c r="F137" i="12"/>
  <c r="E145" i="12"/>
  <c r="F145" i="12"/>
  <c r="E149" i="12"/>
  <c r="F149" i="12"/>
  <c r="E399" i="12"/>
  <c r="F399" i="12"/>
  <c r="E407" i="12"/>
  <c r="F407" i="12"/>
  <c r="E415" i="12"/>
  <c r="F415" i="12"/>
  <c r="E856" i="12"/>
  <c r="F856" i="12" s="1"/>
  <c r="G856" i="12"/>
  <c r="E70" i="12"/>
  <c r="F70" i="12"/>
  <c r="E78" i="12"/>
  <c r="F78" i="12"/>
  <c r="E86" i="12"/>
  <c r="F86" i="12"/>
  <c r="E138" i="12"/>
  <c r="F138" i="12"/>
  <c r="E146" i="12"/>
  <c r="F146" i="12"/>
  <c r="E292" i="12"/>
  <c r="F292" i="12"/>
  <c r="E404" i="12"/>
  <c r="F404" i="12"/>
  <c r="E412" i="12"/>
  <c r="F412" i="12"/>
  <c r="E72" i="12"/>
  <c r="F72" i="12"/>
  <c r="E76" i="12"/>
  <c r="F76" i="12"/>
  <c r="E80" i="12"/>
  <c r="F80" i="12"/>
  <c r="E84" i="12"/>
  <c r="F84" i="12"/>
  <c r="E136" i="12"/>
  <c r="F136" i="12"/>
  <c r="E140" i="12"/>
  <c r="F140" i="12"/>
  <c r="E144" i="12"/>
  <c r="F144" i="12"/>
  <c r="E148" i="12"/>
  <c r="F148" i="12"/>
  <c r="E290" i="12"/>
  <c r="F290" i="12"/>
  <c r="E294" i="12"/>
  <c r="F294" i="12"/>
  <c r="E402" i="12"/>
  <c r="F402" i="12"/>
  <c r="E406" i="12"/>
  <c r="F406" i="12"/>
  <c r="E410" i="12"/>
  <c r="F410" i="12"/>
  <c r="E414" i="12"/>
  <c r="F414" i="12"/>
  <c r="E69" i="12"/>
  <c r="F69" i="12"/>
  <c r="E77" i="12"/>
  <c r="F77" i="12"/>
  <c r="E85" i="12"/>
  <c r="F85" i="12"/>
  <c r="E141" i="12"/>
  <c r="F141" i="12"/>
  <c r="E291" i="12"/>
  <c r="F291" i="12"/>
  <c r="E403" i="12"/>
  <c r="F403" i="12"/>
  <c r="E411" i="12"/>
  <c r="F411" i="12"/>
  <c r="E74" i="12"/>
  <c r="F74" i="12"/>
  <c r="E82" i="12"/>
  <c r="F82" i="12"/>
  <c r="E134" i="12"/>
  <c r="F134" i="12"/>
  <c r="E142" i="12"/>
  <c r="F142" i="12"/>
  <c r="E288" i="12"/>
  <c r="F288" i="12"/>
  <c r="E400" i="12"/>
  <c r="F400" i="12"/>
  <c r="E408" i="12"/>
  <c r="F408" i="12"/>
  <c r="E416" i="12"/>
  <c r="F416" i="12"/>
  <c r="E71" i="12"/>
  <c r="F71" i="12"/>
  <c r="E75" i="12"/>
  <c r="F75" i="12"/>
  <c r="E79" i="12"/>
  <c r="F79" i="12"/>
  <c r="E83" i="12"/>
  <c r="F83" i="12"/>
  <c r="E135" i="12"/>
  <c r="F135" i="12"/>
  <c r="E139" i="12"/>
  <c r="F139" i="12"/>
  <c r="E143" i="12"/>
  <c r="F143" i="12"/>
  <c r="E147" i="12"/>
  <c r="F147" i="12"/>
  <c r="E289" i="12"/>
  <c r="F289" i="12"/>
  <c r="E293" i="12"/>
  <c r="F293" i="12"/>
  <c r="E401" i="12"/>
  <c r="F401" i="12"/>
  <c r="E405" i="12"/>
  <c r="F405" i="12"/>
  <c r="E409" i="12"/>
  <c r="F409" i="12"/>
  <c r="E413" i="12"/>
  <c r="F413" i="12"/>
  <c r="E302" i="12"/>
  <c r="F811" i="12"/>
  <c r="E295" i="12"/>
  <c r="E299" i="12"/>
  <c r="E303" i="12"/>
  <c r="E152" i="12"/>
  <c r="E306" i="12"/>
  <c r="E150" i="12"/>
  <c r="E296" i="12"/>
  <c r="E300" i="12"/>
  <c r="E304" i="12"/>
  <c r="E298" i="12"/>
  <c r="E151" i="12"/>
  <c r="E297" i="12"/>
  <c r="E301" i="12"/>
  <c r="E305" i="12"/>
  <c r="E860" i="12"/>
  <c r="E398" i="12"/>
  <c r="F1054" i="12"/>
  <c r="E1077" i="12"/>
  <c r="E88" i="12"/>
  <c r="G88" i="12"/>
  <c r="E356" i="12"/>
  <c r="E364" i="12"/>
  <c r="E372" i="12"/>
  <c r="E354" i="12"/>
  <c r="E358" i="12"/>
  <c r="E362" i="12"/>
  <c r="E366" i="12"/>
  <c r="E370" i="12"/>
  <c r="E360" i="12"/>
  <c r="E368" i="12"/>
  <c r="E357" i="12"/>
  <c r="E361" i="12"/>
  <c r="E365" i="12"/>
  <c r="E369" i="12"/>
  <c r="E355" i="12"/>
  <c r="E359" i="12"/>
  <c r="E363" i="12"/>
  <c r="E367" i="12"/>
  <c r="E371" i="12"/>
  <c r="E25" i="12"/>
  <c r="E37" i="12"/>
  <c r="E218" i="12"/>
  <c r="E34" i="12"/>
  <c r="E29" i="12"/>
  <c r="E38" i="12"/>
  <c r="E27" i="12"/>
  <c r="E33" i="12"/>
  <c r="E41" i="12"/>
  <c r="E26" i="12"/>
  <c r="E30" i="12"/>
  <c r="E42" i="12"/>
  <c r="E31" i="12"/>
  <c r="E35" i="12"/>
  <c r="E39" i="12"/>
  <c r="E24" i="12"/>
  <c r="E28" i="12"/>
  <c r="E32" i="12"/>
  <c r="E36" i="12"/>
  <c r="E40" i="12"/>
  <c r="E48" i="12"/>
  <c r="E52" i="12"/>
  <c r="E56" i="12"/>
  <c r="E60" i="12"/>
  <c r="E64" i="12"/>
  <c r="E113" i="12"/>
  <c r="E117" i="12"/>
  <c r="E121" i="12"/>
  <c r="E125" i="12"/>
  <c r="E129" i="12"/>
  <c r="E159" i="12"/>
  <c r="E163" i="12"/>
  <c r="E167" i="12"/>
  <c r="E171" i="12"/>
  <c r="E203" i="12"/>
  <c r="E207" i="12"/>
  <c r="E211" i="12"/>
  <c r="E215" i="12"/>
  <c r="E224" i="12"/>
  <c r="E228" i="12"/>
  <c r="E232" i="12"/>
  <c r="E236" i="12"/>
  <c r="E240" i="12"/>
  <c r="E245" i="12"/>
  <c r="E249" i="12"/>
  <c r="E253" i="12"/>
  <c r="E257" i="12"/>
  <c r="E261" i="12"/>
  <c r="E266" i="12"/>
  <c r="E270" i="12"/>
  <c r="E274" i="12"/>
  <c r="E278" i="12"/>
  <c r="E282" i="12"/>
  <c r="E334" i="12"/>
  <c r="E338" i="12"/>
  <c r="E342" i="12"/>
  <c r="E346" i="12"/>
  <c r="E350" i="12"/>
  <c r="E376" i="12"/>
  <c r="E380" i="12"/>
  <c r="E384" i="12"/>
  <c r="E388" i="12"/>
  <c r="E392" i="12"/>
  <c r="E423" i="12"/>
  <c r="E427" i="12"/>
  <c r="E431" i="12"/>
  <c r="E435" i="12"/>
  <c r="E444" i="12"/>
  <c r="E448" i="12"/>
  <c r="E452" i="12"/>
  <c r="E456" i="12"/>
  <c r="E460" i="12"/>
  <c r="E486" i="12"/>
  <c r="E490" i="12"/>
  <c r="E494" i="12"/>
  <c r="E498" i="12"/>
  <c r="E502" i="12"/>
  <c r="E511" i="12"/>
  <c r="E515" i="12"/>
  <c r="E519" i="12"/>
  <c r="E523" i="12"/>
  <c r="E532" i="12"/>
  <c r="E536" i="12"/>
  <c r="E540" i="12"/>
  <c r="E544" i="12"/>
  <c r="E548" i="12"/>
  <c r="E553" i="12"/>
  <c r="E557" i="12"/>
  <c r="E561" i="12"/>
  <c r="E565" i="12"/>
  <c r="E569" i="12"/>
  <c r="E599" i="12"/>
  <c r="E603" i="12"/>
  <c r="E607" i="12"/>
  <c r="E611" i="12"/>
  <c r="E620" i="12"/>
  <c r="E624" i="12"/>
  <c r="E628" i="12"/>
  <c r="E632" i="12"/>
  <c r="E636" i="12"/>
  <c r="E641" i="12"/>
  <c r="E645" i="12"/>
  <c r="E649" i="12"/>
  <c r="E653" i="12"/>
  <c r="E657" i="12"/>
  <c r="E662" i="12"/>
  <c r="E666" i="12"/>
  <c r="E670" i="12"/>
  <c r="E674" i="12"/>
  <c r="E678" i="12"/>
  <c r="E708" i="12"/>
  <c r="E712" i="12"/>
  <c r="E716" i="12"/>
  <c r="E720" i="12"/>
  <c r="E724" i="12"/>
  <c r="E729" i="12"/>
  <c r="E733" i="12"/>
  <c r="E737" i="12"/>
  <c r="E741" i="12"/>
  <c r="E745" i="12"/>
  <c r="E750" i="12"/>
  <c r="E754" i="12"/>
  <c r="E758" i="12"/>
  <c r="E762" i="12"/>
  <c r="E766" i="12"/>
  <c r="E775" i="12"/>
  <c r="E779" i="12"/>
  <c r="E783" i="12"/>
  <c r="E787" i="12"/>
  <c r="E817" i="12"/>
  <c r="E821" i="12"/>
  <c r="E825" i="12"/>
  <c r="E829" i="12"/>
  <c r="E833" i="12"/>
  <c r="E861" i="12"/>
  <c r="E865" i="12"/>
  <c r="E869" i="12"/>
  <c r="E873" i="12"/>
  <c r="E877" i="12"/>
  <c r="E907" i="12"/>
  <c r="E911" i="12"/>
  <c r="E915" i="12"/>
  <c r="E919" i="12"/>
  <c r="E970" i="12"/>
  <c r="E974" i="12"/>
  <c r="E978" i="12"/>
  <c r="E982" i="12"/>
  <c r="E986" i="12"/>
  <c r="E995" i="12"/>
  <c r="E999" i="12"/>
  <c r="E1003" i="12"/>
  <c r="E1059" i="12"/>
  <c r="E1007" i="12"/>
  <c r="E1067" i="12"/>
  <c r="E1016" i="12"/>
  <c r="E1071" i="12"/>
  <c r="E1020" i="12"/>
  <c r="E1075" i="12"/>
  <c r="E1024" i="12"/>
  <c r="E1028" i="12"/>
  <c r="E1032" i="12"/>
  <c r="E1083" i="12"/>
  <c r="E1087" i="12"/>
  <c r="E1091" i="12"/>
  <c r="E1095" i="12"/>
  <c r="E1104" i="12"/>
  <c r="E1108" i="12"/>
  <c r="E1112" i="12"/>
  <c r="E1116" i="12"/>
  <c r="E1120" i="12"/>
  <c r="E1125" i="12"/>
  <c r="E1129" i="12"/>
  <c r="E1133" i="12"/>
  <c r="E1137" i="12"/>
  <c r="E1141" i="12"/>
  <c r="E49" i="12"/>
  <c r="E53" i="12"/>
  <c r="E57" i="12"/>
  <c r="E61" i="12"/>
  <c r="E114" i="12"/>
  <c r="E118" i="12"/>
  <c r="E122" i="12"/>
  <c r="E126" i="12"/>
  <c r="E130" i="12"/>
  <c r="E156" i="12"/>
  <c r="E160" i="12"/>
  <c r="E164" i="12"/>
  <c r="E168" i="12"/>
  <c r="E172" i="12"/>
  <c r="E200" i="12"/>
  <c r="E204" i="12"/>
  <c r="E208" i="12"/>
  <c r="E212" i="12"/>
  <c r="E216" i="12"/>
  <c r="E225" i="12"/>
  <c r="E229" i="12"/>
  <c r="E233" i="12"/>
  <c r="E237" i="12"/>
  <c r="E246" i="12"/>
  <c r="E250" i="12"/>
  <c r="E254" i="12"/>
  <c r="E258" i="12"/>
  <c r="E262" i="12"/>
  <c r="E267" i="12"/>
  <c r="E271" i="12"/>
  <c r="E275" i="12"/>
  <c r="E279" i="12"/>
  <c r="E283" i="12"/>
  <c r="E335" i="12"/>
  <c r="E339" i="12"/>
  <c r="E343" i="12"/>
  <c r="E347" i="12"/>
  <c r="E377" i="12"/>
  <c r="E381" i="12"/>
  <c r="E385" i="12"/>
  <c r="E389" i="12"/>
  <c r="E393" i="12"/>
  <c r="E420" i="12"/>
  <c r="E424" i="12"/>
  <c r="E428" i="12"/>
  <c r="E432" i="12"/>
  <c r="E436" i="12"/>
  <c r="E445" i="12"/>
  <c r="E449" i="12"/>
  <c r="E453" i="12"/>
  <c r="E457" i="12"/>
  <c r="E487" i="12"/>
  <c r="E491" i="12"/>
  <c r="E495" i="12"/>
  <c r="E499" i="12"/>
  <c r="E503" i="12"/>
  <c r="E508" i="12"/>
  <c r="E512" i="12"/>
  <c r="E516" i="12"/>
  <c r="E520" i="12"/>
  <c r="E524" i="12"/>
  <c r="E533" i="12"/>
  <c r="E537" i="12"/>
  <c r="E541" i="12"/>
  <c r="E545" i="12"/>
  <c r="E554" i="12"/>
  <c r="E558" i="12"/>
  <c r="E562" i="12"/>
  <c r="E566" i="12"/>
  <c r="E570" i="12"/>
  <c r="E596" i="12"/>
  <c r="E600" i="12"/>
  <c r="E604" i="12"/>
  <c r="E608" i="12"/>
  <c r="E612" i="12"/>
  <c r="E621" i="12"/>
  <c r="E625" i="12"/>
  <c r="E629" i="12"/>
  <c r="E633" i="12"/>
  <c r="E642" i="12"/>
  <c r="E646" i="12"/>
  <c r="E650" i="12"/>
  <c r="E654" i="12"/>
  <c r="E658" i="12"/>
  <c r="E663" i="12"/>
  <c r="E667" i="12"/>
  <c r="E671" i="12"/>
  <c r="E675" i="12"/>
  <c r="E679" i="12"/>
  <c r="E709" i="12"/>
  <c r="E713" i="12"/>
  <c r="E717" i="12"/>
  <c r="E721" i="12"/>
  <c r="E730" i="12"/>
  <c r="E734" i="12"/>
  <c r="E738" i="12"/>
  <c r="E742" i="12"/>
  <c r="E746" i="12"/>
  <c r="E751" i="12"/>
  <c r="E755" i="12"/>
  <c r="E759" i="12"/>
  <c r="E763" i="12"/>
  <c r="E767" i="12"/>
  <c r="E772" i="12"/>
  <c r="E776" i="12"/>
  <c r="E780" i="12"/>
  <c r="E784" i="12"/>
  <c r="E788" i="12"/>
  <c r="E818" i="12"/>
  <c r="E822" i="12"/>
  <c r="E826" i="12"/>
  <c r="E830" i="12"/>
  <c r="E834" i="12"/>
  <c r="E862" i="12"/>
  <c r="E866" i="12"/>
  <c r="E870" i="12"/>
  <c r="E874" i="12"/>
  <c r="E878" i="12"/>
  <c r="E904" i="12"/>
  <c r="E908" i="12"/>
  <c r="E912" i="12"/>
  <c r="E916" i="12"/>
  <c r="E920" i="12"/>
  <c r="E971" i="12"/>
  <c r="E975" i="12"/>
  <c r="E979" i="12"/>
  <c r="E983" i="12"/>
  <c r="E987" i="12"/>
  <c r="E992" i="12"/>
  <c r="E996" i="12"/>
  <c r="E1000" i="12"/>
  <c r="E1004" i="12"/>
  <c r="E1008" i="12"/>
  <c r="E1060" i="12"/>
  <c r="E1068" i="12"/>
  <c r="E1017" i="12"/>
  <c r="E1072" i="12"/>
  <c r="E1021" i="12"/>
  <c r="E1076" i="12"/>
  <c r="E1025" i="12"/>
  <c r="E1029" i="12"/>
  <c r="E1080" i="12"/>
  <c r="E1084" i="12"/>
  <c r="E1088" i="12"/>
  <c r="E1092" i="12"/>
  <c r="E1096" i="12"/>
  <c r="E1105" i="12"/>
  <c r="E1109" i="12"/>
  <c r="E1113" i="12"/>
  <c r="E1117" i="12"/>
  <c r="E1126" i="12"/>
  <c r="E1130" i="12"/>
  <c r="E1134" i="12"/>
  <c r="E1138" i="12"/>
  <c r="E1142" i="12"/>
  <c r="E46" i="12"/>
  <c r="E50" i="12"/>
  <c r="E54" i="12"/>
  <c r="E58" i="12"/>
  <c r="E62" i="12"/>
  <c r="E115" i="12"/>
  <c r="E119" i="12"/>
  <c r="E123" i="12"/>
  <c r="E127" i="12"/>
  <c r="E157" i="12"/>
  <c r="E161" i="12"/>
  <c r="E165" i="12"/>
  <c r="E169" i="12"/>
  <c r="E173" i="12"/>
  <c r="E201" i="12"/>
  <c r="E205" i="12"/>
  <c r="E209" i="12"/>
  <c r="E213" i="12"/>
  <c r="E217" i="12"/>
  <c r="E222" i="12"/>
  <c r="E226" i="12"/>
  <c r="E230" i="12"/>
  <c r="E234" i="12"/>
  <c r="E238" i="12"/>
  <c r="E247" i="12"/>
  <c r="E251" i="12"/>
  <c r="E255" i="12"/>
  <c r="E259" i="12"/>
  <c r="E268" i="12"/>
  <c r="E272" i="12"/>
  <c r="E276" i="12"/>
  <c r="E280" i="12"/>
  <c r="E284" i="12"/>
  <c r="E332" i="12"/>
  <c r="E336" i="12"/>
  <c r="E340" i="12"/>
  <c r="E344" i="12"/>
  <c r="E348" i="12"/>
  <c r="E378" i="12"/>
  <c r="E382" i="12"/>
  <c r="E386" i="12"/>
  <c r="E390" i="12"/>
  <c r="E394" i="12"/>
  <c r="E421" i="12"/>
  <c r="E425" i="12"/>
  <c r="E429" i="12"/>
  <c r="E433" i="12"/>
  <c r="E437" i="12"/>
  <c r="E442" i="12"/>
  <c r="E446" i="12"/>
  <c r="E450" i="12"/>
  <c r="E454" i="12"/>
  <c r="E458" i="12"/>
  <c r="E488" i="12"/>
  <c r="E492" i="12"/>
  <c r="E496" i="12"/>
  <c r="E500" i="12"/>
  <c r="E504" i="12"/>
  <c r="E509" i="12"/>
  <c r="E513" i="12"/>
  <c r="E517" i="12"/>
  <c r="E521" i="12"/>
  <c r="E525" i="12"/>
  <c r="E530" i="12"/>
  <c r="E534" i="12"/>
  <c r="E538" i="12"/>
  <c r="E542" i="12"/>
  <c r="E546" i="12"/>
  <c r="E555" i="12"/>
  <c r="E559" i="12"/>
  <c r="E563" i="12"/>
  <c r="E567" i="12"/>
  <c r="E597" i="12"/>
  <c r="E601" i="12"/>
  <c r="E605" i="12"/>
  <c r="E609" i="12"/>
  <c r="E613" i="12"/>
  <c r="E618" i="12"/>
  <c r="E622" i="12"/>
  <c r="E626" i="12"/>
  <c r="E630" i="12"/>
  <c r="E634" i="12"/>
  <c r="E643" i="12"/>
  <c r="E647" i="12"/>
  <c r="E651" i="12"/>
  <c r="E655" i="12"/>
  <c r="E664" i="12"/>
  <c r="E668" i="12"/>
  <c r="E672" i="12"/>
  <c r="E676" i="12"/>
  <c r="E680" i="12"/>
  <c r="E706" i="12"/>
  <c r="E710" i="12"/>
  <c r="E714" i="12"/>
  <c r="E718" i="12"/>
  <c r="E722" i="12"/>
  <c r="E731" i="12"/>
  <c r="E735" i="12"/>
  <c r="E739" i="12"/>
  <c r="E743" i="12"/>
  <c r="E752" i="12"/>
  <c r="E756" i="12"/>
  <c r="E760" i="12"/>
  <c r="E764" i="12"/>
  <c r="E768" i="12"/>
  <c r="E773" i="12"/>
  <c r="E777" i="12"/>
  <c r="E781" i="12"/>
  <c r="E785" i="12"/>
  <c r="E789" i="12"/>
  <c r="E819" i="12"/>
  <c r="E823" i="12"/>
  <c r="E827" i="12"/>
  <c r="E831" i="12"/>
  <c r="E863" i="12"/>
  <c r="E867" i="12"/>
  <c r="E871" i="12"/>
  <c r="E875" i="12"/>
  <c r="E905" i="12"/>
  <c r="E909" i="12"/>
  <c r="E913" i="12"/>
  <c r="E917" i="12"/>
  <c r="E921" i="12"/>
  <c r="E972" i="12"/>
  <c r="E976" i="12"/>
  <c r="E980" i="12"/>
  <c r="E984" i="12"/>
  <c r="E988" i="12"/>
  <c r="E993" i="12"/>
  <c r="E997" i="12"/>
  <c r="E1001" i="12"/>
  <c r="E1005" i="12"/>
  <c r="E1009" i="12"/>
  <c r="E1061" i="12"/>
  <c r="E1065" i="12"/>
  <c r="E1014" i="12"/>
  <c r="E1069" i="12"/>
  <c r="E1018" i="12"/>
  <c r="E1073" i="12"/>
  <c r="E1022" i="12"/>
  <c r="E1026" i="12"/>
  <c r="E1030" i="12"/>
  <c r="E1081" i="12"/>
  <c r="E1085" i="12"/>
  <c r="E1089" i="12"/>
  <c r="E1093" i="12"/>
  <c r="E1097" i="12"/>
  <c r="E1102" i="12"/>
  <c r="E1106" i="12"/>
  <c r="E1110" i="12"/>
  <c r="E1114" i="12"/>
  <c r="E1118" i="12"/>
  <c r="E1127" i="12"/>
  <c r="E1131" i="12"/>
  <c r="E1135" i="12"/>
  <c r="E1139" i="12"/>
  <c r="E47" i="12"/>
  <c r="E51" i="12"/>
  <c r="E55" i="12"/>
  <c r="E59" i="12"/>
  <c r="E63" i="12"/>
  <c r="E112" i="12"/>
  <c r="E116" i="12"/>
  <c r="E120" i="12"/>
  <c r="E124" i="12"/>
  <c r="E128" i="12"/>
  <c r="E158" i="12"/>
  <c r="E162" i="12"/>
  <c r="E166" i="12"/>
  <c r="E170" i="12"/>
  <c r="E202" i="12"/>
  <c r="E206" i="12"/>
  <c r="E210" i="12"/>
  <c r="E214" i="12"/>
  <c r="E223" i="12"/>
  <c r="E227" i="12"/>
  <c r="E231" i="12"/>
  <c r="E235" i="12"/>
  <c r="E239" i="12"/>
  <c r="E244" i="12"/>
  <c r="E248" i="12"/>
  <c r="E252" i="12"/>
  <c r="E256" i="12"/>
  <c r="E260" i="12"/>
  <c r="E269" i="12"/>
  <c r="E273" i="12"/>
  <c r="E277" i="12"/>
  <c r="E281" i="12"/>
  <c r="E333" i="12"/>
  <c r="E337" i="12"/>
  <c r="E341" i="12"/>
  <c r="E345" i="12"/>
  <c r="E349" i="12"/>
  <c r="E379" i="12"/>
  <c r="E383" i="12"/>
  <c r="E387" i="12"/>
  <c r="E391" i="12"/>
  <c r="E422" i="12"/>
  <c r="E426" i="12"/>
  <c r="E430" i="12"/>
  <c r="E434" i="12"/>
  <c r="E438" i="12"/>
  <c r="E443" i="12"/>
  <c r="E447" i="12"/>
  <c r="E451" i="12"/>
  <c r="E455" i="12"/>
  <c r="E459" i="12"/>
  <c r="E489" i="12"/>
  <c r="E493" i="12"/>
  <c r="E497" i="12"/>
  <c r="E501" i="12"/>
  <c r="E510" i="12"/>
  <c r="E514" i="12"/>
  <c r="E518" i="12"/>
  <c r="E522" i="12"/>
  <c r="E526" i="12"/>
  <c r="E531" i="12"/>
  <c r="E535" i="12"/>
  <c r="E539" i="12"/>
  <c r="E543" i="12"/>
  <c r="E547" i="12"/>
  <c r="E552" i="12"/>
  <c r="E556" i="12"/>
  <c r="E560" i="12"/>
  <c r="E564" i="12"/>
  <c r="E568" i="12"/>
  <c r="E598" i="12"/>
  <c r="E602" i="12"/>
  <c r="E606" i="12"/>
  <c r="E610" i="12"/>
  <c r="E614" i="12"/>
  <c r="E619" i="12"/>
  <c r="E623" i="12"/>
  <c r="E627" i="12"/>
  <c r="E631" i="12"/>
  <c r="E635" i="12"/>
  <c r="E640" i="12"/>
  <c r="E644" i="12"/>
  <c r="E648" i="12"/>
  <c r="E652" i="12"/>
  <c r="E656" i="12"/>
  <c r="E665" i="12"/>
  <c r="E669" i="12"/>
  <c r="E673" i="12"/>
  <c r="E677" i="12"/>
  <c r="E707" i="12"/>
  <c r="E711" i="12"/>
  <c r="E715" i="12"/>
  <c r="E719" i="12"/>
  <c r="E723" i="12"/>
  <c r="E728" i="12"/>
  <c r="E732" i="12"/>
  <c r="E736" i="12"/>
  <c r="E740" i="12"/>
  <c r="E744" i="12"/>
  <c r="E753" i="12"/>
  <c r="E757" i="12"/>
  <c r="E761" i="12"/>
  <c r="E765" i="12"/>
  <c r="E774" i="12"/>
  <c r="E778" i="12"/>
  <c r="E782" i="12"/>
  <c r="E786" i="12"/>
  <c r="E790" i="12"/>
  <c r="E816" i="12"/>
  <c r="E820" i="12"/>
  <c r="E824" i="12"/>
  <c r="E828" i="12"/>
  <c r="E832" i="12"/>
  <c r="E864" i="12"/>
  <c r="E868" i="12"/>
  <c r="E872" i="12"/>
  <c r="E876" i="12"/>
  <c r="E906" i="12"/>
  <c r="E910" i="12"/>
  <c r="E914" i="12"/>
  <c r="E918" i="12"/>
  <c r="E922" i="12"/>
  <c r="E973" i="12"/>
  <c r="E977" i="12"/>
  <c r="E981" i="12"/>
  <c r="E985" i="12"/>
  <c r="E994" i="12"/>
  <c r="E998" i="12"/>
  <c r="E1002" i="12"/>
  <c r="E1058" i="12"/>
  <c r="E1006" i="12"/>
  <c r="E1010" i="12"/>
  <c r="E1062" i="12"/>
  <c r="E1015" i="12"/>
  <c r="E1066" i="12"/>
  <c r="E1019" i="12"/>
  <c r="E1070" i="12"/>
  <c r="E1023" i="12"/>
  <c r="E1074" i="12"/>
  <c r="E1027" i="12"/>
  <c r="E1031" i="12"/>
  <c r="E1082" i="12"/>
  <c r="E1086" i="12"/>
  <c r="E1090" i="12"/>
  <c r="E1094" i="12"/>
  <c r="E1098" i="12"/>
  <c r="E1103" i="12"/>
  <c r="E1107" i="12"/>
  <c r="E1111" i="12"/>
  <c r="E1115" i="12"/>
  <c r="E1119" i="12"/>
  <c r="E1124" i="12"/>
  <c r="E1128" i="12"/>
  <c r="E1132" i="12"/>
  <c r="E1136" i="12"/>
  <c r="E1140" i="12"/>
  <c r="F20" i="12"/>
  <c r="I1120" i="12"/>
  <c r="I1098" i="12"/>
  <c r="I1076" i="12"/>
  <c r="I1054" i="12"/>
  <c r="I1032" i="12"/>
  <c r="I1010" i="12"/>
  <c r="I988" i="12"/>
  <c r="I966" i="12"/>
  <c r="I944" i="12"/>
  <c r="I922" i="12"/>
  <c r="I878" i="12"/>
  <c r="I856" i="12"/>
  <c r="I834" i="12"/>
  <c r="I812" i="12"/>
  <c r="I790" i="12"/>
  <c r="I768" i="12"/>
  <c r="I746" i="12"/>
  <c r="I724" i="12"/>
  <c r="I702" i="12"/>
  <c r="I680" i="12"/>
  <c r="I658" i="12"/>
  <c r="I636" i="12"/>
  <c r="I614" i="12"/>
  <c r="I592" i="12"/>
  <c r="I570" i="12"/>
  <c r="I548" i="12"/>
  <c r="I526" i="12"/>
  <c r="I504" i="12"/>
  <c r="I482" i="12"/>
  <c r="I460" i="12"/>
  <c r="I438" i="12"/>
  <c r="I416" i="12"/>
  <c r="I394" i="12"/>
  <c r="I372" i="12"/>
  <c r="I350" i="12"/>
  <c r="I328" i="12"/>
  <c r="I306" i="12"/>
  <c r="I284" i="12"/>
  <c r="I262" i="12"/>
  <c r="I240" i="12"/>
  <c r="I218" i="12"/>
  <c r="I196" i="12"/>
  <c r="I174" i="12"/>
  <c r="I152" i="12"/>
  <c r="I130" i="12"/>
  <c r="I108" i="12"/>
  <c r="I86" i="12"/>
  <c r="I64" i="12"/>
  <c r="I42" i="12"/>
  <c r="E900" i="12"/>
  <c r="F900" i="12" s="1"/>
  <c r="I900" i="12"/>
  <c r="I20" i="12"/>
  <c r="E1079" i="12" l="1"/>
  <c r="E837" i="12"/>
  <c r="E661" i="12"/>
  <c r="E793" i="12"/>
  <c r="E881" i="12"/>
  <c r="E1145" i="12"/>
  <c r="E1123" i="12"/>
  <c r="E1035" i="12"/>
  <c r="E727" i="12"/>
  <c r="E925" i="12"/>
  <c r="E617" i="12"/>
  <c r="E639" i="12"/>
  <c r="E1013" i="12"/>
  <c r="E991" i="12"/>
  <c r="E771" i="12"/>
  <c r="E749" i="12"/>
  <c r="E1101" i="12"/>
  <c r="E683" i="12"/>
  <c r="E177" i="12"/>
  <c r="E573" i="12"/>
  <c r="E133" i="12"/>
  <c r="E353" i="12"/>
  <c r="E287" i="12"/>
  <c r="E89" i="12"/>
  <c r="E463" i="12"/>
  <c r="E67" i="12"/>
  <c r="E45" i="12"/>
  <c r="E375" i="12"/>
  <c r="E419" i="12"/>
  <c r="F419" i="12" s="1"/>
  <c r="E529" i="12"/>
  <c r="E507" i="12"/>
  <c r="E265" i="12"/>
  <c r="E551" i="12"/>
  <c r="E243" i="12"/>
  <c r="O10" i="11" s="1"/>
  <c r="E441" i="12"/>
  <c r="D221" i="12"/>
  <c r="E309" i="12"/>
  <c r="F309" i="12" s="1"/>
  <c r="E155" i="12"/>
  <c r="F155" i="12" s="1"/>
  <c r="E397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4" i="12"/>
  <c r="I200" i="12"/>
  <c r="I1145" i="12"/>
  <c r="O7" i="11" l="1"/>
  <c r="O13" i="11"/>
  <c r="G307" i="12" s="1"/>
  <c r="F89" i="12"/>
  <c r="F375" i="12"/>
  <c r="F1145" i="12"/>
  <c r="O44" i="11" s="1"/>
  <c r="O15" i="11"/>
  <c r="O5" i="11"/>
  <c r="O9" i="11"/>
  <c r="E221" i="12"/>
  <c r="F810" i="12"/>
  <c r="F806" i="12"/>
  <c r="F802" i="12"/>
  <c r="F798" i="12"/>
  <c r="F948" i="12"/>
  <c r="F959" i="12"/>
  <c r="F951" i="12"/>
  <c r="F1046" i="12"/>
  <c r="F1038" i="12"/>
  <c r="F684" i="12"/>
  <c r="F699" i="12"/>
  <c r="F695" i="12"/>
  <c r="F691" i="12"/>
  <c r="F687" i="12"/>
  <c r="F701" i="12"/>
  <c r="F697" i="12"/>
  <c r="F693" i="12"/>
  <c r="F689" i="12"/>
  <c r="F685" i="12"/>
  <c r="F808" i="12"/>
  <c r="F804" i="12"/>
  <c r="F800" i="12"/>
  <c r="F796" i="12"/>
  <c r="F965" i="12"/>
  <c r="F961" i="12"/>
  <c r="F957" i="12"/>
  <c r="F953" i="12"/>
  <c r="F949" i="12"/>
  <c r="F1052" i="12"/>
  <c r="F1048" i="12"/>
  <c r="F1044" i="12"/>
  <c r="F1040" i="12"/>
  <c r="F963" i="12"/>
  <c r="F955" i="12"/>
  <c r="F1050" i="12"/>
  <c r="F1042" i="12"/>
  <c r="F698" i="12"/>
  <c r="F694" i="12"/>
  <c r="F690" i="12"/>
  <c r="F686" i="12"/>
  <c r="F794" i="12"/>
  <c r="F809" i="12"/>
  <c r="F805" i="12"/>
  <c r="F801" i="12"/>
  <c r="F797" i="12"/>
  <c r="F962" i="12"/>
  <c r="F958" i="12"/>
  <c r="F954" i="12"/>
  <c r="F950" i="12"/>
  <c r="F1053" i="12"/>
  <c r="F1049" i="12"/>
  <c r="F1045" i="12"/>
  <c r="F1041" i="12"/>
  <c r="F1037" i="12"/>
  <c r="F700" i="12"/>
  <c r="F696" i="12"/>
  <c r="F692" i="12"/>
  <c r="F688" i="12"/>
  <c r="F807" i="12"/>
  <c r="F803" i="12"/>
  <c r="F799" i="12"/>
  <c r="F795" i="12"/>
  <c r="F964" i="12"/>
  <c r="F960" i="12"/>
  <c r="F956" i="12"/>
  <c r="F952" i="12"/>
  <c r="F1036" i="12"/>
  <c r="F1051" i="12"/>
  <c r="F1047" i="12"/>
  <c r="F1043" i="12"/>
  <c r="F1039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8" i="12"/>
  <c r="I199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20" i="12"/>
  <c r="I221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10" i="12"/>
  <c r="I111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4" i="12"/>
  <c r="I45" i="12"/>
  <c r="I3" i="12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2" i="12"/>
  <c r="I23" i="12"/>
  <c r="I2" i="12"/>
  <c r="F13" i="12" l="1"/>
  <c r="F5" i="12"/>
  <c r="F19" i="12"/>
  <c r="F15" i="12"/>
  <c r="F11" i="12"/>
  <c r="F7" i="12"/>
  <c r="F3" i="12"/>
  <c r="F17" i="12"/>
  <c r="F9" i="12"/>
  <c r="F2" i="12"/>
  <c r="F16" i="12"/>
  <c r="F12" i="12"/>
  <c r="F8" i="12"/>
  <c r="F4" i="12"/>
  <c r="F18" i="12"/>
  <c r="F14" i="12"/>
  <c r="F10" i="12"/>
  <c r="F6" i="12"/>
  <c r="E1144" i="12" l="1"/>
  <c r="E1122" i="12"/>
  <c r="F1122" i="12" s="1"/>
  <c r="E1100" i="12"/>
  <c r="F1100" i="12" s="1"/>
  <c r="E1078" i="12"/>
  <c r="F1078" i="12" s="1"/>
  <c r="F1034" i="12"/>
  <c r="E1012" i="12"/>
  <c r="F1012" i="12" s="1"/>
  <c r="E990" i="12"/>
  <c r="F990" i="12" s="1"/>
  <c r="E946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4" i="12"/>
  <c r="F924" i="12" s="1"/>
  <c r="E902" i="12"/>
  <c r="E899" i="12"/>
  <c r="F899" i="12" s="1"/>
  <c r="E898" i="12"/>
  <c r="F898" i="12" s="1"/>
  <c r="E897" i="12"/>
  <c r="F897" i="12" s="1"/>
  <c r="E896" i="12"/>
  <c r="F896" i="12" s="1"/>
  <c r="E895" i="12"/>
  <c r="F895" i="12" s="1"/>
  <c r="E894" i="12"/>
  <c r="F894" i="12" s="1"/>
  <c r="E893" i="12"/>
  <c r="F893" i="12" s="1"/>
  <c r="E892" i="12"/>
  <c r="F892" i="12" s="1"/>
  <c r="E891" i="12"/>
  <c r="F891" i="12" s="1"/>
  <c r="E890" i="12"/>
  <c r="F890" i="12" s="1"/>
  <c r="E889" i="12"/>
  <c r="F889" i="12" s="1"/>
  <c r="E888" i="12"/>
  <c r="F888" i="12" s="1"/>
  <c r="E887" i="12"/>
  <c r="F887" i="12" s="1"/>
  <c r="E886" i="12"/>
  <c r="F886" i="12" s="1"/>
  <c r="E885" i="12"/>
  <c r="F885" i="12" s="1"/>
  <c r="E884" i="12"/>
  <c r="F884" i="12" s="1"/>
  <c r="E883" i="12"/>
  <c r="F883" i="12" s="1"/>
  <c r="E882" i="12"/>
  <c r="F882" i="12" s="1"/>
  <c r="E880" i="12"/>
  <c r="F880" i="12" s="1"/>
  <c r="G858" i="12"/>
  <c r="E853" i="12"/>
  <c r="F853" i="12" s="1"/>
  <c r="E852" i="12"/>
  <c r="F852" i="12" s="1"/>
  <c r="E851" i="12"/>
  <c r="F851" i="12" s="1"/>
  <c r="E850" i="12"/>
  <c r="F850" i="12" s="1"/>
  <c r="E849" i="12"/>
  <c r="F849" i="12" s="1"/>
  <c r="E848" i="12"/>
  <c r="F848" i="12" s="1"/>
  <c r="E847" i="12"/>
  <c r="F847" i="12" s="1"/>
  <c r="E846" i="12"/>
  <c r="F846" i="12" s="1"/>
  <c r="E845" i="12"/>
  <c r="F845" i="12" s="1"/>
  <c r="E844" i="12"/>
  <c r="F844" i="12" s="1"/>
  <c r="E843" i="12"/>
  <c r="F843" i="12" s="1"/>
  <c r="E842" i="12"/>
  <c r="F842" i="12" s="1"/>
  <c r="E841" i="12"/>
  <c r="F841" i="12" s="1"/>
  <c r="E840" i="12"/>
  <c r="F840" i="12" s="1"/>
  <c r="E839" i="12"/>
  <c r="F839" i="12" s="1"/>
  <c r="E838" i="12"/>
  <c r="F838" i="12" s="1"/>
  <c r="E836" i="12"/>
  <c r="F836" i="12" s="1"/>
  <c r="E792" i="12"/>
  <c r="F792" i="12" s="1"/>
  <c r="E770" i="12"/>
  <c r="F770" i="12" s="1"/>
  <c r="E748" i="12"/>
  <c r="E726" i="12"/>
  <c r="F726" i="12" s="1"/>
  <c r="E682" i="12"/>
  <c r="F682" i="12" s="1"/>
  <c r="E660" i="12"/>
  <c r="F660" i="12" s="1"/>
  <c r="E616" i="12"/>
  <c r="F616" i="12" s="1"/>
  <c r="E572" i="12"/>
  <c r="F572" i="12" s="1"/>
  <c r="E550" i="12"/>
  <c r="F550" i="12" s="1"/>
  <c r="E528" i="12"/>
  <c r="E506" i="12"/>
  <c r="F506" i="12" s="1"/>
  <c r="E462" i="12"/>
  <c r="F462" i="12" s="1"/>
  <c r="E440" i="12"/>
  <c r="F440" i="12" s="1"/>
  <c r="E396" i="12"/>
  <c r="F396" i="12" s="1"/>
  <c r="E352" i="12"/>
  <c r="F352" i="12" s="1"/>
  <c r="E286" i="12"/>
  <c r="F286" i="12" s="1"/>
  <c r="E264" i="12"/>
  <c r="F264" i="12" s="1"/>
  <c r="F242" i="12"/>
  <c r="E220" i="12"/>
  <c r="E176" i="12"/>
  <c r="F176" i="12" s="1"/>
  <c r="E132" i="12"/>
  <c r="F132" i="12" s="1"/>
  <c r="E111" i="12"/>
  <c r="E66" i="12"/>
  <c r="G44" i="12"/>
  <c r="K2" i="12"/>
  <c r="F136" i="11"/>
  <c r="F135" i="11"/>
  <c r="F134" i="11"/>
  <c r="F133" i="11"/>
  <c r="F132" i="11"/>
  <c r="F131" i="11"/>
  <c r="F130" i="11"/>
  <c r="F129" i="11"/>
  <c r="F128" i="11"/>
  <c r="F127" i="11"/>
  <c r="F126" i="11"/>
  <c r="F123" i="11"/>
  <c r="F122" i="11"/>
  <c r="F121" i="11"/>
  <c r="F120" i="11"/>
  <c r="F119" i="11"/>
  <c r="F118" i="11"/>
  <c r="F117" i="11"/>
  <c r="F116" i="11"/>
  <c r="F115" i="11"/>
  <c r="F114" i="11"/>
  <c r="F113" i="11"/>
  <c r="F111" i="11"/>
  <c r="F110" i="11"/>
  <c r="F109" i="11"/>
  <c r="F108" i="11"/>
  <c r="F107" i="11"/>
  <c r="F106" i="11"/>
  <c r="F105" i="11"/>
  <c r="F104" i="11"/>
  <c r="F103" i="11"/>
  <c r="F102" i="11"/>
  <c r="F101" i="11"/>
  <c r="F99" i="11"/>
  <c r="F98" i="11"/>
  <c r="F97" i="11"/>
  <c r="F96" i="11"/>
  <c r="F95" i="11"/>
  <c r="F94" i="11"/>
  <c r="F93" i="11"/>
  <c r="F92" i="11"/>
  <c r="F91" i="11"/>
  <c r="F90" i="11"/>
  <c r="F89" i="11"/>
  <c r="F87" i="11"/>
  <c r="F86" i="11"/>
  <c r="F85" i="11"/>
  <c r="F84" i="11"/>
  <c r="F83" i="11"/>
  <c r="F82" i="11"/>
  <c r="F81" i="11"/>
  <c r="F80" i="11"/>
  <c r="F79" i="11"/>
  <c r="F78" i="11"/>
  <c r="F77" i="11"/>
  <c r="F75" i="11"/>
  <c r="F74" i="11"/>
  <c r="F73" i="11"/>
  <c r="F72" i="11"/>
  <c r="F71" i="11"/>
  <c r="F70" i="11"/>
  <c r="F69" i="11"/>
  <c r="F68" i="11"/>
  <c r="F67" i="11"/>
  <c r="F66" i="11"/>
  <c r="F65" i="11"/>
  <c r="F63" i="11"/>
  <c r="F62" i="11"/>
  <c r="F61" i="11"/>
  <c r="F60" i="11"/>
  <c r="F59" i="11"/>
  <c r="F58" i="11"/>
  <c r="F57" i="11"/>
  <c r="F56" i="11"/>
  <c r="F55" i="11"/>
  <c r="F54" i="11"/>
  <c r="F53" i="11"/>
  <c r="G38" i="11"/>
  <c r="G37" i="11"/>
  <c r="G36" i="11"/>
  <c r="G35" i="11"/>
  <c r="G34" i="11"/>
  <c r="G33" i="11"/>
  <c r="G32" i="11"/>
  <c r="G31" i="11"/>
  <c r="G30" i="11"/>
  <c r="G29" i="11"/>
  <c r="G28" i="11"/>
  <c r="F25" i="11"/>
  <c r="F24" i="11"/>
  <c r="F23" i="11"/>
  <c r="F22" i="11"/>
  <c r="F21" i="11"/>
  <c r="F20" i="11"/>
  <c r="F19" i="11"/>
  <c r="F18" i="11"/>
  <c r="F17" i="11"/>
  <c r="F16" i="11"/>
  <c r="F15" i="11"/>
  <c r="F13" i="11"/>
  <c r="F12" i="11"/>
  <c r="F11" i="11"/>
  <c r="F10" i="11"/>
  <c r="F9" i="11"/>
  <c r="F8" i="11"/>
  <c r="F7" i="11"/>
  <c r="F6" i="11"/>
  <c r="F5" i="11"/>
  <c r="F4" i="11"/>
  <c r="F3" i="11"/>
  <c r="E903" i="12" l="1"/>
  <c r="E859" i="12"/>
  <c r="G1144" i="12"/>
  <c r="F1056" i="12" s="1"/>
  <c r="F1144" i="12"/>
  <c r="G902" i="12"/>
  <c r="F902" i="12"/>
  <c r="G946" i="12"/>
  <c r="F946" i="12"/>
  <c r="G66" i="12"/>
  <c r="F22" i="12" s="1"/>
  <c r="F66" i="12"/>
  <c r="F220" i="12"/>
  <c r="F528" i="12"/>
  <c r="F526" i="12"/>
  <c r="F484" i="12" s="1"/>
  <c r="F636" i="12"/>
  <c r="F594" i="12" s="1"/>
  <c r="F746" i="12"/>
  <c r="F704" i="12" s="1"/>
  <c r="F748" i="12"/>
  <c r="G154" i="12"/>
  <c r="F110" i="12" s="1"/>
  <c r="F926" i="12"/>
  <c r="F934" i="12"/>
  <c r="F928" i="12"/>
  <c r="F932" i="12"/>
  <c r="F936" i="12"/>
  <c r="F940" i="12"/>
  <c r="F929" i="12"/>
  <c r="F933" i="12"/>
  <c r="F937" i="12"/>
  <c r="F941" i="12"/>
  <c r="F930" i="12"/>
  <c r="F938" i="12"/>
  <c r="F942" i="12"/>
  <c r="F927" i="12"/>
  <c r="F931" i="12"/>
  <c r="F935" i="12"/>
  <c r="F939" i="12"/>
  <c r="F943" i="12"/>
  <c r="G375" i="12"/>
  <c r="J4" i="12"/>
  <c r="F968" i="12"/>
  <c r="O19" i="11"/>
  <c r="K3" i="12"/>
  <c r="O28" i="11"/>
  <c r="F727" i="12" s="1"/>
  <c r="O11" i="11"/>
  <c r="F265" i="12" s="1"/>
  <c r="E242" i="12"/>
  <c r="O30" i="11"/>
  <c r="F771" i="12" s="1"/>
  <c r="O31" i="11"/>
  <c r="F793" i="12" s="1"/>
  <c r="O42" i="11"/>
  <c r="F1101" i="12" s="1"/>
  <c r="O4" i="11"/>
  <c r="O8" i="11"/>
  <c r="F177" i="12" s="1"/>
  <c r="G1145" i="12"/>
  <c r="O16" i="11"/>
  <c r="F397" i="12" s="1"/>
  <c r="O32" i="11"/>
  <c r="F837" i="12" s="1"/>
  <c r="O43" i="11"/>
  <c r="F1123" i="12" s="1"/>
  <c r="O6" i="11"/>
  <c r="F133" i="12" s="1"/>
  <c r="O3" i="11"/>
  <c r="G155" i="12"/>
  <c r="G89" i="12"/>
  <c r="O14" i="11"/>
  <c r="F353" i="12" s="1"/>
  <c r="F243" i="12"/>
  <c r="O12" i="11"/>
  <c r="F287" i="12" s="1"/>
  <c r="O17" i="11"/>
  <c r="G419" i="12" s="1"/>
  <c r="O20" i="11"/>
  <c r="F507" i="12" s="1"/>
  <c r="O18" i="11"/>
  <c r="F441" i="12" s="1"/>
  <c r="O21" i="11"/>
  <c r="O25" i="11"/>
  <c r="O27" i="11"/>
  <c r="F683" i="12" s="1"/>
  <c r="O22" i="11"/>
  <c r="F551" i="12" s="1"/>
  <c r="O23" i="11"/>
  <c r="F573" i="12" s="1"/>
  <c r="O29" i="11"/>
  <c r="O24" i="11"/>
  <c r="F617" i="12" s="1"/>
  <c r="O26" i="11"/>
  <c r="F661" i="12" s="1"/>
  <c r="O39" i="11"/>
  <c r="F1013" i="12" s="1"/>
  <c r="O34" i="11"/>
  <c r="F881" i="12" s="1"/>
  <c r="O36" i="11"/>
  <c r="F925" i="12" s="1"/>
  <c r="O38" i="11"/>
  <c r="F991" i="12" s="1"/>
  <c r="O40" i="11"/>
  <c r="F1035" i="12" s="1"/>
  <c r="O41" i="11"/>
  <c r="F1079" i="12" s="1"/>
  <c r="D2" i="4"/>
  <c r="G2" i="4" s="1"/>
  <c r="C2" i="4"/>
  <c r="E2" i="4"/>
  <c r="M6" i="4"/>
  <c r="N6" i="4"/>
  <c r="L6" i="4"/>
  <c r="C9" i="4"/>
  <c r="P9" i="4" s="1"/>
  <c r="K6" i="4"/>
  <c r="C8" i="4"/>
  <c r="P8" i="4" s="1"/>
  <c r="C10" i="4"/>
  <c r="P10" i="4" s="1"/>
  <c r="C11" i="4"/>
  <c r="P11" i="4" s="1"/>
  <c r="C12" i="4"/>
  <c r="P12" i="4" s="1"/>
  <c r="C13" i="4"/>
  <c r="P13" i="4" s="1"/>
  <c r="C14" i="4"/>
  <c r="P14" i="4" s="1"/>
  <c r="J6" i="4"/>
  <c r="I6" i="4"/>
  <c r="H6" i="4"/>
  <c r="G6" i="4"/>
  <c r="E6" i="4"/>
  <c r="F6" i="4"/>
  <c r="D6" i="4"/>
  <c r="C3" i="4"/>
  <c r="D1" i="4"/>
  <c r="P63" i="4" l="1"/>
  <c r="P59" i="4"/>
  <c r="P55" i="4"/>
  <c r="P51" i="4"/>
  <c r="P47" i="4"/>
  <c r="P43" i="4"/>
  <c r="P62" i="4"/>
  <c r="P58" i="4"/>
  <c r="P54" i="4"/>
  <c r="P50" i="4"/>
  <c r="P46" i="4"/>
  <c r="P42" i="4"/>
  <c r="P61" i="4"/>
  <c r="P57" i="4"/>
  <c r="P53" i="4"/>
  <c r="P49" i="4"/>
  <c r="P45" i="4"/>
  <c r="P60" i="4"/>
  <c r="P56" i="4"/>
  <c r="P52" i="4"/>
  <c r="P48" i="4"/>
  <c r="P44" i="4"/>
  <c r="F814" i="12"/>
  <c r="Q13" i="4"/>
  <c r="O13" i="4"/>
  <c r="Q8" i="4"/>
  <c r="O8" i="4"/>
  <c r="Q12" i="4"/>
  <c r="O12" i="4"/>
  <c r="O11" i="4"/>
  <c r="Q11" i="4"/>
  <c r="Q9" i="4"/>
  <c r="O9" i="4"/>
  <c r="Q14" i="4"/>
  <c r="O14" i="4"/>
  <c r="Q10" i="4"/>
  <c r="O10" i="4"/>
  <c r="O63" i="4"/>
  <c r="O59" i="4"/>
  <c r="O55" i="4"/>
  <c r="O51" i="4"/>
  <c r="O47" i="4"/>
  <c r="O43" i="4"/>
  <c r="O61" i="4"/>
  <c r="O57" i="4"/>
  <c r="O53" i="4"/>
  <c r="O49" i="4"/>
  <c r="O45" i="4"/>
  <c r="O62" i="4"/>
  <c r="O58" i="4"/>
  <c r="O54" i="4"/>
  <c r="O50" i="4"/>
  <c r="O46" i="4"/>
  <c r="O42" i="4"/>
  <c r="O60" i="4"/>
  <c r="O56" i="4"/>
  <c r="O52" i="4"/>
  <c r="O48" i="4"/>
  <c r="O44" i="4"/>
  <c r="Q63" i="4"/>
  <c r="Q59" i="4"/>
  <c r="Q55" i="4"/>
  <c r="Q51" i="4"/>
  <c r="Q47" i="4"/>
  <c r="Q43" i="4"/>
  <c r="Q61" i="4"/>
  <c r="Q57" i="4"/>
  <c r="Q53" i="4"/>
  <c r="Q49" i="4"/>
  <c r="Q45" i="4"/>
  <c r="Q60" i="4"/>
  <c r="Q56" i="4"/>
  <c r="Q52" i="4"/>
  <c r="Q48" i="4"/>
  <c r="Q44" i="4"/>
  <c r="Q62" i="4"/>
  <c r="Q58" i="4"/>
  <c r="Q54" i="4"/>
  <c r="Q50" i="4"/>
  <c r="Q46" i="4"/>
  <c r="Q42" i="4"/>
  <c r="E60" i="4"/>
  <c r="I60" i="4"/>
  <c r="M60" i="4"/>
  <c r="F61" i="4"/>
  <c r="J61" i="4"/>
  <c r="N61" i="4"/>
  <c r="G62" i="4"/>
  <c r="K62" i="4"/>
  <c r="F60" i="4"/>
  <c r="J60" i="4"/>
  <c r="N60" i="4"/>
  <c r="G61" i="4"/>
  <c r="K61" i="4"/>
  <c r="D62" i="4"/>
  <c r="H62" i="4"/>
  <c r="L62" i="4"/>
  <c r="G60" i="4"/>
  <c r="K60" i="4"/>
  <c r="D61" i="4"/>
  <c r="H61" i="4"/>
  <c r="L61" i="4"/>
  <c r="E62" i="4"/>
  <c r="I62" i="4"/>
  <c r="M62" i="4"/>
  <c r="D60" i="4"/>
  <c r="H60" i="4"/>
  <c r="L60" i="4"/>
  <c r="E61" i="4"/>
  <c r="I61" i="4"/>
  <c r="M61" i="4"/>
  <c r="F62" i="4"/>
  <c r="J62" i="4"/>
  <c r="N62" i="4"/>
  <c r="E947" i="12"/>
  <c r="O37" i="11" s="1"/>
  <c r="F330" i="12"/>
  <c r="G67" i="12"/>
  <c r="F67" i="12"/>
  <c r="G45" i="12"/>
  <c r="F45" i="12"/>
  <c r="F747" i="12"/>
  <c r="F705" i="12" s="1"/>
  <c r="F749" i="12"/>
  <c r="F637" i="12"/>
  <c r="F595" i="12" s="1"/>
  <c r="F639" i="12"/>
  <c r="F463" i="12"/>
  <c r="F527" i="12"/>
  <c r="F485" i="12" s="1"/>
  <c r="F529" i="12"/>
  <c r="F221" i="12"/>
  <c r="K4" i="12"/>
  <c r="O35" i="11"/>
  <c r="O33" i="11"/>
  <c r="N46" i="4"/>
  <c r="N50" i="4"/>
  <c r="N54" i="4"/>
  <c r="N58" i="4"/>
  <c r="N42" i="4"/>
  <c r="N43" i="4"/>
  <c r="N47" i="4"/>
  <c r="N51" i="4"/>
  <c r="N55" i="4"/>
  <c r="N59" i="4"/>
  <c r="N44" i="4"/>
  <c r="N48" i="4"/>
  <c r="N52" i="4"/>
  <c r="N56" i="4"/>
  <c r="N45" i="4"/>
  <c r="N49" i="4"/>
  <c r="N53" i="4"/>
  <c r="N57" i="4"/>
  <c r="N63" i="4"/>
  <c r="B14" i="4"/>
  <c r="C34" i="4"/>
  <c r="P34" i="4" s="1"/>
  <c r="C29" i="4"/>
  <c r="P29" i="4" s="1"/>
  <c r="C24" i="4"/>
  <c r="P24" i="4" s="1"/>
  <c r="L42" i="4"/>
  <c r="C35" i="4"/>
  <c r="P35" i="4" s="1"/>
  <c r="B10" i="4"/>
  <c r="A14" i="4"/>
  <c r="B11" i="4"/>
  <c r="B9" i="4"/>
  <c r="C33" i="4"/>
  <c r="P33" i="4" s="1"/>
  <c r="C25" i="4"/>
  <c r="P25" i="4" s="1"/>
  <c r="C21" i="4"/>
  <c r="P21" i="4" s="1"/>
  <c r="B13" i="4"/>
  <c r="A8" i="4"/>
  <c r="K49" i="4"/>
  <c r="D63" i="4"/>
  <c r="D57" i="4"/>
  <c r="D53" i="4"/>
  <c r="D49" i="4"/>
  <c r="D45" i="4"/>
  <c r="D55" i="4"/>
  <c r="D43" i="4"/>
  <c r="D54" i="4"/>
  <c r="D46" i="4"/>
  <c r="D56" i="4"/>
  <c r="D52" i="4"/>
  <c r="D48" i="4"/>
  <c r="D44" i="4"/>
  <c r="D59" i="4"/>
  <c r="D51" i="4"/>
  <c r="D47" i="4"/>
  <c r="D58" i="4"/>
  <c r="D50" i="4"/>
  <c r="D42" i="4"/>
  <c r="I48" i="4"/>
  <c r="F969" i="12"/>
  <c r="C22" i="4"/>
  <c r="P22" i="4" s="1"/>
  <c r="A9" i="4"/>
  <c r="A11" i="4"/>
  <c r="C31" i="4"/>
  <c r="P31" i="4" s="1"/>
  <c r="C30" i="4"/>
  <c r="P30" i="4" s="1"/>
  <c r="C20" i="4"/>
  <c r="P20" i="4" s="1"/>
  <c r="B8" i="4"/>
  <c r="C19" i="4"/>
  <c r="P19" i="4" s="1"/>
  <c r="C32" i="4"/>
  <c r="P32" i="4" s="1"/>
  <c r="H59" i="4"/>
  <c r="K43" i="4"/>
  <c r="M43" i="4"/>
  <c r="F51" i="4"/>
  <c r="M46" i="4"/>
  <c r="J53" i="4"/>
  <c r="K52" i="4"/>
  <c r="L45" i="4"/>
  <c r="I63" i="4"/>
  <c r="E58" i="4"/>
  <c r="H58" i="4"/>
  <c r="E53" i="4"/>
  <c r="K51" i="4"/>
  <c r="I56" i="4"/>
  <c r="G46" i="4"/>
  <c r="F59" i="4"/>
  <c r="I50" i="4"/>
  <c r="L56" i="4"/>
  <c r="J55" i="4"/>
  <c r="H48" i="4"/>
  <c r="G59" i="4"/>
  <c r="E46" i="4"/>
  <c r="M49" i="4"/>
  <c r="K58" i="4"/>
  <c r="I55" i="4"/>
  <c r="G49" i="4"/>
  <c r="F58" i="4"/>
  <c r="E57" i="4"/>
  <c r="J56" i="4"/>
  <c r="G52" i="4"/>
  <c r="F63" i="4"/>
  <c r="J44" i="4"/>
  <c r="G51" i="4"/>
  <c r="E42" i="4"/>
  <c r="K48" i="4"/>
  <c r="I47" i="4"/>
  <c r="F50" i="4"/>
  <c r="K57" i="4"/>
  <c r="H63" i="4"/>
  <c r="L50" i="4"/>
  <c r="M54" i="4"/>
  <c r="L58" i="4"/>
  <c r="J48" i="4"/>
  <c r="H43" i="4"/>
  <c r="H53" i="4"/>
  <c r="K45" i="4"/>
  <c r="I45" i="4"/>
  <c r="H56" i="4"/>
  <c r="F48" i="4"/>
  <c r="E50" i="4"/>
  <c r="L48" i="4"/>
  <c r="J47" i="4"/>
  <c r="H42" i="4"/>
  <c r="G57" i="4"/>
  <c r="E45" i="4"/>
  <c r="E63" i="4"/>
  <c r="I54" i="4"/>
  <c r="F45" i="4"/>
  <c r="M50" i="4"/>
  <c r="J63" i="4"/>
  <c r="M59" i="4"/>
  <c r="K59" i="4"/>
  <c r="L49" i="4"/>
  <c r="G54" i="4"/>
  <c r="M42" i="4"/>
  <c r="M58" i="4"/>
  <c r="J45" i="4"/>
  <c r="J59" i="4"/>
  <c r="H51" i="4"/>
  <c r="F43" i="4"/>
  <c r="L47" i="4"/>
  <c r="G56" i="4"/>
  <c r="M53" i="4"/>
  <c r="K56" i="4"/>
  <c r="I53" i="4"/>
  <c r="G43" i="4"/>
  <c r="F56" i="4"/>
  <c r="E54" i="4"/>
  <c r="L59" i="4"/>
  <c r="J58" i="4"/>
  <c r="H50" i="4"/>
  <c r="F42" i="4"/>
  <c r="E49" i="4"/>
  <c r="L52" i="4"/>
  <c r="H49" i="4"/>
  <c r="F57" i="4"/>
  <c r="F1057" i="12"/>
  <c r="F111" i="12"/>
  <c r="J5" i="12"/>
  <c r="M48" i="4"/>
  <c r="M56" i="4"/>
  <c r="L46" i="4"/>
  <c r="K55" i="4"/>
  <c r="J49" i="4"/>
  <c r="I43" i="4"/>
  <c r="L43" i="4"/>
  <c r="A13" i="4"/>
  <c r="A10" i="4"/>
  <c r="C23" i="4"/>
  <c r="P23" i="4" s="1"/>
  <c r="A12" i="4"/>
  <c r="L44" i="4"/>
  <c r="K44" i="4"/>
  <c r="J43" i="4"/>
  <c r="I44" i="4"/>
  <c r="H55" i="4"/>
  <c r="G50" i="4"/>
  <c r="F47" i="4"/>
  <c r="L57" i="4"/>
  <c r="I58" i="4"/>
  <c r="F49" i="4"/>
  <c r="M63" i="4"/>
  <c r="L63" i="4"/>
  <c r="K63" i="4"/>
  <c r="I57" i="4"/>
  <c r="H52" i="4"/>
  <c r="G47" i="4"/>
  <c r="F44" i="4"/>
  <c r="E48" i="4"/>
  <c r="E56" i="4"/>
  <c r="M57" i="4"/>
  <c r="K42" i="4"/>
  <c r="J42" i="4"/>
  <c r="I42" i="4"/>
  <c r="I59" i="4"/>
  <c r="H54" i="4"/>
  <c r="G53" i="4"/>
  <c r="F46" i="4"/>
  <c r="E43" i="4"/>
  <c r="E51" i="4"/>
  <c r="E59" i="4"/>
  <c r="K46" i="4"/>
  <c r="I46" i="4"/>
  <c r="H57" i="4"/>
  <c r="B12" i="4"/>
  <c r="M44" i="4"/>
  <c r="M52" i="4"/>
  <c r="L54" i="4"/>
  <c r="K47" i="4"/>
  <c r="J57" i="4"/>
  <c r="M51" i="4"/>
  <c r="L55" i="4"/>
  <c r="K54" i="4"/>
  <c r="J54" i="4"/>
  <c r="I52" i="4"/>
  <c r="H47" i="4"/>
  <c r="G42" i="4"/>
  <c r="G58" i="4"/>
  <c r="F55" i="4"/>
  <c r="M47" i="4"/>
  <c r="J51" i="4"/>
  <c r="G44" i="4"/>
  <c r="M45" i="4"/>
  <c r="L51" i="4"/>
  <c r="K50" i="4"/>
  <c r="J50" i="4"/>
  <c r="I49" i="4"/>
  <c r="H44" i="4"/>
  <c r="G55" i="4"/>
  <c r="F52" i="4"/>
  <c r="E44" i="4"/>
  <c r="E52" i="4"/>
  <c r="L53" i="4"/>
  <c r="K53" i="4"/>
  <c r="J52" i="4"/>
  <c r="I51" i="4"/>
  <c r="H46" i="4"/>
  <c r="G45" i="4"/>
  <c r="G63" i="4"/>
  <c r="F54" i="4"/>
  <c r="E47" i="4"/>
  <c r="E55" i="4"/>
  <c r="M55" i="4"/>
  <c r="J46" i="4"/>
  <c r="H45" i="4"/>
  <c r="G48" i="4"/>
  <c r="F53" i="4"/>
  <c r="Q20" i="4" l="1"/>
  <c r="O20" i="4"/>
  <c r="Q32" i="4"/>
  <c r="O32" i="4"/>
  <c r="Q30" i="4"/>
  <c r="O30" i="4"/>
  <c r="Q22" i="4"/>
  <c r="O22" i="4"/>
  <c r="Q35" i="4"/>
  <c r="O35" i="4"/>
  <c r="Q34" i="4"/>
  <c r="O34" i="4"/>
  <c r="Q25" i="4"/>
  <c r="O25" i="4"/>
  <c r="Q24" i="4"/>
  <c r="O24" i="4"/>
  <c r="Q33" i="4"/>
  <c r="O33" i="4"/>
  <c r="Q29" i="4"/>
  <c r="O29" i="4"/>
  <c r="Q23" i="4"/>
  <c r="O23" i="4"/>
  <c r="Q19" i="4"/>
  <c r="O19" i="4"/>
  <c r="Q31" i="4"/>
  <c r="O31" i="4"/>
  <c r="Q21" i="4"/>
  <c r="O21" i="4"/>
  <c r="B22" i="4"/>
  <c r="B34" i="4"/>
  <c r="G34" i="4" s="1"/>
  <c r="B30" i="4"/>
  <c r="E30" i="4" s="1"/>
  <c r="N8" i="4"/>
  <c r="N14" i="4"/>
  <c r="J12" i="4"/>
  <c r="G14" i="4"/>
  <c r="N11" i="4"/>
  <c r="N9" i="4"/>
  <c r="F199" i="12"/>
  <c r="G10" i="4"/>
  <c r="F23" i="12"/>
  <c r="G947" i="12"/>
  <c r="F947" i="12"/>
  <c r="G903" i="12"/>
  <c r="F903" i="12"/>
  <c r="G859" i="12"/>
  <c r="F859" i="12"/>
  <c r="L14" i="4"/>
  <c r="I10" i="4"/>
  <c r="H14" i="4"/>
  <c r="B25" i="4"/>
  <c r="I25" i="4" s="1"/>
  <c r="M10" i="4"/>
  <c r="F14" i="4"/>
  <c r="D14" i="4"/>
  <c r="J14" i="4"/>
  <c r="B35" i="4"/>
  <c r="E14" i="4"/>
  <c r="M14" i="4"/>
  <c r="N22" i="4"/>
  <c r="N10" i="4"/>
  <c r="N13" i="4"/>
  <c r="I14" i="4"/>
  <c r="K14" i="4"/>
  <c r="M34" i="4"/>
  <c r="N12" i="4"/>
  <c r="B31" i="4"/>
  <c r="B21" i="4"/>
  <c r="I21" i="4" s="1"/>
  <c r="H10" i="4"/>
  <c r="F12" i="4"/>
  <c r="J10" i="4"/>
  <c r="L10" i="4"/>
  <c r="F10" i="4"/>
  <c r="E10" i="4"/>
  <c r="F11" i="4"/>
  <c r="K10" i="4"/>
  <c r="D10" i="4"/>
  <c r="F22" i="4"/>
  <c r="K13" i="4"/>
  <c r="H13" i="4"/>
  <c r="G9" i="4"/>
  <c r="B32" i="4"/>
  <c r="M22" i="4"/>
  <c r="H11" i="4"/>
  <c r="K11" i="4"/>
  <c r="L11" i="4"/>
  <c r="J9" i="4"/>
  <c r="I13" i="4"/>
  <c r="I9" i="4"/>
  <c r="E9" i="4"/>
  <c r="M13" i="4"/>
  <c r="L13" i="4"/>
  <c r="B24" i="4"/>
  <c r="D24" i="4" s="1"/>
  <c r="L9" i="4"/>
  <c r="D13" i="4"/>
  <c r="F13" i="4"/>
  <c r="J13" i="4"/>
  <c r="G13" i="4"/>
  <c r="E13" i="4"/>
  <c r="L22" i="4"/>
  <c r="K9" i="4"/>
  <c r="B23" i="4"/>
  <c r="D23" i="4" s="1"/>
  <c r="H9" i="4"/>
  <c r="E11" i="4"/>
  <c r="F9" i="4"/>
  <c r="M9" i="4"/>
  <c r="B20" i="4"/>
  <c r="I20" i="4" s="1"/>
  <c r="J22" i="4"/>
  <c r="I11" i="4"/>
  <c r="E22" i="4"/>
  <c r="D22" i="4"/>
  <c r="D8" i="4"/>
  <c r="D11" i="4"/>
  <c r="G11" i="4"/>
  <c r="J11" i="4"/>
  <c r="D9" i="4"/>
  <c r="M11" i="4"/>
  <c r="D12" i="4"/>
  <c r="K22" i="4"/>
  <c r="M8" i="4"/>
  <c r="K12" i="4"/>
  <c r="G12" i="4"/>
  <c r="B33" i="4"/>
  <c r="I22" i="4"/>
  <c r="H22" i="4"/>
  <c r="G22" i="4"/>
  <c r="B29" i="4"/>
  <c r="L8" i="4"/>
  <c r="H8" i="4"/>
  <c r="J8" i="4"/>
  <c r="K8" i="4"/>
  <c r="B19" i="4"/>
  <c r="L19" i="4" s="1"/>
  <c r="F8" i="4"/>
  <c r="G8" i="4"/>
  <c r="E8" i="4"/>
  <c r="I8" i="4"/>
  <c r="J6" i="12"/>
  <c r="K5" i="12"/>
  <c r="I12" i="4"/>
  <c r="H12" i="4"/>
  <c r="E12" i="4"/>
  <c r="M12" i="4"/>
  <c r="L12" i="4"/>
  <c r="H34" i="4" l="1"/>
  <c r="K34" i="4"/>
  <c r="L30" i="4"/>
  <c r="G30" i="4"/>
  <c r="D30" i="4"/>
  <c r="F30" i="4"/>
  <c r="I30" i="4"/>
  <c r="K30" i="4"/>
  <c r="J30" i="4"/>
  <c r="M30" i="4"/>
  <c r="H30" i="4"/>
  <c r="N30" i="4"/>
  <c r="N29" i="4"/>
  <c r="E33" i="4"/>
  <c r="I34" i="4"/>
  <c r="F34" i="4"/>
  <c r="J34" i="4"/>
  <c r="L34" i="4"/>
  <c r="N34" i="4"/>
  <c r="D32" i="4"/>
  <c r="H35" i="4"/>
  <c r="M31" i="4"/>
  <c r="E34" i="4"/>
  <c r="D34" i="4"/>
  <c r="N25" i="4"/>
  <c r="F815" i="12"/>
  <c r="L35" i="4"/>
  <c r="E25" i="4"/>
  <c r="H21" i="4"/>
  <c r="H31" i="4"/>
  <c r="K31" i="4"/>
  <c r="H25" i="4"/>
  <c r="L31" i="4"/>
  <c r="I35" i="4"/>
  <c r="J31" i="4"/>
  <c r="J25" i="4"/>
  <c r="D25" i="4"/>
  <c r="D31" i="4"/>
  <c r="I31" i="4"/>
  <c r="L25" i="4"/>
  <c r="F35" i="4"/>
  <c r="F31" i="4"/>
  <c r="M25" i="4"/>
  <c r="G35" i="4"/>
  <c r="E31" i="4"/>
  <c r="G31" i="4"/>
  <c r="G25" i="4"/>
  <c r="F25" i="4"/>
  <c r="J35" i="4"/>
  <c r="K25" i="4"/>
  <c r="N35" i="4"/>
  <c r="D35" i="4"/>
  <c r="K35" i="4"/>
  <c r="M35" i="4"/>
  <c r="E35" i="4"/>
  <c r="N20" i="4"/>
  <c r="N31" i="4"/>
  <c r="N32" i="4"/>
  <c r="M33" i="4"/>
  <c r="L21" i="4"/>
  <c r="M21" i="4"/>
  <c r="D21" i="4"/>
  <c r="G21" i="4"/>
  <c r="N21" i="4"/>
  <c r="N24" i="4"/>
  <c r="N33" i="4"/>
  <c r="N19" i="4"/>
  <c r="N23" i="4"/>
  <c r="M32" i="4"/>
  <c r="K21" i="4"/>
  <c r="F21" i="4"/>
  <c r="J21" i="4"/>
  <c r="E21" i="4"/>
  <c r="I24" i="4"/>
  <c r="H24" i="4"/>
  <c r="E23" i="4"/>
  <c r="F20" i="4"/>
  <c r="L32" i="4"/>
  <c r="H32" i="4"/>
  <c r="I23" i="4"/>
  <c r="L23" i="4"/>
  <c r="J24" i="4"/>
  <c r="K23" i="4"/>
  <c r="H23" i="4"/>
  <c r="M23" i="4"/>
  <c r="K24" i="4"/>
  <c r="G23" i="4"/>
  <c r="F23" i="4"/>
  <c r="J23" i="4"/>
  <c r="G24" i="4"/>
  <c r="M24" i="4"/>
  <c r="J33" i="4"/>
  <c r="J32" i="4"/>
  <c r="K32" i="4"/>
  <c r="F32" i="4"/>
  <c r="I32" i="4"/>
  <c r="E32" i="4"/>
  <c r="G32" i="4"/>
  <c r="G20" i="4"/>
  <c r="H20" i="4"/>
  <c r="K20" i="4"/>
  <c r="D20" i="4"/>
  <c r="L20" i="4"/>
  <c r="E20" i="4"/>
  <c r="M20" i="4"/>
  <c r="D29" i="4"/>
  <c r="E24" i="4"/>
  <c r="F24" i="4"/>
  <c r="L24" i="4"/>
  <c r="H33" i="4"/>
  <c r="J20" i="4"/>
  <c r="F33" i="4"/>
  <c r="D33" i="4"/>
  <c r="G33" i="4"/>
  <c r="L33" i="4"/>
  <c r="I33" i="4"/>
  <c r="D19" i="4"/>
  <c r="K33" i="4"/>
  <c r="E19" i="4"/>
  <c r="M19" i="4"/>
  <c r="F19" i="4"/>
  <c r="H19" i="4"/>
  <c r="J19" i="4"/>
  <c r="G19" i="4"/>
  <c r="I19" i="4"/>
  <c r="F29" i="4"/>
  <c r="M29" i="4"/>
  <c r="H29" i="4"/>
  <c r="L29" i="4"/>
  <c r="E29" i="4"/>
  <c r="G29" i="4"/>
  <c r="J29" i="4"/>
  <c r="I29" i="4"/>
  <c r="K29" i="4"/>
  <c r="K19" i="4"/>
  <c r="J7" i="12"/>
  <c r="K6" i="12"/>
  <c r="J8" i="12" l="1"/>
  <c r="K7" i="12"/>
  <c r="J9" i="12" l="1"/>
  <c r="K8" i="12"/>
  <c r="J10" i="12" l="1"/>
  <c r="K9" i="12"/>
  <c r="J11" i="12" l="1"/>
  <c r="K10" i="12"/>
  <c r="J12" i="12" l="1"/>
  <c r="K11" i="12"/>
  <c r="J13" i="12" l="1"/>
  <c r="K12" i="12"/>
  <c r="K13" i="12" l="1"/>
  <c r="J14" i="12"/>
  <c r="J15" i="12" l="1"/>
  <c r="K14" i="12"/>
  <c r="J16" i="12" l="1"/>
  <c r="K15" i="12"/>
  <c r="K16" i="12" l="1"/>
  <c r="J17" i="12"/>
  <c r="K17" i="12" l="1"/>
  <c r="J18" i="12"/>
  <c r="K18" i="12" l="1"/>
  <c r="J19" i="12"/>
  <c r="J20" i="12" l="1"/>
  <c r="K19" i="12"/>
  <c r="J22" i="12"/>
  <c r="J21" i="12" l="1"/>
  <c r="K20" i="12"/>
  <c r="K22" i="12"/>
  <c r="J23" i="12"/>
  <c r="K21" i="12" l="1"/>
  <c r="J24" i="12"/>
  <c r="K23" i="12"/>
  <c r="K24" i="12" l="1"/>
  <c r="J25" i="12"/>
  <c r="K25" i="12" l="1"/>
  <c r="J26" i="12"/>
  <c r="K26" i="12" l="1"/>
  <c r="J27" i="12"/>
  <c r="K27" i="12" l="1"/>
  <c r="J28" i="12"/>
  <c r="K28" i="12" l="1"/>
  <c r="J29" i="12"/>
  <c r="J30" i="12" l="1"/>
  <c r="K29" i="12"/>
  <c r="J31" i="12" l="1"/>
  <c r="K30" i="12"/>
  <c r="J32" i="12" l="1"/>
  <c r="K31" i="12"/>
  <c r="J33" i="12" l="1"/>
  <c r="K32" i="12"/>
  <c r="J34" i="12" l="1"/>
  <c r="K33" i="12"/>
  <c r="J35" i="12" l="1"/>
  <c r="K34" i="12"/>
  <c r="K35" i="12" l="1"/>
  <c r="J36" i="12"/>
  <c r="K36" i="12" l="1"/>
  <c r="J37" i="12"/>
  <c r="K37" i="12" l="1"/>
  <c r="J38" i="12"/>
  <c r="K38" i="12" l="1"/>
  <c r="J39" i="12"/>
  <c r="K39" i="12" l="1"/>
  <c r="J40" i="12"/>
  <c r="K40" i="12" l="1"/>
  <c r="J41" i="12"/>
  <c r="J42" i="12" l="1"/>
  <c r="J44" i="12"/>
  <c r="K41" i="12"/>
  <c r="J43" i="12" l="1"/>
  <c r="K42" i="12"/>
  <c r="J45" i="12"/>
  <c r="K44" i="12"/>
  <c r="K43" i="12" l="1"/>
  <c r="J46" i="12"/>
  <c r="K45" i="12"/>
  <c r="J47" i="12" l="1"/>
  <c r="K46" i="12"/>
  <c r="J48" i="12" l="1"/>
  <c r="K47" i="12"/>
  <c r="J49" i="12" l="1"/>
  <c r="K48" i="12"/>
  <c r="K49" i="12" l="1"/>
  <c r="J50" i="12"/>
  <c r="K50" i="12" l="1"/>
  <c r="J51" i="12"/>
  <c r="K51" i="12" l="1"/>
  <c r="J52" i="12"/>
  <c r="K52" i="12" l="1"/>
  <c r="J53" i="12"/>
  <c r="K53" i="12" l="1"/>
  <c r="J54" i="12"/>
  <c r="K54" i="12" l="1"/>
  <c r="J55" i="12"/>
  <c r="J56" i="12" l="1"/>
  <c r="K55" i="12"/>
  <c r="J57" i="12" l="1"/>
  <c r="K56" i="12"/>
  <c r="J58" i="12" l="1"/>
  <c r="K57" i="12"/>
  <c r="J59" i="12" l="1"/>
  <c r="K58" i="12"/>
  <c r="J60" i="12" l="1"/>
  <c r="K59" i="12"/>
  <c r="J61" i="12" l="1"/>
  <c r="K60" i="12"/>
  <c r="K61" i="12" l="1"/>
  <c r="J62" i="12"/>
  <c r="K62" i="12" l="1"/>
  <c r="J63" i="12"/>
  <c r="J64" i="12" l="1"/>
  <c r="K63" i="12"/>
  <c r="J66" i="12"/>
  <c r="J65" i="12" l="1"/>
  <c r="K64" i="12"/>
  <c r="J67" i="12"/>
  <c r="K66" i="12"/>
  <c r="K65" i="12" l="1"/>
  <c r="J68" i="12"/>
  <c r="K67" i="12"/>
  <c r="K68" i="12" l="1"/>
  <c r="J69" i="12"/>
  <c r="J70" i="12" l="1"/>
  <c r="K69" i="12"/>
  <c r="J71" i="12" l="1"/>
  <c r="K70" i="12"/>
  <c r="J72" i="12" l="1"/>
  <c r="K71" i="12"/>
  <c r="K72" i="12" l="1"/>
  <c r="J73" i="12"/>
  <c r="K73" i="12" l="1"/>
  <c r="J74" i="12"/>
  <c r="J75" i="12" l="1"/>
  <c r="K74" i="12"/>
  <c r="J76" i="12" l="1"/>
  <c r="K75" i="12"/>
  <c r="K76" i="12" l="1"/>
  <c r="J77" i="12"/>
  <c r="K77" i="12" l="1"/>
  <c r="J78" i="12"/>
  <c r="J79" i="12" l="1"/>
  <c r="K78" i="12"/>
  <c r="J80" i="12" l="1"/>
  <c r="K79" i="12"/>
  <c r="K80" i="12" l="1"/>
  <c r="J81" i="12"/>
  <c r="K81" i="12" l="1"/>
  <c r="J82" i="12"/>
  <c r="J83" i="12" l="1"/>
  <c r="K82" i="12"/>
  <c r="J84" i="12" l="1"/>
  <c r="K83" i="12"/>
  <c r="K84" i="12" l="1"/>
  <c r="J85" i="12"/>
  <c r="J86" i="12" l="1"/>
  <c r="K85" i="12"/>
  <c r="J88" i="12"/>
  <c r="J87" i="12" l="1"/>
  <c r="K86" i="12"/>
  <c r="J89" i="12"/>
  <c r="K88" i="12"/>
  <c r="K87" i="12" l="1"/>
  <c r="J90" i="12"/>
  <c r="K89" i="12"/>
  <c r="K90" i="12" l="1"/>
  <c r="J91" i="12"/>
  <c r="K91" i="12" l="1"/>
  <c r="J92" i="12"/>
  <c r="K92" i="12" l="1"/>
  <c r="J93" i="12"/>
  <c r="J94" i="12" l="1"/>
  <c r="K93" i="12"/>
  <c r="J95" i="12" l="1"/>
  <c r="K94" i="12"/>
  <c r="J96" i="12" l="1"/>
  <c r="K95" i="12"/>
  <c r="J97" i="12" l="1"/>
  <c r="K96" i="12"/>
  <c r="J98" i="12" l="1"/>
  <c r="K97" i="12"/>
  <c r="J99" i="12" l="1"/>
  <c r="K98" i="12"/>
  <c r="J100" i="12" l="1"/>
  <c r="K99" i="12"/>
  <c r="J101" i="12" l="1"/>
  <c r="K100" i="12"/>
  <c r="J102" i="12" l="1"/>
  <c r="K101" i="12"/>
  <c r="J103" i="12" l="1"/>
  <c r="K102" i="12"/>
  <c r="J104" i="12" l="1"/>
  <c r="K103" i="12"/>
  <c r="J105" i="12" l="1"/>
  <c r="K104" i="12"/>
  <c r="J106" i="12" l="1"/>
  <c r="K105" i="12"/>
  <c r="J107" i="12" l="1"/>
  <c r="K106" i="12"/>
  <c r="J108" i="12" l="1"/>
  <c r="J110" i="12"/>
  <c r="K107" i="12"/>
  <c r="J109" i="12" l="1"/>
  <c r="K108" i="12"/>
  <c r="K110" i="12"/>
  <c r="J111" i="12"/>
  <c r="K109" i="12" l="1"/>
  <c r="K111" i="12"/>
  <c r="J112" i="12"/>
  <c r="K112" i="12" l="1"/>
  <c r="J113" i="12"/>
  <c r="K113" i="12" l="1"/>
  <c r="J114" i="12"/>
  <c r="K114" i="12" l="1"/>
  <c r="J115" i="12"/>
  <c r="K115" i="12" l="1"/>
  <c r="J116" i="12"/>
  <c r="J117" i="12" l="1"/>
  <c r="K116" i="12"/>
  <c r="K117" i="12" l="1"/>
  <c r="J118" i="12"/>
  <c r="J119" i="12" l="1"/>
  <c r="K118" i="12"/>
  <c r="J120" i="12" l="1"/>
  <c r="K119" i="12"/>
  <c r="J121" i="12" l="1"/>
  <c r="K120" i="12"/>
  <c r="J122" i="12" l="1"/>
  <c r="K121" i="12"/>
  <c r="K122" i="12" l="1"/>
  <c r="J123" i="12"/>
  <c r="J124" i="12" l="1"/>
  <c r="K123" i="12"/>
  <c r="K124" i="12" l="1"/>
  <c r="J125" i="12"/>
  <c r="K125" i="12" l="1"/>
  <c r="J126" i="12"/>
  <c r="K126" i="12" l="1"/>
  <c r="J127" i="12"/>
  <c r="K127" i="12" l="1"/>
  <c r="J128" i="12"/>
  <c r="J129" i="12" l="1"/>
  <c r="K128" i="12"/>
  <c r="J130" i="12" l="1"/>
  <c r="K129" i="12"/>
  <c r="J132" i="12"/>
  <c r="J131" i="12" l="1"/>
  <c r="K130" i="12"/>
  <c r="J133" i="12"/>
  <c r="K132" i="12"/>
  <c r="K131" i="12" l="1"/>
  <c r="J134" i="12"/>
  <c r="K133" i="12"/>
  <c r="J135" i="12" l="1"/>
  <c r="K134" i="12"/>
  <c r="J136" i="12" l="1"/>
  <c r="K135" i="12"/>
  <c r="K136" i="12" l="1"/>
  <c r="J137" i="12"/>
  <c r="J138" i="12" l="1"/>
  <c r="K137" i="12"/>
  <c r="K138" i="12" l="1"/>
  <c r="J139" i="12"/>
  <c r="K139" i="12" l="1"/>
  <c r="J140" i="12"/>
  <c r="J141" i="12" l="1"/>
  <c r="K140" i="12"/>
  <c r="K141" i="12" l="1"/>
  <c r="J142" i="12"/>
  <c r="J143" i="12" l="1"/>
  <c r="K142" i="12"/>
  <c r="K143" i="12" l="1"/>
  <c r="J144" i="12"/>
  <c r="J145" i="12" l="1"/>
  <c r="K144" i="12"/>
  <c r="J146" i="12" l="1"/>
  <c r="K145" i="12"/>
  <c r="J147" i="12" l="1"/>
  <c r="K146" i="12"/>
  <c r="J148" i="12" l="1"/>
  <c r="K147" i="12"/>
  <c r="K148" i="12" l="1"/>
  <c r="J149" i="12"/>
  <c r="J150" i="12" l="1"/>
  <c r="K149" i="12"/>
  <c r="K150" i="12" l="1"/>
  <c r="J151" i="12"/>
  <c r="J152" i="12" l="1"/>
  <c r="K151" i="12"/>
  <c r="J154" i="12"/>
  <c r="J153" i="12" l="1"/>
  <c r="K152" i="12"/>
  <c r="K154" i="12"/>
  <c r="J155" i="12"/>
  <c r="K153" i="12" l="1"/>
  <c r="K155" i="12"/>
  <c r="J156" i="12"/>
  <c r="J157" i="12" l="1"/>
  <c r="K156" i="12"/>
  <c r="K157" i="12" l="1"/>
  <c r="J158" i="12"/>
  <c r="J159" i="12" l="1"/>
  <c r="K158" i="12"/>
  <c r="J160" i="12" l="1"/>
  <c r="K159" i="12"/>
  <c r="J161" i="12" l="1"/>
  <c r="K160" i="12"/>
  <c r="J162" i="12" l="1"/>
  <c r="K161" i="12"/>
  <c r="K162" i="12" l="1"/>
  <c r="J163" i="12"/>
  <c r="J164" i="12" l="1"/>
  <c r="K163" i="12"/>
  <c r="K164" i="12" l="1"/>
  <c r="J165" i="12"/>
  <c r="K165" i="12" l="1"/>
  <c r="J166" i="12"/>
  <c r="K166" i="12" l="1"/>
  <c r="J167" i="12"/>
  <c r="K167" i="12" l="1"/>
  <c r="J168" i="12"/>
  <c r="J169" i="12" l="1"/>
  <c r="K168" i="12"/>
  <c r="K169" i="12" l="1"/>
  <c r="J170" i="12"/>
  <c r="J171" i="12" l="1"/>
  <c r="K170" i="12"/>
  <c r="J172" i="12" l="1"/>
  <c r="K171" i="12"/>
  <c r="J173" i="12" l="1"/>
  <c r="K172" i="12"/>
  <c r="J174" i="12" l="1"/>
  <c r="J176" i="12"/>
  <c r="K173" i="12"/>
  <c r="J175" i="12" l="1"/>
  <c r="K174" i="12"/>
  <c r="K176" i="12"/>
  <c r="J177" i="12"/>
  <c r="K175" i="12" l="1"/>
  <c r="J178" i="12"/>
  <c r="K177" i="12"/>
  <c r="K178" i="12" l="1"/>
  <c r="J179" i="12"/>
  <c r="K179" i="12" l="1"/>
  <c r="J180" i="12"/>
  <c r="K180" i="12" l="1"/>
  <c r="J181" i="12"/>
  <c r="K181" i="12" l="1"/>
  <c r="J182" i="12"/>
  <c r="J183" i="12" l="1"/>
  <c r="K182" i="12"/>
  <c r="K183" i="12" l="1"/>
  <c r="J184" i="12"/>
  <c r="K184" i="12" l="1"/>
  <c r="J185" i="12"/>
  <c r="K185" i="12" l="1"/>
  <c r="J186" i="12"/>
  <c r="K186" i="12" l="1"/>
  <c r="J187" i="12"/>
  <c r="J188" i="12" l="1"/>
  <c r="K187" i="12"/>
  <c r="K188" i="12" l="1"/>
  <c r="J189" i="12"/>
  <c r="K189" i="12" l="1"/>
  <c r="J190" i="12"/>
  <c r="K190" i="12" l="1"/>
  <c r="J191" i="12"/>
  <c r="J192" i="12" l="1"/>
  <c r="K191" i="12"/>
  <c r="J193" i="12" l="1"/>
  <c r="K192" i="12"/>
  <c r="K193" i="12" l="1"/>
  <c r="J194" i="12"/>
  <c r="K194" i="12" l="1"/>
  <c r="J195" i="12"/>
  <c r="J196" i="12" l="1"/>
  <c r="J198" i="12"/>
  <c r="K195" i="12"/>
  <c r="J197" i="12" l="1"/>
  <c r="K196" i="12"/>
  <c r="J199" i="12"/>
  <c r="K198" i="12"/>
  <c r="K197" i="12" l="1"/>
  <c r="K199" i="12"/>
  <c r="J200" i="12"/>
  <c r="K200" i="12" l="1"/>
  <c r="J201" i="12"/>
  <c r="J202" i="12" l="1"/>
  <c r="K201" i="12"/>
  <c r="J203" i="12" l="1"/>
  <c r="K202" i="12"/>
  <c r="J204" i="12" l="1"/>
  <c r="K203" i="12"/>
  <c r="K204" i="12" l="1"/>
  <c r="J205" i="12"/>
  <c r="J206" i="12" l="1"/>
  <c r="K205" i="12"/>
  <c r="J207" i="12" l="1"/>
  <c r="K206" i="12"/>
  <c r="K207" i="12" l="1"/>
  <c r="J208" i="12"/>
  <c r="J209" i="12" l="1"/>
  <c r="K208" i="12"/>
  <c r="K209" i="12" l="1"/>
  <c r="J210" i="12"/>
  <c r="J211" i="12" l="1"/>
  <c r="K210" i="12"/>
  <c r="K211" i="12" l="1"/>
  <c r="J212" i="12"/>
  <c r="K212" i="12" l="1"/>
  <c r="J213" i="12"/>
  <c r="K213" i="12" l="1"/>
  <c r="J214" i="12"/>
  <c r="K214" i="12" l="1"/>
  <c r="J215" i="12"/>
  <c r="J216" i="12" l="1"/>
  <c r="K215" i="12"/>
  <c r="K216" i="12" l="1"/>
  <c r="J217" i="12"/>
  <c r="J218" i="12" l="1"/>
  <c r="J220" i="12"/>
  <c r="K217" i="12"/>
  <c r="J219" i="12" l="1"/>
  <c r="K218" i="12"/>
  <c r="J221" i="12"/>
  <c r="K220" i="12"/>
  <c r="K219" i="12" l="1"/>
  <c r="J222" i="12"/>
  <c r="K221" i="12"/>
  <c r="J223" i="12" l="1"/>
  <c r="K222" i="12"/>
  <c r="K223" i="12" l="1"/>
  <c r="J224" i="12"/>
  <c r="J225" i="12" l="1"/>
  <c r="K224" i="12"/>
  <c r="K225" i="12" l="1"/>
  <c r="J226" i="12"/>
  <c r="K226" i="12" l="1"/>
  <c r="J227" i="12"/>
  <c r="K227" i="12" l="1"/>
  <c r="J228" i="12"/>
  <c r="K228" i="12" l="1"/>
  <c r="J229" i="12"/>
  <c r="J230" i="12" l="1"/>
  <c r="K229" i="12"/>
  <c r="K230" i="12" l="1"/>
  <c r="J231" i="12"/>
  <c r="J232" i="12" l="1"/>
  <c r="K231" i="12"/>
  <c r="J233" i="12" l="1"/>
  <c r="K232" i="12"/>
  <c r="K233" i="12" l="1"/>
  <c r="J234" i="12"/>
  <c r="J235" i="12" l="1"/>
  <c r="K234" i="12"/>
  <c r="K235" i="12" l="1"/>
  <c r="J236" i="12"/>
  <c r="J237" i="12" l="1"/>
  <c r="K236" i="12"/>
  <c r="K237" i="12" l="1"/>
  <c r="J238" i="12"/>
  <c r="K238" i="12" l="1"/>
  <c r="J239" i="12"/>
  <c r="J240" i="12" l="1"/>
  <c r="K239" i="12"/>
  <c r="J242" i="12"/>
  <c r="J241" i="12" l="1"/>
  <c r="K240" i="12"/>
  <c r="K242" i="12"/>
  <c r="J243" i="12"/>
  <c r="K241" i="12" l="1"/>
  <c r="J244" i="12"/>
  <c r="K243" i="12"/>
  <c r="K244" i="12" l="1"/>
  <c r="J245" i="12"/>
  <c r="J246" i="12" l="1"/>
  <c r="K245" i="12"/>
  <c r="J247" i="12" l="1"/>
  <c r="K246" i="12"/>
  <c r="J248" i="12" l="1"/>
  <c r="K247" i="12"/>
  <c r="J249" i="12" l="1"/>
  <c r="K248" i="12"/>
  <c r="K249" i="12" l="1"/>
  <c r="J250" i="12"/>
  <c r="J251" i="12" l="1"/>
  <c r="K250" i="12"/>
  <c r="K251" i="12" l="1"/>
  <c r="J252" i="12"/>
  <c r="K252" i="12" l="1"/>
  <c r="J253" i="12"/>
  <c r="K253" i="12" l="1"/>
  <c r="J254" i="12"/>
  <c r="K254" i="12" l="1"/>
  <c r="J255" i="12"/>
  <c r="J256" i="12" l="1"/>
  <c r="K255" i="12"/>
  <c r="K256" i="12" l="1"/>
  <c r="J257" i="12"/>
  <c r="J258" i="12" l="1"/>
  <c r="K257" i="12"/>
  <c r="J259" i="12" l="1"/>
  <c r="K258" i="12"/>
  <c r="J260" i="12" l="1"/>
  <c r="K259" i="12"/>
  <c r="J261" i="12" l="1"/>
  <c r="K260" i="12"/>
  <c r="J262" i="12" l="1"/>
  <c r="K261" i="12"/>
  <c r="J264" i="12"/>
  <c r="J263" i="12" l="1"/>
  <c r="K262" i="12"/>
  <c r="K264" i="12"/>
  <c r="J265" i="12"/>
  <c r="K263" i="12" l="1"/>
  <c r="K265" i="12"/>
  <c r="J266" i="12"/>
  <c r="K266" i="12" l="1"/>
  <c r="J267" i="12"/>
  <c r="K267" i="12" l="1"/>
  <c r="J268" i="12"/>
  <c r="K268" i="12" l="1"/>
  <c r="J269" i="12"/>
  <c r="K269" i="12" l="1"/>
  <c r="J270" i="12"/>
  <c r="K270" i="12" l="1"/>
  <c r="J271" i="12"/>
  <c r="J272" i="12" l="1"/>
  <c r="K271" i="12"/>
  <c r="J273" i="12" l="1"/>
  <c r="K272" i="12"/>
  <c r="J274" i="12" l="1"/>
  <c r="K273" i="12"/>
  <c r="J275" i="12" l="1"/>
  <c r="K274" i="12"/>
  <c r="K275" i="12" l="1"/>
  <c r="J276" i="12"/>
  <c r="J277" i="12" l="1"/>
  <c r="K276" i="12"/>
  <c r="K277" i="12" l="1"/>
  <c r="J278" i="12"/>
  <c r="K278" i="12" l="1"/>
  <c r="J279" i="12"/>
  <c r="K279" i="12" l="1"/>
  <c r="J280" i="12"/>
  <c r="K280" i="12" l="1"/>
  <c r="J281" i="12"/>
  <c r="K281" i="12" l="1"/>
  <c r="J282" i="12"/>
  <c r="K282" i="12" l="1"/>
  <c r="J283" i="12"/>
  <c r="J284" i="12" l="1"/>
  <c r="J286" i="12"/>
  <c r="K283" i="12"/>
  <c r="J285" i="12" l="1"/>
  <c r="K284" i="12"/>
  <c r="J287" i="12"/>
  <c r="K286" i="12"/>
  <c r="K285" i="12" l="1"/>
  <c r="K287" i="12"/>
  <c r="J288" i="12"/>
  <c r="K288" i="12" l="1"/>
  <c r="J289" i="12"/>
  <c r="J290" i="12" l="1"/>
  <c r="K289" i="12"/>
  <c r="J291" i="12" l="1"/>
  <c r="K290" i="12"/>
  <c r="J292" i="12" l="1"/>
  <c r="K291" i="12"/>
  <c r="K292" i="12" l="1"/>
  <c r="J293" i="12"/>
  <c r="J294" i="12" l="1"/>
  <c r="K293" i="12"/>
  <c r="J295" i="12" l="1"/>
  <c r="K294" i="12"/>
  <c r="K295" i="12" l="1"/>
  <c r="J296" i="12"/>
  <c r="K296" i="12" l="1"/>
  <c r="J297" i="12"/>
  <c r="K297" i="12" l="1"/>
  <c r="J298" i="12"/>
  <c r="J299" i="12" l="1"/>
  <c r="K298" i="12"/>
  <c r="K299" i="12" l="1"/>
  <c r="J300" i="12"/>
  <c r="K300" i="12" l="1"/>
  <c r="J301" i="12"/>
  <c r="J302" i="12" l="1"/>
  <c r="K301" i="12"/>
  <c r="K302" i="12" l="1"/>
  <c r="J303" i="12"/>
  <c r="K303" i="12" l="1"/>
  <c r="J304" i="12"/>
  <c r="K304" i="12" l="1"/>
  <c r="J305" i="12"/>
  <c r="J306" i="12" l="1"/>
  <c r="J308" i="12"/>
  <c r="K305" i="12"/>
  <c r="J307" i="12" l="1"/>
  <c r="K306" i="12"/>
  <c r="K308" i="12"/>
  <c r="J309" i="12"/>
  <c r="K307" i="12" l="1"/>
  <c r="K309" i="12"/>
  <c r="J310" i="12"/>
  <c r="J311" i="12" l="1"/>
  <c r="K310" i="12"/>
  <c r="J312" i="12" l="1"/>
  <c r="K311" i="12"/>
  <c r="K312" i="12" l="1"/>
  <c r="J313" i="12"/>
  <c r="J314" i="12" l="1"/>
  <c r="K313" i="12"/>
  <c r="J315" i="12" l="1"/>
  <c r="K314" i="12"/>
  <c r="J316" i="12" l="1"/>
  <c r="K315" i="12"/>
  <c r="K316" i="12" l="1"/>
  <c r="J317" i="12"/>
  <c r="K317" i="12" l="1"/>
  <c r="J318" i="12"/>
  <c r="J319" i="12" l="1"/>
  <c r="K318" i="12"/>
  <c r="K319" i="12" l="1"/>
  <c r="J320" i="12"/>
  <c r="K320" i="12" l="1"/>
  <c r="J321" i="12"/>
  <c r="K321" i="12" l="1"/>
  <c r="J322" i="12"/>
  <c r="J323" i="12" l="1"/>
  <c r="K322" i="12"/>
  <c r="J324" i="12" l="1"/>
  <c r="K323" i="12"/>
  <c r="K324" i="12" l="1"/>
  <c r="J325" i="12"/>
  <c r="J326" i="12" l="1"/>
  <c r="K325" i="12"/>
  <c r="J327" i="12" l="1"/>
  <c r="K326" i="12"/>
  <c r="J328" i="12" l="1"/>
  <c r="J330" i="12"/>
  <c r="K327" i="12"/>
  <c r="J329" i="12" l="1"/>
  <c r="K328" i="12"/>
  <c r="K330" i="12"/>
  <c r="J331" i="12"/>
  <c r="K329" i="12" l="1"/>
  <c r="K331" i="12"/>
  <c r="J332" i="12"/>
  <c r="J333" i="12" l="1"/>
  <c r="K332" i="12"/>
  <c r="K333" i="12" l="1"/>
  <c r="J334" i="12"/>
  <c r="K334" i="12" l="1"/>
  <c r="J335" i="12"/>
  <c r="K335" i="12" l="1"/>
  <c r="J336" i="12"/>
  <c r="K336" i="12" l="1"/>
  <c r="J337" i="12"/>
  <c r="J338" i="12" l="1"/>
  <c r="K337" i="12"/>
  <c r="K338" i="12" l="1"/>
  <c r="J339" i="12"/>
  <c r="J340" i="12" l="1"/>
  <c r="K339" i="12"/>
  <c r="J341" i="12" l="1"/>
  <c r="K340" i="12"/>
  <c r="K341" i="12" l="1"/>
  <c r="J342" i="12"/>
  <c r="J343" i="12" l="1"/>
  <c r="K342" i="12"/>
  <c r="K343" i="12" l="1"/>
  <c r="J344" i="12"/>
  <c r="J345" i="12" l="1"/>
  <c r="K344" i="12"/>
  <c r="K345" i="12" l="1"/>
  <c r="J346" i="12"/>
  <c r="K346" i="12" l="1"/>
  <c r="J347" i="12"/>
  <c r="J348" i="12" l="1"/>
  <c r="K347" i="12"/>
  <c r="K348" i="12" l="1"/>
  <c r="J349" i="12"/>
  <c r="J350" i="12" l="1"/>
  <c r="J352" i="12"/>
  <c r="K349" i="12"/>
  <c r="J351" i="12" l="1"/>
  <c r="K350" i="12"/>
  <c r="J353" i="12"/>
  <c r="K352" i="12"/>
  <c r="K351" i="12" l="1"/>
  <c r="J354" i="12"/>
  <c r="K353" i="12"/>
  <c r="J355" i="12" l="1"/>
  <c r="K354" i="12"/>
  <c r="K355" i="12" l="1"/>
  <c r="J356" i="12"/>
  <c r="J357" i="12" l="1"/>
  <c r="K356" i="12"/>
  <c r="J358" i="12" l="1"/>
  <c r="K357" i="12"/>
  <c r="K358" i="12" l="1"/>
  <c r="J359" i="12"/>
  <c r="K359" i="12" l="1"/>
  <c r="J360" i="12"/>
  <c r="K360" i="12" l="1"/>
  <c r="J361" i="12"/>
  <c r="J362" i="12" l="1"/>
  <c r="K361" i="12"/>
  <c r="K362" i="12" l="1"/>
  <c r="J363" i="12"/>
  <c r="K363" i="12" l="1"/>
  <c r="J364" i="12"/>
  <c r="K364" i="12" l="1"/>
  <c r="J365" i="12"/>
  <c r="K365" i="12" l="1"/>
  <c r="J366" i="12"/>
  <c r="K366" i="12" l="1"/>
  <c r="J367" i="12"/>
  <c r="K367" i="12" l="1"/>
  <c r="J368" i="12"/>
  <c r="K368" i="12" l="1"/>
  <c r="J369" i="12"/>
  <c r="K369" i="12" l="1"/>
  <c r="J370" i="12"/>
  <c r="K370" i="12" l="1"/>
  <c r="J371" i="12"/>
  <c r="J372" i="12" l="1"/>
  <c r="K371" i="12"/>
  <c r="J374" i="12"/>
  <c r="J373" i="12" l="1"/>
  <c r="K372" i="12"/>
  <c r="K374" i="12"/>
  <c r="J375" i="12"/>
  <c r="K373" i="12" l="1"/>
  <c r="K375" i="12"/>
  <c r="J376" i="12"/>
  <c r="K376" i="12" l="1"/>
  <c r="J377" i="12"/>
  <c r="K377" i="12" l="1"/>
  <c r="J378" i="12"/>
  <c r="K378" i="12" l="1"/>
  <c r="J379" i="12"/>
  <c r="K379" i="12" l="1"/>
  <c r="J380" i="12"/>
  <c r="K380" i="12" l="1"/>
  <c r="J381" i="12"/>
  <c r="K381" i="12" l="1"/>
  <c r="J382" i="12"/>
  <c r="K382" i="12" l="1"/>
  <c r="J383" i="12"/>
  <c r="K383" i="12" l="1"/>
  <c r="J384" i="12"/>
  <c r="K384" i="12" l="1"/>
  <c r="J385" i="12"/>
  <c r="K385" i="12" l="1"/>
  <c r="J386" i="12"/>
  <c r="K386" i="12" l="1"/>
  <c r="J387" i="12"/>
  <c r="K387" i="12" l="1"/>
  <c r="J388" i="12"/>
  <c r="K388" i="12" l="1"/>
  <c r="J389" i="12"/>
  <c r="K389" i="12" l="1"/>
  <c r="J390" i="12"/>
  <c r="K390" i="12" l="1"/>
  <c r="J391" i="12"/>
  <c r="K391" i="12" l="1"/>
  <c r="J392" i="12"/>
  <c r="K392" i="12" l="1"/>
  <c r="J393" i="12"/>
  <c r="J394" i="12" l="1"/>
  <c r="K393" i="12"/>
  <c r="J396" i="12"/>
  <c r="J395" i="12" l="1"/>
  <c r="K394" i="12"/>
  <c r="K396" i="12"/>
  <c r="J397" i="12"/>
  <c r="K395" i="12" l="1"/>
  <c r="K397" i="12"/>
  <c r="J398" i="12"/>
  <c r="K398" i="12" l="1"/>
  <c r="J399" i="12"/>
  <c r="K399" i="12" l="1"/>
  <c r="J400" i="12"/>
  <c r="K400" i="12" l="1"/>
  <c r="J401" i="12"/>
  <c r="K401" i="12" l="1"/>
  <c r="J402" i="12"/>
  <c r="K402" i="12" l="1"/>
  <c r="J403" i="12"/>
  <c r="K403" i="12" l="1"/>
  <c r="J404" i="12"/>
  <c r="K404" i="12" l="1"/>
  <c r="J405" i="12"/>
  <c r="K405" i="12" l="1"/>
  <c r="J406" i="12"/>
  <c r="K406" i="12" l="1"/>
  <c r="J407" i="12"/>
  <c r="K407" i="12" l="1"/>
  <c r="J408" i="12"/>
  <c r="K408" i="12" l="1"/>
  <c r="J409" i="12"/>
  <c r="K409" i="12" l="1"/>
  <c r="J410" i="12"/>
  <c r="K410" i="12" l="1"/>
  <c r="J411" i="12"/>
  <c r="K411" i="12" l="1"/>
  <c r="J412" i="12"/>
  <c r="K412" i="12" l="1"/>
  <c r="J413" i="12"/>
  <c r="K413" i="12" l="1"/>
  <c r="J414" i="12"/>
  <c r="K414" i="12" l="1"/>
  <c r="J415" i="12"/>
  <c r="J416" i="12" l="1"/>
  <c r="K415" i="12"/>
  <c r="J418" i="12"/>
  <c r="J417" i="12" l="1"/>
  <c r="K416" i="12"/>
  <c r="J419" i="12"/>
  <c r="K418" i="12"/>
  <c r="K417" i="12" l="1"/>
  <c r="J420" i="12"/>
  <c r="K419" i="12"/>
  <c r="J421" i="12" l="1"/>
  <c r="K420" i="12"/>
  <c r="K421" i="12" l="1"/>
  <c r="J422" i="12"/>
  <c r="K422" i="12" l="1"/>
  <c r="J423" i="12"/>
  <c r="K423" i="12" l="1"/>
  <c r="J424" i="12"/>
  <c r="K424" i="12" l="1"/>
  <c r="J425" i="12"/>
  <c r="K425" i="12" l="1"/>
  <c r="J426" i="12"/>
  <c r="K426" i="12" l="1"/>
  <c r="J427" i="12"/>
  <c r="K427" i="12" l="1"/>
  <c r="J428" i="12"/>
  <c r="K428" i="12" l="1"/>
  <c r="J429" i="12"/>
  <c r="K429" i="12" l="1"/>
  <c r="J430" i="12"/>
  <c r="K430" i="12" l="1"/>
  <c r="J431" i="12"/>
  <c r="K431" i="12" l="1"/>
  <c r="J432" i="12"/>
  <c r="K432" i="12" l="1"/>
  <c r="J433" i="12"/>
  <c r="J434" i="12" l="1"/>
  <c r="K433" i="12"/>
  <c r="J435" i="12" l="1"/>
  <c r="K434" i="12"/>
  <c r="J436" i="12" l="1"/>
  <c r="K435" i="12"/>
  <c r="J437" i="12" l="1"/>
  <c r="K436" i="12"/>
  <c r="J438" i="12" l="1"/>
  <c r="J440" i="12"/>
  <c r="K437" i="12"/>
  <c r="J439" i="12" l="1"/>
  <c r="K438" i="12"/>
  <c r="J441" i="12"/>
  <c r="K440" i="12"/>
  <c r="K439" i="12" l="1"/>
  <c r="K441" i="12"/>
  <c r="J442" i="12"/>
  <c r="K442" i="12" l="1"/>
  <c r="J443" i="12"/>
  <c r="K443" i="12" l="1"/>
  <c r="J444" i="12"/>
  <c r="K444" i="12" l="1"/>
  <c r="J445" i="12"/>
  <c r="K445" i="12" l="1"/>
  <c r="J446" i="12"/>
  <c r="K446" i="12" l="1"/>
  <c r="J447" i="12"/>
  <c r="J448" i="12" l="1"/>
  <c r="K447" i="12"/>
  <c r="J449" i="12" l="1"/>
  <c r="K448" i="12"/>
  <c r="J450" i="12" l="1"/>
  <c r="K449" i="12"/>
  <c r="J451" i="12" l="1"/>
  <c r="K450" i="12"/>
  <c r="J452" i="12" l="1"/>
  <c r="K451" i="12"/>
  <c r="J453" i="12" l="1"/>
  <c r="K452" i="12"/>
  <c r="K453" i="12" l="1"/>
  <c r="J454" i="12"/>
  <c r="K454" i="12" l="1"/>
  <c r="J455" i="12"/>
  <c r="K455" i="12" l="1"/>
  <c r="J456" i="12"/>
  <c r="K456" i="12" l="1"/>
  <c r="J457" i="12"/>
  <c r="K457" i="12" l="1"/>
  <c r="J458" i="12"/>
  <c r="K458" i="12" l="1"/>
  <c r="J459" i="12"/>
  <c r="J460" i="12" l="1"/>
  <c r="J462" i="12"/>
  <c r="K459" i="12"/>
  <c r="J461" i="12" l="1"/>
  <c r="K460" i="12"/>
  <c r="K462" i="12"/>
  <c r="J463" i="12"/>
  <c r="K461" i="12" l="1"/>
  <c r="J464" i="12"/>
  <c r="K463" i="12"/>
  <c r="J465" i="12" l="1"/>
  <c r="K464" i="12"/>
  <c r="J466" i="12" l="1"/>
  <c r="K465" i="12"/>
  <c r="K466" i="12" l="1"/>
  <c r="J467" i="12"/>
  <c r="J468" i="12" l="1"/>
  <c r="K467" i="12"/>
  <c r="J469" i="12" l="1"/>
  <c r="K468" i="12"/>
  <c r="K469" i="12" l="1"/>
  <c r="J470" i="12"/>
  <c r="K470" i="12" l="1"/>
  <c r="J471" i="12"/>
  <c r="K471" i="12" l="1"/>
  <c r="J472" i="12"/>
  <c r="J473" i="12" l="1"/>
  <c r="K472" i="12"/>
  <c r="K473" i="12" l="1"/>
  <c r="J474" i="12"/>
  <c r="K474" i="12" l="1"/>
  <c r="J475" i="12"/>
  <c r="K475" i="12" l="1"/>
  <c r="J476" i="12"/>
  <c r="J477" i="12" l="1"/>
  <c r="K476" i="12"/>
  <c r="K477" i="12" l="1"/>
  <c r="J478" i="12"/>
  <c r="J479" i="12" l="1"/>
  <c r="K478" i="12"/>
  <c r="K479" i="12" l="1"/>
  <c r="J480" i="12"/>
  <c r="J481" i="12" l="1"/>
  <c r="K480" i="12"/>
  <c r="J482" i="12" l="1"/>
  <c r="J484" i="12"/>
  <c r="K481" i="12"/>
  <c r="J483" i="12" l="1"/>
  <c r="K482" i="12"/>
  <c r="K484" i="12"/>
  <c r="J485" i="12"/>
  <c r="K483" i="12" l="1"/>
  <c r="J486" i="12"/>
  <c r="K485" i="12"/>
  <c r="K486" i="12" l="1"/>
  <c r="J487" i="12"/>
  <c r="J488" i="12" l="1"/>
  <c r="K487" i="12"/>
  <c r="K488" i="12" l="1"/>
  <c r="J489" i="12"/>
  <c r="J490" i="12" l="1"/>
  <c r="K489" i="12"/>
  <c r="J491" i="12" l="1"/>
  <c r="K490" i="12"/>
  <c r="K491" i="12" l="1"/>
  <c r="J492" i="12"/>
  <c r="J493" i="12" l="1"/>
  <c r="K492" i="12"/>
  <c r="K493" i="12" l="1"/>
  <c r="J494" i="12"/>
  <c r="J495" i="12" l="1"/>
  <c r="K494" i="12"/>
  <c r="K495" i="12" l="1"/>
  <c r="J496" i="12"/>
  <c r="K496" i="12" l="1"/>
  <c r="J497" i="12"/>
  <c r="J498" i="12" l="1"/>
  <c r="K497" i="12"/>
  <c r="K498" i="12" l="1"/>
  <c r="J499" i="12"/>
  <c r="J500" i="12" l="1"/>
  <c r="K499" i="12"/>
  <c r="K500" i="12" l="1"/>
  <c r="J501" i="12"/>
  <c r="J502" i="12" l="1"/>
  <c r="K501" i="12"/>
  <c r="J503" i="12" l="1"/>
  <c r="K502" i="12"/>
  <c r="J504" i="12" l="1"/>
  <c r="K503" i="12"/>
  <c r="J506" i="12"/>
  <c r="J505" i="12" l="1"/>
  <c r="K504" i="12"/>
  <c r="J507" i="12"/>
  <c r="K506" i="12"/>
  <c r="K505" i="12" l="1"/>
  <c r="K507" i="12"/>
  <c r="J508" i="12"/>
  <c r="J509" i="12" l="1"/>
  <c r="K508" i="12"/>
  <c r="K509" i="12" l="1"/>
  <c r="J510" i="12"/>
  <c r="K510" i="12" l="1"/>
  <c r="J511" i="12"/>
  <c r="J512" i="12" l="1"/>
  <c r="K511" i="12"/>
  <c r="K512" i="12" l="1"/>
  <c r="J513" i="12"/>
  <c r="J514" i="12" l="1"/>
  <c r="K513" i="12"/>
  <c r="K514" i="12" l="1"/>
  <c r="J515" i="12"/>
  <c r="J516" i="12" l="1"/>
  <c r="K515" i="12"/>
  <c r="J517" i="12" l="1"/>
  <c r="K516" i="12"/>
  <c r="K517" i="12" l="1"/>
  <c r="J518" i="12"/>
  <c r="J519" i="12" l="1"/>
  <c r="K518" i="12"/>
  <c r="K519" i="12" l="1"/>
  <c r="J520" i="12"/>
  <c r="J521" i="12" l="1"/>
  <c r="K520" i="12"/>
  <c r="K521" i="12" l="1"/>
  <c r="J522" i="12"/>
  <c r="K522" i="12" l="1"/>
  <c r="J523" i="12"/>
  <c r="J524" i="12" l="1"/>
  <c r="K523" i="12"/>
  <c r="K524" i="12" l="1"/>
  <c r="J525" i="12"/>
  <c r="J526" i="12" l="1"/>
  <c r="J528" i="12"/>
  <c r="K525" i="12"/>
  <c r="J527" i="12" l="1"/>
  <c r="K526" i="12"/>
  <c r="K528" i="12"/>
  <c r="J529" i="12"/>
  <c r="K527" i="12" l="1"/>
  <c r="K529" i="12"/>
  <c r="J530" i="12"/>
  <c r="K530" i="12" l="1"/>
  <c r="J531" i="12"/>
  <c r="K531" i="12" l="1"/>
  <c r="J532" i="12"/>
  <c r="K532" i="12" l="1"/>
  <c r="J533" i="12"/>
  <c r="K533" i="12" l="1"/>
  <c r="J534" i="12"/>
  <c r="K534" i="12" l="1"/>
  <c r="J535" i="12"/>
  <c r="J536" i="12" l="1"/>
  <c r="K535" i="12"/>
  <c r="K536" i="12" l="1"/>
  <c r="J537" i="12"/>
  <c r="J538" i="12" l="1"/>
  <c r="K537" i="12"/>
  <c r="J539" i="12" l="1"/>
  <c r="K538" i="12"/>
  <c r="J540" i="12" l="1"/>
  <c r="K539" i="12"/>
  <c r="J541" i="12" l="1"/>
  <c r="K540" i="12"/>
  <c r="K541" i="12" l="1"/>
  <c r="J542" i="12"/>
  <c r="J543" i="12" l="1"/>
  <c r="K542" i="12"/>
  <c r="K543" i="12" l="1"/>
  <c r="J544" i="12"/>
  <c r="K544" i="12" l="1"/>
  <c r="J545" i="12"/>
  <c r="K545" i="12" l="1"/>
  <c r="J546" i="12"/>
  <c r="K546" i="12" l="1"/>
  <c r="J547" i="12"/>
  <c r="J548" i="12" l="1"/>
  <c r="J550" i="12"/>
  <c r="K547" i="12"/>
  <c r="J549" i="12" l="1"/>
  <c r="K548" i="12"/>
  <c r="K550" i="12"/>
  <c r="J551" i="12"/>
  <c r="K549" i="12" l="1"/>
  <c r="J552" i="12"/>
  <c r="K551" i="12"/>
  <c r="J553" i="12" l="1"/>
  <c r="K552" i="12"/>
  <c r="J554" i="12" l="1"/>
  <c r="K553" i="12"/>
  <c r="J555" i="12" l="1"/>
  <c r="K554" i="12"/>
  <c r="J556" i="12" l="1"/>
  <c r="K555" i="12"/>
  <c r="J557" i="12" l="1"/>
  <c r="K556" i="12"/>
  <c r="K557" i="12" l="1"/>
  <c r="J558" i="12"/>
  <c r="K558" i="12" l="1"/>
  <c r="J559" i="12"/>
  <c r="K559" i="12" l="1"/>
  <c r="J560" i="12"/>
  <c r="K560" i="12" l="1"/>
  <c r="J561" i="12"/>
  <c r="K561" i="12" l="1"/>
  <c r="J562" i="12"/>
  <c r="K562" i="12" l="1"/>
  <c r="J563" i="12"/>
  <c r="K563" i="12" l="1"/>
  <c r="J564" i="12"/>
  <c r="J565" i="12" l="1"/>
  <c r="K564" i="12"/>
  <c r="K565" i="12" l="1"/>
  <c r="J566" i="12"/>
  <c r="J567" i="12" l="1"/>
  <c r="K566" i="12"/>
  <c r="J568" i="12" l="1"/>
  <c r="K567" i="12"/>
  <c r="J569" i="12" l="1"/>
  <c r="K568" i="12"/>
  <c r="J570" i="12" l="1"/>
  <c r="K569" i="12"/>
  <c r="J572" i="12"/>
  <c r="J571" i="12" l="1"/>
  <c r="K570" i="12"/>
  <c r="K572" i="12"/>
  <c r="J573" i="12"/>
  <c r="K571" i="12" l="1"/>
  <c r="J574" i="12"/>
  <c r="K573" i="12"/>
  <c r="K574" i="12" l="1"/>
  <c r="J575" i="12"/>
  <c r="K575" i="12" l="1"/>
  <c r="J576" i="12"/>
  <c r="K576" i="12" l="1"/>
  <c r="J577" i="12"/>
  <c r="J578" i="12" l="1"/>
  <c r="K577" i="12"/>
  <c r="J579" i="12" l="1"/>
  <c r="K578" i="12"/>
  <c r="K579" i="12" l="1"/>
  <c r="J580" i="12"/>
  <c r="J581" i="12" l="1"/>
  <c r="K580" i="12"/>
  <c r="J582" i="12" l="1"/>
  <c r="K581" i="12"/>
  <c r="K582" i="12" l="1"/>
  <c r="J583" i="12"/>
  <c r="K583" i="12" l="1"/>
  <c r="J584" i="12"/>
  <c r="K584" i="12" l="1"/>
  <c r="J585" i="12"/>
  <c r="J586" i="12" l="1"/>
  <c r="K585" i="12"/>
  <c r="K586" i="12" l="1"/>
  <c r="J587" i="12"/>
  <c r="K587" i="12" l="1"/>
  <c r="J588" i="12"/>
  <c r="J589" i="12" l="1"/>
  <c r="K588" i="12"/>
  <c r="J590" i="12" l="1"/>
  <c r="K589" i="12"/>
  <c r="J591" i="12" l="1"/>
  <c r="K590" i="12"/>
  <c r="J592" i="12" l="1"/>
  <c r="K591" i="12"/>
  <c r="J594" i="12"/>
  <c r="J593" i="12" l="1"/>
  <c r="K592" i="12"/>
  <c r="J595" i="12"/>
  <c r="K594" i="12"/>
  <c r="K593" i="12" l="1"/>
  <c r="J596" i="12"/>
  <c r="K595" i="12"/>
  <c r="K596" i="12" l="1"/>
  <c r="J597" i="12"/>
  <c r="K597" i="12" l="1"/>
  <c r="J598" i="12"/>
  <c r="K598" i="12" l="1"/>
  <c r="J599" i="12"/>
  <c r="J600" i="12" l="1"/>
  <c r="K599" i="12"/>
  <c r="K600" i="12" l="1"/>
  <c r="J601" i="12"/>
  <c r="K601" i="12" l="1"/>
  <c r="J602" i="12"/>
  <c r="K602" i="12" l="1"/>
  <c r="J603" i="12"/>
  <c r="J604" i="12" l="1"/>
  <c r="K603" i="12"/>
  <c r="J605" i="12" l="1"/>
  <c r="K604" i="12"/>
  <c r="J606" i="12" l="1"/>
  <c r="K605" i="12"/>
  <c r="J607" i="12" l="1"/>
  <c r="K606" i="12"/>
  <c r="J608" i="12" l="1"/>
  <c r="K607" i="12"/>
  <c r="K608" i="12" l="1"/>
  <c r="J609" i="12"/>
  <c r="K609" i="12" l="1"/>
  <c r="J610" i="12"/>
  <c r="K610" i="12" l="1"/>
  <c r="J611" i="12"/>
  <c r="K611" i="12" l="1"/>
  <c r="J612" i="12"/>
  <c r="K612" i="12" l="1"/>
  <c r="J613" i="12"/>
  <c r="J614" i="12" l="1"/>
  <c r="K613" i="12"/>
  <c r="J616" i="12"/>
  <c r="J615" i="12" l="1"/>
  <c r="K614" i="12"/>
  <c r="K616" i="12"/>
  <c r="J617" i="12"/>
  <c r="K615" i="12" l="1"/>
  <c r="K617" i="12"/>
  <c r="J618" i="12"/>
  <c r="K618" i="12" l="1"/>
  <c r="J619" i="12"/>
  <c r="K619" i="12" l="1"/>
  <c r="J620" i="12"/>
  <c r="K620" i="12" l="1"/>
  <c r="J621" i="12"/>
  <c r="K621" i="12" l="1"/>
  <c r="J622" i="12"/>
  <c r="J623" i="12" l="1"/>
  <c r="K622" i="12"/>
  <c r="J624" i="12" l="1"/>
  <c r="K623" i="12"/>
  <c r="J625" i="12" l="1"/>
  <c r="K624" i="12"/>
  <c r="J626" i="12" l="1"/>
  <c r="K625" i="12"/>
  <c r="K626" i="12" l="1"/>
  <c r="J627" i="12"/>
  <c r="K627" i="12" l="1"/>
  <c r="J628" i="12"/>
  <c r="K628" i="12" l="1"/>
  <c r="J629" i="12"/>
  <c r="K629" i="12" l="1"/>
  <c r="J630" i="12"/>
  <c r="K630" i="12" l="1"/>
  <c r="J631" i="12"/>
  <c r="K631" i="12" l="1"/>
  <c r="J632" i="12"/>
  <c r="K632" i="12" l="1"/>
  <c r="J633" i="12"/>
  <c r="K633" i="12" l="1"/>
  <c r="J634" i="12"/>
  <c r="K634" i="12" l="1"/>
  <c r="J635" i="12"/>
  <c r="J638" i="12" l="1"/>
  <c r="J636" i="12"/>
  <c r="K635" i="12"/>
  <c r="K638" i="12" l="1"/>
  <c r="J637" i="12"/>
  <c r="K636" i="12"/>
  <c r="J639" i="12"/>
  <c r="K637" i="12" l="1"/>
  <c r="K639" i="12"/>
  <c r="J640" i="12"/>
  <c r="K640" i="12" l="1"/>
  <c r="J641" i="12"/>
  <c r="J642" i="12" l="1"/>
  <c r="K641" i="12"/>
  <c r="K642" i="12" l="1"/>
  <c r="J643" i="12"/>
  <c r="K643" i="12" l="1"/>
  <c r="J644" i="12"/>
  <c r="K644" i="12" l="1"/>
  <c r="J645" i="12"/>
  <c r="K645" i="12" l="1"/>
  <c r="J646" i="12"/>
  <c r="K646" i="12" l="1"/>
  <c r="J647" i="12"/>
  <c r="K647" i="12" l="1"/>
  <c r="J648" i="12"/>
  <c r="K648" i="12" l="1"/>
  <c r="J649" i="12"/>
  <c r="K649" i="12" l="1"/>
  <c r="J650" i="12"/>
  <c r="K650" i="12" l="1"/>
  <c r="J651" i="12"/>
  <c r="K651" i="12" l="1"/>
  <c r="J652" i="12"/>
  <c r="K652" i="12" l="1"/>
  <c r="J653" i="12"/>
  <c r="K653" i="12" l="1"/>
  <c r="J654" i="12"/>
  <c r="K654" i="12" l="1"/>
  <c r="J655" i="12"/>
  <c r="K655" i="12" l="1"/>
  <c r="J656" i="12"/>
  <c r="K656" i="12" l="1"/>
  <c r="J657" i="12"/>
  <c r="J658" i="12" l="1"/>
  <c r="K657" i="12"/>
  <c r="J660" i="12"/>
  <c r="J659" i="12" l="1"/>
  <c r="K658" i="12"/>
  <c r="K660" i="12"/>
  <c r="J661" i="12"/>
  <c r="K659" i="12" l="1"/>
  <c r="K661" i="12"/>
  <c r="J662" i="12"/>
  <c r="K662" i="12" l="1"/>
  <c r="J663" i="12"/>
  <c r="J664" i="12" l="1"/>
  <c r="K663" i="12"/>
  <c r="K664" i="12" l="1"/>
  <c r="J665" i="12"/>
  <c r="J666" i="12" l="1"/>
  <c r="K665" i="12"/>
  <c r="K666" i="12" l="1"/>
  <c r="J667" i="12"/>
  <c r="J668" i="12" l="1"/>
  <c r="K667" i="12"/>
  <c r="K668" i="12" l="1"/>
  <c r="J669" i="12"/>
  <c r="J670" i="12" l="1"/>
  <c r="K669" i="12"/>
  <c r="K670" i="12" l="1"/>
  <c r="J671" i="12"/>
  <c r="J672" i="12" l="1"/>
  <c r="K671" i="12"/>
  <c r="K672" i="12" l="1"/>
  <c r="J673" i="12"/>
  <c r="J674" i="12" l="1"/>
  <c r="K673" i="12"/>
  <c r="J675" i="12" l="1"/>
  <c r="K674" i="12"/>
  <c r="K675" i="12" l="1"/>
  <c r="J676" i="12"/>
  <c r="J677" i="12" l="1"/>
  <c r="K676" i="12"/>
  <c r="J678" i="12" l="1"/>
  <c r="K677" i="12"/>
  <c r="J679" i="12" l="1"/>
  <c r="K678" i="12"/>
  <c r="J680" i="12" l="1"/>
  <c r="K679" i="12"/>
  <c r="J682" i="12"/>
  <c r="J681" i="12" l="1"/>
  <c r="K680" i="12"/>
  <c r="J683" i="12"/>
  <c r="K682" i="12"/>
  <c r="K681" i="12" l="1"/>
  <c r="K683" i="12"/>
  <c r="J684" i="12"/>
  <c r="K684" i="12" l="1"/>
  <c r="J685" i="12"/>
  <c r="K685" i="12" l="1"/>
  <c r="J686" i="12"/>
  <c r="K686" i="12" l="1"/>
  <c r="J687" i="12"/>
  <c r="K687" i="12" l="1"/>
  <c r="J688" i="12"/>
  <c r="K688" i="12" l="1"/>
  <c r="J689" i="12"/>
  <c r="J690" i="12" l="1"/>
  <c r="K689" i="12"/>
  <c r="J691" i="12" l="1"/>
  <c r="K690" i="12"/>
  <c r="J692" i="12" l="1"/>
  <c r="K691" i="12"/>
  <c r="J693" i="12" l="1"/>
  <c r="K692" i="12"/>
  <c r="J694" i="12" l="1"/>
  <c r="K693" i="12"/>
  <c r="J695" i="12" l="1"/>
  <c r="K694" i="12"/>
  <c r="K695" i="12" l="1"/>
  <c r="J696" i="12"/>
  <c r="K696" i="12" l="1"/>
  <c r="J697" i="12"/>
  <c r="K697" i="12" l="1"/>
  <c r="J698" i="12"/>
  <c r="K698" i="12" l="1"/>
  <c r="J699" i="12"/>
  <c r="K699" i="12" l="1"/>
  <c r="J700" i="12"/>
  <c r="K700" i="12" l="1"/>
  <c r="J701" i="12"/>
  <c r="J702" i="12" l="1"/>
  <c r="J704" i="12"/>
  <c r="K701" i="12"/>
  <c r="J703" i="12" l="1"/>
  <c r="K702" i="12"/>
  <c r="J705" i="12"/>
  <c r="K704" i="12"/>
  <c r="K703" i="12" l="1"/>
  <c r="J706" i="12"/>
  <c r="K705" i="12"/>
  <c r="J707" i="12" l="1"/>
  <c r="K706" i="12"/>
  <c r="J708" i="12" l="1"/>
  <c r="K707" i="12"/>
  <c r="K708" i="12" l="1"/>
  <c r="J709" i="12"/>
  <c r="K709" i="12" l="1"/>
  <c r="J710" i="12"/>
  <c r="K710" i="12" l="1"/>
  <c r="J711" i="12"/>
  <c r="K711" i="12" l="1"/>
  <c r="J712" i="12"/>
  <c r="K712" i="12" l="1"/>
  <c r="J713" i="12"/>
  <c r="K713" i="12" l="1"/>
  <c r="J714" i="12"/>
  <c r="K714" i="12" l="1"/>
  <c r="J715" i="12"/>
  <c r="K715" i="12" l="1"/>
  <c r="J716" i="12"/>
  <c r="K716" i="12" l="1"/>
  <c r="J717" i="12"/>
  <c r="K717" i="12" l="1"/>
  <c r="J718" i="12"/>
  <c r="K718" i="12" l="1"/>
  <c r="J719" i="12"/>
  <c r="K719" i="12" l="1"/>
  <c r="J720" i="12"/>
  <c r="K720" i="12" l="1"/>
  <c r="J721" i="12"/>
  <c r="K721" i="12" l="1"/>
  <c r="J722" i="12"/>
  <c r="J723" i="12" l="1"/>
  <c r="K722" i="12"/>
  <c r="J724" i="12" l="1"/>
  <c r="J726" i="12"/>
  <c r="K723" i="12"/>
  <c r="J725" i="12" l="1"/>
  <c r="K724" i="12"/>
  <c r="J727" i="12"/>
  <c r="K726" i="12"/>
  <c r="K725" i="12" l="1"/>
  <c r="J728" i="12"/>
  <c r="K727" i="12"/>
  <c r="J729" i="12" l="1"/>
  <c r="K728" i="12"/>
  <c r="J730" i="12" l="1"/>
  <c r="K729" i="12"/>
  <c r="J731" i="12" l="1"/>
  <c r="K730" i="12"/>
  <c r="J732" i="12" l="1"/>
  <c r="K731" i="12"/>
  <c r="J733" i="12" l="1"/>
  <c r="K732" i="12"/>
  <c r="J734" i="12" l="1"/>
  <c r="K733" i="12"/>
  <c r="J735" i="12" l="1"/>
  <c r="K734" i="12"/>
  <c r="J736" i="12" l="1"/>
  <c r="K735" i="12"/>
  <c r="J737" i="12" l="1"/>
  <c r="K736" i="12"/>
  <c r="J738" i="12" l="1"/>
  <c r="K737" i="12"/>
  <c r="J739" i="12" l="1"/>
  <c r="K738" i="12"/>
  <c r="K739" i="12" l="1"/>
  <c r="J740" i="12"/>
  <c r="K740" i="12" l="1"/>
  <c r="J741" i="12"/>
  <c r="K741" i="12" l="1"/>
  <c r="J742" i="12"/>
  <c r="K742" i="12" l="1"/>
  <c r="J743" i="12"/>
  <c r="K743" i="12" l="1"/>
  <c r="J744" i="12"/>
  <c r="K744" i="12" l="1"/>
  <c r="J745" i="12"/>
  <c r="J746" i="12" l="1"/>
  <c r="K745" i="12"/>
  <c r="J748" i="12"/>
  <c r="J747" i="12" l="1"/>
  <c r="K746" i="12"/>
  <c r="K748" i="12"/>
  <c r="J749" i="12"/>
  <c r="K747" i="12" l="1"/>
  <c r="K749" i="12"/>
  <c r="J750" i="12"/>
  <c r="K750" i="12" l="1"/>
  <c r="J751" i="12"/>
  <c r="K751" i="12" l="1"/>
  <c r="J752" i="12"/>
  <c r="K752" i="12" l="1"/>
  <c r="J753" i="12"/>
  <c r="K753" i="12" l="1"/>
  <c r="J754" i="12"/>
  <c r="K754" i="12" l="1"/>
  <c r="J755" i="12"/>
  <c r="K755" i="12" l="1"/>
  <c r="J756" i="12"/>
  <c r="K756" i="12" l="1"/>
  <c r="J757" i="12"/>
  <c r="K757" i="12" l="1"/>
  <c r="J758" i="12"/>
  <c r="K758" i="12" l="1"/>
  <c r="J759" i="12"/>
  <c r="K759" i="12" l="1"/>
  <c r="J760" i="12"/>
  <c r="K760" i="12" l="1"/>
  <c r="J761" i="12"/>
  <c r="K761" i="12" l="1"/>
  <c r="J762" i="12"/>
  <c r="K762" i="12" l="1"/>
  <c r="J763" i="12"/>
  <c r="K763" i="12" l="1"/>
  <c r="J764" i="12"/>
  <c r="K764" i="12" l="1"/>
  <c r="J765" i="12"/>
  <c r="K765" i="12" l="1"/>
  <c r="J766" i="12"/>
  <c r="K766" i="12" l="1"/>
  <c r="J767" i="12"/>
  <c r="J768" i="12" l="1"/>
  <c r="K767" i="12"/>
  <c r="J770" i="12"/>
  <c r="J769" i="12" l="1"/>
  <c r="K768" i="12"/>
  <c r="K770" i="12"/>
  <c r="J771" i="12"/>
  <c r="K769" i="12" l="1"/>
  <c r="K771" i="12"/>
  <c r="J772" i="12"/>
  <c r="K772" i="12" l="1"/>
  <c r="J773" i="12"/>
  <c r="K773" i="12" l="1"/>
  <c r="J774" i="12"/>
  <c r="K774" i="12" l="1"/>
  <c r="J775" i="12"/>
  <c r="K775" i="12" l="1"/>
  <c r="J776" i="12"/>
  <c r="K776" i="12" l="1"/>
  <c r="J777" i="12"/>
  <c r="K777" i="12" l="1"/>
  <c r="J778" i="12"/>
  <c r="K778" i="12" l="1"/>
  <c r="J779" i="12"/>
  <c r="K779" i="12" l="1"/>
  <c r="J780" i="12"/>
  <c r="K780" i="12" l="1"/>
  <c r="J781" i="12"/>
  <c r="K781" i="12" l="1"/>
  <c r="J782" i="12"/>
  <c r="K782" i="12" l="1"/>
  <c r="J783" i="12"/>
  <c r="K783" i="12" l="1"/>
  <c r="J784" i="12"/>
  <c r="K784" i="12" l="1"/>
  <c r="J785" i="12"/>
  <c r="J786" i="12" l="1"/>
  <c r="K785" i="12"/>
  <c r="K786" i="12" l="1"/>
  <c r="J787" i="12"/>
  <c r="K787" i="12" l="1"/>
  <c r="J788" i="12"/>
  <c r="K788" i="12" l="1"/>
  <c r="J789" i="12"/>
  <c r="J790" i="12" l="1"/>
  <c r="K789" i="12"/>
  <c r="J792" i="12"/>
  <c r="J791" i="12" l="1"/>
  <c r="K790" i="12"/>
  <c r="K792" i="12"/>
  <c r="J793" i="12"/>
  <c r="K791" i="12" l="1"/>
  <c r="K793" i="12"/>
  <c r="J794" i="12"/>
  <c r="K794" i="12" l="1"/>
  <c r="J795" i="12"/>
  <c r="K795" i="12" l="1"/>
  <c r="J796" i="12"/>
  <c r="K796" i="12" l="1"/>
  <c r="J797" i="12"/>
  <c r="J798" i="12" l="1"/>
  <c r="K797" i="12"/>
  <c r="J799" i="12" l="1"/>
  <c r="K798" i="12"/>
  <c r="J800" i="12" l="1"/>
  <c r="K799" i="12"/>
  <c r="K800" i="12" l="1"/>
  <c r="J801" i="12"/>
  <c r="J802" i="12" l="1"/>
  <c r="K801" i="12"/>
  <c r="J803" i="12" l="1"/>
  <c r="K802" i="12"/>
  <c r="K803" i="12" l="1"/>
  <c r="J804" i="12"/>
  <c r="K804" i="12" l="1"/>
  <c r="J805" i="12"/>
  <c r="K805" i="12" l="1"/>
  <c r="J806" i="12"/>
  <c r="K806" i="12" l="1"/>
  <c r="J807" i="12"/>
  <c r="K807" i="12" l="1"/>
  <c r="J808" i="12"/>
  <c r="K808" i="12" l="1"/>
  <c r="J809" i="12"/>
  <c r="K809" i="12" l="1"/>
  <c r="J810" i="12"/>
  <c r="J811" i="12" l="1"/>
  <c r="K810" i="12"/>
  <c r="J812" i="12" l="1"/>
  <c r="K811" i="12"/>
  <c r="J814" i="12"/>
  <c r="J813" i="12" l="1"/>
  <c r="K812" i="12"/>
  <c r="J815" i="12"/>
  <c r="K814" i="12"/>
  <c r="K813" i="12" l="1"/>
  <c r="J816" i="12"/>
  <c r="K815" i="12"/>
  <c r="J817" i="12" l="1"/>
  <c r="K816" i="12"/>
  <c r="J818" i="12" l="1"/>
  <c r="K817" i="12"/>
  <c r="K818" i="12" l="1"/>
  <c r="J819" i="12"/>
  <c r="J820" i="12" l="1"/>
  <c r="K819" i="12"/>
  <c r="K820" i="12" l="1"/>
  <c r="J821" i="12"/>
  <c r="K821" i="12" l="1"/>
  <c r="J822" i="12"/>
  <c r="K822" i="12" l="1"/>
  <c r="J823" i="12"/>
  <c r="K823" i="12" l="1"/>
  <c r="J824" i="12"/>
  <c r="J825" i="12" l="1"/>
  <c r="K824" i="12"/>
  <c r="K825" i="12" l="1"/>
  <c r="J826" i="12"/>
  <c r="K826" i="12" l="1"/>
  <c r="J827" i="12"/>
  <c r="J828" i="12" l="1"/>
  <c r="K827" i="12"/>
  <c r="J829" i="12" l="1"/>
  <c r="K828" i="12"/>
  <c r="K829" i="12" l="1"/>
  <c r="J830" i="12"/>
  <c r="K830" i="12" l="1"/>
  <c r="J831" i="12"/>
  <c r="K831" i="12" l="1"/>
  <c r="J832" i="12"/>
  <c r="J833" i="12" l="1"/>
  <c r="K832" i="12"/>
  <c r="J834" i="12" l="1"/>
  <c r="K833" i="12"/>
  <c r="J836" i="12"/>
  <c r="J835" i="12" l="1"/>
  <c r="K834" i="12"/>
  <c r="K836" i="12"/>
  <c r="J837" i="12"/>
  <c r="K835" i="12" l="1"/>
  <c r="K837" i="12"/>
  <c r="J838" i="12"/>
  <c r="K838" i="12" l="1"/>
  <c r="J839" i="12"/>
  <c r="J840" i="12" l="1"/>
  <c r="K839" i="12"/>
  <c r="K840" i="12" l="1"/>
  <c r="J841" i="12"/>
  <c r="K841" i="12" l="1"/>
  <c r="J842" i="12"/>
  <c r="J843" i="12" l="1"/>
  <c r="K842" i="12"/>
  <c r="J844" i="12" l="1"/>
  <c r="K843" i="12"/>
  <c r="K844" i="12" l="1"/>
  <c r="J845" i="12"/>
  <c r="K845" i="12" l="1"/>
  <c r="J846" i="12"/>
  <c r="K846" i="12" l="1"/>
  <c r="J847" i="12"/>
  <c r="K847" i="12" l="1"/>
  <c r="J848" i="12"/>
  <c r="K848" i="12" l="1"/>
  <c r="J849" i="12"/>
  <c r="K849" i="12" l="1"/>
  <c r="J850" i="12"/>
  <c r="K850" i="12" l="1"/>
  <c r="J851" i="12"/>
  <c r="K851" i="12" l="1"/>
  <c r="J852" i="12"/>
  <c r="K852" i="12" l="1"/>
  <c r="J853" i="12"/>
  <c r="J854" i="12" l="1"/>
  <c r="K853" i="12"/>
  <c r="K854" i="12" l="1"/>
  <c r="J855" i="12"/>
  <c r="J856" i="12" l="1"/>
  <c r="J858" i="12"/>
  <c r="K855" i="12"/>
  <c r="J857" i="12" l="1"/>
  <c r="K856" i="12"/>
  <c r="K858" i="12"/>
  <c r="J859" i="12"/>
  <c r="K857" i="12" l="1"/>
  <c r="K859" i="12"/>
  <c r="J860" i="12"/>
  <c r="J861" i="12" l="1"/>
  <c r="K860" i="12"/>
  <c r="K861" i="12" l="1"/>
  <c r="J862" i="12"/>
  <c r="J863" i="12" l="1"/>
  <c r="K862" i="12"/>
  <c r="K863" i="12" l="1"/>
  <c r="J864" i="12"/>
  <c r="J865" i="12" l="1"/>
  <c r="K864" i="12"/>
  <c r="K865" i="12" l="1"/>
  <c r="J866" i="12"/>
  <c r="K866" i="12" l="1"/>
  <c r="J867" i="12"/>
  <c r="J868" i="12" l="1"/>
  <c r="K867" i="12"/>
  <c r="K868" i="12" l="1"/>
  <c r="J869" i="12"/>
  <c r="K869" i="12" l="1"/>
  <c r="J870" i="12"/>
  <c r="J871" i="12" l="1"/>
  <c r="K870" i="12"/>
  <c r="J872" i="12" l="1"/>
  <c r="K871" i="12"/>
  <c r="J873" i="12" l="1"/>
  <c r="K872" i="12"/>
  <c r="K873" i="12" l="1"/>
  <c r="J874" i="12"/>
  <c r="J875" i="12" l="1"/>
  <c r="K874" i="12"/>
  <c r="K875" i="12" l="1"/>
  <c r="J876" i="12"/>
  <c r="K876" i="12" l="1"/>
  <c r="J877" i="12"/>
  <c r="J878" i="12" l="1"/>
  <c r="J880" i="12"/>
  <c r="K877" i="12"/>
  <c r="J879" i="12" l="1"/>
  <c r="K878" i="12"/>
  <c r="K880" i="12"/>
  <c r="J881" i="12"/>
  <c r="K879" i="12" l="1"/>
  <c r="J882" i="12"/>
  <c r="K881" i="12"/>
  <c r="K882" i="12" l="1"/>
  <c r="J883" i="12"/>
  <c r="J884" i="12" l="1"/>
  <c r="K883" i="12"/>
  <c r="K884" i="12" l="1"/>
  <c r="J885" i="12"/>
  <c r="J886" i="12" l="1"/>
  <c r="K885" i="12"/>
  <c r="J887" i="12" l="1"/>
  <c r="K886" i="12"/>
  <c r="K887" i="12" l="1"/>
  <c r="J888" i="12"/>
  <c r="K888" i="12" l="1"/>
  <c r="J889" i="12"/>
  <c r="J890" i="12" l="1"/>
  <c r="K889" i="12"/>
  <c r="J891" i="12" l="1"/>
  <c r="K890" i="12"/>
  <c r="K891" i="12" l="1"/>
  <c r="J892" i="12"/>
  <c r="J893" i="12" l="1"/>
  <c r="K892" i="12"/>
  <c r="K893" i="12" l="1"/>
  <c r="J894" i="12"/>
  <c r="K894" i="12" l="1"/>
  <c r="J895" i="12"/>
  <c r="J896" i="12" l="1"/>
  <c r="K895" i="12"/>
  <c r="K896" i="12" l="1"/>
  <c r="J897" i="12"/>
  <c r="K897" i="12" l="1"/>
  <c r="J898" i="12"/>
  <c r="K898" i="12" l="1"/>
  <c r="J899" i="12"/>
  <c r="J900" i="12" l="1"/>
  <c r="K899" i="12"/>
  <c r="J902" i="12"/>
  <c r="J901" i="12" l="1"/>
  <c r="K900" i="12"/>
  <c r="K902" i="12"/>
  <c r="J903" i="12"/>
  <c r="K901" i="12" l="1"/>
  <c r="J904" i="12"/>
  <c r="K903" i="12"/>
  <c r="K904" i="12" l="1"/>
  <c r="J905" i="12"/>
  <c r="K905" i="12" l="1"/>
  <c r="J906" i="12"/>
  <c r="J907" i="12" l="1"/>
  <c r="K906" i="12"/>
  <c r="K907" i="12" l="1"/>
  <c r="J908" i="12"/>
  <c r="K908" i="12" l="1"/>
  <c r="J909" i="12"/>
  <c r="K909" i="12" l="1"/>
  <c r="J910" i="12"/>
  <c r="K910" i="12" l="1"/>
  <c r="J911" i="12"/>
  <c r="J912" i="12" l="1"/>
  <c r="K911" i="12"/>
  <c r="K912" i="12" l="1"/>
  <c r="J913" i="12"/>
  <c r="J914" i="12" l="1"/>
  <c r="K913" i="12"/>
  <c r="K914" i="12" l="1"/>
  <c r="J915" i="12"/>
  <c r="K915" i="12" l="1"/>
  <c r="J916" i="12"/>
  <c r="K916" i="12" l="1"/>
  <c r="J917" i="12"/>
  <c r="J918" i="12" l="1"/>
  <c r="K917" i="12"/>
  <c r="J919" i="12" l="1"/>
  <c r="K918" i="12"/>
  <c r="K919" i="12" l="1"/>
  <c r="J920" i="12"/>
  <c r="J921" i="12" l="1"/>
  <c r="K920" i="12"/>
  <c r="J922" i="12" l="1"/>
  <c r="K921" i="12"/>
  <c r="J924" i="12"/>
  <c r="J923" i="12" l="1"/>
  <c r="K922" i="12"/>
  <c r="J925" i="12"/>
  <c r="K924" i="12"/>
  <c r="K923" i="12" l="1"/>
  <c r="K925" i="12"/>
  <c r="J926" i="12"/>
  <c r="K926" i="12" l="1"/>
  <c r="J927" i="12"/>
  <c r="J928" i="12" l="1"/>
  <c r="K927" i="12"/>
  <c r="K928" i="12" l="1"/>
  <c r="J929" i="12"/>
  <c r="J930" i="12" l="1"/>
  <c r="K929" i="12"/>
  <c r="K930" i="12" l="1"/>
  <c r="J931" i="12"/>
  <c r="J932" i="12" l="1"/>
  <c r="K931" i="12"/>
  <c r="J933" i="12" l="1"/>
  <c r="K932" i="12"/>
  <c r="K933" i="12" l="1"/>
  <c r="J934" i="12"/>
  <c r="K934" i="12" l="1"/>
  <c r="J935" i="12"/>
  <c r="K935" i="12" l="1"/>
  <c r="J936" i="12"/>
  <c r="K936" i="12" l="1"/>
  <c r="J937" i="12"/>
  <c r="K937" i="12" l="1"/>
  <c r="J938" i="12"/>
  <c r="K938" i="12" l="1"/>
  <c r="J939" i="12"/>
  <c r="J940" i="12" l="1"/>
  <c r="K939" i="12"/>
  <c r="J941" i="12" l="1"/>
  <c r="K940" i="12"/>
  <c r="J942" i="12" l="1"/>
  <c r="K941" i="12"/>
  <c r="J943" i="12" l="1"/>
  <c r="K942" i="12"/>
  <c r="J944" i="12" l="1"/>
  <c r="J946" i="12"/>
  <c r="K943" i="12"/>
  <c r="J945" i="12" l="1"/>
  <c r="K944" i="12"/>
  <c r="J947" i="12"/>
  <c r="K946" i="12"/>
  <c r="K945" i="12" l="1"/>
  <c r="K947" i="12"/>
  <c r="J948" i="12"/>
  <c r="K948" i="12" l="1"/>
  <c r="J949" i="12"/>
  <c r="K949" i="12" l="1"/>
  <c r="J950" i="12"/>
  <c r="K950" i="12" l="1"/>
  <c r="J951" i="12"/>
  <c r="K951" i="12" l="1"/>
  <c r="J952" i="12"/>
  <c r="K952" i="12" l="1"/>
  <c r="J953" i="12"/>
  <c r="J954" i="12" l="1"/>
  <c r="K953" i="12"/>
  <c r="K954" i="12" l="1"/>
  <c r="J955" i="12"/>
  <c r="J956" i="12" l="1"/>
  <c r="K955" i="12"/>
  <c r="J957" i="12" l="1"/>
  <c r="K956" i="12"/>
  <c r="J958" i="12" l="1"/>
  <c r="K957" i="12"/>
  <c r="J959" i="12" l="1"/>
  <c r="K958" i="12"/>
  <c r="K959" i="12" l="1"/>
  <c r="J960" i="12"/>
  <c r="J961" i="12" l="1"/>
  <c r="K960" i="12"/>
  <c r="K961" i="12" l="1"/>
  <c r="J962" i="12"/>
  <c r="K962" i="12" l="1"/>
  <c r="J963" i="12"/>
  <c r="K963" i="12" l="1"/>
  <c r="J964" i="12"/>
  <c r="K964" i="12" l="1"/>
  <c r="J965" i="12"/>
  <c r="J966" i="12" l="1"/>
  <c r="J968" i="12"/>
  <c r="K965" i="12"/>
  <c r="J967" i="12" l="1"/>
  <c r="K966" i="12"/>
  <c r="K968" i="12"/>
  <c r="J969" i="12"/>
  <c r="K967" i="12" l="1"/>
  <c r="J970" i="12"/>
  <c r="K969" i="12"/>
  <c r="K970" i="12" l="1"/>
  <c r="J971" i="12"/>
  <c r="J972" i="12" l="1"/>
  <c r="K971" i="12"/>
  <c r="K972" i="12" l="1"/>
  <c r="J973" i="12"/>
  <c r="J974" i="12" l="1"/>
  <c r="K973" i="12"/>
  <c r="J975" i="12" l="1"/>
  <c r="K974" i="12"/>
  <c r="K975" i="12" l="1"/>
  <c r="J976" i="12"/>
  <c r="J977" i="12" l="1"/>
  <c r="K976" i="12"/>
  <c r="K977" i="12" l="1"/>
  <c r="J978" i="12"/>
  <c r="J979" i="12" l="1"/>
  <c r="K978" i="12"/>
  <c r="K979" i="12" l="1"/>
  <c r="J980" i="12"/>
  <c r="K980" i="12" l="1"/>
  <c r="J981" i="12"/>
  <c r="J982" i="12" l="1"/>
  <c r="K981" i="12"/>
  <c r="K982" i="12" l="1"/>
  <c r="J983" i="12"/>
  <c r="J984" i="12" l="1"/>
  <c r="K983" i="12"/>
  <c r="K984" i="12" l="1"/>
  <c r="J985" i="12"/>
  <c r="K985" i="12" l="1"/>
  <c r="J986" i="12"/>
  <c r="J987" i="12" l="1"/>
  <c r="K986" i="12"/>
  <c r="J988" i="12" l="1"/>
  <c r="K987" i="12"/>
  <c r="J990" i="12"/>
  <c r="J989" i="12" l="1"/>
  <c r="K988" i="12"/>
  <c r="K990" i="12"/>
  <c r="J991" i="12"/>
  <c r="K989" i="12" l="1"/>
  <c r="K991" i="12"/>
  <c r="J992" i="12"/>
  <c r="K992" i="12" l="1"/>
  <c r="J993" i="12"/>
  <c r="K993" i="12" l="1"/>
  <c r="J994" i="12"/>
  <c r="K994" i="12" l="1"/>
  <c r="J995" i="12"/>
  <c r="J996" i="12" l="1"/>
  <c r="K995" i="12"/>
  <c r="J997" i="12" l="1"/>
  <c r="K996" i="12"/>
  <c r="K997" i="12" l="1"/>
  <c r="J998" i="12"/>
  <c r="J999" i="12" l="1"/>
  <c r="K998" i="12"/>
  <c r="J1000" i="12" l="1"/>
  <c r="K999" i="12"/>
  <c r="J1001" i="12" l="1"/>
  <c r="K1000" i="12"/>
  <c r="K1001" i="12" l="1"/>
  <c r="J1002" i="12"/>
  <c r="K1002" i="12" l="1"/>
  <c r="J1003" i="12"/>
  <c r="J1004" i="12" l="1"/>
  <c r="K1003" i="12"/>
  <c r="K1004" i="12" l="1"/>
  <c r="J1005" i="12"/>
  <c r="K1005" i="12" l="1"/>
  <c r="J1006" i="12"/>
  <c r="K1006" i="12" l="1"/>
  <c r="J1007" i="12"/>
  <c r="J1008" i="12" l="1"/>
  <c r="K1007" i="12"/>
  <c r="J1009" i="12" l="1"/>
  <c r="K1008" i="12"/>
  <c r="J1010" i="12" l="1"/>
  <c r="K1009" i="12"/>
  <c r="J1012" i="12"/>
  <c r="J1011" i="12" l="1"/>
  <c r="K1010" i="12"/>
  <c r="J1013" i="12"/>
  <c r="K1012" i="12"/>
  <c r="K1011" i="12" l="1"/>
  <c r="K1013" i="12"/>
  <c r="J1014" i="12"/>
  <c r="J1015" i="12" l="1"/>
  <c r="K1014" i="12"/>
  <c r="K1015" i="12" l="1"/>
  <c r="J1016" i="12"/>
  <c r="K1016" i="12" l="1"/>
  <c r="J1017" i="12"/>
  <c r="J1018" i="12" l="1"/>
  <c r="K1017" i="12"/>
  <c r="K1018" i="12" l="1"/>
  <c r="J1019" i="12"/>
  <c r="K1019" i="12" l="1"/>
  <c r="J1020" i="12"/>
  <c r="K1020" i="12" l="1"/>
  <c r="J1021" i="12"/>
  <c r="K1021" i="12" l="1"/>
  <c r="J1022" i="12"/>
  <c r="J1023" i="12" l="1"/>
  <c r="K1022" i="12"/>
  <c r="J1024" i="12" l="1"/>
  <c r="K1023" i="12"/>
  <c r="J1025" i="12" l="1"/>
  <c r="K1024" i="12"/>
  <c r="J1026" i="12" l="1"/>
  <c r="K1025" i="12"/>
  <c r="J1027" i="12" l="1"/>
  <c r="K1026" i="12"/>
  <c r="J1028" i="12" l="1"/>
  <c r="K1027" i="12"/>
  <c r="K1028" i="12" l="1"/>
  <c r="J1029" i="12"/>
  <c r="K1029" i="12" l="1"/>
  <c r="J1030" i="12"/>
  <c r="K1030" i="12" l="1"/>
  <c r="J1031" i="12"/>
  <c r="J1032" i="12" l="1"/>
  <c r="K1031" i="12"/>
  <c r="J1034" i="12"/>
  <c r="J1033" i="12" l="1"/>
  <c r="K1032" i="12"/>
  <c r="K1034" i="12"/>
  <c r="J1035" i="12"/>
  <c r="K1033" i="12" l="1"/>
  <c r="K1035" i="12"/>
  <c r="J1036" i="12"/>
  <c r="J1037" i="12" l="1"/>
  <c r="K1036" i="12"/>
  <c r="J1038" i="12" l="1"/>
  <c r="K1037" i="12"/>
  <c r="J1039" i="12" l="1"/>
  <c r="K1038" i="12"/>
  <c r="J1040" i="12" l="1"/>
  <c r="K1039" i="12"/>
  <c r="J1041" i="12" l="1"/>
  <c r="K1040" i="12"/>
  <c r="J1042" i="12" l="1"/>
  <c r="K1041" i="12"/>
  <c r="K1042" i="12" l="1"/>
  <c r="J1043" i="12"/>
  <c r="K1043" i="12" l="1"/>
  <c r="J1044" i="12"/>
  <c r="K1044" i="12" l="1"/>
  <c r="J1045" i="12"/>
  <c r="K1045" i="12" l="1"/>
  <c r="J1046" i="12"/>
  <c r="K1046" i="12" l="1"/>
  <c r="J1047" i="12"/>
  <c r="K1047" i="12" l="1"/>
  <c r="J1048" i="12"/>
  <c r="J1049" i="12" l="1"/>
  <c r="K1048" i="12"/>
  <c r="J1050" i="12" l="1"/>
  <c r="K1049" i="12"/>
  <c r="J1051" i="12" l="1"/>
  <c r="K1050" i="12"/>
  <c r="K1051" i="12" l="1"/>
  <c r="J1052" i="12"/>
  <c r="J1053" i="12" l="1"/>
  <c r="K1052" i="12"/>
  <c r="J1054" i="12" l="1"/>
  <c r="J1056" i="12"/>
  <c r="K1053" i="12"/>
  <c r="J1055" i="12" l="1"/>
  <c r="K1054" i="12"/>
  <c r="J1057" i="12"/>
  <c r="K1056" i="12"/>
  <c r="K1055" i="12" l="1"/>
  <c r="J1058" i="12"/>
  <c r="K1057" i="12"/>
  <c r="J1059" i="12" l="1"/>
  <c r="K1058" i="12"/>
  <c r="J1060" i="12" l="1"/>
  <c r="K1059" i="12"/>
  <c r="K1060" i="12" l="1"/>
  <c r="J1061" i="12"/>
  <c r="K1061" i="12" l="1"/>
  <c r="J1062" i="12"/>
  <c r="K1062" i="12" l="1"/>
  <c r="J1063" i="12"/>
  <c r="K1063" i="12" l="1"/>
  <c r="J1064" i="12"/>
  <c r="K1064" i="12" l="1"/>
  <c r="J1065" i="12"/>
  <c r="K1065" i="12" l="1"/>
  <c r="J1066" i="12"/>
  <c r="K1066" i="12" l="1"/>
  <c r="J1067" i="12"/>
  <c r="K1067" i="12" l="1"/>
  <c r="J1068" i="12"/>
  <c r="K1068" i="12" l="1"/>
  <c r="J1069" i="12"/>
  <c r="K1069" i="12" l="1"/>
  <c r="J1070" i="12"/>
  <c r="K1070" i="12" l="1"/>
  <c r="J1071" i="12"/>
  <c r="K1071" i="12" l="1"/>
  <c r="J1072" i="12"/>
  <c r="K1072" i="12" l="1"/>
  <c r="J1073" i="12"/>
  <c r="K1073" i="12" l="1"/>
  <c r="J1074" i="12"/>
  <c r="K1074" i="12" l="1"/>
  <c r="J1075" i="12"/>
  <c r="J1076" i="12" l="1"/>
  <c r="K1075" i="12"/>
  <c r="J1078" i="12"/>
  <c r="J1077" i="12" l="1"/>
  <c r="K1076" i="12"/>
  <c r="K1078" i="12"/>
  <c r="J1079" i="12"/>
  <c r="K1077" i="12" l="1"/>
  <c r="K1079" i="12"/>
  <c r="J1080" i="12"/>
  <c r="K1080" i="12" l="1"/>
  <c r="J1081" i="12"/>
  <c r="K1081" i="12" l="1"/>
  <c r="J1082" i="12"/>
  <c r="K1082" i="12" l="1"/>
  <c r="J1083" i="12"/>
  <c r="K1083" i="12" l="1"/>
  <c r="J1084" i="12"/>
  <c r="K1084" i="12" l="1"/>
  <c r="J1085" i="12"/>
  <c r="K1085" i="12" l="1"/>
  <c r="J1086" i="12"/>
  <c r="K1086" i="12" l="1"/>
  <c r="J1087" i="12"/>
  <c r="K1087" i="12" l="1"/>
  <c r="J1088" i="12"/>
  <c r="K1088" i="12" l="1"/>
  <c r="J1089" i="12"/>
  <c r="K1089" i="12" l="1"/>
  <c r="J1090" i="12"/>
  <c r="K1090" i="12" l="1"/>
  <c r="J1091" i="12"/>
  <c r="K1091" i="12" l="1"/>
  <c r="J1092" i="12"/>
  <c r="K1092" i="12" l="1"/>
  <c r="J1093" i="12"/>
  <c r="K1093" i="12" l="1"/>
  <c r="J1094" i="12"/>
  <c r="K1094" i="12" l="1"/>
  <c r="J1095" i="12"/>
  <c r="K1095" i="12" l="1"/>
  <c r="J1096" i="12"/>
  <c r="K1096" i="12" l="1"/>
  <c r="J1097" i="12"/>
  <c r="J1098" i="12" l="1"/>
  <c r="K1097" i="12"/>
  <c r="J1100" i="12"/>
  <c r="J1099" i="12" l="1"/>
  <c r="K1098" i="12"/>
  <c r="K1100" i="12"/>
  <c r="J1101" i="12"/>
  <c r="K1099" i="12" l="1"/>
  <c r="J1102" i="12"/>
  <c r="K1101" i="12"/>
  <c r="K1102" i="12" l="1"/>
  <c r="J1103" i="12"/>
  <c r="K1103" i="12" l="1"/>
  <c r="J1104" i="12"/>
  <c r="K1104" i="12" l="1"/>
  <c r="J1105" i="12"/>
  <c r="J1106" i="12" l="1"/>
  <c r="K1105" i="12"/>
  <c r="J1107" i="12" l="1"/>
  <c r="K1106" i="12"/>
  <c r="J1108" i="12" l="1"/>
  <c r="K1107" i="12"/>
  <c r="J1109" i="12" l="1"/>
  <c r="K1108" i="12"/>
  <c r="J1110" i="12" l="1"/>
  <c r="K1109" i="12"/>
  <c r="J1111" i="12" l="1"/>
  <c r="K1110" i="12"/>
  <c r="K1111" i="12" l="1"/>
  <c r="J1112" i="12"/>
  <c r="K1112" i="12" l="1"/>
  <c r="J1113" i="12"/>
  <c r="K1113" i="12" l="1"/>
  <c r="J1114" i="12"/>
  <c r="K1114" i="12" l="1"/>
  <c r="J1115" i="12"/>
  <c r="K1115" i="12" l="1"/>
  <c r="J1116" i="12"/>
  <c r="K1116" i="12" l="1"/>
  <c r="J1117" i="12"/>
  <c r="K1117" i="12" l="1"/>
  <c r="J1118" i="12"/>
  <c r="K1118" i="12" l="1"/>
  <c r="J1119" i="12"/>
  <c r="J1120" i="12" l="1"/>
  <c r="K1119" i="12"/>
  <c r="J1122" i="12"/>
  <c r="J1121" i="12" l="1"/>
  <c r="K1120" i="12"/>
  <c r="K1122" i="12"/>
  <c r="J1123" i="12"/>
  <c r="K1121" i="12" l="1"/>
  <c r="K1123" i="12"/>
  <c r="J1124" i="12"/>
  <c r="K1124" i="12" s="1"/>
  <c r="J1125" i="12" l="1"/>
  <c r="K1125" i="12" l="1"/>
  <c r="J1126" i="12"/>
  <c r="K1126" i="12" l="1"/>
  <c r="J1127" i="12"/>
  <c r="K1127" i="12" l="1"/>
  <c r="J1128" i="12"/>
  <c r="J1129" i="12" l="1"/>
  <c r="K1128" i="12"/>
  <c r="K1129" i="12" l="1"/>
  <c r="J1130" i="12"/>
  <c r="K1130" i="12" l="1"/>
  <c r="J1131" i="12"/>
  <c r="K1131" i="12" l="1"/>
  <c r="J1132" i="12"/>
  <c r="K1132" i="12" l="1"/>
  <c r="J1133" i="12"/>
  <c r="K1133" i="12" l="1"/>
  <c r="J1134" i="12"/>
  <c r="K1134" i="12" l="1"/>
  <c r="J1135" i="12"/>
  <c r="J1136" i="12" l="1"/>
  <c r="K1135" i="12"/>
  <c r="J1137" i="12" l="1"/>
  <c r="K1136" i="12"/>
  <c r="J1138" i="12" l="1"/>
  <c r="K1137" i="12"/>
  <c r="F331" i="12"/>
  <c r="J1139" i="12" l="1"/>
  <c r="K1138" i="12"/>
  <c r="K1139" i="12" l="1"/>
  <c r="J1140" i="12"/>
  <c r="J1141" i="12" l="1"/>
  <c r="K1140" i="12"/>
  <c r="K1141" i="12" l="1"/>
  <c r="J1142" i="12"/>
  <c r="J1144" i="12"/>
  <c r="J1143" i="12" l="1"/>
  <c r="K1142" i="12"/>
  <c r="K1144" i="12"/>
  <c r="J1145" i="12"/>
  <c r="J1146" i="12" s="1"/>
  <c r="K1146" i="12" l="1"/>
  <c r="J1147" i="12"/>
  <c r="K1143" i="12"/>
  <c r="K1145" i="12"/>
  <c r="J1148" i="12" l="1"/>
  <c r="K1147" i="12"/>
  <c r="D36" i="4"/>
  <c r="D64" i="4"/>
  <c r="J1149" i="12" l="1"/>
  <c r="K1148" i="12"/>
  <c r="F198" i="12"/>
  <c r="J1150" i="12" l="1"/>
  <c r="K1149" i="12"/>
  <c r="J1151" i="12" l="1"/>
  <c r="K1150" i="12"/>
  <c r="J1152" i="12" l="1"/>
  <c r="K1151" i="12"/>
  <c r="J1153" i="12" l="1"/>
  <c r="K1152" i="12"/>
  <c r="J1154" i="12" l="1"/>
  <c r="K1153" i="12"/>
  <c r="J1155" i="12" l="1"/>
  <c r="K1154" i="12"/>
  <c r="J1156" i="12" l="1"/>
  <c r="K1155" i="12"/>
  <c r="J1157" i="12" l="1"/>
  <c r="K1156" i="12"/>
  <c r="J1158" i="12" l="1"/>
  <c r="K1157" i="12"/>
  <c r="J1159" i="12" l="1"/>
  <c r="K1158" i="12"/>
  <c r="J1160" i="12" l="1"/>
  <c r="K1159" i="12"/>
  <c r="J1161" i="12" l="1"/>
  <c r="K1160" i="12"/>
  <c r="J1162" i="12" l="1"/>
  <c r="K1161" i="12"/>
  <c r="J1163" i="12" l="1"/>
  <c r="K1162" i="12"/>
  <c r="K1163" i="12" l="1"/>
  <c r="J1164" i="12"/>
  <c r="J1166" i="12"/>
  <c r="J1167" i="12" l="1"/>
  <c r="K1167" i="12" s="1"/>
  <c r="K1166" i="12"/>
  <c r="J1165" i="12"/>
  <c r="K1165" i="12" s="1"/>
  <c r="K1164" i="12"/>
</calcChain>
</file>

<file path=xl/sharedStrings.xml><?xml version="1.0" encoding="utf-8"?>
<sst xmlns="http://schemas.openxmlformats.org/spreadsheetml/2006/main" count="69049" uniqueCount="16026">
  <si>
    <t>Frimley1.1B15/16 Q4</t>
  </si>
  <si>
    <t>MDGH1.1B15/16 Q4</t>
  </si>
  <si>
    <t>TWH1.1B15/16 Q4</t>
  </si>
  <si>
    <t>Medway1.1B15/16 Q4</t>
  </si>
  <si>
    <t>RSCH1.1B15/16 Q4</t>
  </si>
  <si>
    <t>SASH1.1B15/16 Q4</t>
  </si>
  <si>
    <t>STR1.1B15/16 Q4</t>
  </si>
  <si>
    <t>WOR1.1B15/16 Q4</t>
  </si>
  <si>
    <t>ENG1.2B15/16 Q4</t>
  </si>
  <si>
    <t>SEC1.2B15/16 Q4</t>
  </si>
  <si>
    <t>ASPH1.2B15/16 Q4</t>
  </si>
  <si>
    <t>PRH1.2B15/16 Q4</t>
  </si>
  <si>
    <t>RSC1.2B15/16 Q4</t>
  </si>
  <si>
    <t>DVH1.2B15/16 Q4</t>
  </si>
  <si>
    <t>K&amp;C1.2B15/16 Q4</t>
  </si>
  <si>
    <t>QEQM1.2B15/16 Q4</t>
  </si>
  <si>
    <t>WHH1.2B15/16 Q4</t>
  </si>
  <si>
    <t>EDGH1.2B15/16 Q4</t>
  </si>
  <si>
    <t>ESUH1.2B15/16 Q4</t>
  </si>
  <si>
    <t>Frimley1.2B15/16 Q4</t>
  </si>
  <si>
    <t>MDGH1.2B15/16 Q4</t>
  </si>
  <si>
    <t>TWH1.2B15/16 Q4</t>
  </si>
  <si>
    <t>Medway1.2B15/16 Q4</t>
  </si>
  <si>
    <t>RSCH1.2B15/16 Q4</t>
  </si>
  <si>
    <t>SASH1.2B15/16 Q4</t>
  </si>
  <si>
    <t>STR1.2B15/16 Q4</t>
  </si>
  <si>
    <t>WOR1.2B15/16 Q4</t>
  </si>
  <si>
    <t>ENG1.3B15/16 Q4</t>
  </si>
  <si>
    <t>SEC1.3B15/16 Q4</t>
  </si>
  <si>
    <t>ASPH1.3B15/16 Q4</t>
  </si>
  <si>
    <t>PRH1.3B15/16 Q4</t>
  </si>
  <si>
    <t>RSC1.3B15/16 Q4</t>
  </si>
  <si>
    <t>DVH1.3B15/16 Q4</t>
  </si>
  <si>
    <t>K&amp;C1.3B15/16 Q4</t>
  </si>
  <si>
    <t>QEQM1.3B15/16 Q4</t>
  </si>
  <si>
    <t>WHH1.3B15/16 Q4</t>
  </si>
  <si>
    <t>EDGH1.3B15/16 Q4</t>
  </si>
  <si>
    <t>ESUH1.3B15/16 Q4</t>
  </si>
  <si>
    <t>Frimley1.3B15/16 Q4</t>
  </si>
  <si>
    <t>MDGH1.3B15/16 Q4</t>
  </si>
  <si>
    <t>TWH1.3B15/16 Q4</t>
  </si>
  <si>
    <t>Medway1.3B15/16 Q4</t>
  </si>
  <si>
    <t>RSCH1.3B15/16 Q4</t>
  </si>
  <si>
    <t>SASH1.3B15/16 Q4</t>
  </si>
  <si>
    <t>STR1.3B15/16 Q4</t>
  </si>
  <si>
    <t>WOR1.3B15/16 Q4</t>
  </si>
  <si>
    <t>ENGD215/16 Q4</t>
  </si>
  <si>
    <t>SECD215/16 Q4</t>
  </si>
  <si>
    <t>ASPHD215/16 Q4</t>
  </si>
  <si>
    <t>PRHD215/16 Q4</t>
  </si>
  <si>
    <t>RSCD215/16 Q4</t>
  </si>
  <si>
    <t>DVHD215/16 Q4</t>
  </si>
  <si>
    <t>K&amp;CD215/16 Q4</t>
  </si>
  <si>
    <t>QEQMD215/16 Q4</t>
  </si>
  <si>
    <t>WHHD215/16 Q4</t>
  </si>
  <si>
    <t>EDGHD215/16 Q4</t>
  </si>
  <si>
    <t>ESUHD215/16 Q4</t>
  </si>
  <si>
    <t>FrimleyD215/16 Q4</t>
  </si>
  <si>
    <t>MDGHD215/16 Q4</t>
  </si>
  <si>
    <t>TWHD215/16 Q4</t>
  </si>
  <si>
    <t>MedwayD215/16 Q4</t>
  </si>
  <si>
    <t>RSCHD215/16 Q4</t>
  </si>
  <si>
    <t>SASHD215/16 Q4</t>
  </si>
  <si>
    <t>STRD215/16 Q4</t>
  </si>
  <si>
    <t>WORD215/16 Q4</t>
  </si>
  <si>
    <t>ENG2.1B15/16 Q4</t>
  </si>
  <si>
    <t>SEC2.1B15/16 Q4</t>
  </si>
  <si>
    <t>ASPH2.1B15/16 Q4</t>
  </si>
  <si>
    <t>PRH2.1B15/16 Q4</t>
  </si>
  <si>
    <t>RSC2.1B15/16 Q4</t>
  </si>
  <si>
    <t>DVH2.1B15/16 Q4</t>
  </si>
  <si>
    <t>K&amp;C2.1B15/16 Q4</t>
  </si>
  <si>
    <t>QEQM2.1B15/16 Q4</t>
  </si>
  <si>
    <t>WHH2.1B15/16 Q4</t>
  </si>
  <si>
    <t>EDGH2.1B15/16 Q4</t>
  </si>
  <si>
    <t>ESUH2.1B15/16 Q4</t>
  </si>
  <si>
    <t>Frimley2.1B15/16 Q4</t>
  </si>
  <si>
    <t>MDGH2.1B15/16 Q4</t>
  </si>
  <si>
    <t>TWH2.1B15/16 Q4</t>
  </si>
  <si>
    <t>Medway2.1B15/16 Q4</t>
  </si>
  <si>
    <t>RSCH2.1B15/16 Q4</t>
  </si>
  <si>
    <t>SASH2.1B15/16 Q4</t>
  </si>
  <si>
    <t>STR2.1B15/16 Q4</t>
  </si>
  <si>
    <t>WOR2.1B15/16 Q4</t>
  </si>
  <si>
    <t>ENG2.2B15/16 Q4</t>
  </si>
  <si>
    <t>SEC2.2B15/16 Q4</t>
  </si>
  <si>
    <t>ASPH2.2B15/16 Q4</t>
  </si>
  <si>
    <t>PRH2.2B15/16 Q4</t>
  </si>
  <si>
    <t>RSC2.2B15/16 Q4</t>
  </si>
  <si>
    <t>DVH2.2B15/16 Q4</t>
  </si>
  <si>
    <t>K&amp;C2.2B15/16 Q4</t>
  </si>
  <si>
    <t>QEQM2.2B15/16 Q4</t>
  </si>
  <si>
    <t>WHH2.2B15/16 Q4</t>
  </si>
  <si>
    <t>EDGH2.2B15/16 Q4</t>
  </si>
  <si>
    <t>ESUH2.2B15/16 Q4</t>
  </si>
  <si>
    <t>Frimley2.2B15/16 Q4</t>
  </si>
  <si>
    <t>MDGH2.2B15/16 Q4</t>
  </si>
  <si>
    <t>TWH2.2B15/16 Q4</t>
  </si>
  <si>
    <t>Medway2.2B15/16 Q4</t>
  </si>
  <si>
    <t>RSCH2.2B15/16 Q4</t>
  </si>
  <si>
    <t>SASH2.2B15/16 Q4</t>
  </si>
  <si>
    <t>STR2.2B15/16 Q4</t>
  </si>
  <si>
    <t>WOR2.2B15/16 Q4</t>
  </si>
  <si>
    <t>ENG2.3B15/16 Q4</t>
  </si>
  <si>
    <t>SEC2.3B15/16 Q4</t>
  </si>
  <si>
    <t>ASPH2.3B15/16 Q4</t>
  </si>
  <si>
    <t>PRH2.3B15/16 Q4</t>
  </si>
  <si>
    <t>RSC2.3B15/16 Q4</t>
  </si>
  <si>
    <t>DVH2.3B15/16 Q4</t>
  </si>
  <si>
    <t>K&amp;C2.3B15/16 Q4</t>
  </si>
  <si>
    <t>QEQM2.3B15/16 Q4</t>
  </si>
  <si>
    <t>WHH2.3B15/16 Q4</t>
  </si>
  <si>
    <t>EDGH2.3B15/16 Q4</t>
  </si>
  <si>
    <t>ESUH2.3B15/16 Q4</t>
  </si>
  <si>
    <t>Frimley2.3B15/16 Q4</t>
  </si>
  <si>
    <t>MDGH2.3B15/16 Q4</t>
  </si>
  <si>
    <t>TWH2.3B15/16 Q4</t>
  </si>
  <si>
    <t>Medway2.3B15/16 Q4</t>
  </si>
  <si>
    <t>RSCH2.3B15/16 Q4</t>
  </si>
  <si>
    <t>SASH2.3B15/16 Q4</t>
  </si>
  <si>
    <t>STR2.3B15/16 Q4</t>
  </si>
  <si>
    <t>WOR2.3B15/16 Q4</t>
  </si>
  <si>
    <t>ENGD315/16 Q4</t>
  </si>
  <si>
    <t>SECD315/16 Q4</t>
  </si>
  <si>
    <t>ASPHD315/16 Q4</t>
  </si>
  <si>
    <t>PRHD315/16 Q4</t>
  </si>
  <si>
    <t>RSCD315/16 Q4</t>
  </si>
  <si>
    <t>DVHD315/16 Q4</t>
  </si>
  <si>
    <t>K&amp;CD315/16 Q4</t>
  </si>
  <si>
    <t>QEQMD315/16 Q4</t>
  </si>
  <si>
    <t>WHHD315/16 Q4</t>
  </si>
  <si>
    <t>EDGHD315/16 Q4</t>
  </si>
  <si>
    <t>ESUHD315/16 Q4</t>
  </si>
  <si>
    <t>FrimleyD315/16 Q4</t>
  </si>
  <si>
    <t>MDGHD315/16 Q4</t>
  </si>
  <si>
    <t>TWHD315/16 Q4</t>
  </si>
  <si>
    <t>MedwayD315/16 Q4</t>
  </si>
  <si>
    <t>RSCHD315/16 Q4</t>
  </si>
  <si>
    <t>SASHD315/16 Q4</t>
  </si>
  <si>
    <t>STRD315/16 Q4</t>
  </si>
  <si>
    <t>WORD315/16 Q4</t>
  </si>
  <si>
    <t>ENG3.1B15/16 Q4</t>
  </si>
  <si>
    <t>SEC3.1B15/16 Q4</t>
  </si>
  <si>
    <t>ASPH3.1B15/16 Q4</t>
  </si>
  <si>
    <t>PRH3.1B15/16 Q4</t>
  </si>
  <si>
    <t>RSC3.1B15/16 Q4</t>
  </si>
  <si>
    <t>DVH3.1B15/16 Q4</t>
  </si>
  <si>
    <t>K&amp;C3.1B15/16 Q4</t>
  </si>
  <si>
    <t>QEQM3.1B15/16 Q4</t>
  </si>
  <si>
    <t>WHH3.1B15/16 Q4</t>
  </si>
  <si>
    <t>EDGH3.1B15/16 Q4</t>
  </si>
  <si>
    <t>ESUH3.1B15/16 Q4</t>
  </si>
  <si>
    <t>Frimley3.1B15/16 Q4</t>
  </si>
  <si>
    <t>MDGH3.1B15/16 Q4</t>
  </si>
  <si>
    <t>TWH3.1B15/16 Q4</t>
  </si>
  <si>
    <t>Medway3.1B15/16 Q4</t>
  </si>
  <si>
    <t>RSCH3.1B15/16 Q4</t>
  </si>
  <si>
    <t>SASH3.1B15/16 Q4</t>
  </si>
  <si>
    <t>STR3.1B15/16 Q4</t>
  </si>
  <si>
    <t>WOR3.1B15/16 Q4</t>
  </si>
  <si>
    <t>ENG3.2B15/16 Q4</t>
  </si>
  <si>
    <t>SEC3.2B15/16 Q4</t>
  </si>
  <si>
    <t>ASPH3.2B15/16 Q4</t>
  </si>
  <si>
    <t>PRH3.2B15/16 Q4</t>
  </si>
  <si>
    <t>RSC3.2B15/16 Q4</t>
  </si>
  <si>
    <t>DVH3.2B15/16 Q4</t>
  </si>
  <si>
    <t>K&amp;C3.2B15/16 Q4</t>
  </si>
  <si>
    <t>QEQM3.2B15/16 Q4</t>
  </si>
  <si>
    <t>WHH3.2B15/16 Q4</t>
  </si>
  <si>
    <t>EDGH3.2B15/16 Q4</t>
  </si>
  <si>
    <t>ESUH3.2B15/16 Q4</t>
  </si>
  <si>
    <t>Frimley3.2B15/16 Q4</t>
  </si>
  <si>
    <t>MDGH3.2B15/16 Q4</t>
  </si>
  <si>
    <t>TWH3.2B15/16 Q4</t>
  </si>
  <si>
    <t>Medway3.2B15/16 Q4</t>
  </si>
  <si>
    <t>RSCH3.2B15/16 Q4</t>
  </si>
  <si>
    <t>SASH3.2B15/16 Q4</t>
  </si>
  <si>
    <t>STR3.2B15/16 Q4</t>
  </si>
  <si>
    <t>WOR3.2B15/16 Q4</t>
  </si>
  <si>
    <t>ENG3.3B15/16 Q4</t>
  </si>
  <si>
    <t>SEC3.3B15/16 Q4</t>
  </si>
  <si>
    <t>ASPH3.3B15/16 Q4</t>
  </si>
  <si>
    <t>PRH3.3B15/16 Q4</t>
  </si>
  <si>
    <t>RSC3.3B15/16 Q4</t>
  </si>
  <si>
    <t>DVH3.3B15/16 Q4</t>
  </si>
  <si>
    <t>K&amp;C3.3B15/16 Q4</t>
  </si>
  <si>
    <t>QEQM3.3B15/16 Q4</t>
  </si>
  <si>
    <t>WHH3.3B15/16 Q4</t>
  </si>
  <si>
    <t>EDGH3.3B15/16 Q4</t>
  </si>
  <si>
    <t>ESUH3.3B15/16 Q4</t>
  </si>
  <si>
    <t>Frimley3.3B15/16 Q4</t>
  </si>
  <si>
    <t>MDGH3.3B15/16 Q4</t>
  </si>
  <si>
    <t>TWH3.3B15/16 Q4</t>
  </si>
  <si>
    <t>Medway3.3B15/16 Q4</t>
  </si>
  <si>
    <t>RSCH3.3B15/16 Q4</t>
  </si>
  <si>
    <t>SASH3.3B15/16 Q4</t>
  </si>
  <si>
    <t>STR3.3B15/16 Q4</t>
  </si>
  <si>
    <t>WOR3.3B15/16 Q4</t>
  </si>
  <si>
    <t>ENG3.4B15/16 Q4</t>
  </si>
  <si>
    <t>SEC3.4B15/16 Q4</t>
  </si>
  <si>
    <t>ASPH3.4B15/16 Q4</t>
  </si>
  <si>
    <t>PRH3.4B15/16 Q4</t>
  </si>
  <si>
    <t>RSC3.4B15/16 Q4</t>
  </si>
  <si>
    <t>DVH3.4B15/16 Q4</t>
  </si>
  <si>
    <t>K&amp;C3.4B15/16 Q4</t>
  </si>
  <si>
    <t>QEQM3.4B15/16 Q4</t>
  </si>
  <si>
    <t>WHH3.4B15/16 Q4</t>
  </si>
  <si>
    <t>EDGH3.4B15/16 Q4</t>
  </si>
  <si>
    <t>ESUH3.4B15/16 Q4</t>
  </si>
  <si>
    <t>Frimley3.4B15/16 Q4</t>
  </si>
  <si>
    <t>MDGH3.4B15/16 Q4</t>
  </si>
  <si>
    <t>TWH3.4B15/16 Q4</t>
  </si>
  <si>
    <t>Medway3.4B15/16 Q4</t>
  </si>
  <si>
    <t>RSCH3.4B15/16 Q4</t>
  </si>
  <si>
    <t>SASH3.4B15/16 Q4</t>
  </si>
  <si>
    <t>STR3.4B15/16 Q4</t>
  </si>
  <si>
    <t>WOR3.4B15/16 Q4</t>
  </si>
  <si>
    <t>ENG3.5B15/16 Q4</t>
  </si>
  <si>
    <t>SEC3.5B15/16 Q4</t>
  </si>
  <si>
    <t>ASPH3.5B15/16 Q4</t>
  </si>
  <si>
    <t>PRH3.5B15/16 Q4</t>
  </si>
  <si>
    <t>RSC3.5B15/16 Q4</t>
  </si>
  <si>
    <t>DVH3.5B15/16 Q4</t>
  </si>
  <si>
    <t>K&amp;C3.5B15/16 Q4</t>
  </si>
  <si>
    <t>QEQM3.5B15/16 Q4</t>
  </si>
  <si>
    <t>WHH3.5B15/16 Q4</t>
  </si>
  <si>
    <t>EDGH3.5B15/16 Q4</t>
  </si>
  <si>
    <t>ESUH3.5B15/16 Q4</t>
  </si>
  <si>
    <t>Frimley3.5B15/16 Q4</t>
  </si>
  <si>
    <t>MDGH3.5B15/16 Q4</t>
  </si>
  <si>
    <t>TWH3.5B15/16 Q4</t>
  </si>
  <si>
    <t>Medway3.5B15/16 Q4</t>
  </si>
  <si>
    <t>RSCH3.5B15/16 Q4</t>
  </si>
  <si>
    <t>SASH3.5B15/16 Q4</t>
  </si>
  <si>
    <t>STR3.5B15/16 Q4</t>
  </si>
  <si>
    <t>WOR3.5B15/16 Q4</t>
  </si>
  <si>
    <t>ENGD415/16 Q4</t>
  </si>
  <si>
    <t>SECD415/16 Q4</t>
  </si>
  <si>
    <t>ASPHD415/16 Q4</t>
  </si>
  <si>
    <t>PRHD415/16 Q4</t>
  </si>
  <si>
    <t>RSCD415/16 Q4</t>
  </si>
  <si>
    <t>DVHD415/16 Q4</t>
  </si>
  <si>
    <t>K&amp;CD415/16 Q4</t>
  </si>
  <si>
    <t>QEQMD415/16 Q4</t>
  </si>
  <si>
    <t>WHHD415/16 Q4</t>
  </si>
  <si>
    <t>EDGHD415/16 Q4</t>
  </si>
  <si>
    <t>ESUHD415/16 Q4</t>
  </si>
  <si>
    <t>FrimleyD415/16 Q4</t>
  </si>
  <si>
    <t>MDGHD415/16 Q4</t>
  </si>
  <si>
    <t>TWHD415/16 Q4</t>
  </si>
  <si>
    <t>MedwayD415/16 Q4</t>
  </si>
  <si>
    <t>RSCHD415/16 Q4</t>
  </si>
  <si>
    <t>SASHD415/16 Q4</t>
  </si>
  <si>
    <t>STRD415/16 Q4</t>
  </si>
  <si>
    <t>WORD415/16 Q4</t>
  </si>
  <si>
    <t>ENG4.1B15/16 Q4</t>
  </si>
  <si>
    <t>SEC4.1B15/16 Q4</t>
  </si>
  <si>
    <t>ASPH4.1B15/16 Q4</t>
  </si>
  <si>
    <t>PRH4.1B15/16 Q4</t>
  </si>
  <si>
    <t>RSC4.1B15/16 Q4</t>
  </si>
  <si>
    <t>DVH4.1B15/16 Q4</t>
  </si>
  <si>
    <t>K&amp;C4.1B15/16 Q4</t>
  </si>
  <si>
    <t>QEQM4.1B15/16 Q4</t>
  </si>
  <si>
    <t>WHH4.1B15/16 Q4</t>
  </si>
  <si>
    <t>EDGH4.1B15/16 Q4</t>
  </si>
  <si>
    <t>ESUH4.1B15/16 Q4</t>
  </si>
  <si>
    <t>Frimley4.1B15/16 Q4</t>
  </si>
  <si>
    <t>MDGH4.1B15/16 Q4</t>
  </si>
  <si>
    <t>TWH4.1B15/16 Q4</t>
  </si>
  <si>
    <t>Medway4.1B15/16 Q4</t>
  </si>
  <si>
    <t>RSCH4.1B15/16 Q4</t>
  </si>
  <si>
    <t>SASH4.1B15/16 Q4</t>
  </si>
  <si>
    <t>STR4.1B15/16 Q4</t>
  </si>
  <si>
    <t>WOR4.1B15/16 Q4</t>
  </si>
  <si>
    <t>ENG4.2B15/16 Q4</t>
  </si>
  <si>
    <t>SEC4.2B15/16 Q4</t>
  </si>
  <si>
    <t>ASPH4.2B15/16 Q4</t>
  </si>
  <si>
    <t>PRH4.2B15/16 Q4</t>
  </si>
  <si>
    <t>RSC4.2B15/16 Q4</t>
  </si>
  <si>
    <t>DVH4.2B15/16 Q4</t>
  </si>
  <si>
    <t>K&amp;C4.2B15/16 Q4</t>
  </si>
  <si>
    <t>QEQM4.2B15/16 Q4</t>
  </si>
  <si>
    <t>WHH4.2B15/16 Q4</t>
  </si>
  <si>
    <t>EDGH4.2B15/16 Q4</t>
  </si>
  <si>
    <t>ESUH4.2B15/16 Q4</t>
  </si>
  <si>
    <t>Frimley4.2B15/16 Q4</t>
  </si>
  <si>
    <t>MDGH4.2B15/16 Q4</t>
  </si>
  <si>
    <t>TWH4.2B15/16 Q4</t>
  </si>
  <si>
    <t>Medway4.2B15/16 Q4</t>
  </si>
  <si>
    <t>RSCH4.2B15/16 Q4</t>
  </si>
  <si>
    <t>SASH4.2B15/16 Q4</t>
  </si>
  <si>
    <t>STR4.2B15/16 Q4</t>
  </si>
  <si>
    <t>WOR4.2B15/16 Q4</t>
  </si>
  <si>
    <t>ENG4.3B15/16 Q4</t>
  </si>
  <si>
    <t>SEC4.3B15/16 Q4</t>
  </si>
  <si>
    <t>ASPH4.3B15/16 Q4</t>
  </si>
  <si>
    <t>PRH4.3B15/16 Q4</t>
  </si>
  <si>
    <t>RSC4.3B15/16 Q4</t>
  </si>
  <si>
    <t>DVH4.3B15/16 Q4</t>
  </si>
  <si>
    <t>K&amp;C4.3B15/16 Q4</t>
  </si>
  <si>
    <t>QEQM4.3B15/16 Q4</t>
  </si>
  <si>
    <t>WHH4.3B15/16 Q4</t>
  </si>
  <si>
    <t>EDGH4.3B15/16 Q4</t>
  </si>
  <si>
    <t>ESUH4.3B15/16 Q4</t>
  </si>
  <si>
    <t>Frimley4.3B15/16 Q4</t>
  </si>
  <si>
    <t>MDGH4.3B15/16 Q4</t>
  </si>
  <si>
    <t>TWH4.3B15/16 Q4</t>
  </si>
  <si>
    <t>Medway4.3B15/16 Q4</t>
  </si>
  <si>
    <t>RSCH4.3B15/16 Q4</t>
  </si>
  <si>
    <t>SASH4.3B15/16 Q4</t>
  </si>
  <si>
    <t>STR4.3B15/16 Q4</t>
  </si>
  <si>
    <t>WOR4.3B15/16 Q4</t>
  </si>
  <si>
    <t>ENG4.4B15/16 Q4</t>
  </si>
  <si>
    <t>SEC4.4B15/16 Q4</t>
  </si>
  <si>
    <t>ASPH4.4B15/16 Q4</t>
  </si>
  <si>
    <t>PRH4.4B15/16 Q4</t>
  </si>
  <si>
    <t>RSC4.4B15/16 Q4</t>
  </si>
  <si>
    <t>DVH4.4B15/16 Q4</t>
  </si>
  <si>
    <t>K&amp;C4.4B15/16 Q4</t>
  </si>
  <si>
    <t>QEQM4.4B15/16 Q4</t>
  </si>
  <si>
    <t>WHH4.4B15/16 Q4</t>
  </si>
  <si>
    <t>EDGH4.4B15/16 Q4</t>
  </si>
  <si>
    <t>ESUH4.4B15/16 Q4</t>
  </si>
  <si>
    <t>Frimley4.4B15/16 Q4</t>
  </si>
  <si>
    <t>MDGH4.4B15/16 Q4</t>
  </si>
  <si>
    <t>TWH4.4B15/16 Q4</t>
  </si>
  <si>
    <t>Medway4.4B15/16 Q4</t>
  </si>
  <si>
    <t>RSCH4.4B15/16 Q4</t>
  </si>
  <si>
    <t>SASH4.4B15/16 Q4</t>
  </si>
  <si>
    <t>STR4.4B15/16 Q4</t>
  </si>
  <si>
    <t>WOR4.4B15/16 Q4</t>
  </si>
  <si>
    <t>ENG4.5B15/16 Q4</t>
  </si>
  <si>
    <t>SEC4.5B15/16 Q4</t>
  </si>
  <si>
    <t>ASPH4.5B15/16 Q4</t>
  </si>
  <si>
    <t>PRH4.5B15/16 Q4</t>
  </si>
  <si>
    <t>RSC4.5B15/16 Q4</t>
  </si>
  <si>
    <t>DVH4.5B15/16 Q4</t>
  </si>
  <si>
    <t>K&amp;C4.5B15/16 Q4</t>
  </si>
  <si>
    <t>QEQM4.5B15/16 Q4</t>
  </si>
  <si>
    <t>WHH4.5B15/16 Q4</t>
  </si>
  <si>
    <t>EDGH4.5B15/16 Q4</t>
  </si>
  <si>
    <t>ESUH4.5B15/16 Q4</t>
  </si>
  <si>
    <t>Frimley4.5B15/16 Q4</t>
  </si>
  <si>
    <t>MDGH4.5B15/16 Q4</t>
  </si>
  <si>
    <t>TWH4.5B15/16 Q4</t>
  </si>
  <si>
    <t>Medway4.5B15/16 Q4</t>
  </si>
  <si>
    <t>RSCH4.5B15/16 Q4</t>
  </si>
  <si>
    <t>SASH4.5B15/16 Q4</t>
  </si>
  <si>
    <t>STR4.5B15/16 Q4</t>
  </si>
  <si>
    <t>WOR4.5B15/16 Q4</t>
  </si>
  <si>
    <t>ENG4.6B15/16 Q4</t>
  </si>
  <si>
    <t>SEC4.6B15/16 Q4</t>
  </si>
  <si>
    <t>ASPH4.6B15/16 Q4</t>
  </si>
  <si>
    <t>PRH4.6B15/16 Q4</t>
  </si>
  <si>
    <t>RSC4.6B15/16 Q4</t>
  </si>
  <si>
    <t>DVH4.6B15/16 Q4</t>
  </si>
  <si>
    <t>K&amp;C4.6B15/16 Q4</t>
  </si>
  <si>
    <t>QEQM4.6B15/16 Q4</t>
  </si>
  <si>
    <t>WHH4.6B15/16 Q4</t>
  </si>
  <si>
    <t>EDGH4.6B15/16 Q4</t>
  </si>
  <si>
    <t>ESUH4.6B15/16 Q4</t>
  </si>
  <si>
    <t>Frimley4.6B15/16 Q4</t>
  </si>
  <si>
    <t>MDGH4.6B15/16 Q4</t>
  </si>
  <si>
    <t>TWH4.6B15/16 Q4</t>
  </si>
  <si>
    <t>Medway4.6B15/16 Q4</t>
  </si>
  <si>
    <t>RSCH4.6B15/16 Q4</t>
  </si>
  <si>
    <t>SASH4.6B15/16 Q4</t>
  </si>
  <si>
    <t>STR4.6B15/16 Q4</t>
  </si>
  <si>
    <t>WOR4.6B15/16 Q4</t>
  </si>
  <si>
    <t>ENGD515/16 Q4</t>
  </si>
  <si>
    <t>SECD515/16 Q4</t>
  </si>
  <si>
    <t>ASPHD515/16 Q4</t>
  </si>
  <si>
    <t>PRHD515/16 Q4</t>
  </si>
  <si>
    <t>RSCD515/16 Q4</t>
  </si>
  <si>
    <t>DVHD515/16 Q4</t>
  </si>
  <si>
    <t>K&amp;CD515/16 Q4</t>
  </si>
  <si>
    <t>QEQMD515/16 Q4</t>
  </si>
  <si>
    <t>WHHD515/16 Q4</t>
  </si>
  <si>
    <t>EDGHD515/16 Q4</t>
  </si>
  <si>
    <t>ESUHD515/16 Q4</t>
  </si>
  <si>
    <t>FrimleyD515/16 Q4</t>
  </si>
  <si>
    <t>MDGHD515/16 Q4</t>
  </si>
  <si>
    <t>TWHD515/16 Q4</t>
  </si>
  <si>
    <t>MedwayD515/16 Q4</t>
  </si>
  <si>
    <t>RSCHD515/16 Q4</t>
  </si>
  <si>
    <t>SASHD515/16 Q4</t>
  </si>
  <si>
    <t>STRD515/16 Q4</t>
  </si>
  <si>
    <t>WORD515/16 Q4</t>
  </si>
  <si>
    <t>ENG5.1B15/16 Q4</t>
  </si>
  <si>
    <t>SEC5.1B15/16 Q4</t>
  </si>
  <si>
    <t>ASPH5.1B15/16 Q4</t>
  </si>
  <si>
    <t>PRH5.1B15/16 Q4</t>
  </si>
  <si>
    <t>RSC5.1B15/16 Q4</t>
  </si>
  <si>
    <t>DVH5.1B15/16 Q4</t>
  </si>
  <si>
    <t>K&amp;C5.1B15/16 Q4</t>
  </si>
  <si>
    <t>QEQM5.1B15/16 Q4</t>
  </si>
  <si>
    <t>WHH5.1B15/16 Q4</t>
  </si>
  <si>
    <t>EDGH5.1B15/16 Q4</t>
  </si>
  <si>
    <t>ESUH5.1B15/16 Q4</t>
  </si>
  <si>
    <t>Frimley5.1B15/16 Q4</t>
  </si>
  <si>
    <t>MDGH5.1B15/16 Q4</t>
  </si>
  <si>
    <t>TWH5.1B15/16 Q4</t>
  </si>
  <si>
    <t>Medway5.1B15/16 Q4</t>
  </si>
  <si>
    <t>RSCH5.1B15/16 Q4</t>
  </si>
  <si>
    <t>SASH5.1B15/16 Q4</t>
  </si>
  <si>
    <t>STR5.1B15/16 Q4</t>
  </si>
  <si>
    <t>WOR5.1B15/16 Q4</t>
  </si>
  <si>
    <t>ENG5.2B15/16 Q4</t>
  </si>
  <si>
    <t>SEC5.2B15/16 Q4</t>
  </si>
  <si>
    <t>ASPH5.2B15/16 Q4</t>
  </si>
  <si>
    <t>PRH5.2B15/16 Q4</t>
  </si>
  <si>
    <t>RSC5.2B15/16 Q4</t>
  </si>
  <si>
    <t>DVH5.2B15/16 Q4</t>
  </si>
  <si>
    <t>K&amp;C5.2B15/16 Q4</t>
  </si>
  <si>
    <t>QEQM5.2B15/16 Q4</t>
  </si>
  <si>
    <t>WHH5.2B15/16 Q4</t>
  </si>
  <si>
    <t>EDGH5.2B15/16 Q4</t>
  </si>
  <si>
    <t>ESUH5.2B15/16 Q4</t>
  </si>
  <si>
    <t>Frimley5.2B15/16 Q4</t>
  </si>
  <si>
    <t>MDGH5.2B15/16 Q4</t>
  </si>
  <si>
    <t>TWH5.2B15/16 Q4</t>
  </si>
  <si>
    <t>Medway5.2B15/16 Q4</t>
  </si>
  <si>
    <t>RSCH5.2B15/16 Q4</t>
  </si>
  <si>
    <t>SASH5.2B15/16 Q4</t>
  </si>
  <si>
    <t>STR5.2B15/16 Q4</t>
  </si>
  <si>
    <t>WOR5.2B15/16 Q4</t>
  </si>
  <si>
    <t>ENG5.3B15/16 Q4</t>
  </si>
  <si>
    <t>SEC5.3B15/16 Q4</t>
  </si>
  <si>
    <t>ASPH5.3B15/16 Q4</t>
  </si>
  <si>
    <t>PRH5.3B15/16 Q4</t>
  </si>
  <si>
    <t>RSC5.3B15/16 Q4</t>
  </si>
  <si>
    <t>DVH5.3B15/16 Q4</t>
  </si>
  <si>
    <t>K&amp;C5.3B15/16 Q4</t>
  </si>
  <si>
    <t>QEQM5.3B15/16 Q4</t>
  </si>
  <si>
    <t>WHH5.3B15/16 Q4</t>
  </si>
  <si>
    <t>EDGH5.3B15/16 Q4</t>
  </si>
  <si>
    <t>ESUH5.3B15/16 Q4</t>
  </si>
  <si>
    <t>Frimley5.3B15/16 Q4</t>
  </si>
  <si>
    <t>MDGH5.3B15/16 Q4</t>
  </si>
  <si>
    <t>TWH5.3B15/16 Q4</t>
  </si>
  <si>
    <t>Medway5.3B15/16 Q4</t>
  </si>
  <si>
    <t>RSCH5.3B15/16 Q4</t>
  </si>
  <si>
    <t>SASH5.3B15/16 Q4</t>
  </si>
  <si>
    <t>STR5.3B15/16 Q4</t>
  </si>
  <si>
    <t>WOR5.3B15/16 Q4</t>
  </si>
  <si>
    <t>ENG5.4B15/16 Q4</t>
  </si>
  <si>
    <t>SEC5.4B15/16 Q4</t>
  </si>
  <si>
    <t>ASPH5.4B15/16 Q4</t>
  </si>
  <si>
    <t>PRH5.4B15/16 Q4</t>
  </si>
  <si>
    <t>RSC5.4B15/16 Q4</t>
  </si>
  <si>
    <t>DVH5.4B15/16 Q4</t>
  </si>
  <si>
    <t>K&amp;C5.4B15/16 Q4</t>
  </si>
  <si>
    <t>QEQM5.4B15/16 Q4</t>
  </si>
  <si>
    <t>WHH5.4B15/16 Q4</t>
  </si>
  <si>
    <t>EDGH5.4B15/16 Q4</t>
  </si>
  <si>
    <t>ESUH5.4B15/16 Q4</t>
  </si>
  <si>
    <t>Frimley5.4B15/16 Q4</t>
  </si>
  <si>
    <t>MDGH5.4B15/16 Q4</t>
  </si>
  <si>
    <t>TWH5.4B15/16 Q4</t>
  </si>
  <si>
    <t>Medway5.4B15/16 Q4</t>
  </si>
  <si>
    <t>RSCH5.4B15/16 Q4</t>
  </si>
  <si>
    <t>SASH5.4B15/16 Q4</t>
  </si>
  <si>
    <t>STR5.4B15/16 Q4</t>
  </si>
  <si>
    <t>WOR5.4B15/16 Q4</t>
  </si>
  <si>
    <t>ENGD615/16 Q4</t>
  </si>
  <si>
    <t>SECD615/16 Q4</t>
  </si>
  <si>
    <t>ASPHD615/16 Q4</t>
  </si>
  <si>
    <t>PRHD615/16 Q4</t>
  </si>
  <si>
    <t>RSCD615/16 Q4</t>
  </si>
  <si>
    <t>DVHD615/16 Q4</t>
  </si>
  <si>
    <t>K&amp;CD615/16 Q4</t>
  </si>
  <si>
    <t>QEQMD615/16 Q4</t>
  </si>
  <si>
    <t>WHHD615/16 Q4</t>
  </si>
  <si>
    <t>EDGHD615/16 Q4</t>
  </si>
  <si>
    <t>ESUHD615/16 Q4</t>
  </si>
  <si>
    <t>FrimleyD615/16 Q4</t>
  </si>
  <si>
    <t>MDGHD615/16 Q4</t>
  </si>
  <si>
    <t>TWHD615/16 Q4</t>
  </si>
  <si>
    <t>MedwayD615/16 Q4</t>
  </si>
  <si>
    <t>RSCHD615/16 Q4</t>
  </si>
  <si>
    <t>SASHD615/16 Q4</t>
  </si>
  <si>
    <t>STRD615/16 Q4</t>
  </si>
  <si>
    <t>WORD615/16 Q4</t>
  </si>
  <si>
    <t>ENG6.1B15/16 Q4</t>
  </si>
  <si>
    <t>SEC6.1B15/16 Q4</t>
  </si>
  <si>
    <t>ASPH6.1B15/16 Q4</t>
  </si>
  <si>
    <t>PRH6.1B15/16 Q4</t>
  </si>
  <si>
    <t>RSC6.1B15/16 Q4</t>
  </si>
  <si>
    <t>DVH6.1B15/16 Q4</t>
  </si>
  <si>
    <t>K&amp;C6.1B15/16 Q4</t>
  </si>
  <si>
    <t>QEQM6.1B15/16 Q4</t>
  </si>
  <si>
    <t>WHH6.1B15/16 Q4</t>
  </si>
  <si>
    <t>EDGH6.1B15/16 Q4</t>
  </si>
  <si>
    <t>ESUH6.1B15/16 Q4</t>
  </si>
  <si>
    <t>Frimley6.1B15/16 Q4</t>
  </si>
  <si>
    <t>MDGH6.1B15/16 Q4</t>
  </si>
  <si>
    <t>TWH6.1B15/16 Q4</t>
  </si>
  <si>
    <t>Medway6.1B15/16 Q4</t>
  </si>
  <si>
    <t>RSCH6.1B15/16 Q4</t>
  </si>
  <si>
    <t>SASH6.1B15/16 Q4</t>
  </si>
  <si>
    <t>STR6.1B15/16 Q4</t>
  </si>
  <si>
    <t>WOR6.1B15/16 Q4</t>
  </si>
  <si>
    <t>ENG6.2B15/16 Q4</t>
  </si>
  <si>
    <t>SEC6.2B15/16 Q4</t>
  </si>
  <si>
    <t>ASPH6.2B15/16 Q4</t>
  </si>
  <si>
    <t>PRH6.2B15/16 Q4</t>
  </si>
  <si>
    <t>RSC6.2B15/16 Q4</t>
  </si>
  <si>
    <t>DVH6.2B15/16 Q4</t>
  </si>
  <si>
    <t>K&amp;C6.2B15/16 Q4</t>
  </si>
  <si>
    <t>QEQM6.2B15/16 Q4</t>
  </si>
  <si>
    <t>WHH6.2B15/16 Q4</t>
  </si>
  <si>
    <t>EDGH6.2B15/16 Q4</t>
  </si>
  <si>
    <t>ESUH6.2B15/16 Q4</t>
  </si>
  <si>
    <t>Frimley6.2B15/16 Q4</t>
  </si>
  <si>
    <t>MDGH6.2B15/16 Q4</t>
  </si>
  <si>
    <t>TWH6.2B15/16 Q4</t>
  </si>
  <si>
    <t>Medway6.2B15/16 Q4</t>
  </si>
  <si>
    <t>RSCH6.2B15/16 Q4</t>
  </si>
  <si>
    <t>SASH6.2B15/16 Q4</t>
  </si>
  <si>
    <t>STR6.2B15/16 Q4</t>
  </si>
  <si>
    <t>WOR6.2B15/16 Q4</t>
  </si>
  <si>
    <t>ENG6.3B15/16 Q4</t>
  </si>
  <si>
    <t>SEC6.3B15/16 Q4</t>
  </si>
  <si>
    <t>ASPH6.3B15/16 Q4</t>
  </si>
  <si>
    <t>PRH6.3B15/16 Q4</t>
  </si>
  <si>
    <t>RSC6.3B15/16 Q4</t>
  </si>
  <si>
    <t>DVH6.3B15/16 Q4</t>
  </si>
  <si>
    <t>K&amp;C6.3B15/16 Q4</t>
  </si>
  <si>
    <t>QEQM6.3B15/16 Q4</t>
  </si>
  <si>
    <t>WHH6.3B15/16 Q4</t>
  </si>
  <si>
    <t>EDGH6.3B15/16 Q4</t>
  </si>
  <si>
    <t>ESUH6.3B15/16 Q4</t>
  </si>
  <si>
    <t>Frimley6.3B15/16 Q4</t>
  </si>
  <si>
    <t>MDGH6.3B15/16 Q4</t>
  </si>
  <si>
    <t>TWH6.3B15/16 Q4</t>
  </si>
  <si>
    <t>Medway6.3B15/16 Q4</t>
  </si>
  <si>
    <t>RSCH6.3B15/16 Q4</t>
  </si>
  <si>
    <t>SASH6.3B15/16 Q4</t>
  </si>
  <si>
    <t>STR6.3B15/16 Q4</t>
  </si>
  <si>
    <t>WOR6.3B15/16 Q4</t>
  </si>
  <si>
    <t>ENG6.4B15/16 Q4</t>
  </si>
  <si>
    <t>SEC6.4B15/16 Q4</t>
  </si>
  <si>
    <t>ASPH6.4B15/16 Q4</t>
  </si>
  <si>
    <t>PRH6.4B15/16 Q4</t>
  </si>
  <si>
    <t>RSC6.4B15/16 Q4</t>
  </si>
  <si>
    <t>DVH6.4B15/16 Q4</t>
  </si>
  <si>
    <t>K&amp;C6.4B15/16 Q4</t>
  </si>
  <si>
    <t>QEQM6.4B15/16 Q4</t>
  </si>
  <si>
    <t>WHH6.4B15/16 Q4</t>
  </si>
  <si>
    <t>EDGH6.4B15/16 Q4</t>
  </si>
  <si>
    <t>ESUH6.4B15/16 Q4</t>
  </si>
  <si>
    <t>Frimley6.4B15/16 Q4</t>
  </si>
  <si>
    <t>MDGH6.4B15/16 Q4</t>
  </si>
  <si>
    <t>TWH6.4B15/16 Q4</t>
  </si>
  <si>
    <t>Medway6.4B15/16 Q4</t>
  </si>
  <si>
    <t>RSCH6.4B15/16 Q4</t>
  </si>
  <si>
    <t>SASH6.4B15/16 Q4</t>
  </si>
  <si>
    <t>STR6.4B15/16 Q4</t>
  </si>
  <si>
    <t>WOR6.4B15/16 Q4</t>
  </si>
  <si>
    <t>ENGD715/16 Q4</t>
  </si>
  <si>
    <t>SECD715/16 Q4</t>
  </si>
  <si>
    <t>ASPHD715/16 Q4</t>
  </si>
  <si>
    <t>PRHD715/16 Q4</t>
  </si>
  <si>
    <t>RSCD715/16 Q4</t>
  </si>
  <si>
    <t>DVHD715/16 Q4</t>
  </si>
  <si>
    <t>K&amp;CD715/16 Q4</t>
  </si>
  <si>
    <t>QEQMD715/16 Q4</t>
  </si>
  <si>
    <t>WHHD715/16 Q4</t>
  </si>
  <si>
    <t>EDGHD715/16 Q4</t>
  </si>
  <si>
    <t>ESUHD715/16 Q4</t>
  </si>
  <si>
    <t>FrimleyD715/16 Q4</t>
  </si>
  <si>
    <t>MDGHD715/16 Q4</t>
  </si>
  <si>
    <t>TWHD715/16 Q4</t>
  </si>
  <si>
    <t>MedwayD715/16 Q4</t>
  </si>
  <si>
    <t>RSCHD715/16 Q4</t>
  </si>
  <si>
    <t>SASHD715/16 Q4</t>
  </si>
  <si>
    <t>STRD715/16 Q4</t>
  </si>
  <si>
    <t>WORD715/16 Q4</t>
  </si>
  <si>
    <t>ENG7.1B15/16 Q4</t>
  </si>
  <si>
    <t>SEC7.1B15/16 Q4</t>
  </si>
  <si>
    <t>ASPH7.1B15/16 Q4</t>
  </si>
  <si>
    <t>PRH7.1B15/16 Q4</t>
  </si>
  <si>
    <t>RSC7.1B15/16 Q4</t>
  </si>
  <si>
    <t>DVH7.1B15/16 Q4</t>
  </si>
  <si>
    <t>K&amp;C7.1B15/16 Q4</t>
  </si>
  <si>
    <t>QEQM7.1B15/16 Q4</t>
  </si>
  <si>
    <t>WHH7.1B15/16 Q4</t>
  </si>
  <si>
    <t>EDGH7.1B15/16 Q4</t>
  </si>
  <si>
    <t>ESUH7.1B15/16 Q4</t>
  </si>
  <si>
    <t>Frimley7.1B15/16 Q4</t>
  </si>
  <si>
    <t>MDGH7.1B15/16 Q4</t>
  </si>
  <si>
    <t>TWH7.1B15/16 Q4</t>
  </si>
  <si>
    <t>Medway7.1B15/16 Q4</t>
  </si>
  <si>
    <t>RSCH7.1B15/16 Q4</t>
  </si>
  <si>
    <t>SASH7.1B15/16 Q4</t>
  </si>
  <si>
    <t>STR7.1B15/16 Q4</t>
  </si>
  <si>
    <t>WOR7.1B15/16 Q4</t>
  </si>
  <si>
    <t>ENG7.2B15/16 Q4</t>
  </si>
  <si>
    <t>SEC7.2B15/16 Q4</t>
  </si>
  <si>
    <t>ASPH7.2B15/16 Q4</t>
  </si>
  <si>
    <t>PRH7.2B15/16 Q4</t>
  </si>
  <si>
    <t>RSC7.2B15/16 Q4</t>
  </si>
  <si>
    <t>DVH7.2B15/16 Q4</t>
  </si>
  <si>
    <t>K&amp;C7.2B15/16 Q4</t>
  </si>
  <si>
    <t>QEQM7.2B15/16 Q4</t>
  </si>
  <si>
    <t>WHH7.2B15/16 Q4</t>
  </si>
  <si>
    <t>EDGH7.2B15/16 Q4</t>
  </si>
  <si>
    <t>ESUH7.2B15/16 Q4</t>
  </si>
  <si>
    <t>Frimley7.2B15/16 Q4</t>
  </si>
  <si>
    <t>MDGH7.2B15/16 Q4</t>
  </si>
  <si>
    <t>TWH7.2B15/16 Q4</t>
  </si>
  <si>
    <t>Medway7.2B15/16 Q4</t>
  </si>
  <si>
    <t>RSCH7.2B15/16 Q4</t>
  </si>
  <si>
    <t>SASH7.2B15/16 Q4</t>
  </si>
  <si>
    <t>STR7.2B15/16 Q4</t>
  </si>
  <si>
    <t>WOR7.2B15/16 Q4</t>
  </si>
  <si>
    <t>ENG7.3B15/16 Q4</t>
  </si>
  <si>
    <t>SEC7.3B15/16 Q4</t>
  </si>
  <si>
    <t>ASPH7.3B15/16 Q4</t>
  </si>
  <si>
    <t>PRH7.3B15/16 Q4</t>
  </si>
  <si>
    <t>RSC7.3B15/16 Q4</t>
  </si>
  <si>
    <t>DVH7.3B15/16 Q4</t>
  </si>
  <si>
    <t>K&amp;C7.3B15/16 Q4</t>
  </si>
  <si>
    <t>QEQM7.3B15/16 Q4</t>
  </si>
  <si>
    <t>WHH7.3B15/16 Q4</t>
  </si>
  <si>
    <t>EDGH7.3B15/16 Q4</t>
  </si>
  <si>
    <t>ESUH7.3B15/16 Q4</t>
  </si>
  <si>
    <t>Frimley7.3B15/16 Q4</t>
  </si>
  <si>
    <t>MDGH7.3B15/16 Q4</t>
  </si>
  <si>
    <t>TWH7.3B15/16 Q4</t>
  </si>
  <si>
    <t>Medway7.3B15/16 Q4</t>
  </si>
  <si>
    <t>RSCH7.3B15/16 Q4</t>
  </si>
  <si>
    <t>SASH7.3B15/16 Q4</t>
  </si>
  <si>
    <t>STR7.3B15/16 Q4</t>
  </si>
  <si>
    <t>WOR7.3B15/16 Q4</t>
  </si>
  <si>
    <t>ENG7.4B15/16 Q4</t>
  </si>
  <si>
    <t>SEC7.4B15/16 Q4</t>
  </si>
  <si>
    <t>ASPH7.4B15/16 Q4</t>
  </si>
  <si>
    <t>PRH7.4B15/16 Q4</t>
  </si>
  <si>
    <t>RSC7.4B15/16 Q4</t>
  </si>
  <si>
    <t>DVH7.4B15/16 Q4</t>
  </si>
  <si>
    <t>K&amp;C7.4B15/16 Q4</t>
  </si>
  <si>
    <t>QEQM7.4B15/16 Q4</t>
  </si>
  <si>
    <t>WHH7.4B15/16 Q4</t>
  </si>
  <si>
    <t>EDGH7.4B15/16 Q4</t>
  </si>
  <si>
    <t>ESUH7.4B15/16 Q4</t>
  </si>
  <si>
    <t>Frimley7.4B15/16 Q4</t>
  </si>
  <si>
    <t>MDGH7.4B15/16 Q4</t>
  </si>
  <si>
    <t>TWH7.4B15/16 Q4</t>
  </si>
  <si>
    <t>Medway7.4B15/16 Q4</t>
  </si>
  <si>
    <t>RSCH7.4B15/16 Q4</t>
  </si>
  <si>
    <t>SASH7.4B15/16 Q4</t>
  </si>
  <si>
    <t>STR7.4B15/16 Q4</t>
  </si>
  <si>
    <t>WOR7.4B15/16 Q4</t>
  </si>
  <si>
    <t>ENGD815/16 Q4</t>
  </si>
  <si>
    <t>SECD815/16 Q4</t>
  </si>
  <si>
    <t>ASPHD815/16 Q4</t>
  </si>
  <si>
    <t>PRHD815/16 Q4</t>
  </si>
  <si>
    <t>RSCD815/16 Q4</t>
  </si>
  <si>
    <t>DVHD815/16 Q4</t>
  </si>
  <si>
    <t>K&amp;CD815/16 Q4</t>
  </si>
  <si>
    <t>QEQMD815/16 Q4</t>
  </si>
  <si>
    <t>WHHD815/16 Q4</t>
  </si>
  <si>
    <t>EDGHD815/16 Q4</t>
  </si>
  <si>
    <t>ESUHD815/16 Q4</t>
  </si>
  <si>
    <t>FrimleyD815/16 Q4</t>
  </si>
  <si>
    <t>MDGHD815/16 Q4</t>
  </si>
  <si>
    <t>TWHD815/16 Q4</t>
  </si>
  <si>
    <t>MedwayD815/16 Q4</t>
  </si>
  <si>
    <t>RSCHD815/16 Q4</t>
  </si>
  <si>
    <t>SASHD815/16 Q4</t>
  </si>
  <si>
    <t>STRD815/16 Q4</t>
  </si>
  <si>
    <t>WORD815/16 Q4</t>
  </si>
  <si>
    <t>ENG8.1B15/16 Q4</t>
  </si>
  <si>
    <t>SEC8.1B15/16 Q4</t>
  </si>
  <si>
    <t>ASPH8.1B15/16 Q4</t>
  </si>
  <si>
    <t>PRH8.1B15/16 Q4</t>
  </si>
  <si>
    <t>RSC8.1B15/16 Q4</t>
  </si>
  <si>
    <t>DVH8.1B15/16 Q4</t>
  </si>
  <si>
    <t>K&amp;C8.1B15/16 Q4</t>
  </si>
  <si>
    <t>QEQM8.1B15/16 Q4</t>
  </si>
  <si>
    <t>WHH8.1B15/16 Q4</t>
  </si>
  <si>
    <t>EDGH8.1B15/16 Q4</t>
  </si>
  <si>
    <t>ESUH8.1B15/16 Q4</t>
  </si>
  <si>
    <t>Frimley8.1B15/16 Q4</t>
  </si>
  <si>
    <t>MDGH8.1B15/16 Q4</t>
  </si>
  <si>
    <t>TWH8.1B15/16 Q4</t>
  </si>
  <si>
    <t>Medway8.1B15/16 Q4</t>
  </si>
  <si>
    <t>RSCH8.1B15/16 Q4</t>
  </si>
  <si>
    <t>SASH8.1B15/16 Q4</t>
  </si>
  <si>
    <t>STR8.1B15/16 Q4</t>
  </si>
  <si>
    <t>WOR8.1B15/16 Q4</t>
  </si>
  <si>
    <t>ENG8.2B15/16 Q4</t>
  </si>
  <si>
    <t>SEC8.2B15/16 Q4</t>
  </si>
  <si>
    <t>ASPH8.2B15/16 Q4</t>
  </si>
  <si>
    <t>PRH8.2B15/16 Q4</t>
  </si>
  <si>
    <t>RSC8.2B15/16 Q4</t>
  </si>
  <si>
    <t>DVH8.2B15/16 Q4</t>
  </si>
  <si>
    <t>K&amp;C8.2B15/16 Q4</t>
  </si>
  <si>
    <t>QEQM8.2B15/16 Q4</t>
  </si>
  <si>
    <t>WHH8.2B15/16 Q4</t>
  </si>
  <si>
    <t>EDGH8.2B15/16 Q4</t>
  </si>
  <si>
    <t>ESUH8.2B15/16 Q4</t>
  </si>
  <si>
    <t>Frimley8.2B15/16 Q4</t>
  </si>
  <si>
    <t>MDGH8.2B15/16 Q4</t>
  </si>
  <si>
    <t>TWH8.2B15/16 Q4</t>
  </si>
  <si>
    <t>Medway8.2B15/16 Q4</t>
  </si>
  <si>
    <t>RSCH8.2B15/16 Q4</t>
  </si>
  <si>
    <t>SASH8.2B15/16 Q4</t>
  </si>
  <si>
    <t>STR8.2B15/16 Q4</t>
  </si>
  <si>
    <t>WOR8.2B15/16 Q4</t>
  </si>
  <si>
    <t>ENG8.3B15/16 Q4</t>
  </si>
  <si>
    <t>SEC8.3B15/16 Q4</t>
  </si>
  <si>
    <t>ASPH8.3B15/16 Q4</t>
  </si>
  <si>
    <t>PRH8.3B15/16 Q4</t>
  </si>
  <si>
    <t>RSC8.3B15/16 Q4</t>
  </si>
  <si>
    <t>DVH8.3B15/16 Q4</t>
  </si>
  <si>
    <t>K&amp;C8.3B15/16 Q4</t>
  </si>
  <si>
    <t>QEQM8.3B15/16 Q4</t>
  </si>
  <si>
    <t>WHH8.3B15/16 Q4</t>
  </si>
  <si>
    <t>EDGH8.3B15/16 Q4</t>
  </si>
  <si>
    <t>ESUH8.3B15/16 Q4</t>
  </si>
  <si>
    <t>Frimley8.3B15/16 Q4</t>
  </si>
  <si>
    <t>MDGH8.3B15/16 Q4</t>
  </si>
  <si>
    <t>TWH8.3B15/16 Q4</t>
  </si>
  <si>
    <t>Medway8.3B15/16 Q4</t>
  </si>
  <si>
    <t>RSCH8.3B15/16 Q4</t>
  </si>
  <si>
    <t>SASH8.3B15/16 Q4</t>
  </si>
  <si>
    <t>STR8.3B15/16 Q4</t>
  </si>
  <si>
    <t>WOR8.3B15/16 Q4</t>
  </si>
  <si>
    <t>ENG8.4B15/16 Q4</t>
  </si>
  <si>
    <t>SEC8.4B15/16 Q4</t>
  </si>
  <si>
    <t>ASPH8.4B15/16 Q4</t>
  </si>
  <si>
    <t>PRH8.4B15/16 Q4</t>
  </si>
  <si>
    <t>RSC8.4B15/16 Q4</t>
  </si>
  <si>
    <t>DVH8.4B15/16 Q4</t>
  </si>
  <si>
    <t>K&amp;C8.4B15/16 Q4</t>
  </si>
  <si>
    <t>QEQM8.4B15/16 Q4</t>
  </si>
  <si>
    <t>WHH8.4B15/16 Q4</t>
  </si>
  <si>
    <t>EDGH8.4B15/16 Q4</t>
  </si>
  <si>
    <t>ESUH8.4B15/16 Q4</t>
  </si>
  <si>
    <t>Frimley8.4B15/16 Q4</t>
  </si>
  <si>
    <t>MDGH8.4B15/16 Q4</t>
  </si>
  <si>
    <t>TWH8.4B15/16 Q4</t>
  </si>
  <si>
    <t>Medway8.4B15/16 Q4</t>
  </si>
  <si>
    <t>RSCH8.4B15/16 Q4</t>
  </si>
  <si>
    <t>SASH8.4B15/16 Q4</t>
  </si>
  <si>
    <t>STR8.4B15/16 Q4</t>
  </si>
  <si>
    <t>WOR8.4B15/16 Q4</t>
  </si>
  <si>
    <t>ENG8.5B15/16 Q4</t>
  </si>
  <si>
    <t>SEC8.5B15/16 Q4</t>
  </si>
  <si>
    <t>ASPH8.5B15/16 Q4</t>
  </si>
  <si>
    <t>PRH8.5B15/16 Q4</t>
  </si>
  <si>
    <t>RSC8.5B15/16 Q4</t>
  </si>
  <si>
    <t>DVH8.5B15/16 Q4</t>
  </si>
  <si>
    <t>K&amp;C8.5B15/16 Q4</t>
  </si>
  <si>
    <t>QEQM8.5B15/16 Q4</t>
  </si>
  <si>
    <t>WHH8.5B15/16 Q4</t>
  </si>
  <si>
    <t>EDGH8.5B15/16 Q4</t>
  </si>
  <si>
    <t>ESUH8.5B15/16 Q4</t>
  </si>
  <si>
    <t>Frimley8.5B15/16 Q4</t>
  </si>
  <si>
    <t>MDGH8.5B15/16 Q4</t>
  </si>
  <si>
    <t>TWH8.5B15/16 Q4</t>
  </si>
  <si>
    <t>Medway8.5B15/16 Q4</t>
  </si>
  <si>
    <t>RSCH8.5B15/16 Q4</t>
  </si>
  <si>
    <t>SASH8.5B15/16 Q4</t>
  </si>
  <si>
    <t>STR8.5B15/16 Q4</t>
  </si>
  <si>
    <t>WOR8.5B15/16 Q4</t>
  </si>
  <si>
    <t>ENG8.6B15/16 Q4</t>
  </si>
  <si>
    <t>SEC8.6B15/16 Q4</t>
  </si>
  <si>
    <t>ASPH8.6B15/16 Q4</t>
  </si>
  <si>
    <t>PRH8.6B15/16 Q4</t>
  </si>
  <si>
    <t>RSC8.6B15/16 Q4</t>
  </si>
  <si>
    <t>DVH8.6B15/16 Q4</t>
  </si>
  <si>
    <t>K&amp;C8.6B15/16 Q4</t>
  </si>
  <si>
    <t>QEQM8.6B15/16 Q4</t>
  </si>
  <si>
    <t>WHH8.6B15/16 Q4</t>
  </si>
  <si>
    <t>EDGH8.6B15/16 Q4</t>
  </si>
  <si>
    <t>ESUH8.6B15/16 Q4</t>
  </si>
  <si>
    <t>Frimley8.6B15/16 Q4</t>
  </si>
  <si>
    <t>MDGH8.6B15/16 Q4</t>
  </si>
  <si>
    <t>TWH8.6B15/16 Q4</t>
  </si>
  <si>
    <t>Medway8.6B15/16 Q4</t>
  </si>
  <si>
    <t>RSCH8.6B15/16 Q4</t>
  </si>
  <si>
    <t>SASH8.6B15/16 Q4</t>
  </si>
  <si>
    <t>STR8.6B15/16 Q4</t>
  </si>
  <si>
    <t>WOR8.6B15/16 Q4</t>
  </si>
  <si>
    <t>ENGD915/16 Q4</t>
  </si>
  <si>
    <t>SECD915/16 Q4</t>
  </si>
  <si>
    <t>ASPHD915/16 Q4</t>
  </si>
  <si>
    <t>PRHD915/16 Q4</t>
  </si>
  <si>
    <t>RSCD915/16 Q4</t>
  </si>
  <si>
    <t>DVHD915/16 Q4</t>
  </si>
  <si>
    <t>K&amp;CD915/16 Q4</t>
  </si>
  <si>
    <t>QEQMD915/16 Q4</t>
  </si>
  <si>
    <t>WHHD915/16 Q4</t>
  </si>
  <si>
    <t>EDGHD915/16 Q4</t>
  </si>
  <si>
    <t>ESUHD915/16 Q4</t>
  </si>
  <si>
    <t>FrimleyD915/16 Q4</t>
  </si>
  <si>
    <t>MDGHD915/16 Q4</t>
  </si>
  <si>
    <t>TWHD915/16 Q4</t>
  </si>
  <si>
    <t>MedwayD915/16 Q4</t>
  </si>
  <si>
    <t>RSCHD915/16 Q4</t>
  </si>
  <si>
    <t>SASHD915/16 Q4</t>
  </si>
  <si>
    <t>STRD915/16 Q4</t>
  </si>
  <si>
    <t>WORD915/16 Q4</t>
  </si>
  <si>
    <t>ENG9.1B15/16 Q4</t>
  </si>
  <si>
    <t>SEC9.1B15/16 Q4</t>
  </si>
  <si>
    <t>ASPH9.1B15/16 Q4</t>
  </si>
  <si>
    <t>PRH9.1B15/16 Q4</t>
  </si>
  <si>
    <t>RSC9.1B15/16 Q4</t>
  </si>
  <si>
    <t>DVH9.1B15/16 Q4</t>
  </si>
  <si>
    <t>K&amp;C9.1B15/16 Q4</t>
  </si>
  <si>
    <t>QEQM9.1B15/16 Q4</t>
  </si>
  <si>
    <t>WHH9.1B15/16 Q4</t>
  </si>
  <si>
    <t>EDGH9.1B15/16 Q4</t>
  </si>
  <si>
    <t>ESUH9.1B15/16 Q4</t>
  </si>
  <si>
    <t>Frimley9.1B15/16 Q4</t>
  </si>
  <si>
    <t>MDGH9.1B15/16 Q4</t>
  </si>
  <si>
    <t>TWH9.1B15/16 Q4</t>
  </si>
  <si>
    <t>Medway9.1B15/16 Q4</t>
  </si>
  <si>
    <t>RSCH9.1B15/16 Q4</t>
  </si>
  <si>
    <t>SASH9.1B15/16 Q4</t>
  </si>
  <si>
    <t>STR9.1B15/16 Q4</t>
  </si>
  <si>
    <t>WOR9.1B15/16 Q4</t>
  </si>
  <si>
    <t>ENG9.2B15/16 Q4</t>
  </si>
  <si>
    <t>SEC9.2B15/16 Q4</t>
  </si>
  <si>
    <t>ASPH9.2B15/16 Q4</t>
  </si>
  <si>
    <t>PRH9.2B15/16 Q4</t>
  </si>
  <si>
    <t>RSC9.2B15/16 Q4</t>
  </si>
  <si>
    <t>DVH9.2B15/16 Q4</t>
  </si>
  <si>
    <t>K&amp;C9.2B15/16 Q4</t>
  </si>
  <si>
    <t>QEQM9.2B15/16 Q4</t>
  </si>
  <si>
    <t>WHH9.2B15/16 Q4</t>
  </si>
  <si>
    <t>EDGH9.2B15/16 Q4</t>
  </si>
  <si>
    <t>ESUH9.2B15/16 Q4</t>
  </si>
  <si>
    <t>Frimley9.2B15/16 Q4</t>
  </si>
  <si>
    <t>MDGH9.2B15/16 Q4</t>
  </si>
  <si>
    <t>TWH9.2B15/16 Q4</t>
  </si>
  <si>
    <t>Medway9.2B15/16 Q4</t>
  </si>
  <si>
    <t>RSCH9.2B15/16 Q4</t>
  </si>
  <si>
    <t>SASH9.2B15/16 Q4</t>
  </si>
  <si>
    <t>STR9.2B15/16 Q4</t>
  </si>
  <si>
    <t>WOR9.2B15/16 Q4</t>
  </si>
  <si>
    <t>ENG9.3B15/16 Q4</t>
  </si>
  <si>
    <t>SEC9.3B15/16 Q4</t>
  </si>
  <si>
    <t>ASPH9.3B15/16 Q4</t>
  </si>
  <si>
    <t>PRH9.3B15/16 Q4</t>
  </si>
  <si>
    <t>RSC9.3B15/16 Q4</t>
  </si>
  <si>
    <t>DVH9.3B15/16 Q4</t>
  </si>
  <si>
    <t>K&amp;C9.3B15/16 Q4</t>
  </si>
  <si>
    <t>QEQM9.3B15/16 Q4</t>
  </si>
  <si>
    <t>WHH9.3B15/16 Q4</t>
  </si>
  <si>
    <t>EDGH9.3B15/16 Q4</t>
  </si>
  <si>
    <t>ESUH9.3B15/16 Q4</t>
  </si>
  <si>
    <t>Frimley9.3B15/16 Q4</t>
  </si>
  <si>
    <t>MDGH9.3B15/16 Q4</t>
  </si>
  <si>
    <t>TWH9.3B15/16 Q4</t>
  </si>
  <si>
    <t>Medway9.3B15/16 Q4</t>
  </si>
  <si>
    <t>RSCH9.3B15/16 Q4</t>
  </si>
  <si>
    <t>SASH9.3B15/16 Q4</t>
  </si>
  <si>
    <t>STR9.3B15/16 Q4</t>
  </si>
  <si>
    <t>WOR9.3B15/16 Q4</t>
  </si>
  <si>
    <t>ENGD1015/16 Q4</t>
  </si>
  <si>
    <t>SECD1015/16 Q4</t>
  </si>
  <si>
    <t>ASPHD1015/16 Q4</t>
  </si>
  <si>
    <t>PRHD1015/16 Q4</t>
  </si>
  <si>
    <t>RSCD1015/16 Q4</t>
  </si>
  <si>
    <t>DVHD1015/16 Q4</t>
  </si>
  <si>
    <t>K&amp;CD1015/16 Q4</t>
  </si>
  <si>
    <t>QEQMD1015/16 Q4</t>
  </si>
  <si>
    <t>WHHD1015/16 Q4</t>
  </si>
  <si>
    <t>EDGHD1015/16 Q4</t>
  </si>
  <si>
    <t>ESUHD1015/16 Q4</t>
  </si>
  <si>
    <t>FrimleyD1015/16 Q4</t>
  </si>
  <si>
    <t>MDGHD1015/16 Q4</t>
  </si>
  <si>
    <t>TWHD1015/16 Q4</t>
  </si>
  <si>
    <t>MedwayD1015/16 Q4</t>
  </si>
  <si>
    <t>RSCHD1015/16 Q4</t>
  </si>
  <si>
    <t>SASHD1015/16 Q4</t>
  </si>
  <si>
    <t>STRD1015/16 Q4</t>
  </si>
  <si>
    <t>WORD1015/16 Q4</t>
  </si>
  <si>
    <t>ENG10.1B15/16 Q4</t>
  </si>
  <si>
    <t>SEC10.1B15/16 Q4</t>
  </si>
  <si>
    <t>ASPH10.1B15/16 Q4</t>
  </si>
  <si>
    <t>PRH10.1B15/16 Q4</t>
  </si>
  <si>
    <t>RSC10.1B15/16 Q4</t>
  </si>
  <si>
    <t>DVH10.1B15/16 Q4</t>
  </si>
  <si>
    <t>K&amp;C10.1B15/16 Q4</t>
  </si>
  <si>
    <t>QEQM10.1B15/16 Q4</t>
  </si>
  <si>
    <t>WHH10.1B15/16 Q4</t>
  </si>
  <si>
    <t>EDGH10.1B15/16 Q4</t>
  </si>
  <si>
    <t>ESUH10.1B15/16 Q4</t>
  </si>
  <si>
    <t>Frimley10.1B15/16 Q4</t>
  </si>
  <si>
    <t>MDGH10.1B15/16 Q4</t>
  </si>
  <si>
    <t>TWH10.1B15/16 Q4</t>
  </si>
  <si>
    <t>Medway10.1B15/16 Q4</t>
  </si>
  <si>
    <t>RSCH10.1B15/16 Q4</t>
  </si>
  <si>
    <t>SASH10.1B15/16 Q4</t>
  </si>
  <si>
    <t>STR10.1B15/16 Q4</t>
  </si>
  <si>
    <t>WOR10.1B15/16 Q4</t>
  </si>
  <si>
    <t>ENG10.2B15/16 Q4</t>
  </si>
  <si>
    <t>SEC10.2B15/16 Q4</t>
  </si>
  <si>
    <t>ASPH10.2B15/16 Q4</t>
  </si>
  <si>
    <t>PRH10.2B15/16 Q4</t>
  </si>
  <si>
    <t>RSC10.2B15/16 Q4</t>
  </si>
  <si>
    <t>DVH10.2B15/16 Q4</t>
  </si>
  <si>
    <t>K&amp;C10.2B15/16 Q4</t>
  </si>
  <si>
    <t>QEQM10.2B15/16 Q4</t>
  </si>
  <si>
    <t>WHH10.2B15/16 Q4</t>
  </si>
  <si>
    <t>EDGH10.2B15/16 Q4</t>
  </si>
  <si>
    <t>ESUH10.2B15/16 Q4</t>
  </si>
  <si>
    <t>Frimley10.2B15/16 Q4</t>
  </si>
  <si>
    <t>MDGH10.2B15/16 Q4</t>
  </si>
  <si>
    <t>TWH10.2B15/16 Q4</t>
  </si>
  <si>
    <t>Medway10.2B15/16 Q4</t>
  </si>
  <si>
    <t>RSCH10.2B15/16 Q4</t>
  </si>
  <si>
    <t>SASH10.2B15/16 Q4</t>
  </si>
  <si>
    <t>STR10.2B15/16 Q4</t>
  </si>
  <si>
    <t>WOR10.2B15/16 Q4</t>
  </si>
  <si>
    <t>ENG10.3B15/16 Q4</t>
  </si>
  <si>
    <t>SEC10.3B15/16 Q4</t>
  </si>
  <si>
    <t>ASPH10.3B15/16 Q4</t>
  </si>
  <si>
    <t>PRH10.3B15/16 Q4</t>
  </si>
  <si>
    <t>RSC10.3B15/16 Q4</t>
  </si>
  <si>
    <t>DVH10.3B15/16 Q4</t>
  </si>
  <si>
    <t>K&amp;C10.3B15/16 Q4</t>
  </si>
  <si>
    <t>QEQM10.3B15/16 Q4</t>
  </si>
  <si>
    <t>WHH10.3B15/16 Q4</t>
  </si>
  <si>
    <t>EDGH10.3B15/16 Q4</t>
  </si>
  <si>
    <t>ESUH10.3B15/16 Q4</t>
  </si>
  <si>
    <t>Frimley10.3B15/16 Q4</t>
  </si>
  <si>
    <t>MDGH10.3B15/16 Q4</t>
  </si>
  <si>
    <t>TWH10.3B15/16 Q4</t>
  </si>
  <si>
    <t>Medway10.3B15/16 Q4</t>
  </si>
  <si>
    <t>RSCH10.3B15/16 Q4</t>
  </si>
  <si>
    <t>SASH10.3B15/16 Q4</t>
  </si>
  <si>
    <t>STR10.3B15/16 Q4</t>
  </si>
  <si>
    <t>WOR10.3B15/16 Q4</t>
  </si>
  <si>
    <t>ENG10.4B15/16 Q4</t>
  </si>
  <si>
    <t>SEC10.4B15/16 Q4</t>
  </si>
  <si>
    <t>ASPH10.4B15/16 Q4</t>
  </si>
  <si>
    <t>PRH10.4B15/16 Q4</t>
  </si>
  <si>
    <t>RSC10.4B15/16 Q4</t>
  </si>
  <si>
    <t>DVH10.4B15/16 Q4</t>
  </si>
  <si>
    <t>K&amp;C10.4B15/16 Q4</t>
  </si>
  <si>
    <t>QEQM10.4B15/16 Q4</t>
  </si>
  <si>
    <t>WHH10.4B15/16 Q4</t>
  </si>
  <si>
    <t>EDGH10.4B15/16 Q4</t>
  </si>
  <si>
    <t>ESUH10.4B15/16 Q4</t>
  </si>
  <si>
    <t>Frimley10.4B15/16 Q4</t>
  </si>
  <si>
    <t>MDGH10.4B15/16 Q4</t>
  </si>
  <si>
    <t>TWH10.4B15/16 Q4</t>
  </si>
  <si>
    <t>Medway10.4B15/16 Q4</t>
  </si>
  <si>
    <t>RSCH10.4B15/16 Q4</t>
  </si>
  <si>
    <t>SASH10.4B15/16 Q4</t>
  </si>
  <si>
    <t>STR10.4B15/16 Q4</t>
  </si>
  <si>
    <t>WOR10.4B15/16 Q4</t>
  </si>
  <si>
    <t>PORTD115/16 Q4</t>
  </si>
  <si>
    <t>PORT1.1B15/16 Q4</t>
  </si>
  <si>
    <t>PORT1.2B15/16 Q4</t>
  </si>
  <si>
    <t>PORT1.3B15/16 Q4</t>
  </si>
  <si>
    <t>PORTD215/16 Q4</t>
  </si>
  <si>
    <t>PORT2.1B15/16 Q4</t>
  </si>
  <si>
    <t>PORT2.2B15/16 Q4</t>
  </si>
  <si>
    <t>PORT2.3B15/16 Q4</t>
  </si>
  <si>
    <t>PORTD315/16 Q4</t>
  </si>
  <si>
    <t>PORT3.1B15/16 Q4</t>
  </si>
  <si>
    <t>PORT3.2B15/16 Q4</t>
  </si>
  <si>
    <t>PORT3.3B15/16 Q4</t>
  </si>
  <si>
    <t>PORT3.4B15/16 Q4</t>
  </si>
  <si>
    <t>PORT3.5B15/16 Q4</t>
  </si>
  <si>
    <t>PORTD415/16 Q4</t>
  </si>
  <si>
    <t>PORT4.1B15/16 Q4</t>
  </si>
  <si>
    <t>PORT4.2B15/16 Q4</t>
  </si>
  <si>
    <t>PORT4.3B15/16 Q4</t>
  </si>
  <si>
    <t>PORT4.4B15/16 Q4</t>
  </si>
  <si>
    <t>PORT4.5B15/16 Q4</t>
  </si>
  <si>
    <t>PORT4.6B15/16 Q4</t>
  </si>
  <si>
    <t>PORTD515/16 Q4</t>
  </si>
  <si>
    <t>PORT5.1B15/16 Q4</t>
  </si>
  <si>
    <t>PORT5.2B15/16 Q4</t>
  </si>
  <si>
    <t>PORT5.3B15/16 Q4</t>
  </si>
  <si>
    <t>PORT5.4B15/16 Q4</t>
  </si>
  <si>
    <t>PORTD615/16 Q4</t>
  </si>
  <si>
    <t>PORT6.1B15/16 Q4</t>
  </si>
  <si>
    <t>PORT6.2B15/16 Q4</t>
  </si>
  <si>
    <t>PORT6.3B15/16 Q4</t>
  </si>
  <si>
    <t>PORT6.4B15/16 Q4</t>
  </si>
  <si>
    <t>PORTD715/16 Q4</t>
  </si>
  <si>
    <t>PORT7.1B15/16 Q4</t>
  </si>
  <si>
    <t>PORT7.2B15/16 Q4</t>
  </si>
  <si>
    <t>PORT7.3B15/16 Q4</t>
  </si>
  <si>
    <t>PORT7.4B15/16 Q4</t>
  </si>
  <si>
    <t>PORTD815/16 Q4</t>
  </si>
  <si>
    <t>PORT8.1B15/16 Q4</t>
  </si>
  <si>
    <t>PORT8.2B15/16 Q4</t>
  </si>
  <si>
    <t>PORT8.3B15/16 Q4</t>
  </si>
  <si>
    <t>PORT8.4B15/16 Q4</t>
  </si>
  <si>
    <t>PORT8.5B15/16 Q4</t>
  </si>
  <si>
    <t>PORT8.6B15/16 Q4</t>
  </si>
  <si>
    <t>PORTD915/16 Q4</t>
  </si>
  <si>
    <t>PORT9.1B15/16 Q4</t>
  </si>
  <si>
    <t>PORT9.2B15/16 Q4</t>
  </si>
  <si>
    <t>PORT9.3B15/16 Q4</t>
  </si>
  <si>
    <t>PORTD1015/16 Q4</t>
  </si>
  <si>
    <t>PORT10.1B15/16 Q4</t>
  </si>
  <si>
    <t>PORT10.2B15/16 Q4</t>
  </si>
  <si>
    <t>PORT10.3B15/16 Q4</t>
  </si>
  <si>
    <t>PORT10.4B15/16 Q4</t>
  </si>
  <si>
    <t>WOR3.2B13/14 Q3</t>
  </si>
  <si>
    <t>ENG3.3B13/14 Q3</t>
  </si>
  <si>
    <t>SEC3.3B13/14 Q3</t>
  </si>
  <si>
    <t>ASPH3.3B13/14 Q3</t>
  </si>
  <si>
    <t>PRH3.3B13/14 Q3</t>
  </si>
  <si>
    <t>RSC3.3B13/14 Q3</t>
  </si>
  <si>
    <t>DVH3.3B13/14 Q3</t>
  </si>
  <si>
    <t>K&amp;C3.3B13/14 Q3</t>
  </si>
  <si>
    <t>QEQM3.3B13/14 Q3</t>
  </si>
  <si>
    <t>WHH3.3B13/14 Q3</t>
  </si>
  <si>
    <t>CONQ3.3B13/14 Q3</t>
  </si>
  <si>
    <t>EDGH3.3B13/14 Q3</t>
  </si>
  <si>
    <t>ESUH3.3B13/14 Q3</t>
  </si>
  <si>
    <t>Frimley3.3B13/14 Q3</t>
  </si>
  <si>
    <t>MDGH3.3B13/14 Q3</t>
  </si>
  <si>
    <t>TWH3.3B13/14 Q3</t>
  </si>
  <si>
    <t>Medway3.3B13/14 Q3</t>
  </si>
  <si>
    <t>RSCH3.3B13/14 Q3</t>
  </si>
  <si>
    <t>SASH3.3B13/14 Q3</t>
  </si>
  <si>
    <t>STR3.3B13/14 Q3</t>
  </si>
  <si>
    <t>WOR3.3B13/14 Q3</t>
  </si>
  <si>
    <t>ENG3.4B13/14 Q3</t>
  </si>
  <si>
    <t>SEC3.4B13/14 Q3</t>
  </si>
  <si>
    <t>ASPH3.4B13/14 Q3</t>
  </si>
  <si>
    <t>PRH3.4B13/14 Q3</t>
  </si>
  <si>
    <t>RSC3.4B13/14 Q3</t>
  </si>
  <si>
    <t>DVH3.4B13/14 Q3</t>
  </si>
  <si>
    <t>K&amp;C3.4B13/14 Q3</t>
  </si>
  <si>
    <t>QEQM3.4B13/14 Q3</t>
  </si>
  <si>
    <t>WHH3.4B13/14 Q3</t>
  </si>
  <si>
    <t>CONQ3.4B13/14 Q3</t>
  </si>
  <si>
    <t>EDGH3.4B13/14 Q3</t>
  </si>
  <si>
    <t>ESUH3.4B13/14 Q3</t>
  </si>
  <si>
    <t>Frimley3.4B13/14 Q3</t>
  </si>
  <si>
    <t>MDGH3.4B13/14 Q3</t>
  </si>
  <si>
    <t>TWH3.4B13/14 Q3</t>
  </si>
  <si>
    <t>Medway3.4B13/14 Q3</t>
  </si>
  <si>
    <t>RSCH3.4B13/14 Q3</t>
  </si>
  <si>
    <t>SASH3.4B13/14 Q3</t>
  </si>
  <si>
    <t>STR3.4B13/14 Q3</t>
  </si>
  <si>
    <t>WOR3.4B13/14 Q3</t>
  </si>
  <si>
    <t>ENG3.5B13/14 Q3</t>
  </si>
  <si>
    <t>SEC3.5B13/14 Q3</t>
  </si>
  <si>
    <t>ASPH3.5B13/14 Q3</t>
  </si>
  <si>
    <t>PRH3.5B13/14 Q3</t>
  </si>
  <si>
    <t>RSC3.5B13/14 Q3</t>
  </si>
  <si>
    <t>DVH3.5B13/14 Q3</t>
  </si>
  <si>
    <t>K&amp;C3.5B13/14 Q3</t>
  </si>
  <si>
    <t>QEQM3.5B13/14 Q3</t>
  </si>
  <si>
    <t>WHH3.5B13/14 Q3</t>
  </si>
  <si>
    <t>CONQ3.5B13/14 Q3</t>
  </si>
  <si>
    <t>EDGH3.5B13/14 Q3</t>
  </si>
  <si>
    <t>ESUH3.5B13/14 Q3</t>
  </si>
  <si>
    <t>Frimley3.5B13/14 Q3</t>
  </si>
  <si>
    <t>MDGH3.5B13/14 Q3</t>
  </si>
  <si>
    <t>TWH3.5B13/14 Q3</t>
  </si>
  <si>
    <t>Medway3.5B13/14 Q3</t>
  </si>
  <si>
    <t>RSCH3.5B13/14 Q3</t>
  </si>
  <si>
    <t>SASH3.5B13/14 Q3</t>
  </si>
  <si>
    <t>STR3.5B13/14 Q3</t>
  </si>
  <si>
    <t>WOR3.5B13/14 Q3</t>
  </si>
  <si>
    <t>ENGD413/14 Q3</t>
  </si>
  <si>
    <t>SECD413/14 Q3</t>
  </si>
  <si>
    <t>ASPHD413/14 Q3</t>
  </si>
  <si>
    <t>PRHD413/14 Q3</t>
  </si>
  <si>
    <t>RSCD413/14 Q3</t>
  </si>
  <si>
    <t>DVHD413/14 Q3</t>
  </si>
  <si>
    <t>K&amp;CD413/14 Q3</t>
  </si>
  <si>
    <t>QEQMD413/14 Q3</t>
  </si>
  <si>
    <t>WHHD413/14 Q3</t>
  </si>
  <si>
    <t>CONQD413/14 Q3</t>
  </si>
  <si>
    <t>EDGHD413/14 Q3</t>
  </si>
  <si>
    <t>ESUHD413/14 Q3</t>
  </si>
  <si>
    <t>FrimleyD413/14 Q3</t>
  </si>
  <si>
    <t>MDGHD413/14 Q3</t>
  </si>
  <si>
    <t>TWHD413/14 Q3</t>
  </si>
  <si>
    <t>MedwayD413/14 Q3</t>
  </si>
  <si>
    <t>RSCH7.2B15/16 Q1</t>
  </si>
  <si>
    <t>Frimley7.2B15/16 Q1</t>
  </si>
  <si>
    <t>MDGH10.2B15/16 Q1</t>
  </si>
  <si>
    <t>DVH10.2B15/16 Q1</t>
  </si>
  <si>
    <t>DVH7.3B15/16 Q1</t>
  </si>
  <si>
    <t>RSC5.3B15/16 Q1</t>
  </si>
  <si>
    <t>WHH7.4B15/16 Q1</t>
  </si>
  <si>
    <t>MDGH3.3B15/16 Q1</t>
  </si>
  <si>
    <t>QEQM7.3B15/16 Q1</t>
  </si>
  <si>
    <t>TWH10.2B15/16 Q1</t>
  </si>
  <si>
    <t>EDGH10.2B15/16 Q1</t>
  </si>
  <si>
    <t>SEC10.2B15/16 Q1</t>
  </si>
  <si>
    <t>PRH7.3B15/16 Q1</t>
  </si>
  <si>
    <t>K&amp;C6.2B15/16 Q1</t>
  </si>
  <si>
    <t>EDGH8.5B15/16 Q1</t>
  </si>
  <si>
    <t>Frimley10.2B15/16 Q1</t>
  </si>
  <si>
    <t>K&amp;C5.2B15/16 Q1</t>
  </si>
  <si>
    <t>K&amp;C3.3B15/16 Q1</t>
  </si>
  <si>
    <t>Frimley7.4B15/16 Q1</t>
  </si>
  <si>
    <t>WHH10.2B15/16 Q1</t>
  </si>
  <si>
    <t>PRH10.2B15/16 Q1</t>
  </si>
  <si>
    <t>EDGH6.2B15/16 Q1</t>
  </si>
  <si>
    <t>RSCH6.2B15/16 Q1</t>
  </si>
  <si>
    <t>WHH7.2B15/16 Q1</t>
  </si>
  <si>
    <t>EDGH7.2B15/16 Q1</t>
  </si>
  <si>
    <t>STR7.2B15/16 Q1</t>
  </si>
  <si>
    <t>Medway7.4B15/16 Q1</t>
  </si>
  <si>
    <t>Medway7.3B15/16 Q1</t>
  </si>
  <si>
    <t>ASPH7.3B15/16 Q1</t>
  </si>
  <si>
    <t>ESUH7.2B15/16 Q1</t>
  </si>
  <si>
    <t>DVH6.2B15/16 Q1</t>
  </si>
  <si>
    <t>EDGH7.4B15/16 Q1</t>
  </si>
  <si>
    <t>K&amp;CD715/16 Q1</t>
  </si>
  <si>
    <t>WHH7.3B15/16 Q1</t>
  </si>
  <si>
    <t>WHH6.2B15/16 Q1</t>
  </si>
  <si>
    <t>Medway6.2B15/16 Q1</t>
  </si>
  <si>
    <t>WOR7.2B15/16 Q1</t>
  </si>
  <si>
    <t>ENG10.2B15/16 Q1</t>
  </si>
  <si>
    <t>QEQM7.1B15/16 Q1</t>
  </si>
  <si>
    <t>TWH7.3B15/16 Q1</t>
  </si>
  <si>
    <t>ENG7.2B15/16 Q1</t>
  </si>
  <si>
    <t>SASH6.2B15/16 Q1</t>
  </si>
  <si>
    <t>ESUH6.2B15/16 Q1</t>
  </si>
  <si>
    <t>SASH5.2B15/16 Q1</t>
  </si>
  <si>
    <t>SEC7.2B15/16 Q1</t>
  </si>
  <si>
    <t>Medway5.4B15/16 Q1</t>
  </si>
  <si>
    <t>SASH7.2B15/16 Q1</t>
  </si>
  <si>
    <t>SEC6.2B15/16 Q1</t>
  </si>
  <si>
    <t>ENG6.2B15/16 Q1</t>
  </si>
  <si>
    <t>RSC5.2B15/16 Q1</t>
  </si>
  <si>
    <t>EDGH5.2B15/16 Q1</t>
  </si>
  <si>
    <t>TWH6.2B15/16 Q1</t>
  </si>
  <si>
    <t>WOR7.4B15/16 Q1</t>
  </si>
  <si>
    <t>Medway3.4B15/16 Q1</t>
  </si>
  <si>
    <t>Frimley5.2B15/16 Q1</t>
  </si>
  <si>
    <t>RSC6.2B15/16 Q1</t>
  </si>
  <si>
    <t>MDGH6.2B15/16 Q1</t>
  </si>
  <si>
    <t>STR6.2B15/16 Q1</t>
  </si>
  <si>
    <t>WOR6.2B15/16 Q1</t>
  </si>
  <si>
    <t>Medway7.2B15/16 Q1</t>
  </si>
  <si>
    <t>Medway6.4B15/16 Q1</t>
  </si>
  <si>
    <t>Medway2.1B15/16 Q1</t>
  </si>
  <si>
    <t>WOR7.3B15/16 Q1</t>
  </si>
  <si>
    <t>TWH7.2B15/16 Q1</t>
  </si>
  <si>
    <t>K&amp;C7.3B15/16 Q1</t>
  </si>
  <si>
    <t>Medway5.3B15/16 Q1</t>
  </si>
  <si>
    <t>TWH7.4B15/16 Q1</t>
  </si>
  <si>
    <t>EDGH7.3B15/16 Q1</t>
  </si>
  <si>
    <t>DVHD715/16 Q1</t>
  </si>
  <si>
    <t>QEQM3.3B15/16 Q1</t>
  </si>
  <si>
    <t>PRH5.2B15/16 Q1</t>
  </si>
  <si>
    <t>ASPH6.2B15/16 Q1</t>
  </si>
  <si>
    <t>PRH6.2B15/16 Q1</t>
  </si>
  <si>
    <t>Frimley6.2B15/16 Q1</t>
  </si>
  <si>
    <t>MDGH5.2B15/16 Q1</t>
  </si>
  <si>
    <t>TWH5.2B15/16 Q1</t>
  </si>
  <si>
    <t>Medway5.2B15/16 Q1</t>
  </si>
  <si>
    <t>Frimley7.3B15/16 Q1</t>
  </si>
  <si>
    <t>SEC7.3B15/16 Q1</t>
  </si>
  <si>
    <t>MDGHD315/16 Q1</t>
  </si>
  <si>
    <t>SEC7.4B15/16 Q1</t>
  </si>
  <si>
    <t>QEQM7.2B15/16 Q1</t>
  </si>
  <si>
    <t>SEC5.2B15/16 Q1</t>
  </si>
  <si>
    <t>RSCH5.2B15/16 Q1</t>
  </si>
  <si>
    <t>K&amp;C5.4B15/16 Q1</t>
  </si>
  <si>
    <t>WHH5.2B15/16 Q1</t>
  </si>
  <si>
    <t>MDGH7.2B15/16 Q1</t>
  </si>
  <si>
    <t>RSC7.3B15/16 Q1</t>
  </si>
  <si>
    <t>SASH2.1B15/16 Q1</t>
  </si>
  <si>
    <t>SASH3.4B15/16 Q1</t>
  </si>
  <si>
    <t>MDGH3.2B15/16 Q1</t>
  </si>
  <si>
    <t>RSC3.3B15/16 Q1</t>
  </si>
  <si>
    <t>ESUH3.3B15/16 Q1</t>
  </si>
  <si>
    <t>ENG5.2B15/16 Q1</t>
  </si>
  <si>
    <t>QEQM5.2B15/16 Q1</t>
  </si>
  <si>
    <t>QEQM6.2B15/16 Q1</t>
  </si>
  <si>
    <t>DVH7.2B15/16 Q1</t>
  </si>
  <si>
    <t>ENG7.4B15/16 Q1</t>
  </si>
  <si>
    <t>STR1.1B15/16 Q1</t>
  </si>
  <si>
    <t>STR5.2B15/16 Q1</t>
  </si>
  <si>
    <t>PRH7.2B15/16 Q1</t>
  </si>
  <si>
    <t>RSC7.2B15/16 Q1</t>
  </si>
  <si>
    <t>ENG7.3B15/16 Q1</t>
  </si>
  <si>
    <t>EDGH3.3B15/16 Q1</t>
  </si>
  <si>
    <t>QEQMD715/16 Q1</t>
  </si>
  <si>
    <t>ESUH5.2B15/16 Q1</t>
  </si>
  <si>
    <t>WHH7.1B15/16 Q1</t>
  </si>
  <si>
    <t>MDGH7.1B15/16 Q1</t>
  </si>
  <si>
    <t>RSCH10.2B15/16 Q1</t>
  </si>
  <si>
    <t>PRH7.4B15/16 Q1</t>
  </si>
  <si>
    <t>MDGH1.1B15/16 Q1</t>
  </si>
  <si>
    <t>ESUH5.3B15/16 Q1</t>
  </si>
  <si>
    <t>ASPH7.4B15/16 Q1</t>
  </si>
  <si>
    <t>K&amp;C10.2B15/16 Q1</t>
  </si>
  <si>
    <t>WHHD715/16 Q1</t>
  </si>
  <si>
    <t>EDGH7.1B15/16 Q1</t>
  </si>
  <si>
    <t>DVH5.2B15/16 Q1</t>
  </si>
  <si>
    <t>WOR5.2B15/16 Q1</t>
  </si>
  <si>
    <t>ASPH7.2B15/16 Q1</t>
  </si>
  <si>
    <t>TWH2.1B15/16 Q1</t>
  </si>
  <si>
    <t>TWH3.4B15/16 Q1</t>
  </si>
  <si>
    <t>FrimleyD715/16 Q1</t>
  </si>
  <si>
    <t>RSC6.4B15/16 Q1</t>
  </si>
  <si>
    <t>Medway7.1B15/16 Q1</t>
  </si>
  <si>
    <t>ESUH7.3B15/16 Q1</t>
  </si>
  <si>
    <t>ENG1.1B15/16 Q1</t>
  </si>
  <si>
    <t>MedwayD315/16 Q1</t>
  </si>
  <si>
    <t>Medway6.3B15/16 Q1</t>
  </si>
  <si>
    <t>RSC7.4B15/16 Q1</t>
  </si>
  <si>
    <t>RSC7.1B15/16 Q1</t>
  </si>
  <si>
    <t>PRH9.2B15/16 Q1</t>
  </si>
  <si>
    <t>K&amp;C6.4B15/16 Q1</t>
  </si>
  <si>
    <t>K&amp;C5.3B15/16 Q1</t>
  </si>
  <si>
    <t>MDGH7.3B15/16 Q1</t>
  </si>
  <si>
    <t>ESUH6.3B15/16 Q1</t>
  </si>
  <si>
    <t>EDGHD715/16 Q1</t>
  </si>
  <si>
    <t>WOR7.1B15/16 Q1</t>
  </si>
  <si>
    <t>PRHD315/16 Q1</t>
  </si>
  <si>
    <t>SEC7.1B15/16 Q1</t>
  </si>
  <si>
    <t>WOR1.1B15/16 Q1</t>
  </si>
  <si>
    <t>K&amp;CD315/16 Q1</t>
  </si>
  <si>
    <t>RSC6.3B15/16 Q1</t>
  </si>
  <si>
    <t>ENG7.1B15/16 Q1</t>
  </si>
  <si>
    <t>MedwayD715/16 Q1</t>
  </si>
  <si>
    <t>RSCH7.3B15/16 Q1</t>
  </si>
  <si>
    <t>QEQM3.4B15/16 Q1</t>
  </si>
  <si>
    <t>PRHD515/16 Q1</t>
  </si>
  <si>
    <t>MDGH7.4B15/16 Q1</t>
  </si>
  <si>
    <t>WORD715/16 Q1</t>
  </si>
  <si>
    <t>WHH3.3B15/16 Q1</t>
  </si>
  <si>
    <t>PRH4.1B15/16 Q1</t>
  </si>
  <si>
    <t>ASPH5.2B15/16 Q1</t>
  </si>
  <si>
    <t>PRH10.1B15/16 Q1</t>
  </si>
  <si>
    <t>QEQM2.1B15/16 Q1</t>
  </si>
  <si>
    <t>SASH7.3B15/16 Q1</t>
  </si>
  <si>
    <t>ASPH7.1B15/16 Q1</t>
  </si>
  <si>
    <t>Medway10.2B15/16 Q1</t>
  </si>
  <si>
    <t>MDGH2.1B15/16 Q1</t>
  </si>
  <si>
    <t>MDGH3.4B15/16 Q1</t>
  </si>
  <si>
    <t>TWH7.1B15/16 Q1</t>
  </si>
  <si>
    <t>SASH1.1B15/16 Q1</t>
  </si>
  <si>
    <t>RSCD515/16 Q1</t>
  </si>
  <si>
    <t>Medway1.1B15/16 Q1</t>
  </si>
  <si>
    <t>Frimley5.3B15/16 Q1</t>
  </si>
  <si>
    <t>RSCH7.4B15/16 Q1</t>
  </si>
  <si>
    <t>ESUH7.4B15/16 Q1</t>
  </si>
  <si>
    <t>QEQMD315/16 Q1</t>
  </si>
  <si>
    <t>TWHD715/16 Q1</t>
  </si>
  <si>
    <t>MedwayD215/16 Q1</t>
  </si>
  <si>
    <t>Medway9.2B15/16 Q1</t>
  </si>
  <si>
    <t>WHH2.1B15/16 Q1</t>
  </si>
  <si>
    <t>WHH3.4B15/16 Q1</t>
  </si>
  <si>
    <t>SEC3.3B15/16 Q1</t>
  </si>
  <si>
    <t>Medway4.1B15/16 Q1</t>
  </si>
  <si>
    <t>K&amp;C9.1B15/16 Q1</t>
  </si>
  <si>
    <t>SECD715/16 Q1</t>
  </si>
  <si>
    <t>Frimley7.1B15/16 Q1</t>
  </si>
  <si>
    <t>RSCH2.1B15/16 Q1</t>
  </si>
  <si>
    <t>RSCH3.4B15/16 Q1</t>
  </si>
  <si>
    <t>STR6.4B15/16 Q1</t>
  </si>
  <si>
    <t>TWH5.3B15/16 Q1</t>
  </si>
  <si>
    <t>SEC5.3B15/16 Q1</t>
  </si>
  <si>
    <t>PRH6.3B15/16 Q1</t>
  </si>
  <si>
    <t>STR7.3B15/16 Q1</t>
  </si>
  <si>
    <t>PRHD915/16 Q1</t>
  </si>
  <si>
    <t>ASPH10.2B15/16 Q1</t>
  </si>
  <si>
    <t>TWH1.1B15/16 Q1</t>
  </si>
  <si>
    <t>ENGD715/16 Q1</t>
  </si>
  <si>
    <t>SASHD315/16 Q1</t>
  </si>
  <si>
    <t>MedwayD515/16 Q1</t>
  </si>
  <si>
    <t>ESUH6.4B15/16 Q1</t>
  </si>
  <si>
    <t>SASH7.1B15/16 Q1</t>
  </si>
  <si>
    <t>K&amp;C6.3B15/16 Q1</t>
  </si>
  <si>
    <t>STR6.3B15/16 Q1</t>
  </si>
  <si>
    <t>ESUH2.1B15/16 Q1</t>
  </si>
  <si>
    <t>ESUH3.4B15/16 Q1</t>
  </si>
  <si>
    <t>ASPHD715/16 Q1</t>
  </si>
  <si>
    <t>EDGH5.3B15/16 Q1</t>
  </si>
  <si>
    <t>MedwayD615/16 Q1</t>
  </si>
  <si>
    <t>RSCD315/16 Q1</t>
  </si>
  <si>
    <t>STR7.1B15/16 Q1</t>
  </si>
  <si>
    <t>K&amp;C3.4B15/16 Q1</t>
  </si>
  <si>
    <t>RSC8.1B15/16 Q1</t>
  </si>
  <si>
    <t>MDGHD715/16 Q1</t>
  </si>
  <si>
    <t>SASHD215/16 Q1</t>
  </si>
  <si>
    <t>RSC2.1B15/16 Q1</t>
  </si>
  <si>
    <t>RSC3.4B15/16 Q1</t>
  </si>
  <si>
    <t>ENG3.3B15/16 Q1</t>
  </si>
  <si>
    <t>SASH5.3B15/16 Q1</t>
  </si>
  <si>
    <t>QEQM1.1B15/16 Q1</t>
  </si>
  <si>
    <t>ESUHD315/16 Q1</t>
  </si>
  <si>
    <t>TWHD215/16 Q1</t>
  </si>
  <si>
    <t>RSCD715/16 Q1</t>
  </si>
  <si>
    <t>PRHD715/16 Q1</t>
  </si>
  <si>
    <t>STR7.4B15/16 Q1</t>
  </si>
  <si>
    <t>ENG3.4B15/16 Q1</t>
  </si>
  <si>
    <t>ENG5.3B15/16 Q1</t>
  </si>
  <si>
    <t>ENG2.1B15/16 Q1</t>
  </si>
  <si>
    <t>K&amp;C2.1B15/16 Q1</t>
  </si>
  <si>
    <t>SASH6.3B15/16 Q1</t>
  </si>
  <si>
    <t>SEC1.1B15/16 Q1</t>
  </si>
  <si>
    <t>DVH1.1B15/16 Q1</t>
  </si>
  <si>
    <t>WOR5.3B15/16 Q1</t>
  </si>
  <si>
    <t>RSCHD715/16 Q1</t>
  </si>
  <si>
    <t>SASH6.4B15/16 Q1</t>
  </si>
  <si>
    <t>ESUHD715/16 Q1</t>
  </si>
  <si>
    <t>Medway4.5B15/16 Q1</t>
  </si>
  <si>
    <t>STR5.3B15/16 Q1</t>
  </si>
  <si>
    <t>ESUH7.1B15/16 Q1</t>
  </si>
  <si>
    <t>SEC3.4B15/16 Q1</t>
  </si>
  <si>
    <t>ASPH5.3B15/16 Q1</t>
  </si>
  <si>
    <t>SEC2.1B15/16 Q1</t>
  </si>
  <si>
    <t>SASH3.2B15/16 Q1</t>
  </si>
  <si>
    <t>TWH3.3B15/16 Q1</t>
  </si>
  <si>
    <t>EDGH6.4B15/16 Q1</t>
  </si>
  <si>
    <t>SASH7.4B15/16 Q1</t>
  </si>
  <si>
    <t>EDGH9.1B15/16 Q1</t>
  </si>
  <si>
    <t>K&amp;CD515/16 Q1</t>
  </si>
  <si>
    <t>EDGH5.4B15/16 Q1</t>
  </si>
  <si>
    <t>TWH6.3B15/16 Q1</t>
  </si>
  <si>
    <t>SASH5.4B15/16 Q1</t>
  </si>
  <si>
    <t>ASPH2.1B15/16 Q1</t>
  </si>
  <si>
    <t>ASPH3.4B15/16 Q1</t>
  </si>
  <si>
    <t>MDGH4.1B15/16 Q1</t>
  </si>
  <si>
    <t>K&amp;C8.5B15/16 Q1</t>
  </si>
  <si>
    <t>Frimley5.4B15/16 Q1</t>
  </si>
  <si>
    <t>PRH7.1B15/16 Q1</t>
  </si>
  <si>
    <t>K&amp;C1.1B15/16 Q1</t>
  </si>
  <si>
    <t>PRH4.5B15/16 Q1</t>
  </si>
  <si>
    <t>Medway5.1B15/16 Q1</t>
  </si>
  <si>
    <t>Frimley1.1B15/16 Q1</t>
  </si>
  <si>
    <t>ESUHD1015/16 Q1</t>
  </si>
  <si>
    <t>WHH1.1B15/16 Q1</t>
  </si>
  <si>
    <t>K&amp;C3.2B15/16 Q1</t>
  </si>
  <si>
    <t>WOR3.3B15/16 Q1</t>
  </si>
  <si>
    <t>STRD715/16 Q1</t>
  </si>
  <si>
    <t>EDGH4.6B15/16 Q1</t>
  </si>
  <si>
    <t>TWHD315/16 Q1</t>
  </si>
  <si>
    <t>ESUH1.1B15/16 Q1</t>
  </si>
  <si>
    <t>RSC1.1B15/16 Q1</t>
  </si>
  <si>
    <t>DVH2.1B15/16 Q1</t>
  </si>
  <si>
    <t>DVH3.4B15/16 Q1</t>
  </si>
  <si>
    <t>RSCH3.3B15/16 Q1</t>
  </si>
  <si>
    <t>EDGH4.5B15/16 Q1</t>
  </si>
  <si>
    <t>SECD315/16 Q1</t>
  </si>
  <si>
    <t>RSCHD315/16 Q1</t>
  </si>
  <si>
    <t>EDGH6.3B15/16 Q1</t>
  </si>
  <si>
    <t>QEQM10.1B15/16 Q1</t>
  </si>
  <si>
    <t>ESUHD215/16 Q1</t>
  </si>
  <si>
    <t>K&amp;CD615/16 Q1</t>
  </si>
  <si>
    <t>MDGH6.3B15/16 Q1</t>
  </si>
  <si>
    <t>RSCD615/16 Q1</t>
  </si>
  <si>
    <t>EDGHD315/16 Q1</t>
  </si>
  <si>
    <t>SASHD715/16 Q1</t>
  </si>
  <si>
    <t>PRH2.1B15/16 Q1</t>
  </si>
  <si>
    <t>PRH3.4B15/16 Q1</t>
  </si>
  <si>
    <t>ESUH9.1B15/16 Q1</t>
  </si>
  <si>
    <t>SEC6.3B15/16 Q1</t>
  </si>
  <si>
    <t>DVH5.3B15/16 Q1</t>
  </si>
  <si>
    <t>ENGD315/16 Q1</t>
  </si>
  <si>
    <t>WHH6.4B15/16 Q1</t>
  </si>
  <si>
    <t>EDGHD815/16 Q1</t>
  </si>
  <si>
    <t>MDGH9.2B15/16 Q1</t>
  </si>
  <si>
    <t>Medway6.1B15/16 Q1</t>
  </si>
  <si>
    <t>TWHD915/16 Q1</t>
  </si>
  <si>
    <t>ESUH2.3B15/16 Q1</t>
  </si>
  <si>
    <t>WHH5.3B15/16 Q1</t>
  </si>
  <si>
    <t>RSCH1.1B15/16 Q1</t>
  </si>
  <si>
    <t>PRH5.1B15/16 Q1</t>
  </si>
  <si>
    <t>WHHD315/16 Q1</t>
  </si>
  <si>
    <t>QEQM5.3B15/16 Q1</t>
  </si>
  <si>
    <t>PRHD815/16 Q1</t>
  </si>
  <si>
    <t>QEQM3.2B15/16 Q1</t>
  </si>
  <si>
    <t>SASH4.1B15/16 Q1</t>
  </si>
  <si>
    <t>WHH4.5B15/16 Q1</t>
  </si>
  <si>
    <t>RSCH4.5B15/16 Q1</t>
  </si>
  <si>
    <t>PRH8.1B15/16 Q1</t>
  </si>
  <si>
    <t>DVH9.1B15/16 Q1</t>
  </si>
  <si>
    <t>RSCH4.1B15/16 Q1</t>
  </si>
  <si>
    <t>PRH6.4B15/16 Q1</t>
  </si>
  <si>
    <t>PRHD415/16 Q1</t>
  </si>
  <si>
    <t>MedwayD415/16 Q1</t>
  </si>
  <si>
    <t>K&amp;CD815/16 Q1</t>
  </si>
  <si>
    <t>WHH6.3B15/16 Q1</t>
  </si>
  <si>
    <t>ASPH6.3B15/16 Q1</t>
  </si>
  <si>
    <t>ENG6.3B15/16 Q1</t>
  </si>
  <si>
    <t>WHHD215/16 Q1</t>
  </si>
  <si>
    <t>DVHD815/16 Q1</t>
  </si>
  <si>
    <t>QEQMD215/16 Q1</t>
  </si>
  <si>
    <t>RSCD815/16 Q1</t>
  </si>
  <si>
    <t>RSC5.1B15/16 Q1</t>
  </si>
  <si>
    <t>SEC5.4B15/16 Q1</t>
  </si>
  <si>
    <t>TWH2.3B15/16 Q1</t>
  </si>
  <si>
    <t>K&amp;C10.1B15/16 Q1</t>
  </si>
  <si>
    <t>STRD615/16 Q1</t>
  </si>
  <si>
    <t>SEC6.4B15/16 Q1</t>
  </si>
  <si>
    <t>EDGH8.1B15/16 Q1</t>
  </si>
  <si>
    <t>WOR8.5B15/16 Q1</t>
  </si>
  <si>
    <t>RSCH3.2B15/16 Q1</t>
  </si>
  <si>
    <t>Frimley3.3B15/16 Q1</t>
  </si>
  <si>
    <t>SASH9.1B15/16 Q1</t>
  </si>
  <si>
    <t>ASPH3.3B15/16 Q1</t>
  </si>
  <si>
    <t>ESUH5.4B15/16 Q1</t>
  </si>
  <si>
    <t>TWH6.4B15/16 Q1</t>
  </si>
  <si>
    <t>PRH1.1B15/16 Q1</t>
  </si>
  <si>
    <t>TWH4.5B15/16 Q1</t>
  </si>
  <si>
    <t>MDGHD215/16 Q1</t>
  </si>
  <si>
    <t>QEQM6.3B15/16 Q1</t>
  </si>
  <si>
    <t>RSCHD215/16 Q1</t>
  </si>
  <si>
    <t>ENGD215/16 Q1</t>
  </si>
  <si>
    <t>ESUH4.1B15/16 Q1</t>
  </si>
  <si>
    <t>ASPH1.1B15/16 Q1</t>
  </si>
  <si>
    <t>ENG4.5B15/16 Q1</t>
  </si>
  <si>
    <t>Frimley2.1B15/16 Q1</t>
  </si>
  <si>
    <t>PRH3.2B15/16 Q1</t>
  </si>
  <si>
    <t>Frimley3.4B15/16 Q1</t>
  </si>
  <si>
    <t>DVHD315/16 Q1</t>
  </si>
  <si>
    <t>K&amp;CD215/16 Q1</t>
  </si>
  <si>
    <t>TWH5.4B15/16 Q1</t>
  </si>
  <si>
    <t>MDGH5.3B15/16 Q1</t>
  </si>
  <si>
    <t>SECD215/16 Q1</t>
  </si>
  <si>
    <t>ASPHD215/16 Q1</t>
  </si>
  <si>
    <t>EDGHD515/16 Q1</t>
  </si>
  <si>
    <t>RSCH5.3B15/16 Q1</t>
  </si>
  <si>
    <t>EDGHD615/16 Q1</t>
  </si>
  <si>
    <t>ESUHD615/16 Q1</t>
  </si>
  <si>
    <t>RSC6.1B15/16 Q1</t>
  </si>
  <si>
    <t>ENG6.4B15/16 Q1</t>
  </si>
  <si>
    <t>DVH4.1B15/16 Q1</t>
  </si>
  <si>
    <t>STR4.5B15/16 Q1</t>
  </si>
  <si>
    <t>RSCD215/16 Q1</t>
  </si>
  <si>
    <t>SASHD515/16 Q1</t>
  </si>
  <si>
    <t>PORTPCSS15/16 Q2</t>
  </si>
  <si>
    <t>PORTPCSS15/16 Q1</t>
  </si>
  <si>
    <t>PORTPCSS14/15 Q4</t>
  </si>
  <si>
    <t>PORTPCSS14/15 Q3</t>
  </si>
  <si>
    <t>PORTPCSS14/15 Q2</t>
  </si>
  <si>
    <t>PORTPCSS14/15 Q1</t>
  </si>
  <si>
    <t>PORTPCSS13/14 Q4</t>
  </si>
  <si>
    <t>PORTPCSS13/14 Q3</t>
  </si>
  <si>
    <t>PORTPCSS13/14 Q2</t>
  </si>
  <si>
    <t>Frimley9.2B13/14 Q4</t>
  </si>
  <si>
    <t>MDGH9.2B13/14 Q4</t>
  </si>
  <si>
    <t>TWH9.2B13/14 Q4</t>
  </si>
  <si>
    <t>Medway9.2B13/14 Q4</t>
  </si>
  <si>
    <t>RSCH9.2B13/14 Q4</t>
  </si>
  <si>
    <t>SASH9.2B13/14 Q4</t>
  </si>
  <si>
    <t>STR9.2B13/14 Q4</t>
  </si>
  <si>
    <t>WOR9.2B13/14 Q4</t>
  </si>
  <si>
    <t>ENG9.3B13/14 Q4</t>
  </si>
  <si>
    <t>SEC9.3B13/14 Q4</t>
  </si>
  <si>
    <t>ASPH9.3B13/14 Q4</t>
  </si>
  <si>
    <t>PRH9.3B13/14 Q4</t>
  </si>
  <si>
    <t>RSC9.3B13/14 Q4</t>
  </si>
  <si>
    <t>DVH9.3B13/14 Q4</t>
  </si>
  <si>
    <t>K&amp;C9.3B13/14 Q4</t>
  </si>
  <si>
    <t>QEQM9.3B13/14 Q4</t>
  </si>
  <si>
    <t>WHH9.3B13/14 Q4</t>
  </si>
  <si>
    <t>CONQ9.3B13/14 Q4</t>
  </si>
  <si>
    <t>EDGH9.3B13/14 Q4</t>
  </si>
  <si>
    <t>ESUH9.3B13/14 Q4</t>
  </si>
  <si>
    <t>Frimley9.3B13/14 Q4</t>
  </si>
  <si>
    <t>MDGH9.3B13/14 Q4</t>
  </si>
  <si>
    <t>TWH9.3B13/14 Q4</t>
  </si>
  <si>
    <t>Medway9.3B13/14 Q4</t>
  </si>
  <si>
    <t>RSCH9.3B13/14 Q4</t>
  </si>
  <si>
    <t>SASH9.3B13/14 Q4</t>
  </si>
  <si>
    <t>STR9.3B13/14 Q4</t>
  </si>
  <si>
    <t>WOR9.3B13/14 Q4</t>
  </si>
  <si>
    <t>ENGD1013/14 Q4</t>
  </si>
  <si>
    <t>SECD1013/14 Q4</t>
  </si>
  <si>
    <t>ASPHD1013/14 Q4</t>
  </si>
  <si>
    <t>PRHD1013/14 Q4</t>
  </si>
  <si>
    <t>RSCD1013/14 Q4</t>
  </si>
  <si>
    <t>DVHD1013/14 Q4</t>
  </si>
  <si>
    <t>K&amp;CD1013/14 Q4</t>
  </si>
  <si>
    <t>QEQMD1013/14 Q4</t>
  </si>
  <si>
    <t>Medway1.1B14/15 Q2</t>
  </si>
  <si>
    <t>14/15 Q2</t>
  </si>
  <si>
    <t>STR1.1B14/15 Q2</t>
  </si>
  <si>
    <t>MDGH1.1B14/15 Q2</t>
  </si>
  <si>
    <t>WOR1.1B14/15 Q2</t>
  </si>
  <si>
    <t>ENG1.1B14/15 Q2</t>
  </si>
  <si>
    <t>Frimley1.1B14/15 Q2</t>
  </si>
  <si>
    <t>DVH1.1B14/15 Q2</t>
  </si>
  <si>
    <t>RSCH1.1B14/15 Q2</t>
  </si>
  <si>
    <t>TWH1.1B14/15 Q2</t>
  </si>
  <si>
    <t>SEC1.1B14/15 Q2</t>
  </si>
  <si>
    <t>SASH1.1B14/15 Q2</t>
  </si>
  <si>
    <t>ASPH1.1B14/15 Q2</t>
  </si>
  <si>
    <t>QEQM1.1B14/15 Q2</t>
  </si>
  <si>
    <t>ESUH1.1B14/15 Q2</t>
  </si>
  <si>
    <t>PRH1.1B14/15 Q2</t>
  </si>
  <si>
    <t>RSC1.1B14/15 Q2</t>
  </si>
  <si>
    <t>WHH1.1B14/15 Q2</t>
  </si>
  <si>
    <t>EDGH1.1B14/15 Q2</t>
  </si>
  <si>
    <t>K&amp;C1.1B14/15 Q2</t>
  </si>
  <si>
    <t>STR1.2B14/15 Q2</t>
  </si>
  <si>
    <t>WOR1.2B14/15 Q2</t>
  </si>
  <si>
    <t>MDGH1.2B14/15 Q2</t>
  </si>
  <si>
    <t>ENG1.2B14/15 Q2</t>
  </si>
  <si>
    <t>ESUH1.2B14/15 Q2</t>
  </si>
  <si>
    <t>RSCH1.2B14/15 Q2</t>
  </si>
  <si>
    <t>QEQM1.2B14/15 Q2</t>
  </si>
  <si>
    <t>PRH1.2B14/15 Q2</t>
  </si>
  <si>
    <t>SEC1.2B14/15 Q2</t>
  </si>
  <si>
    <t>Medway1.2B14/15 Q2</t>
  </si>
  <si>
    <t>TWH1.2B14/15 Q2</t>
  </si>
  <si>
    <t>ASPH1.2B14/15 Q2</t>
  </si>
  <si>
    <t>RSC1.2B14/15 Q2</t>
  </si>
  <si>
    <t>WHH1.2B14/15 Q2</t>
  </si>
  <si>
    <t>Frimley1.2B14/15 Q2</t>
  </si>
  <si>
    <t>DVH1.2B14/15 Q2</t>
  </si>
  <si>
    <t>SASH1.2B14/15 Q2</t>
  </si>
  <si>
    <t>K&amp;C1.2B14/15 Q2</t>
  </si>
  <si>
    <t>EDGH1.2B14/15 Q2</t>
  </si>
  <si>
    <t>K&amp;C1.3B14/15 Q2</t>
  </si>
  <si>
    <t>WHH1.3B14/15 Q2</t>
  </si>
  <si>
    <t>ASPH1.3B14/15 Q2</t>
  </si>
  <si>
    <t>EDGH1.3B14/15 Q2</t>
  </si>
  <si>
    <t>ESUH1.3B14/15 Q2</t>
  </si>
  <si>
    <t>QEQM1.3B14/15 Q2</t>
  </si>
  <si>
    <t>PRH1.3B14/15 Q2</t>
  </si>
  <si>
    <t>RSC1.3B14/15 Q2</t>
  </si>
  <si>
    <t>SASH1.3B14/15 Q2</t>
  </si>
  <si>
    <t>SEC1.3B14/15 Q2</t>
  </si>
  <si>
    <t>RSCH1.3B14/15 Q2</t>
  </si>
  <si>
    <t>TWH1.3B14/15 Q2</t>
  </si>
  <si>
    <t>DVH1.3B14/15 Q2</t>
  </si>
  <si>
    <t>Frimley1.3B14/15 Q2</t>
  </si>
  <si>
    <t>ENG1.3B14/15 Q2</t>
  </si>
  <si>
    <t>MDGH1.3B14/15 Q2</t>
  </si>
  <si>
    <t>WOR1.3B14/15 Q2</t>
  </si>
  <si>
    <t>Medway1.3B14/15 Q2</t>
  </si>
  <si>
    <t>STR1.3B14/15 Q2</t>
  </si>
  <si>
    <t>QEQM10.1B14/15 Q2</t>
  </si>
  <si>
    <t>Medway10.1B14/15 Q2</t>
  </si>
  <si>
    <t>ESUH10.1B14/15 Q2</t>
  </si>
  <si>
    <t>ENG10.1B14/15 Q2</t>
  </si>
  <si>
    <t>PRH10.1B14/15 Q2</t>
  </si>
  <si>
    <t>SEC10.1B14/15 Q2</t>
  </si>
  <si>
    <t>EDGH10.1B14/15 Q2</t>
  </si>
  <si>
    <t>MDGH10.1B14/15 Q2</t>
  </si>
  <si>
    <t>ASPH10.1B14/15 Q2</t>
  </si>
  <si>
    <t>RSC10.1B14/15 Q2</t>
  </si>
  <si>
    <t>DVH10.1B14/15 Q2</t>
  </si>
  <si>
    <t>K&amp;C10.1B14/15 Q2</t>
  </si>
  <si>
    <t>WHH10.1B14/15 Q2</t>
  </si>
  <si>
    <t>Frimley10.1B14/15 Q2</t>
  </si>
  <si>
    <t>TWH10.1B14/15 Q2</t>
  </si>
  <si>
    <t>RSCH10.1B14/15 Q2</t>
  </si>
  <si>
    <t>SASH10.1B14/15 Q2</t>
  </si>
  <si>
    <t>STR10.1B14/15 Q2</t>
  </si>
  <si>
    <t>WOR10.1B14/15 Q2</t>
  </si>
  <si>
    <t>STR10.2B14/15 Q2</t>
  </si>
  <si>
    <t>WOR10.2B14/15 Q2</t>
  </si>
  <si>
    <t>RSC1.2B13/14 Q2</t>
  </si>
  <si>
    <t>DVH1.2B13/14 Q2</t>
  </si>
  <si>
    <t>K&amp;C1.2B13/14 Q2</t>
  </si>
  <si>
    <t>QEQM1.2B13/14 Q2</t>
  </si>
  <si>
    <t>WHH1.2B13/14 Q2</t>
  </si>
  <si>
    <t>CONQ1.2B13/14 Q2</t>
  </si>
  <si>
    <t>EDGH1.2B13/14 Q2</t>
  </si>
  <si>
    <t>ESUH1.2B13/14 Q2</t>
  </si>
  <si>
    <t>Frimley1.2B13/14 Q2</t>
  </si>
  <si>
    <t>MDGH1.2B13/14 Q2</t>
  </si>
  <si>
    <t>TWH1.2B13/14 Q2</t>
  </si>
  <si>
    <t>Medway1.2B13/14 Q2</t>
  </si>
  <si>
    <t>RSCH1.2B13/14 Q2</t>
  </si>
  <si>
    <t>SASH1.2B13/14 Q2</t>
  </si>
  <si>
    <t>STR1.2B13/14 Q2</t>
  </si>
  <si>
    <t>WOR1.2B13/14 Q2</t>
  </si>
  <si>
    <t>ENG1.3B13/14 Q2</t>
  </si>
  <si>
    <t>1.3B</t>
  </si>
  <si>
    <t>SEC1.3B13/14 Q2</t>
  </si>
  <si>
    <t>ASPH1.3B13/14 Q2</t>
  </si>
  <si>
    <t>PRH1.3B13/14 Q2</t>
  </si>
  <si>
    <t>RSC1.3B13/14 Q2</t>
  </si>
  <si>
    <t>DVH1.3B13/14 Q2</t>
  </si>
  <si>
    <t>K&amp;C1.3B13/14 Q2</t>
  </si>
  <si>
    <t>QEQM1.3B13/14 Q2</t>
  </si>
  <si>
    <t>WHH1.3B13/14 Q2</t>
  </si>
  <si>
    <t>CONQ1.3B13/14 Q2</t>
  </si>
  <si>
    <t>EDGH1.3B13/14 Q2</t>
  </si>
  <si>
    <t>ESUH1.3B13/14 Q2</t>
  </si>
  <si>
    <t>Frimley1.3B13/14 Q2</t>
  </si>
  <si>
    <t>MDGH1.3B13/14 Q2</t>
  </si>
  <si>
    <t>TWH1.3B13/14 Q2</t>
  </si>
  <si>
    <t>Medway1.3B13/14 Q2</t>
  </si>
  <si>
    <t>RSCH1.3B13/14 Q2</t>
  </si>
  <si>
    <t>SASH1.3B13/14 Q2</t>
  </si>
  <si>
    <t>STR1.3B13/14 Q2</t>
  </si>
  <si>
    <t>WOR1.3B13/14 Q2</t>
  </si>
  <si>
    <t>ENGD213/14 Q2</t>
  </si>
  <si>
    <t>D2</t>
  </si>
  <si>
    <t>SECD213/14 Q2</t>
  </si>
  <si>
    <t>ASPHD213/14 Q2</t>
  </si>
  <si>
    <t>PRHD213/14 Q2</t>
  </si>
  <si>
    <t>RSCD213/14 Q2</t>
  </si>
  <si>
    <t>DVHD213/14 Q2</t>
  </si>
  <si>
    <t>K&amp;CD213/14 Q2</t>
  </si>
  <si>
    <t>QEQMD213/14 Q2</t>
  </si>
  <si>
    <t>WHHD213/14 Q2</t>
  </si>
  <si>
    <t>CONQD213/14 Q2</t>
  </si>
  <si>
    <t>EDGHD213/14 Q2</t>
  </si>
  <si>
    <t>ESUHD213/14 Q2</t>
  </si>
  <si>
    <t>FrimleyD213/14 Q2</t>
  </si>
  <si>
    <t>MDGHD213/14 Q2</t>
  </si>
  <si>
    <t>TWHD213/14 Q2</t>
  </si>
  <si>
    <t>MedwayD213/14 Q2</t>
  </si>
  <si>
    <t>RSCHD213/14 Q2</t>
  </si>
  <si>
    <t>SASHD213/14 Q2</t>
  </si>
  <si>
    <t>STRD213/14 Q2</t>
  </si>
  <si>
    <t>WORD213/14 Q2</t>
  </si>
  <si>
    <t>ENG2.1B13/14 Q2</t>
  </si>
  <si>
    <t>2.1B</t>
  </si>
  <si>
    <t>SEC2.1B13/14 Q2</t>
  </si>
  <si>
    <t>ASPH2.1B13/14 Q2</t>
  </si>
  <si>
    <t>PRH2.1B13/14 Q2</t>
  </si>
  <si>
    <t>RSC2.1B13/14 Q2</t>
  </si>
  <si>
    <t>DVH2.1B13/14 Q2</t>
  </si>
  <si>
    <t>K&amp;C2.1B13/14 Q2</t>
  </si>
  <si>
    <t>QEQM2.1B13/14 Q2</t>
  </si>
  <si>
    <t>WHH2.1B13/14 Q2</t>
  </si>
  <si>
    <t>CONQ2.1B13/14 Q2</t>
  </si>
  <si>
    <t>EDGH2.1B13/14 Q2</t>
  </si>
  <si>
    <t>ESUH2.1B13/14 Q2</t>
  </si>
  <si>
    <t>Frimley2.1B13/14 Q2</t>
  </si>
  <si>
    <t>MDGH2.1B13/14 Q2</t>
  </si>
  <si>
    <t>TWH2.1B13/14 Q2</t>
  </si>
  <si>
    <t>Medway2.1B13/14 Q2</t>
  </si>
  <si>
    <t>RSCH2.1B13/14 Q2</t>
  </si>
  <si>
    <t>SASH2.1B13/14 Q2</t>
  </si>
  <si>
    <t>STR2.1B13/14 Q2</t>
  </si>
  <si>
    <t>WOR2.1B13/14 Q2</t>
  </si>
  <si>
    <t>ENG2.2B13/14 Q2</t>
  </si>
  <si>
    <t>2.2B</t>
  </si>
  <si>
    <t>SEC2.2B13/14 Q2</t>
  </si>
  <si>
    <t>ASPH2.2B13/14 Q2</t>
  </si>
  <si>
    <t>PRH2.2B13/14 Q2</t>
  </si>
  <si>
    <t>RSC2.2B13/14 Q2</t>
  </si>
  <si>
    <t>DVH2.2B13/14 Q2</t>
  </si>
  <si>
    <t>K&amp;C2.2B13/14 Q2</t>
  </si>
  <si>
    <t>QEQM2.2B13/14 Q2</t>
  </si>
  <si>
    <t>WHH2.2B13/14 Q2</t>
  </si>
  <si>
    <t>CONQ2.2B13/14 Q2</t>
  </si>
  <si>
    <t>EDGH2.2B13/14 Q2</t>
  </si>
  <si>
    <t>ESUH2.2B13/14 Q2</t>
  </si>
  <si>
    <t>Frimley2.2B13/14 Q2</t>
  </si>
  <si>
    <t>MDGH2.2B13/14 Q2</t>
  </si>
  <si>
    <t>TWH2.2B13/14 Q2</t>
  </si>
  <si>
    <t>Medway2.2B13/14 Q2</t>
  </si>
  <si>
    <t>RSCH2.2B13/14 Q2</t>
  </si>
  <si>
    <t>SASH2.2B13/14 Q2</t>
  </si>
  <si>
    <t>STR2.2B13/14 Q2</t>
  </si>
  <si>
    <t>WOR2.2B13/14 Q2</t>
  </si>
  <si>
    <t>ENG2.3B13/14 Q2</t>
  </si>
  <si>
    <t>2.3B</t>
  </si>
  <si>
    <t>SEC2.3B13/14 Q2</t>
  </si>
  <si>
    <t>ASPH2.3B13/14 Q2</t>
  </si>
  <si>
    <t>PRH2.3B13/14 Q2</t>
  </si>
  <si>
    <t>RSC2.3B13/14 Q2</t>
  </si>
  <si>
    <t>DVH2.3B13/14 Q2</t>
  </si>
  <si>
    <t>K&amp;C2.3B13/14 Q2</t>
  </si>
  <si>
    <t>QEQM2.3B13/14 Q2</t>
  </si>
  <si>
    <t>WHH2.3B13/14 Q2</t>
  </si>
  <si>
    <t>CONQ2.3B13/14 Q2</t>
  </si>
  <si>
    <t>EDGH2.3B13/14 Q2</t>
  </si>
  <si>
    <t>ESUH2.3B13/14 Q2</t>
  </si>
  <si>
    <t>Frimley2.3B13/14 Q2</t>
  </si>
  <si>
    <t>MDGH2.3B13/14 Q2</t>
  </si>
  <si>
    <t>TWH2.3B13/14 Q2</t>
  </si>
  <si>
    <t>Medway2.3B13/14 Q2</t>
  </si>
  <si>
    <t>RSCH2.3B13/14 Q2</t>
  </si>
  <si>
    <t>SASH2.3B13/14 Q2</t>
  </si>
  <si>
    <t>STR2.3B13/14 Q2</t>
  </si>
  <si>
    <t>WOR2.3B13/14 Q2</t>
  </si>
  <si>
    <t>ENGD313/14 Q2</t>
  </si>
  <si>
    <t>D3</t>
  </si>
  <si>
    <t>SECD313/14 Q2</t>
  </si>
  <si>
    <t>ASPHD313/14 Q2</t>
  </si>
  <si>
    <t>PRHD313/14 Q2</t>
  </si>
  <si>
    <t>RSCD313/14 Q2</t>
  </si>
  <si>
    <t>DVHD313/14 Q2</t>
  </si>
  <si>
    <t>K&amp;CD313/14 Q2</t>
  </si>
  <si>
    <t>QEQMD313/14 Q2</t>
  </si>
  <si>
    <t>WHHD313/14 Q2</t>
  </si>
  <si>
    <t>CONQD313/14 Q2</t>
  </si>
  <si>
    <t>EDGHD313/14 Q2</t>
  </si>
  <si>
    <t>ESUHD313/14 Q2</t>
  </si>
  <si>
    <t>FrimleyD313/14 Q2</t>
  </si>
  <si>
    <t>MDGHD313/14 Q2</t>
  </si>
  <si>
    <t>TWHD313/14 Q2</t>
  </si>
  <si>
    <t>MedwayD313/14 Q2</t>
  </si>
  <si>
    <t>RSCHD313/14 Q2</t>
  </si>
  <si>
    <t>SASHD313/14 Q2</t>
  </si>
  <si>
    <t>STRD313/14 Q2</t>
  </si>
  <si>
    <t>WORD313/14 Q2</t>
  </si>
  <si>
    <t>ENG3.1B13/14 Q2</t>
  </si>
  <si>
    <t>3.1B</t>
  </si>
  <si>
    <t>SEC3.1B13/14 Q2</t>
  </si>
  <si>
    <t>ASPH3.1B13/14 Q2</t>
  </si>
  <si>
    <t>PRH3.1B13/14 Q2</t>
  </si>
  <si>
    <t>RSC3.1B13/14 Q2</t>
  </si>
  <si>
    <t>DVH3.1B13/14 Q2</t>
  </si>
  <si>
    <t>K&amp;C3.1B13/14 Q2</t>
  </si>
  <si>
    <t>QEQM3.1B13/14 Q2</t>
  </si>
  <si>
    <t>WHH3.1B13/14 Q2</t>
  </si>
  <si>
    <t>CONQ3.1B13/14 Q2</t>
  </si>
  <si>
    <t>EDGH3.1B13/14 Q2</t>
  </si>
  <si>
    <t>ESUH3.1B13/14 Q2</t>
  </si>
  <si>
    <t>Frimley3.1B13/14 Q2</t>
  </si>
  <si>
    <t>MDGH3.1B13/14 Q2</t>
  </si>
  <si>
    <t>TWH3.1B13/14 Q2</t>
  </si>
  <si>
    <t>Medway3.1B13/14 Q2</t>
  </si>
  <si>
    <t>RSCH3.1B13/14 Q2</t>
  </si>
  <si>
    <t>SASH3.1B13/14 Q2</t>
  </si>
  <si>
    <t>STR3.1B13/14 Q2</t>
  </si>
  <si>
    <t>WOR3.1B13/14 Q2</t>
  </si>
  <si>
    <t>ENG3.2B13/14 Q2</t>
  </si>
  <si>
    <t>3.2B</t>
  </si>
  <si>
    <t>SEC3.2B13/14 Q2</t>
  </si>
  <si>
    <t>ASPH3.2B13/14 Q2</t>
  </si>
  <si>
    <t>PRH3.2B13/14 Q2</t>
  </si>
  <si>
    <t>RSC3.2B13/14 Q2</t>
  </si>
  <si>
    <t>DVH3.2B13/14 Q2</t>
  </si>
  <si>
    <t>K&amp;C3.2B13/14 Q2</t>
  </si>
  <si>
    <t>QEQM3.2B13/14 Q2</t>
  </si>
  <si>
    <t>WHH3.2B13/14 Q2</t>
  </si>
  <si>
    <t>CONQ3.2B13/14 Q2</t>
  </si>
  <si>
    <t>EDGH3.2B13/14 Q2</t>
  </si>
  <si>
    <t>ESUH3.2B13/14 Q2</t>
  </si>
  <si>
    <t>Frimley3.2B13/14 Q2</t>
  </si>
  <si>
    <t>MDGH3.2B13/14 Q2</t>
  </si>
  <si>
    <t>TWH3.2B13/14 Q2</t>
  </si>
  <si>
    <t>Medway3.2B13/14 Q2</t>
  </si>
  <si>
    <t>RSCH3.2B13/14 Q2</t>
  </si>
  <si>
    <t>SASH3.2B13/14 Q2</t>
  </si>
  <si>
    <t>STR3.2B13/14 Q2</t>
  </si>
  <si>
    <t>WOR3.2B13/14 Q2</t>
  </si>
  <si>
    <t>ENG3.3B13/14 Q2</t>
  </si>
  <si>
    <t>3.3B</t>
  </si>
  <si>
    <t>SEC3.3B13/14 Q2</t>
  </si>
  <si>
    <t>ASPH3.3B13/14 Q2</t>
  </si>
  <si>
    <t>PRH3.3B13/14 Q2</t>
  </si>
  <si>
    <t>RSC3.3B13/14 Q2</t>
  </si>
  <si>
    <t>DVH3.3B13/14 Q2</t>
  </si>
  <si>
    <t>K&amp;C3.3B13/14 Q2</t>
  </si>
  <si>
    <t>QEQM3.3B13/14 Q2</t>
  </si>
  <si>
    <t>WHH3.3B13/14 Q2</t>
  </si>
  <si>
    <t>CONQ3.3B13/14 Q2</t>
  </si>
  <si>
    <t>EDGH3.3B13/14 Q2</t>
  </si>
  <si>
    <t>ESUH3.3B13/14 Q2</t>
  </si>
  <si>
    <t>Frimley3.3B13/14 Q2</t>
  </si>
  <si>
    <t>MDGH3.3B13/14 Q2</t>
  </si>
  <si>
    <t>TWH3.3B13/14 Q2</t>
  </si>
  <si>
    <t>Medway3.3B13/14 Q2</t>
  </si>
  <si>
    <t>RSCH3.3B13/14 Q2</t>
  </si>
  <si>
    <t>SASH3.3B13/14 Q2</t>
  </si>
  <si>
    <t>STR3.3B13/14 Q2</t>
  </si>
  <si>
    <t>WOR3.3B13/14 Q2</t>
  </si>
  <si>
    <t>ENG3.4B13/14 Q2</t>
  </si>
  <si>
    <t>3.4B</t>
  </si>
  <si>
    <t>SEC3.4B13/14 Q2</t>
  </si>
  <si>
    <t>ASPH3.4B13/14 Q2</t>
  </si>
  <si>
    <t>PRH3.4B13/14 Q2</t>
  </si>
  <si>
    <t>RSC3.4B13/14 Q2</t>
  </si>
  <si>
    <t>DVH3.4B13/14 Q2</t>
  </si>
  <si>
    <t>K&amp;C3.4B13/14 Q2</t>
  </si>
  <si>
    <t>QEQM3.4B13/14 Q2</t>
  </si>
  <si>
    <t>WHH3.4B13/14 Q2</t>
  </si>
  <si>
    <t>CONQ3.4B13/14 Q2</t>
  </si>
  <si>
    <t>EDGH3.4B13/14 Q2</t>
  </si>
  <si>
    <t>ESUH3.4B13/14 Q2</t>
  </si>
  <si>
    <t>Frimley3.4B13/14 Q2</t>
  </si>
  <si>
    <t>MDGH3.4B13/14 Q2</t>
  </si>
  <si>
    <t>TWH3.4B13/14 Q2</t>
  </si>
  <si>
    <t>Medway3.4B13/14 Q2</t>
  </si>
  <si>
    <t>RSCH3.4B13/14 Q2</t>
  </si>
  <si>
    <t>SASH3.4B13/14 Q2</t>
  </si>
  <si>
    <t>STR3.4B13/14 Q2</t>
  </si>
  <si>
    <t>WOR3.4B13/14 Q2</t>
  </si>
  <si>
    <t>ENG3.5B13/14 Q2</t>
  </si>
  <si>
    <t>3.5B</t>
  </si>
  <si>
    <t>SEC3.5B13/14 Q2</t>
  </si>
  <si>
    <t>ASPH3.5B13/14 Q2</t>
  </si>
  <si>
    <t>PRH3.5B13/14 Q2</t>
  </si>
  <si>
    <t>RSC3.5B13/14 Q2</t>
  </si>
  <si>
    <t>DVH3.5B13/14 Q2</t>
  </si>
  <si>
    <t>K&amp;C3.5B13/14 Q2</t>
  </si>
  <si>
    <t>QEQM3.5B13/14 Q2</t>
  </si>
  <si>
    <t>WHH3.5B13/14 Q2</t>
  </si>
  <si>
    <t>CONQ3.5B13/14 Q2</t>
  </si>
  <si>
    <t>EDGH3.5B13/14 Q2</t>
  </si>
  <si>
    <t>ESUH3.5B13/14 Q2</t>
  </si>
  <si>
    <t>Frimley3.5B13/14 Q2</t>
  </si>
  <si>
    <t>MDGH3.5B13/14 Q2</t>
  </si>
  <si>
    <t>TWH3.5B13/14 Q2</t>
  </si>
  <si>
    <t>Medway3.5B13/14 Q2</t>
  </si>
  <si>
    <t>RSCH3.5B13/14 Q2</t>
  </si>
  <si>
    <t>SASH3.5B13/14 Q2</t>
  </si>
  <si>
    <t>STR3.5B13/14 Q2</t>
  </si>
  <si>
    <t>WOR3.5B13/14 Q2</t>
  </si>
  <si>
    <t>ENGD413/14 Q2</t>
  </si>
  <si>
    <t>D4</t>
  </si>
  <si>
    <t>SECD413/14 Q2</t>
  </si>
  <si>
    <t>ASPHD413/14 Q2</t>
  </si>
  <si>
    <t>PRHD413/14 Q2</t>
  </si>
  <si>
    <t>RSCD413/14 Q2</t>
  </si>
  <si>
    <t>DVHD413/14 Q2</t>
  </si>
  <si>
    <t>K&amp;CD413/14 Q2</t>
  </si>
  <si>
    <t>QEQMD413/14 Q2</t>
  </si>
  <si>
    <t>WHHD413/14 Q2</t>
  </si>
  <si>
    <t>CONQD413/14 Q2</t>
  </si>
  <si>
    <t>EDGHD413/14 Q2</t>
  </si>
  <si>
    <t>ESUHD413/14 Q2</t>
  </si>
  <si>
    <t>FrimleyD413/14 Q2</t>
  </si>
  <si>
    <t>MDGHD413/14 Q2</t>
  </si>
  <si>
    <t>TWHD413/14 Q2</t>
  </si>
  <si>
    <t>MedwayD413/14 Q2</t>
  </si>
  <si>
    <t>RSCHD413/14 Q2</t>
  </si>
  <si>
    <t>SASHD413/14 Q2</t>
  </si>
  <si>
    <t>STRD413/14 Q2</t>
  </si>
  <si>
    <t>WORD413/14 Q2</t>
  </si>
  <si>
    <t>ENG4.1B13/14 Q2</t>
  </si>
  <si>
    <t>4.1B</t>
  </si>
  <si>
    <t>SEC4.1B13/14 Q2</t>
  </si>
  <si>
    <t>ASPH4.1B13/14 Q2</t>
  </si>
  <si>
    <t>PRH4.1B13/14 Q2</t>
  </si>
  <si>
    <t>RSC4.1B13/14 Q2</t>
  </si>
  <si>
    <t>DVH4.1B13/14 Q2</t>
  </si>
  <si>
    <t>K&amp;C4.1B13/14 Q2</t>
  </si>
  <si>
    <t>ENGD114/15 Q3</t>
  </si>
  <si>
    <t>14/15 Q3</t>
  </si>
  <si>
    <t>SECD114/15 Q3</t>
  </si>
  <si>
    <t>ASPHD114/15 Q3</t>
  </si>
  <si>
    <t>PRHD114/15 Q3</t>
  </si>
  <si>
    <t>RSCD114/15 Q3</t>
  </si>
  <si>
    <t>DVHD114/15 Q3</t>
  </si>
  <si>
    <t>K&amp;CD114/15 Q3</t>
  </si>
  <si>
    <t>QEQMD114/15 Q3</t>
  </si>
  <si>
    <t>WHHD114/15 Q3</t>
  </si>
  <si>
    <t>CONQD114/15 Q3</t>
  </si>
  <si>
    <t>EDGHD114/15 Q3</t>
  </si>
  <si>
    <t>ESUHD114/15 Q3</t>
  </si>
  <si>
    <t>FrimleyD114/15 Q3</t>
  </si>
  <si>
    <t>MDGHD114/15 Q3</t>
  </si>
  <si>
    <t>TWHD114/15 Q3</t>
  </si>
  <si>
    <t>MedwayD114/15 Q3</t>
  </si>
  <si>
    <t>RSCHD114/15 Q3</t>
  </si>
  <si>
    <t>SASHD114/15 Q3</t>
  </si>
  <si>
    <t>STRD114/15 Q3</t>
  </si>
  <si>
    <t>WORD114/15 Q3</t>
  </si>
  <si>
    <t>ENG1.1B14/15 Q3</t>
  </si>
  <si>
    <t>SEC1.1B14/15 Q3</t>
  </si>
  <si>
    <t>ASPH1.1B14/15 Q3</t>
  </si>
  <si>
    <t>PRH1.1B14/15 Q3</t>
  </si>
  <si>
    <t>RSC1.1B14/15 Q3</t>
  </si>
  <si>
    <t>DVH1.1B14/15 Q3</t>
  </si>
  <si>
    <t>K&amp;C1.1B14/15 Q3</t>
  </si>
  <si>
    <t>QEQM1.1B14/15 Q3</t>
  </si>
  <si>
    <t>WHH1.1B14/15 Q3</t>
  </si>
  <si>
    <t>CONQ1.1B14/15 Q3</t>
  </si>
  <si>
    <t>EDGH1.1B14/15 Q3</t>
  </si>
  <si>
    <t>ESUH1.1B14/15 Q3</t>
  </si>
  <si>
    <t>Frimley1.1B14/15 Q3</t>
  </si>
  <si>
    <t>MDGH1.1B14/15 Q3</t>
  </si>
  <si>
    <t>TWH1.1B14/15 Q3</t>
  </si>
  <si>
    <t>Medway1.1B14/15 Q3</t>
  </si>
  <si>
    <t>RSCH1.1B14/15 Q3</t>
  </si>
  <si>
    <t>SASH1.1B14/15 Q3</t>
  </si>
  <si>
    <t>STR1.1B14/15 Q3</t>
  </si>
  <si>
    <t>WOR1.1B14/15 Q3</t>
  </si>
  <si>
    <t>ENG1.2B14/15 Q3</t>
  </si>
  <si>
    <t>SEC1.2B14/15 Q3</t>
  </si>
  <si>
    <t>ASPH1.2B14/15 Q3</t>
  </si>
  <si>
    <t>PRH1.2B14/15 Q3</t>
  </si>
  <si>
    <t>RSC1.2B14/15 Q3</t>
  </si>
  <si>
    <t>DVH1.2B14/15 Q3</t>
  </si>
  <si>
    <t>K&amp;C1.2B14/15 Q3</t>
  </si>
  <si>
    <t>QEQM1.2B14/15 Q3</t>
  </si>
  <si>
    <t>WHH1.2B14/15 Q3</t>
  </si>
  <si>
    <t>CONQ1.2B14/15 Q3</t>
  </si>
  <si>
    <t>EDGH1.2B14/15 Q3</t>
  </si>
  <si>
    <t>ESUH1.2B14/15 Q3</t>
  </si>
  <si>
    <t>Frimley1.2B14/15 Q3</t>
  </si>
  <si>
    <t>MDGH1.2B14/15 Q3</t>
  </si>
  <si>
    <t>TWH1.2B14/15 Q3</t>
  </si>
  <si>
    <t>Medway1.2B14/15 Q3</t>
  </si>
  <si>
    <t>RSCH1.2B14/15 Q3</t>
  </si>
  <si>
    <t>SASH1.2B14/15 Q3</t>
  </si>
  <si>
    <t>STR1.2B14/15 Q3</t>
  </si>
  <si>
    <t>WOR1.2B14/15 Q3</t>
  </si>
  <si>
    <t>ENG1.3B14/15 Q3</t>
  </si>
  <si>
    <t>SEC1.3B14/15 Q3</t>
  </si>
  <si>
    <t>ASPH1.3B14/15 Q3</t>
  </si>
  <si>
    <t>PRH1.3B14/15 Q3</t>
  </si>
  <si>
    <t>RSC1.3B14/15 Q3</t>
  </si>
  <si>
    <t>DVH1.3B14/15 Q3</t>
  </si>
  <si>
    <t>K&amp;C1.3B14/15 Q3</t>
  </si>
  <si>
    <t>QEQM1.3B14/15 Q3</t>
  </si>
  <si>
    <t>WHH1.3B14/15 Q3</t>
  </si>
  <si>
    <t>CONQ1.3B14/15 Q3</t>
  </si>
  <si>
    <t>EDGH1.3B14/15 Q3</t>
  </si>
  <si>
    <t>ESUH1.3B14/15 Q3</t>
  </si>
  <si>
    <t>Frimley1.3B14/15 Q3</t>
  </si>
  <si>
    <t>MDGH1.3B14/15 Q3</t>
  </si>
  <si>
    <t>TWH1.3B14/15 Q3</t>
  </si>
  <si>
    <t>Medway1.3B14/15 Q3</t>
  </si>
  <si>
    <t>RSCH1.3B14/15 Q3</t>
  </si>
  <si>
    <t>SASH1.3B14/15 Q3</t>
  </si>
  <si>
    <t>STR1.3B14/15 Q3</t>
  </si>
  <si>
    <t>WOR1.3B14/15 Q3</t>
  </si>
  <si>
    <t>ENGD214/15 Q3</t>
  </si>
  <si>
    <t>SECD214/15 Q3</t>
  </si>
  <si>
    <t>ASPHD214/15 Q3</t>
  </si>
  <si>
    <t>PRHD214/15 Q3</t>
  </si>
  <si>
    <t>RSCD214/15 Q3</t>
  </si>
  <si>
    <t>DVHD214/15 Q3</t>
  </si>
  <si>
    <t>K&amp;CD214/15 Q3</t>
  </si>
  <si>
    <t>ESUH10.4B15/16 Q1</t>
  </si>
  <si>
    <t>QEQMD915/16 Q1</t>
  </si>
  <si>
    <t>STR9.2B15/16 Q1</t>
  </si>
  <si>
    <t>SEC9.3B15/16 Q1</t>
  </si>
  <si>
    <t>EDGH8.3B15/16 Q1</t>
  </si>
  <si>
    <t>SASH4.6B15/16 Q1</t>
  </si>
  <si>
    <t>K&amp;C1.2B15/16 Q1</t>
  </si>
  <si>
    <t>QEQM1.2B15/16 Q1</t>
  </si>
  <si>
    <t>ASPH3.2B15/16 Q1</t>
  </si>
  <si>
    <t>SASH8.5B15/16 Q1</t>
  </si>
  <si>
    <t>SASH4.3B15/16 Q1</t>
  </si>
  <si>
    <t>WOR4.3B15/16 Q1</t>
  </si>
  <si>
    <t>DVH8.3B15/16 Q1</t>
  </si>
  <si>
    <t>STR9.3B15/16 Q1</t>
  </si>
  <si>
    <t>FrimleyD415/16 Q1</t>
  </si>
  <si>
    <t>MDGH8.1B15/16 Q1</t>
  </si>
  <si>
    <t>RSCHD915/16 Q1</t>
  </si>
  <si>
    <t>STR4.6B15/16 Q1</t>
  </si>
  <si>
    <t>WORD915/16 Q1</t>
  </si>
  <si>
    <t>K&amp;C9.2B15/16 Q1</t>
  </si>
  <si>
    <t>Frimley1.2B15/16 Q1</t>
  </si>
  <si>
    <t>SASH1.2B15/16 Q1</t>
  </si>
  <si>
    <t>Frimley4.3B15/16 Q1</t>
  </si>
  <si>
    <t>ESUH6.1B15/16 Q1</t>
  </si>
  <si>
    <t>Frimley8.3B15/16 Q1</t>
  </si>
  <si>
    <t>WOR9.3B15/16 Q1</t>
  </si>
  <si>
    <t>Frimley6.1B15/16 Q1</t>
  </si>
  <si>
    <t>WOR2.3B15/16 Q1</t>
  </si>
  <si>
    <t>RSCH4.3B15/16 Q1</t>
  </si>
  <si>
    <t>RSCH4.6B15/16 Q1</t>
  </si>
  <si>
    <t>ASPHD115/16 Q1</t>
  </si>
  <si>
    <t>DVHD115/16 Q1</t>
  </si>
  <si>
    <t>K&amp;CD115/16 Q1</t>
  </si>
  <si>
    <t>QEQMD115/16 Q1</t>
  </si>
  <si>
    <t>ESUHD115/16 Q1</t>
  </si>
  <si>
    <t>MedwayD115/16 Q1</t>
  </si>
  <si>
    <t>RSCHD115/16 Q1</t>
  </si>
  <si>
    <t>SASHD115/16 Q1</t>
  </si>
  <si>
    <t>Medway1.2B15/16 Q1</t>
  </si>
  <si>
    <t>RSC1.2B15/16 Q1</t>
  </si>
  <si>
    <t>STRD915/16 Q1</t>
  </si>
  <si>
    <t>ENG10.3B15/16 Q1</t>
  </si>
  <si>
    <t>TWH10.4B15/16 Q1</t>
  </si>
  <si>
    <t>EDGH10.4B15/16 Q1</t>
  </si>
  <si>
    <t>DVH4.3B15/16 Q1</t>
  </si>
  <si>
    <t>Frimley4.6B15/16 Q1</t>
  </si>
  <si>
    <t>ASPH4.6B15/16 Q1</t>
  </si>
  <si>
    <t>QEQM4.6B15/16 Q1</t>
  </si>
  <si>
    <t>ESUH5.1B15/16 Q1</t>
  </si>
  <si>
    <t>EDGH10.1B15/16 Q1</t>
  </si>
  <si>
    <t>PRH1.2B15/16 Q1</t>
  </si>
  <si>
    <t>EDGH2.3B15/16 Q1</t>
  </si>
  <si>
    <t>SASH10.4B15/16 Q1</t>
  </si>
  <si>
    <t>DVH10.4B15/16 Q1</t>
  </si>
  <si>
    <t>ASPH8.1B15/16 Q1</t>
  </si>
  <si>
    <t>ASPH8.3B15/16 Q1</t>
  </si>
  <si>
    <t>MDGH5.4B15/16 Q1</t>
  </si>
  <si>
    <t>RSC10.4B15/16 Q1</t>
  </si>
  <si>
    <t>DVH1.2B15/16 Q1</t>
  </si>
  <si>
    <t>WHH9.3B15/16 Q1</t>
  </si>
  <si>
    <t>ASPH5.4B15/16 Q1</t>
  </si>
  <si>
    <t>RSCH8.1B15/16 Q1</t>
  </si>
  <si>
    <t>SEC10.3B15/16 Q1</t>
  </si>
  <si>
    <t>RSCH9.2B15/16 Q1</t>
  </si>
  <si>
    <t>QEQM9.3B15/16 Q1</t>
  </si>
  <si>
    <t>WOR10.4B15/16 Q1</t>
  </si>
  <si>
    <t>STR4.3B15/16 Q1</t>
  </si>
  <si>
    <t>WOR9.2B15/16 Q1</t>
  </si>
  <si>
    <t>ASPH9.3B15/16 Q1</t>
  </si>
  <si>
    <t>EDGH1.2B15/16 Q1</t>
  </si>
  <si>
    <t>ASPHD915/16 Q1</t>
  </si>
  <si>
    <t>PRHD115/16 Q1</t>
  </si>
  <si>
    <t>RSCD115/16 Q1</t>
  </si>
  <si>
    <t>EDGHD115/16 Q1</t>
  </si>
  <si>
    <t>FrimleyD115/16 Q1</t>
  </si>
  <si>
    <t>RSC3.2B15/16 Q1</t>
  </si>
  <si>
    <t>DVH3.2B15/16 Q1</t>
  </si>
  <si>
    <t>WHH3.2B15/16 Q1</t>
  </si>
  <si>
    <t>Frimley3.2B15/16 Q1</t>
  </si>
  <si>
    <t>TWH3.2B15/16 Q1</t>
  </si>
  <si>
    <t>Medway3.2B15/16 Q1</t>
  </si>
  <si>
    <t>EDGH4.3B15/16 Q1</t>
  </si>
  <si>
    <t>ASPH4.5B15/16 Q1</t>
  </si>
  <si>
    <t>PRH4.6B15/16 Q1</t>
  </si>
  <si>
    <t>K&amp;C4.6B15/16 Q1</t>
  </si>
  <si>
    <t>WOR4.6B15/16 Q1</t>
  </si>
  <si>
    <t>RSCH8.3B15/16 Q1</t>
  </si>
  <si>
    <t>ASPH9.1B15/16 Q1</t>
  </si>
  <si>
    <t>PRH9.1B15/16 Q1</t>
  </si>
  <si>
    <t>RSC9.1B15/16 Q1</t>
  </si>
  <si>
    <t>Frimley9.1B15/16 Q1</t>
  </si>
  <si>
    <t>TWH9.1B15/16 Q1</t>
  </si>
  <si>
    <t>Medway9.1B15/16 Q1</t>
  </si>
  <si>
    <t>STR9.1B15/16 Q1</t>
  </si>
  <si>
    <t>ASPH9.2B15/16 Q1</t>
  </si>
  <si>
    <t>DVH9.2B15/16 Q1</t>
  </si>
  <si>
    <t>QEQM9.2B15/16 Q1</t>
  </si>
  <si>
    <t>SASH9.2B15/16 Q1</t>
  </si>
  <si>
    <t>Medway9.3B15/16 Q1</t>
  </si>
  <si>
    <t>RSCH9.3B15/16 Q1</t>
  </si>
  <si>
    <t>SASH9.3B15/16 Q1</t>
  </si>
  <si>
    <t>ASPHD1015/16 Q1</t>
  </si>
  <si>
    <t>RSCHD1015/16 Q1</t>
  </si>
  <si>
    <t>ASPH10.1B15/16 Q1</t>
  </si>
  <si>
    <t>RSC10.1B15/16 Q1</t>
  </si>
  <si>
    <t>DVH10.1B15/16 Q1</t>
  </si>
  <si>
    <t>Frimley10.1B15/16 Q1</t>
  </si>
  <si>
    <t>MDGH10.1B15/16 Q1</t>
  </si>
  <si>
    <t>TWH10.1B15/16 Q1</t>
  </si>
  <si>
    <t>RSCH10.1B15/16 Q1</t>
  </si>
  <si>
    <t>SASH10.1B15/16 Q1</t>
  </si>
  <si>
    <t>STR10.1B15/16 Q1</t>
  </si>
  <si>
    <t>WOR10.1B15/16 Q1</t>
  </si>
  <si>
    <t>ASPH10.3B15/16 Q1</t>
  </si>
  <si>
    <t>PRH10.3B15/16 Q1</t>
  </si>
  <si>
    <t>RSC10.3B15/16 Q1</t>
  </si>
  <si>
    <t>DVH10.3B15/16 Q1</t>
  </si>
  <si>
    <t>QEQM10.3B15/16 Q1</t>
  </si>
  <si>
    <t>WHH10.3B15/16 Q1</t>
  </si>
  <si>
    <t>EDGH10.3B15/16 Q1</t>
  </si>
  <si>
    <t>ESUH10.3B15/16 Q1</t>
  </si>
  <si>
    <t>Frimley10.3B15/16 Q1</t>
  </si>
  <si>
    <t>MDGH10.3B15/16 Q1</t>
  </si>
  <si>
    <t>RSCH10.3B15/16 Q1</t>
  </si>
  <si>
    <t>SASH10.3B15/16 Q1</t>
  </si>
  <si>
    <t>STR10.3B15/16 Q1</t>
  </si>
  <si>
    <t>WOR10.3B15/16 Q1</t>
  </si>
  <si>
    <t>ASPH10.4B15/16 Q1</t>
  </si>
  <si>
    <t>RSCH10.4B15/16 Q1</t>
  </si>
  <si>
    <t>Frimley6.4B15/16 Q1</t>
  </si>
  <si>
    <t>PORTD115/16 Q1</t>
  </si>
  <si>
    <t>PORT1.1B15/16 Q1</t>
  </si>
  <si>
    <t>PORT1.2B15/16 Q1</t>
  </si>
  <si>
    <t>PORT1.3B15/16 Q1</t>
  </si>
  <si>
    <t>PORTD215/16 Q1</t>
  </si>
  <si>
    <t>PORT2.1B15/16 Q1</t>
  </si>
  <si>
    <t>PORT2.2B15/16 Q1</t>
  </si>
  <si>
    <t>PORT2.3B15/16 Q1</t>
  </si>
  <si>
    <t>PORTD315/16 Q1</t>
  </si>
  <si>
    <t>PORT3.1B15/16 Q1</t>
  </si>
  <si>
    <t>PORT3.2B15/16 Q1</t>
  </si>
  <si>
    <t>PORT3.3B15/16 Q1</t>
  </si>
  <si>
    <t>PORT3.4B15/16 Q1</t>
  </si>
  <si>
    <t>PORT3.5B15/16 Q1</t>
  </si>
  <si>
    <t>PORTD415/16 Q1</t>
  </si>
  <si>
    <t>PORT4.1B15/16 Q1</t>
  </si>
  <si>
    <t>PORT4.2B15/16 Q1</t>
  </si>
  <si>
    <t>PORT4.3B15/16 Q1</t>
  </si>
  <si>
    <t>PORT4.4B15/16 Q1</t>
  </si>
  <si>
    <t>PORT4.5B15/16 Q1</t>
  </si>
  <si>
    <t>PORT4.6B15/16 Q1</t>
  </si>
  <si>
    <t>PORTD515/16 Q1</t>
  </si>
  <si>
    <t>PORT5.1B15/16 Q1</t>
  </si>
  <si>
    <t>PORT5.2B15/16 Q1</t>
  </si>
  <si>
    <t>PORT5.3B15/16 Q1</t>
  </si>
  <si>
    <t>PORT5.4B15/16 Q1</t>
  </si>
  <si>
    <t>PORTD615/16 Q1</t>
  </si>
  <si>
    <t>PORT6.1B15/16 Q1</t>
  </si>
  <si>
    <t>PORT6.2B15/16 Q1</t>
  </si>
  <si>
    <t>PORT6.3B15/16 Q1</t>
  </si>
  <si>
    <t>PORT6.4B15/16 Q1</t>
  </si>
  <si>
    <t>PORTD715/16 Q1</t>
  </si>
  <si>
    <t>PORT7.1B15/16 Q1</t>
  </si>
  <si>
    <t>PORT7.2B15/16 Q1</t>
  </si>
  <si>
    <t>PORT7.3B15/16 Q1</t>
  </si>
  <si>
    <t>PORT7.4B15/16 Q1</t>
  </si>
  <si>
    <t>PORTD815/16 Q1</t>
  </si>
  <si>
    <t>PORT8.1B15/16 Q1</t>
  </si>
  <si>
    <t>PORT8.2B15/16 Q1</t>
  </si>
  <si>
    <t>PORT8.3B15/16 Q1</t>
  </si>
  <si>
    <t>PORT8.4B15/16 Q1</t>
  </si>
  <si>
    <t>PORT8.5B15/16 Q1</t>
  </si>
  <si>
    <t>PORT8.6B15/16 Q1</t>
  </si>
  <si>
    <t>PORTD915/16 Q1</t>
  </si>
  <si>
    <t>PORT9.1B15/16 Q1</t>
  </si>
  <si>
    <t>PORT9.2B15/16 Q1</t>
  </si>
  <si>
    <t>PORT9.3B15/16 Q1</t>
  </si>
  <si>
    <t>PORTD1015/16 Q1</t>
  </si>
  <si>
    <t>PORT10.1B15/16 Q1</t>
  </si>
  <si>
    <t>PORT10.2B15/16 Q1</t>
  </si>
  <si>
    <t>PORT10.3B15/16 Q1</t>
  </si>
  <si>
    <t>PORT10.4B15/16 Q1</t>
  </si>
  <si>
    <t>STR9.3B14/15 Q3</t>
  </si>
  <si>
    <t>WOR9.3B14/15 Q3</t>
  </si>
  <si>
    <t>ENGD1014/15 Q3</t>
  </si>
  <si>
    <t>SECD1014/15 Q3</t>
  </si>
  <si>
    <t>ASPHD1014/15 Q3</t>
  </si>
  <si>
    <t>PRHD1014/15 Q3</t>
  </si>
  <si>
    <t>RSCD1014/15 Q3</t>
  </si>
  <si>
    <t>DVHD1014/15 Q3</t>
  </si>
  <si>
    <t>K&amp;CD1014/15 Q3</t>
  </si>
  <si>
    <t>QEQMD1014/15 Q3</t>
  </si>
  <si>
    <t>WHHD1014/15 Q3</t>
  </si>
  <si>
    <t>CONQD1014/15 Q3</t>
  </si>
  <si>
    <t>EDGHD1014/15 Q3</t>
  </si>
  <si>
    <t>ESUHD1014/15 Q3</t>
  </si>
  <si>
    <t>FrimleyD1014/15 Q3</t>
  </si>
  <si>
    <t>MDGHD1014/15 Q3</t>
  </si>
  <si>
    <t>TWHD1014/15 Q3</t>
  </si>
  <si>
    <t>MedwayD1014/15 Q3</t>
  </si>
  <si>
    <t>RSCHD1014/15 Q3</t>
  </si>
  <si>
    <t>SASHD1014/15 Q3</t>
  </si>
  <si>
    <t>STRD1014/15 Q3</t>
  </si>
  <si>
    <t>WORD1014/15 Q3</t>
  </si>
  <si>
    <t>ENG10.1B14/15 Q3</t>
  </si>
  <si>
    <t>SEC10.1B14/15 Q3</t>
  </si>
  <si>
    <t>ASPH10.1B14/15 Q3</t>
  </si>
  <si>
    <t>PRH10.1B14/15 Q3</t>
  </si>
  <si>
    <t>RSC10.1B14/15 Q3</t>
  </si>
  <si>
    <t>DVH10.1B14/15 Q3</t>
  </si>
  <si>
    <t>K&amp;C10.1B14/15 Q3</t>
  </si>
  <si>
    <t>QEQM10.1B14/15 Q3</t>
  </si>
  <si>
    <t>WHH10.1B14/15 Q3</t>
  </si>
  <si>
    <t>CONQ10.1B14/15 Q3</t>
  </si>
  <si>
    <t>EDGH10.1B14/15 Q3</t>
  </si>
  <si>
    <t>ESUH10.1B14/15 Q3</t>
  </si>
  <si>
    <t>Frimley10.1B14/15 Q3</t>
  </si>
  <si>
    <t>MDGH10.1B14/15 Q3</t>
  </si>
  <si>
    <t>TWH10.1B14/15 Q3</t>
  </si>
  <si>
    <t>Medway10.1B14/15 Q3</t>
  </si>
  <si>
    <t>RSCH10.1B14/15 Q3</t>
  </si>
  <si>
    <t>SASH10.1B14/15 Q3</t>
  </si>
  <si>
    <t>STR10.1B14/15 Q3</t>
  </si>
  <si>
    <t>WOR10.1B14/15 Q3</t>
  </si>
  <si>
    <t>ENG10.2B14/15 Q3</t>
  </si>
  <si>
    <t>SEC10.2B14/15 Q3</t>
  </si>
  <si>
    <t>ASPH10.2B14/15 Q3</t>
  </si>
  <si>
    <t>PRH10.2B14/15 Q3</t>
  </si>
  <si>
    <t>RSC10.2B14/15 Q3</t>
  </si>
  <si>
    <t>DVH10.2B14/15 Q3</t>
  </si>
  <si>
    <t>K&amp;C10.2B14/15 Q3</t>
  </si>
  <si>
    <t>QEQM10.2B14/15 Q3</t>
  </si>
  <si>
    <t>WHH10.2B14/15 Q3</t>
  </si>
  <si>
    <t>CONQ10.2B14/15 Q3</t>
  </si>
  <si>
    <t>EDGH10.2B14/15 Q3</t>
  </si>
  <si>
    <t>ESUH10.2B14/15 Q3</t>
  </si>
  <si>
    <t>Frimley10.2B14/15 Q3</t>
  </si>
  <si>
    <t>MDGH10.2B14/15 Q3</t>
  </si>
  <si>
    <t>TWH10.2B14/15 Q3</t>
  </si>
  <si>
    <t>Medway10.2B14/15 Q3</t>
  </si>
  <si>
    <t>RSCH10.2B14/15 Q3</t>
  </si>
  <si>
    <t>SASH10.2B14/15 Q3</t>
  </si>
  <si>
    <t>STR10.2B14/15 Q3</t>
  </si>
  <si>
    <t>WOR10.2B14/15 Q3</t>
  </si>
  <si>
    <t>ENG10.3B14/15 Q3</t>
  </si>
  <si>
    <t>SEC10.3B14/15 Q3</t>
  </si>
  <si>
    <t>ASPH10.3B14/15 Q3</t>
  </si>
  <si>
    <t>PRH10.3B14/15 Q3</t>
  </si>
  <si>
    <t>RSC10.3B14/15 Q3</t>
  </si>
  <si>
    <t>DVH10.3B14/15 Q3</t>
  </si>
  <si>
    <t>K&amp;C10.3B14/15 Q3</t>
  </si>
  <si>
    <t>QEQM10.3B14/15 Q3</t>
  </si>
  <si>
    <t>WHH10.3B14/15 Q3</t>
  </si>
  <si>
    <t>CONQ10.3B14/15 Q3</t>
  </si>
  <si>
    <t>EDGH10.3B14/15 Q3</t>
  </si>
  <si>
    <t>ESUH10.3B14/15 Q3</t>
  </si>
  <si>
    <t>Frimley10.3B14/15 Q3</t>
  </si>
  <si>
    <t>MDGH10.3B14/15 Q3</t>
  </si>
  <si>
    <t>TWH10.3B14/15 Q3</t>
  </si>
  <si>
    <t>Medway10.3B14/15 Q3</t>
  </si>
  <si>
    <t>RSCH10.3B14/15 Q3</t>
  </si>
  <si>
    <t>SASH10.3B14/15 Q3</t>
  </si>
  <si>
    <t>STR10.3B14/15 Q3</t>
  </si>
  <si>
    <t>WOR10.3B14/15 Q3</t>
  </si>
  <si>
    <t>ENG10.4B14/15 Q3</t>
  </si>
  <si>
    <t>SEC10.4B14/15 Q3</t>
  </si>
  <si>
    <t>ASPH10.4B14/15 Q3</t>
  </si>
  <si>
    <t>PRH10.4B14/15 Q3</t>
  </si>
  <si>
    <t>RSC10.4B14/15 Q3</t>
  </si>
  <si>
    <t>DVH10.4B14/15 Q3</t>
  </si>
  <si>
    <t>K&amp;C10.4B14/15 Q3</t>
  </si>
  <si>
    <t>QEQM10.4B14/15 Q3</t>
  </si>
  <si>
    <t>WHH10.4B14/15 Q3</t>
  </si>
  <si>
    <t>CONQ10.4B14/15 Q3</t>
  </si>
  <si>
    <t>EDGH10.4B14/15 Q3</t>
  </si>
  <si>
    <t>ESUH10.4B14/15 Q3</t>
  </si>
  <si>
    <t>Frimley10.4B14/15 Q3</t>
  </si>
  <si>
    <t>MDGH10.4B14/15 Q3</t>
  </si>
  <si>
    <t>TWH10.4B14/15 Q3</t>
  </si>
  <si>
    <t>Medway10.4B14/15 Q3</t>
  </si>
  <si>
    <t>RSCH10.4B14/15 Q3</t>
  </si>
  <si>
    <t>SASH10.4B14/15 Q3</t>
  </si>
  <si>
    <t>STR10.4B14/15 Q3</t>
  </si>
  <si>
    <t>WOR10.4B14/15 Q3</t>
  </si>
  <si>
    <t>PORTD114/15 Q3</t>
  </si>
  <si>
    <t>PORT1.1B14/15 Q3</t>
  </si>
  <si>
    <t>PORT1.2B14/15 Q3</t>
  </si>
  <si>
    <t>PORT1.3B14/15 Q3</t>
  </si>
  <si>
    <t>PORTD214/15 Q3</t>
  </si>
  <si>
    <t>PORT2.1B14/15 Q3</t>
  </si>
  <si>
    <t>PORT2.2B14/15 Q3</t>
  </si>
  <si>
    <t>PORT2.3B14/15 Q3</t>
  </si>
  <si>
    <t>PORTD314/15 Q3</t>
  </si>
  <si>
    <t>PORT3.1B14/15 Q3</t>
  </si>
  <si>
    <t>PORT3.2B14/15 Q3</t>
  </si>
  <si>
    <t>PORT3.3B14/15 Q3</t>
  </si>
  <si>
    <t>PORT3.4B14/15 Q3</t>
  </si>
  <si>
    <t>PORT3.5B14/15 Q3</t>
  </si>
  <si>
    <t>PORTD414/15 Q3</t>
  </si>
  <si>
    <t>PORT4.1B14/15 Q3</t>
  </si>
  <si>
    <t>PORT4.2B14/15 Q3</t>
  </si>
  <si>
    <t>Frimley1.3B15/16 Q1</t>
  </si>
  <si>
    <t>RSCH1.3B15/16 Q1</t>
  </si>
  <si>
    <t>WOR4.4B15/16 Q1</t>
  </si>
  <si>
    <t>EDGH1.3B15/16 Q1</t>
  </si>
  <si>
    <t>Medway4.4B15/16 Q1</t>
  </si>
  <si>
    <t>ESUH4.4B15/16 Q1</t>
  </si>
  <si>
    <t>PRH1.3B15/16 Q1</t>
  </si>
  <si>
    <t>SEC4.4B15/16 Q1</t>
  </si>
  <si>
    <t>Frimley3.5B15/16 Q1</t>
  </si>
  <si>
    <t>STR3.5B15/16 Q1</t>
  </si>
  <si>
    <t>ASPH4.4B15/16 Q1</t>
  </si>
  <si>
    <t>ESUH1.3B15/16 Q1</t>
  </si>
  <si>
    <t>RSC1.3B15/16 Q1</t>
  </si>
  <si>
    <t>ASPH3.5B15/16 Q1</t>
  </si>
  <si>
    <t>WHH1.3B15/16 Q1</t>
  </si>
  <si>
    <t>K&amp;C1.3B15/16 Q1</t>
  </si>
  <si>
    <t>QEQM1.3B15/16 Q1</t>
  </si>
  <si>
    <t>TWH1.3B15/16 Q1</t>
  </si>
  <si>
    <t>DVH4.4B15/16 Q1</t>
  </si>
  <si>
    <t>MDGH4.4B15/16 Q1</t>
  </si>
  <si>
    <t>SEC1.3B15/16 Q1</t>
  </si>
  <si>
    <t>DVH3.5B15/16 Q1</t>
  </si>
  <si>
    <t>TWH3.5B15/16 Q1</t>
  </si>
  <si>
    <t>SASH3.5B15/16 Q1</t>
  </si>
  <si>
    <t>DVH1.3B15/16 Q1</t>
  </si>
  <si>
    <t>SASH1.3B15/16 Q1</t>
  </si>
  <si>
    <t>ENG3.5B15/16 Q1</t>
  </si>
  <si>
    <t>RSCH3.5B15/16 Q1</t>
  </si>
  <si>
    <t>WOR3.5B15/16 Q1</t>
  </si>
  <si>
    <t>Medway1.3B15/16 Q1</t>
  </si>
  <si>
    <t>SEC3.5B15/16 Q1</t>
  </si>
  <si>
    <t>WOR1.3B15/16 Q1</t>
  </si>
  <si>
    <t>WHH3.5B15/16 Q1</t>
  </si>
  <si>
    <t>RSC3.5B15/16 Q1</t>
  </si>
  <si>
    <t>QEQM3.5B15/16 Q1</t>
  </si>
  <si>
    <t>ENG1.3B15/16 Q1</t>
  </si>
  <si>
    <t>MDGH1.3B15/16 Q1</t>
  </si>
  <si>
    <t>EDGH3.5B15/16 Q1</t>
  </si>
  <si>
    <t>ESUH3.5B15/16 Q1</t>
  </si>
  <si>
    <t>MDGH3.5B15/16 Q1</t>
  </si>
  <si>
    <t>WHH4.2B15/16 Q1</t>
  </si>
  <si>
    <t>K&amp;C4.4B15/16 Q1</t>
  </si>
  <si>
    <t>Medway3.5B15/16 Q1</t>
  </si>
  <si>
    <t>K&amp;C3.5B15/16 Q1</t>
  </si>
  <si>
    <t>K&amp;C4.2B15/16 Q1</t>
  </si>
  <si>
    <t>Frimley4.2B15/16 Q1</t>
  </si>
  <si>
    <t>PRH3.5B15/16 Q1</t>
  </si>
  <si>
    <t>ENG4.4B15/16 Q1</t>
  </si>
  <si>
    <t>STR1.3B15/16 Q1</t>
  </si>
  <si>
    <t>PRH4.4B15/16 Q1</t>
  </si>
  <si>
    <t>EDGH2.2B15/16 Q1</t>
  </si>
  <si>
    <t>STR4.4B15/16 Q1</t>
  </si>
  <si>
    <t>WOR2.2B15/16 Q1</t>
  </si>
  <si>
    <t>ESUH4.2B15/16 Q1</t>
  </si>
  <si>
    <t>PRH2.2B15/16 Q1</t>
  </si>
  <si>
    <t>RSC2.2B15/16 Q1</t>
  </si>
  <si>
    <t>ASPH2.2B15/16 Q1</t>
  </si>
  <si>
    <t>K&amp;C2.2B15/16 Q1</t>
  </si>
  <si>
    <t>STR2.2B15/16 Q1</t>
  </si>
  <si>
    <t>ENG2.2B15/16 Q1</t>
  </si>
  <si>
    <t>SEC2.2B15/16 Q1</t>
  </si>
  <si>
    <t>WHH2.2B15/16 Q1</t>
  </si>
  <si>
    <t>QEQM2.2B15/16 Q1</t>
  </si>
  <si>
    <t>Frimley2.2B15/16 Q1</t>
  </si>
  <si>
    <t>DVH2.2B15/16 Q1</t>
  </si>
  <si>
    <t>RSCH2.2B15/16 Q1</t>
  </si>
  <si>
    <t>MDGH2.2B15/16 Q1</t>
  </si>
  <si>
    <t>ESUH2.2B15/16 Q1</t>
  </si>
  <si>
    <t>ASPH4.2B15/16 Q1</t>
  </si>
  <si>
    <t>TWH2.2B15/16 Q1</t>
  </si>
  <si>
    <t>SASH2.2B15/16 Q1</t>
  </si>
  <si>
    <t>Medway2.2B15/16 Q1</t>
  </si>
  <si>
    <t>RSC4.2B15/16 Q1</t>
  </si>
  <si>
    <t>WOR4.2B15/16 Q1</t>
  </si>
  <si>
    <t>EDGH4.2B15/16 Q1</t>
  </si>
  <si>
    <t>SEC4.2B15/16 Q1</t>
  </si>
  <si>
    <t>STR4.2B15/16 Q1</t>
  </si>
  <si>
    <t>ENG4.2B15/16 Q1</t>
  </si>
  <si>
    <t>TWH4.2B15/16 Q1</t>
  </si>
  <si>
    <t>RSCH4.2B15/16 Q1</t>
  </si>
  <si>
    <t>SASH4.2B15/16 Q1</t>
  </si>
  <si>
    <t>MDGH8.6B15/16 Q1</t>
  </si>
  <si>
    <t>Frimley8.4B15/16 Q1</t>
  </si>
  <si>
    <t>DVH4.2B15/16 Q1</t>
  </si>
  <si>
    <t>MDGH4.2B15/16 Q1</t>
  </si>
  <si>
    <t>MDGH8.2B15/16 Q1</t>
  </si>
  <si>
    <t>RSCH8.4B15/16 Q1</t>
  </si>
  <si>
    <t>MDGH8.4B15/16 Q1</t>
  </si>
  <si>
    <t>RSCH8.2B15/16 Q1</t>
  </si>
  <si>
    <t>QEQM8.2B15/16 Q1</t>
  </si>
  <si>
    <t>RSCH8.6B15/16 Q1</t>
  </si>
  <si>
    <t>Medway4.2B15/16 Q1</t>
  </si>
  <si>
    <t>ASPH8.4B15/16 Q1</t>
  </si>
  <si>
    <t>ENG8.4B15/16 Q1</t>
  </si>
  <si>
    <t>TWH8.4B15/16 Q1</t>
  </si>
  <si>
    <t>TWH8.2B15/16 Q1</t>
  </si>
  <si>
    <t>QEQM8.4B15/16 Q1</t>
  </si>
  <si>
    <t>ASPH8.2B15/16 Q1</t>
  </si>
  <si>
    <t>PRH4.2B15/16 Q1</t>
  </si>
  <si>
    <t>Frimley8.6B15/16 Q1</t>
  </si>
  <si>
    <t>EDGH8.6B15/16 Q1</t>
  </si>
  <si>
    <t>ESUH8.2B15/16 Q1</t>
  </si>
  <si>
    <t>WOR8.4B15/16 Q1</t>
  </si>
  <si>
    <t>ENG8.2B15/16 Q1</t>
  </si>
  <si>
    <t>DVH8.4B15/16 Q1</t>
  </si>
  <si>
    <t>SEC8.4B15/16 Q1</t>
  </si>
  <si>
    <t>SASH8.4B15/16 Q1</t>
  </si>
  <si>
    <t>ESUH8.6B15/16 Q1</t>
  </si>
  <si>
    <t>EDGH8.4B15/16 Q1</t>
  </si>
  <si>
    <t>SASH8.2B15/16 Q1</t>
  </si>
  <si>
    <t>STR8.2B15/16 Q1</t>
  </si>
  <si>
    <t>Frimley8.2B15/16 Q1</t>
  </si>
  <si>
    <t>ENG8.6B15/16 Q1</t>
  </si>
  <si>
    <t>SASH8.6B15/16 Q1</t>
  </si>
  <si>
    <t>STR8.6B15/16 Q1</t>
  </si>
  <si>
    <t>Medway8.2B15/16 Q1</t>
  </si>
  <si>
    <t>Medway8.4B15/16 Q1</t>
  </si>
  <si>
    <t>Medway8.6B15/16 Q1</t>
  </si>
  <si>
    <t>K&amp;C8.2B15/16 Q1</t>
  </si>
  <si>
    <t>SEC8.2B15/16 Q1</t>
  </si>
  <si>
    <t>ESUH8.4B15/16 Q1</t>
  </si>
  <si>
    <t>PRH8.6B15/16 Q1</t>
  </si>
  <si>
    <t>TWH8.6B15/16 Q1</t>
  </si>
  <si>
    <t>PRH8.4B15/16 Q1</t>
  </si>
  <si>
    <t>STR8.4B15/16 Q1</t>
  </si>
  <si>
    <t>WOR10.2B15/16 Q1</t>
  </si>
  <si>
    <t>WOR8.2B15/16 Q1</t>
  </si>
  <si>
    <t>WHH8.4B15/16 Q1</t>
  </si>
  <si>
    <t>WHH8.2B15/16 Q1</t>
  </si>
  <si>
    <t>RSC8.2B15/16 Q1</t>
  </si>
  <si>
    <t>RSC8.6B15/16 Q1</t>
  </si>
  <si>
    <t>K&amp;C8.4B15/16 Q1</t>
  </si>
  <si>
    <t>DVH8.2B15/16 Q1</t>
  </si>
  <si>
    <t>SEC8.6B15/16 Q1</t>
  </si>
  <si>
    <t>WOR8.6B15/16 Q1</t>
  </si>
  <si>
    <t>RSC8.4B15/16 Q1</t>
  </si>
  <si>
    <t>STR10.2B15/16 Q1</t>
  </si>
  <si>
    <t>EDGH8.2B15/16 Q1</t>
  </si>
  <si>
    <t>WHH8.6B15/16 Q1</t>
  </si>
  <si>
    <t>ASPH8.6B15/16 Q1</t>
  </si>
  <si>
    <t>QEQM8.6B15/16 Q1</t>
  </si>
  <si>
    <t>K&amp;C8.6B15/16 Q1</t>
  </si>
  <si>
    <t>PRH8.2B15/16 Q1</t>
  </si>
  <si>
    <t>DVH8.6B15/16 Q1</t>
  </si>
  <si>
    <t>MDGH3.1B15/16 Q1</t>
  </si>
  <si>
    <t>RSC3.1B15/16 Q1</t>
  </si>
  <si>
    <t>TWH3.1B15/16 Q1</t>
  </si>
  <si>
    <t>SASH3.1B15/16 Q1</t>
  </si>
  <si>
    <t>DVH3.1B15/16 Q1</t>
  </si>
  <si>
    <t>Medway3.1B15/16 Q1</t>
  </si>
  <si>
    <t>QEQM3.1B15/16 Q1</t>
  </si>
  <si>
    <t>K&amp;C7.4B15/16 Q1</t>
  </si>
  <si>
    <t>EDGH3.1B15/16 Q1</t>
  </si>
  <si>
    <t>SEC3.1B15/16 Q1</t>
  </si>
  <si>
    <t>STR3.1B15/16 Q1</t>
  </si>
  <si>
    <t>K&amp;C3.1B15/16 Q1</t>
  </si>
  <si>
    <t>ESUH10.1B15/16 Q1</t>
  </si>
  <si>
    <t>ENG3.1B15/16 Q1</t>
  </si>
  <si>
    <t>PRH3.1B15/16 Q1</t>
  </si>
  <si>
    <t>TWH9.2B15/16 Q1</t>
  </si>
  <si>
    <t>Frimley3.1B15/16 Q1</t>
  </si>
  <si>
    <t>RSCH3.1B15/16 Q1</t>
  </si>
  <si>
    <t>Medway3.3B15/16 Q1</t>
  </si>
  <si>
    <t>ESUH3.1B15/16 Q1</t>
  </si>
  <si>
    <t>DVH7.4B15/16 Q1</t>
  </si>
  <si>
    <t>RSC10.2B15/16 Q1</t>
  </si>
  <si>
    <t>WHH3.1B15/16 Q1</t>
  </si>
  <si>
    <t>WOR3.1B15/16 Q1</t>
  </si>
  <si>
    <t>ASPH3.1B15/16 Q1</t>
  </si>
  <si>
    <t>ESUH10.2B15/16 Q1</t>
  </si>
  <si>
    <t>PRH9.3B15/16 Q1</t>
  </si>
  <si>
    <t>K&amp;C7.1B15/16 Q1</t>
  </si>
  <si>
    <t>QEQM7.4B15/16 Q1</t>
  </si>
  <si>
    <t>PRH3.3B15/16 Q1</t>
  </si>
  <si>
    <t>PRH5.4B15/16 Q1</t>
  </si>
  <si>
    <t>PRH5.3B15/16 Q1</t>
  </si>
  <si>
    <t>DVH7.1B15/16 Q1</t>
  </si>
  <si>
    <t>RSC5.4B15/16 Q1</t>
  </si>
  <si>
    <t>K&amp;C7.2B15/16 Q1</t>
  </si>
  <si>
    <t>SEC6.3B14/15 Q3</t>
  </si>
  <si>
    <t>ASPH6.3B14/15 Q3</t>
  </si>
  <si>
    <t>PRH6.3B14/15 Q3</t>
  </si>
  <si>
    <t>RSC6.3B14/15 Q3</t>
  </si>
  <si>
    <t>DVH6.3B14/15 Q3</t>
  </si>
  <si>
    <t>K&amp;C6.3B14/15 Q3</t>
  </si>
  <si>
    <t>QEQM6.3B14/15 Q3</t>
  </si>
  <si>
    <t>WHH6.3B14/15 Q3</t>
  </si>
  <si>
    <t>CONQ6.3B14/15 Q3</t>
  </si>
  <si>
    <t>EDGH6.3B14/15 Q3</t>
  </si>
  <si>
    <t>ESUH6.3B14/15 Q3</t>
  </si>
  <si>
    <t>Frimley6.3B14/15 Q3</t>
  </si>
  <si>
    <t>MDGH6.3B14/15 Q3</t>
  </si>
  <si>
    <t>TWH6.3B14/15 Q3</t>
  </si>
  <si>
    <t>Medway6.3B14/15 Q3</t>
  </si>
  <si>
    <t>RSCH6.3B14/15 Q3</t>
  </si>
  <si>
    <t>SASH6.3B14/15 Q3</t>
  </si>
  <si>
    <t>STR6.3B14/15 Q3</t>
  </si>
  <si>
    <t>WOR6.3B14/15 Q3</t>
  </si>
  <si>
    <t>ENG6.4B14/15 Q3</t>
  </si>
  <si>
    <t>SEC6.4B14/15 Q3</t>
  </si>
  <si>
    <t>ASPH6.4B14/15 Q3</t>
  </si>
  <si>
    <t>PRH6.4B14/15 Q3</t>
  </si>
  <si>
    <t>RSC6.4B14/15 Q3</t>
  </si>
  <si>
    <t>DVH6.4B14/15 Q3</t>
  </si>
  <si>
    <t>K&amp;C6.4B14/15 Q3</t>
  </si>
  <si>
    <t>QEQM6.4B14/15 Q3</t>
  </si>
  <si>
    <t>WHH6.4B14/15 Q3</t>
  </si>
  <si>
    <t>CONQ6.4B14/15 Q3</t>
  </si>
  <si>
    <t>EDGH6.4B14/15 Q3</t>
  </si>
  <si>
    <t>ESUH6.4B14/15 Q3</t>
  </si>
  <si>
    <t>Frimley6.4B14/15 Q3</t>
  </si>
  <si>
    <t>MDGH6.4B14/15 Q3</t>
  </si>
  <si>
    <t>TWH6.4B14/15 Q3</t>
  </si>
  <si>
    <t>Medway6.4B14/15 Q3</t>
  </si>
  <si>
    <t>RSCH6.4B14/15 Q3</t>
  </si>
  <si>
    <t>SASH6.4B14/15 Q3</t>
  </si>
  <si>
    <t>STR6.4B14/15 Q3</t>
  </si>
  <si>
    <t>WOR6.4B14/15 Q3</t>
  </si>
  <si>
    <t>ENGD714/15 Q3</t>
  </si>
  <si>
    <t>SECD714/15 Q3</t>
  </si>
  <si>
    <t>ASPHD714/15 Q3</t>
  </si>
  <si>
    <t>PRHD714/15 Q3</t>
  </si>
  <si>
    <t>RSCD714/15 Q3</t>
  </si>
  <si>
    <t>DVHD714/15 Q3</t>
  </si>
  <si>
    <t>K&amp;CD714/15 Q3</t>
  </si>
  <si>
    <t>QEQMD714/15 Q3</t>
  </si>
  <si>
    <t>WHHD714/15 Q3</t>
  </si>
  <si>
    <t>CONQD714/15 Q3</t>
  </si>
  <si>
    <t>EDGHD714/15 Q3</t>
  </si>
  <si>
    <t>ESUHD714/15 Q3</t>
  </si>
  <si>
    <t>FrimleyD714/15 Q3</t>
  </si>
  <si>
    <t>MDGHD714/15 Q3</t>
  </si>
  <si>
    <t>TWHD714/15 Q3</t>
  </si>
  <si>
    <t>MedwayD714/15 Q3</t>
  </si>
  <si>
    <t>RSCHD714/15 Q3</t>
  </si>
  <si>
    <t>SASHD714/15 Q3</t>
  </si>
  <si>
    <t>STRD714/15 Q3</t>
  </si>
  <si>
    <t>WORD714/15 Q3</t>
  </si>
  <si>
    <t>ENG7.1B14/15 Q3</t>
  </si>
  <si>
    <t>SEC7.1B14/15 Q3</t>
  </si>
  <si>
    <t>ASPH7.1B14/15 Q3</t>
  </si>
  <si>
    <t>PRH7.1B14/15 Q3</t>
  </si>
  <si>
    <t>RSC7.1B14/15 Q3</t>
  </si>
  <si>
    <t>DVH7.1B14/15 Q3</t>
  </si>
  <si>
    <t>K&amp;C7.1B14/15 Q3</t>
  </si>
  <si>
    <t>QEQM7.1B14/15 Q3</t>
  </si>
  <si>
    <t>WHH7.1B14/15 Q3</t>
  </si>
  <si>
    <t>CONQ7.1B14/15 Q3</t>
  </si>
  <si>
    <t>EDGH7.1B14/15 Q3</t>
  </si>
  <si>
    <t>ESUH7.1B14/15 Q3</t>
  </si>
  <si>
    <t>Frimley7.1B14/15 Q3</t>
  </si>
  <si>
    <t>MDGH7.1B14/15 Q3</t>
  </si>
  <si>
    <t>TWH7.1B14/15 Q3</t>
  </si>
  <si>
    <t>Medway7.1B14/15 Q3</t>
  </si>
  <si>
    <t>RSCH7.1B14/15 Q3</t>
  </si>
  <si>
    <t>SASH7.1B14/15 Q3</t>
  </si>
  <si>
    <t>STR7.1B14/15 Q3</t>
  </si>
  <si>
    <t>WOR7.1B14/15 Q3</t>
  </si>
  <si>
    <t>ENG7.2B14/15 Q3</t>
  </si>
  <si>
    <t>SEC7.2B14/15 Q3</t>
  </si>
  <si>
    <t>ASPH7.2B14/15 Q3</t>
  </si>
  <si>
    <t>PRH7.2B14/15 Q3</t>
  </si>
  <si>
    <t>RSC7.2B14/15 Q3</t>
  </si>
  <si>
    <t>DVH7.2B14/15 Q3</t>
  </si>
  <si>
    <t>K&amp;C7.2B14/15 Q3</t>
  </si>
  <si>
    <t>QEQM7.2B14/15 Q3</t>
  </si>
  <si>
    <t>WHH7.2B14/15 Q3</t>
  </si>
  <si>
    <t>CONQ7.2B14/15 Q3</t>
  </si>
  <si>
    <t>EDGH7.2B14/15 Q3</t>
  </si>
  <si>
    <t>ESUH7.2B14/15 Q3</t>
  </si>
  <si>
    <t>Frimley7.2B14/15 Q3</t>
  </si>
  <si>
    <t>MDGH7.2B14/15 Q3</t>
  </si>
  <si>
    <t>TWH7.2B14/15 Q3</t>
  </si>
  <si>
    <t>Medway7.2B14/15 Q3</t>
  </si>
  <si>
    <t>RSCH7.2B14/15 Q3</t>
  </si>
  <si>
    <t>SASH7.2B14/15 Q3</t>
  </si>
  <si>
    <t>STR7.2B14/15 Q3</t>
  </si>
  <si>
    <t>WOR7.2B14/15 Q3</t>
  </si>
  <si>
    <t>ENG7.3B14/15 Q3</t>
  </si>
  <si>
    <t>SEC7.3B14/15 Q3</t>
  </si>
  <si>
    <t>ASPH7.3B14/15 Q3</t>
  </si>
  <si>
    <t>PRH7.3B14/15 Q3</t>
  </si>
  <si>
    <t>RSC7.3B14/15 Q3</t>
  </si>
  <si>
    <t>DVH7.3B14/15 Q3</t>
  </si>
  <si>
    <t>K&amp;C7.3B14/15 Q3</t>
  </si>
  <si>
    <t>QEQM7.3B14/15 Q3</t>
  </si>
  <si>
    <t>WHH7.3B14/15 Q3</t>
  </si>
  <si>
    <t>CONQ7.3B14/15 Q3</t>
  </si>
  <si>
    <t>EDGH7.3B14/15 Q3</t>
  </si>
  <si>
    <t>ESUH7.3B14/15 Q3</t>
  </si>
  <si>
    <t>Frimley7.3B14/15 Q3</t>
  </si>
  <si>
    <t>MDGH7.3B14/15 Q3</t>
  </si>
  <si>
    <t>TWH7.3B14/15 Q3</t>
  </si>
  <si>
    <t>Medway7.3B14/15 Q3</t>
  </si>
  <si>
    <t>RSCH7.3B14/15 Q3</t>
  </si>
  <si>
    <t>SASH7.3B14/15 Q3</t>
  </si>
  <si>
    <t>STR7.3B14/15 Q3</t>
  </si>
  <si>
    <t>WOR7.3B14/15 Q3</t>
  </si>
  <si>
    <t>ENG7.4B14/15 Q3</t>
  </si>
  <si>
    <t>SEC7.4B14/15 Q3</t>
  </si>
  <si>
    <t>ASPH7.4B14/15 Q3</t>
  </si>
  <si>
    <t>PRH7.4B14/15 Q3</t>
  </si>
  <si>
    <t>RSC7.4B14/15 Q3</t>
  </si>
  <si>
    <t>DVH7.4B14/15 Q3</t>
  </si>
  <si>
    <t>K&amp;C7.4B14/15 Q3</t>
  </si>
  <si>
    <t>QEQM7.4B14/15 Q3</t>
  </si>
  <si>
    <t>WHH7.4B14/15 Q3</t>
  </si>
  <si>
    <t>ASPHD513/14 Q4</t>
  </si>
  <si>
    <t>PRHD513/14 Q4</t>
  </si>
  <si>
    <t>RSCD513/14 Q4</t>
  </si>
  <si>
    <t>DVHD513/14 Q4</t>
  </si>
  <si>
    <t>K&amp;CD513/14 Q4</t>
  </si>
  <si>
    <t>QEQMD513/14 Q4</t>
  </si>
  <si>
    <t>WHHD513/14 Q4</t>
  </si>
  <si>
    <t>CONQD513/14 Q4</t>
  </si>
  <si>
    <t>EDGHD513/14 Q4</t>
  </si>
  <si>
    <t>ESUHD513/14 Q4</t>
  </si>
  <si>
    <t>FrimleyD513/14 Q4</t>
  </si>
  <si>
    <t>MDGHD513/14 Q4</t>
  </si>
  <si>
    <t>TWHD513/14 Q4</t>
  </si>
  <si>
    <t>MedwayD513/14 Q4</t>
  </si>
  <si>
    <t>RSCHD513/14 Q4</t>
  </si>
  <si>
    <t>SASHD513/14 Q4</t>
  </si>
  <si>
    <t>STRD513/14 Q4</t>
  </si>
  <si>
    <t>WORD513/14 Q4</t>
  </si>
  <si>
    <t>ENG5.1B13/14 Q4</t>
  </si>
  <si>
    <t>ASPHPCSS15/16 Q4</t>
  </si>
  <si>
    <t>15/16 Q4</t>
  </si>
  <si>
    <t>PRHPCSS15/16 Q4</t>
  </si>
  <si>
    <t>RSCPCSS15/16 Q4</t>
  </si>
  <si>
    <t>DVHPCSS15/16 Q4</t>
  </si>
  <si>
    <t>K&amp;CPCSS15/16 Q4</t>
  </si>
  <si>
    <t>QEQMPCSS15/16 Q4</t>
  </si>
  <si>
    <t>WHHPCSS15/16 Q4</t>
  </si>
  <si>
    <t>EDGHPCSS15/16 Q4</t>
  </si>
  <si>
    <t>ESUHPCSS15/16 Q4</t>
  </si>
  <si>
    <t>FrimleyPCSS15/16 Q4</t>
  </si>
  <si>
    <t>MDGHPCSS15/16 Q4</t>
  </si>
  <si>
    <t>TWHPCSS15/16 Q4</t>
  </si>
  <si>
    <t>MedwayPCSS15/16 Q4</t>
  </si>
  <si>
    <t>RSCHPCSS15/16 Q4</t>
  </si>
  <si>
    <t>SASHPCSS15/16 Q4</t>
  </si>
  <si>
    <t>STRPCSS15/16 Q4</t>
  </si>
  <si>
    <t>WORPCSS15/16 Q4</t>
  </si>
  <si>
    <t>PORTPCSS15/16 Q4</t>
  </si>
  <si>
    <t>ENGD115/16 Q4</t>
  </si>
  <si>
    <t>SECD115/16 Q4</t>
  </si>
  <si>
    <t>ASPHD115/16 Q4</t>
  </si>
  <si>
    <t>PRHD115/16 Q4</t>
  </si>
  <si>
    <t>RSCD115/16 Q4</t>
  </si>
  <si>
    <t>DVHD115/16 Q4</t>
  </si>
  <si>
    <t>K&amp;CD115/16 Q4</t>
  </si>
  <si>
    <t>QEQMD115/16 Q4</t>
  </si>
  <si>
    <t>WHHD115/16 Q4</t>
  </si>
  <si>
    <t>EDGHD115/16 Q4</t>
  </si>
  <si>
    <t>ESUHD115/16 Q4</t>
  </si>
  <si>
    <t>FrimleyD115/16 Q4</t>
  </si>
  <si>
    <t>MDGHD115/16 Q4</t>
  </si>
  <si>
    <t>TWHD115/16 Q4</t>
  </si>
  <si>
    <t>MedwayD115/16 Q4</t>
  </si>
  <si>
    <t>RSCHD115/16 Q4</t>
  </si>
  <si>
    <t>SASHD115/16 Q4</t>
  </si>
  <si>
    <t>STRD115/16 Q4</t>
  </si>
  <si>
    <t>WORD115/16 Q4</t>
  </si>
  <si>
    <t>ENG1.1B15/16 Q4</t>
  </si>
  <si>
    <t>SEC1.1B15/16 Q4</t>
  </si>
  <si>
    <t>ASPH1.1B15/16 Q4</t>
  </si>
  <si>
    <t>PRH1.1B15/16 Q4</t>
  </si>
  <si>
    <t>RSC1.1B15/16 Q4</t>
  </si>
  <si>
    <t>DVH1.1B15/16 Q4</t>
  </si>
  <si>
    <t>K&amp;C1.1B15/16 Q4</t>
  </si>
  <si>
    <t>QEQM1.1B15/16 Q4</t>
  </si>
  <si>
    <t>WHH1.1B15/16 Q4</t>
  </si>
  <si>
    <t>EDGH1.1B15/16 Q4</t>
  </si>
  <si>
    <t>ESUH1.1B15/16 Q4</t>
  </si>
  <si>
    <t>PRH4.1B13/14 Q3</t>
  </si>
  <si>
    <t>RSC4.1B13/14 Q3</t>
  </si>
  <si>
    <t>DVH4.1B13/14 Q3</t>
  </si>
  <si>
    <t>K&amp;C4.1B13/14 Q3</t>
  </si>
  <si>
    <t>QEQM4.1B13/14 Q3</t>
  </si>
  <si>
    <t>WHH4.1B13/14 Q3</t>
  </si>
  <si>
    <t>CONQ4.1B13/14 Q3</t>
  </si>
  <si>
    <t>EDGH4.1B13/14 Q3</t>
  </si>
  <si>
    <t>ESUH4.1B13/14 Q3</t>
  </si>
  <si>
    <t>Frimley4.1B13/14 Q3</t>
  </si>
  <si>
    <t>MDGH4.1B13/14 Q3</t>
  </si>
  <si>
    <t>TWH4.1B13/14 Q3</t>
  </si>
  <si>
    <t>Medway4.1B13/14 Q3</t>
  </si>
  <si>
    <t>RSCH4.1B13/14 Q3</t>
  </si>
  <si>
    <t>SASH4.1B13/14 Q3</t>
  </si>
  <si>
    <t>STR4.1B13/14 Q3</t>
  </si>
  <si>
    <t>WOR4.1B13/14 Q3</t>
  </si>
  <si>
    <t>ENG4.2B13/14 Q3</t>
  </si>
  <si>
    <t>SEC4.2B13/14 Q3</t>
  </si>
  <si>
    <t>ASPH4.2B13/14 Q3</t>
  </si>
  <si>
    <t>PRH4.2B13/14 Q3</t>
  </si>
  <si>
    <t>RSC4.2B13/14 Q3</t>
  </si>
  <si>
    <t>DVH4.2B13/14 Q3</t>
  </si>
  <si>
    <t>K&amp;C4.2B13/14 Q3</t>
  </si>
  <si>
    <t>QEQM4.2B13/14 Q3</t>
  </si>
  <si>
    <t>WHH4.2B13/14 Q3</t>
  </si>
  <si>
    <t>CONQ4.2B13/14 Q3</t>
  </si>
  <si>
    <t>EDGH4.2B13/14 Q3</t>
  </si>
  <si>
    <t>ESUH4.2B13/14 Q3</t>
  </si>
  <si>
    <t>Frimley4.2B13/14 Q3</t>
  </si>
  <si>
    <t>MDGH4.2B13/14 Q3</t>
  </si>
  <si>
    <t>TWH4.2B13/14 Q3</t>
  </si>
  <si>
    <t>Medway4.2B13/14 Q3</t>
  </si>
  <si>
    <t>RSCH4.2B13/14 Q3</t>
  </si>
  <si>
    <t>SASH4.2B13/14 Q3</t>
  </si>
  <si>
    <t>STR4.2B13/14 Q3</t>
  </si>
  <si>
    <t>WOR4.2B13/14 Q3</t>
  </si>
  <si>
    <t>ENG4.3B13/14 Q3</t>
  </si>
  <si>
    <t>SEC4.3B13/14 Q3</t>
  </si>
  <si>
    <t>ASPH4.3B13/14 Q3</t>
  </si>
  <si>
    <t>PRH4.3B13/14 Q3</t>
  </si>
  <si>
    <t>RSC4.3B13/14 Q3</t>
  </si>
  <si>
    <t>DVH4.3B13/14 Q3</t>
  </si>
  <si>
    <t>K&amp;C4.3B13/14 Q3</t>
  </si>
  <si>
    <t>QEQM4.3B13/14 Q3</t>
  </si>
  <si>
    <t>WHH4.3B13/14 Q3</t>
  </si>
  <si>
    <t>CONQ4.3B13/14 Q3</t>
  </si>
  <si>
    <t>EDGH4.3B13/14 Q3</t>
  </si>
  <si>
    <t>ESUH4.3B13/14 Q3</t>
  </si>
  <si>
    <t>Frimley4.3B13/14 Q3</t>
  </si>
  <si>
    <t>MDGH4.3B13/14 Q3</t>
  </si>
  <si>
    <t>TWH4.3B13/14 Q3</t>
  </si>
  <si>
    <t>Medway4.3B13/14 Q3</t>
  </si>
  <si>
    <t>RSCH4.3B13/14 Q3</t>
  </si>
  <si>
    <t>SASH4.3B13/14 Q3</t>
  </si>
  <si>
    <t>STR4.3B13/14 Q3</t>
  </si>
  <si>
    <t>WOR4.3B13/14 Q3</t>
  </si>
  <si>
    <t>ENG4.4B13/14 Q3</t>
  </si>
  <si>
    <t>SEC4.4B13/14 Q3</t>
  </si>
  <si>
    <t>ASPH4.4B13/14 Q3</t>
  </si>
  <si>
    <t>PRH4.4B13/14 Q3</t>
  </si>
  <si>
    <t>RSC4.4B13/14 Q3</t>
  </si>
  <si>
    <t>DVH4.4B13/14 Q3</t>
  </si>
  <si>
    <t>K&amp;C4.4B13/14 Q3</t>
  </si>
  <si>
    <t>QEQM4.4B13/14 Q3</t>
  </si>
  <si>
    <t>WHH4.4B13/14 Q3</t>
  </si>
  <si>
    <t>CONQ4.4B13/14 Q3</t>
  </si>
  <si>
    <t>EDGH4.4B13/14 Q3</t>
  </si>
  <si>
    <t>ESUH4.4B13/14 Q3</t>
  </si>
  <si>
    <t>Frimley4.4B13/14 Q3</t>
  </si>
  <si>
    <t>MDGH4.4B13/14 Q3</t>
  </si>
  <si>
    <t>TWH4.4B13/14 Q3</t>
  </si>
  <si>
    <t>Medway4.4B13/14 Q3</t>
  </si>
  <si>
    <t>RSCH4.4B13/14 Q3</t>
  </si>
  <si>
    <t>SASH4.4B13/14 Q3</t>
  </si>
  <si>
    <t>STR4.4B13/14 Q3</t>
  </si>
  <si>
    <t>WOR4.4B13/14 Q3</t>
  </si>
  <si>
    <t>ENG4.5B13/14 Q3</t>
  </si>
  <si>
    <t>SEC4.5B13/14 Q3</t>
  </si>
  <si>
    <t>ASPH4.5B13/14 Q3</t>
  </si>
  <si>
    <t>PRH4.5B13/14 Q3</t>
  </si>
  <si>
    <t>RSC4.5B13/14 Q3</t>
  </si>
  <si>
    <t>DVH4.5B13/14 Q3</t>
  </si>
  <si>
    <t>K&amp;C4.5B13/14 Q3</t>
  </si>
  <si>
    <t>QEQM4.5B13/14 Q3</t>
  </si>
  <si>
    <t>WHH4.5B13/14 Q3</t>
  </si>
  <si>
    <t>CONQ4.5B13/14 Q3</t>
  </si>
  <si>
    <t>EDGH4.5B13/14 Q3</t>
  </si>
  <si>
    <t>ESUH4.5B13/14 Q3</t>
  </si>
  <si>
    <t>Frimley4.5B13/14 Q3</t>
  </si>
  <si>
    <t>MDGH4.5B13/14 Q3</t>
  </si>
  <si>
    <t>TWH4.5B13/14 Q3</t>
  </si>
  <si>
    <t>Medway4.5B13/14 Q3</t>
  </si>
  <si>
    <t>RSCH4.5B13/14 Q3</t>
  </si>
  <si>
    <t>SASH4.5B13/14 Q3</t>
  </si>
  <si>
    <t>STR4.5B13/14 Q3</t>
  </si>
  <si>
    <t>WOR4.5B13/14 Q3</t>
  </si>
  <si>
    <t>ENG4.6B13/14 Q3</t>
  </si>
  <si>
    <t>SEC4.6B13/14 Q3</t>
  </si>
  <si>
    <t>ASPH4.6B13/14 Q3</t>
  </si>
  <si>
    <t>PRH4.6B13/14 Q3</t>
  </si>
  <si>
    <t>RSC4.6B13/14 Q3</t>
  </si>
  <si>
    <t>DVH4.6B13/14 Q3</t>
  </si>
  <si>
    <t>K&amp;C4.6B13/14 Q3</t>
  </si>
  <si>
    <t>QEQM4.6B13/14 Q3</t>
  </si>
  <si>
    <t>WHH4.6B13/14 Q3</t>
  </si>
  <si>
    <t>CONQ4.6B13/14 Q3</t>
  </si>
  <si>
    <t>EDGH4.6B13/14 Q3</t>
  </si>
  <si>
    <t>ESUH4.6B13/14 Q3</t>
  </si>
  <si>
    <t>Frimley4.6B13/14 Q3</t>
  </si>
  <si>
    <t>MDGH4.6B13/14 Q3</t>
  </si>
  <si>
    <t>TWH4.6B13/14 Q3</t>
  </si>
  <si>
    <t>Medway4.6B13/14 Q3</t>
  </si>
  <si>
    <t>RSCH4.6B13/14 Q3</t>
  </si>
  <si>
    <t>SASH4.6B13/14 Q3</t>
  </si>
  <si>
    <t>STR4.6B13/14 Q3</t>
  </si>
  <si>
    <t>WOR4.6B13/14 Q3</t>
  </si>
  <si>
    <t>ENGD513/14 Q3</t>
  </si>
  <si>
    <t>SECD513/14 Q3</t>
  </si>
  <si>
    <t>ASPHD513/14 Q3</t>
  </si>
  <si>
    <t>PRHD513/14 Q3</t>
  </si>
  <si>
    <t>RSCD513/14 Q3</t>
  </si>
  <si>
    <t>DVHD513/14 Q3</t>
  </si>
  <si>
    <t>K&amp;CD513/14 Q3</t>
  </si>
  <si>
    <t>QEQMD513/14 Q3</t>
  </si>
  <si>
    <t>WHHD513/14 Q3</t>
  </si>
  <si>
    <t>CONQD513/14 Q3</t>
  </si>
  <si>
    <t>EDGHD513/14 Q3</t>
  </si>
  <si>
    <t>ESUHD513/14 Q3</t>
  </si>
  <si>
    <t>FrimleyD513/14 Q3</t>
  </si>
  <si>
    <t>MDGHD513/14 Q3</t>
  </si>
  <si>
    <t>TWHD513/14 Q3</t>
  </si>
  <si>
    <t>MedwayD513/14 Q3</t>
  </si>
  <si>
    <t>RSCHD513/14 Q3</t>
  </si>
  <si>
    <t>SASHD513/14 Q3</t>
  </si>
  <si>
    <t>STRD513/14 Q3</t>
  </si>
  <si>
    <t>WORD513/14 Q3</t>
  </si>
  <si>
    <t>ENG5.1B13/14 Q3</t>
  </si>
  <si>
    <t>SEC5.1B13/14 Q3</t>
  </si>
  <si>
    <t>ASPH5.1B13/14 Q3</t>
  </si>
  <si>
    <t>PRH5.1B13/14 Q3</t>
  </si>
  <si>
    <t>RSC5.1B13/14 Q3</t>
  </si>
  <si>
    <t>DVH5.1B13/14 Q3</t>
  </si>
  <si>
    <t>K&amp;C5.1B13/14 Q3</t>
  </si>
  <si>
    <t>QEQM5.1B13/14 Q3</t>
  </si>
  <si>
    <t>WHH5.1B13/14 Q3</t>
  </si>
  <si>
    <t>CONQ5.1B13/14 Q3</t>
  </si>
  <si>
    <t>EDGH5.1B13/14 Q3</t>
  </si>
  <si>
    <t>ESUH5.1B13/14 Q3</t>
  </si>
  <si>
    <t>Frimley5.1B13/14 Q3</t>
  </si>
  <si>
    <t>MDGH5.1B13/14 Q3</t>
  </si>
  <si>
    <t>TWH5.1B13/14 Q3</t>
  </si>
  <si>
    <t>Medway5.1B13/14 Q3</t>
  </si>
  <si>
    <t>RSCH5.1B13/14 Q3</t>
  </si>
  <si>
    <t>SASH5.1B13/14 Q3</t>
  </si>
  <si>
    <t>STR5.1B13/14 Q3</t>
  </si>
  <si>
    <t>WOR5.1B13/14 Q3</t>
  </si>
  <si>
    <t>ENG5.2B13/14 Q3</t>
  </si>
  <si>
    <t>SEC5.2B13/14 Q3</t>
  </si>
  <si>
    <t>ASPH5.2B13/14 Q3</t>
  </si>
  <si>
    <t>PORT</t>
  </si>
  <si>
    <t>WHHD1013/14 Q4</t>
  </si>
  <si>
    <t>CONQD1013/14 Q4</t>
  </si>
  <si>
    <t>EDGHD1013/14 Q4</t>
  </si>
  <si>
    <t>ESUHD1013/14 Q4</t>
  </si>
  <si>
    <t>FrimleyD1013/14 Q4</t>
  </si>
  <si>
    <t>MDGHD1013/14 Q4</t>
  </si>
  <si>
    <t>TWHD1013/14 Q4</t>
  </si>
  <si>
    <t>MedwayD1013/14 Q4</t>
  </si>
  <si>
    <t>RSCHD1013/14 Q4</t>
  </si>
  <si>
    <t>SASHD1013/14 Q4</t>
  </si>
  <si>
    <t>STRD1013/14 Q4</t>
  </si>
  <si>
    <t>WORD1013/14 Q4</t>
  </si>
  <si>
    <t>10.1B</t>
  </si>
  <si>
    <t>10.2B</t>
  </si>
  <si>
    <t>10.3B</t>
  </si>
  <si>
    <t>10.4B</t>
  </si>
  <si>
    <t>ENG</t>
  </si>
  <si>
    <t>Max</t>
  </si>
  <si>
    <t>Trust</t>
  </si>
  <si>
    <t>Domain</t>
  </si>
  <si>
    <t>Score</t>
  </si>
  <si>
    <t>ASPH</t>
  </si>
  <si>
    <t>ESUH</t>
  </si>
  <si>
    <t>Frimley</t>
  </si>
  <si>
    <t>RSC</t>
  </si>
  <si>
    <t>SASH</t>
  </si>
  <si>
    <t>Period</t>
  </si>
  <si>
    <t>13/14 Q3</t>
  </si>
  <si>
    <t>13/14 Q4</t>
  </si>
  <si>
    <t>13/14 Q2</t>
  </si>
  <si>
    <t>SEC</t>
  </si>
  <si>
    <t>England</t>
  </si>
  <si>
    <t>Domain 1: Scanning</t>
  </si>
  <si>
    <t>Domain 3: Thrombolysis</t>
  </si>
  <si>
    <t>Domain 6: Physiotherapy</t>
  </si>
  <si>
    <t>Domain 2: Stroke Unit</t>
  </si>
  <si>
    <t>Domain 4: Specialist Assessments</t>
  </si>
  <si>
    <t>Domain 5: Occupational Therapy</t>
  </si>
  <si>
    <t>Domain 7: Speech &amp; Language Therapy</t>
  </si>
  <si>
    <t>Domain 8: Multidisciplinary Team Working</t>
  </si>
  <si>
    <t>Domain 9: Standards by Discharge</t>
  </si>
  <si>
    <t>Domain 10: Discharge Processes</t>
  </si>
  <si>
    <t>ENGD113/14 Q2</t>
  </si>
  <si>
    <t>D1</t>
  </si>
  <si>
    <t>SECD113/14 Q2</t>
  </si>
  <si>
    <t>ASPHD113/14 Q2</t>
  </si>
  <si>
    <t>PRHD113/14 Q2</t>
  </si>
  <si>
    <t>PRH</t>
  </si>
  <si>
    <t>RSCD113/14 Q2</t>
  </si>
  <si>
    <t>DVHD113/14 Q2</t>
  </si>
  <si>
    <t>DVH</t>
  </si>
  <si>
    <t>K&amp;CD113/14 Q2</t>
  </si>
  <si>
    <t>K&amp;C</t>
  </si>
  <si>
    <t>QEQMD113/14 Q2</t>
  </si>
  <si>
    <t>QEQM</t>
  </si>
  <si>
    <t>WHHD113/14 Q2</t>
  </si>
  <si>
    <t>WHH</t>
  </si>
  <si>
    <t>CONQD113/14 Q2</t>
  </si>
  <si>
    <t>CONQ</t>
  </si>
  <si>
    <t/>
  </si>
  <si>
    <t>EDGHD113/14 Q2</t>
  </si>
  <si>
    <t>EDGH</t>
  </si>
  <si>
    <t>ESUHD113/14 Q2</t>
  </si>
  <si>
    <t>FrimleyD113/14 Q2</t>
  </si>
  <si>
    <t>MDGHD113/14 Q2</t>
  </si>
  <si>
    <t>MDGH</t>
  </si>
  <si>
    <t>TWHD113/14 Q2</t>
  </si>
  <si>
    <t>TWH</t>
  </si>
  <si>
    <t>MedwayD113/14 Q2</t>
  </si>
  <si>
    <t>Medway</t>
  </si>
  <si>
    <t>RSCHD113/14 Q2</t>
  </si>
  <si>
    <t>RSCH</t>
  </si>
  <si>
    <t>SASHD113/14 Q2</t>
  </si>
  <si>
    <t>STRD113/14 Q2</t>
  </si>
  <si>
    <t>STR</t>
  </si>
  <si>
    <t>WORD113/14 Q2</t>
  </si>
  <si>
    <t>WOR</t>
  </si>
  <si>
    <t>ENG1.1B13/14 Q2</t>
  </si>
  <si>
    <t>1.1B</t>
  </si>
  <si>
    <t>SEC1.1B13/14 Q2</t>
  </si>
  <si>
    <t>ASPH1.1B13/14 Q2</t>
  </si>
  <si>
    <t>PRH1.1B13/14 Q2</t>
  </si>
  <si>
    <t>RSC1.1B13/14 Q2</t>
  </si>
  <si>
    <t>DVH1.1B13/14 Q2</t>
  </si>
  <si>
    <t>K&amp;C1.1B13/14 Q2</t>
  </si>
  <si>
    <t>QEQM1.1B13/14 Q2</t>
  </si>
  <si>
    <t>WHH1.1B13/14 Q2</t>
  </si>
  <si>
    <t>CONQ1.1B13/14 Q2</t>
  </si>
  <si>
    <t>EDGH1.1B13/14 Q2</t>
  </si>
  <si>
    <t>ESUH1.1B13/14 Q2</t>
  </si>
  <si>
    <t>Frimley1.1B13/14 Q2</t>
  </si>
  <si>
    <t>MDGH1.1B13/14 Q2</t>
  </si>
  <si>
    <t>TWH1.1B13/14 Q2</t>
  </si>
  <si>
    <t>Medway1.1B13/14 Q2</t>
  </si>
  <si>
    <t>RSCH1.1B13/14 Q2</t>
  </si>
  <si>
    <t>SASH1.1B13/14 Q2</t>
  </si>
  <si>
    <t>STR1.1B13/14 Q2</t>
  </si>
  <si>
    <t>WOR1.1B13/14 Q2</t>
  </si>
  <si>
    <t>ENG1.2B13/14 Q2</t>
  </si>
  <si>
    <t>1.2B</t>
  </si>
  <si>
    <t>SEC1.2B13/14 Q2</t>
  </si>
  <si>
    <t>ASPH1.2B13/14 Q2</t>
  </si>
  <si>
    <t>PRH1.2B13/14 Q2</t>
  </si>
  <si>
    <t>WHHD1013/14 Q2</t>
  </si>
  <si>
    <t>CONQD1013/14 Q2</t>
  </si>
  <si>
    <t>EDGHD1013/14 Q2</t>
  </si>
  <si>
    <t>ESUHD1013/14 Q2</t>
  </si>
  <si>
    <t>FrimleyD1013/14 Q2</t>
  </si>
  <si>
    <t>MDGHD1013/14 Q2</t>
  </si>
  <si>
    <t>TWHD1013/14 Q2</t>
  </si>
  <si>
    <t>MedwayD1013/14 Q2</t>
  </si>
  <si>
    <t>RSCHD1013/14 Q2</t>
  </si>
  <si>
    <t>SASHD1013/14 Q2</t>
  </si>
  <si>
    <t>STRD1013/14 Q2</t>
  </si>
  <si>
    <t>WORD1013/14 Q2</t>
  </si>
  <si>
    <t>ENGD113/14 Q3</t>
  </si>
  <si>
    <t>SECD113/14 Q3</t>
  </si>
  <si>
    <t>ASPHD113/14 Q3</t>
  </si>
  <si>
    <t>PRHD113/14 Q3</t>
  </si>
  <si>
    <t>RSCD113/14 Q3</t>
  </si>
  <si>
    <t>DVHD113/14 Q3</t>
  </si>
  <si>
    <t>K&amp;CD113/14 Q3</t>
  </si>
  <si>
    <t>QEQMD113/14 Q3</t>
  </si>
  <si>
    <t>WHHD113/14 Q3</t>
  </si>
  <si>
    <t>CONQD113/14 Q3</t>
  </si>
  <si>
    <t>EDGHD113/14 Q3</t>
  </si>
  <si>
    <t>ESUHD113/14 Q3</t>
  </si>
  <si>
    <t>FrimleyD113/14 Q3</t>
  </si>
  <si>
    <t>MDGHD113/14 Q3</t>
  </si>
  <si>
    <t>TWHD113/14 Q3</t>
  </si>
  <si>
    <t>MedwayD113/14 Q3</t>
  </si>
  <si>
    <t>RSCHD113/14 Q3</t>
  </si>
  <si>
    <t>SASHD113/14 Q3</t>
  </si>
  <si>
    <t>STRD113/14 Q3</t>
  </si>
  <si>
    <t>WORD113/14 Q3</t>
  </si>
  <si>
    <t>ENG1.1B13/14 Q3</t>
  </si>
  <si>
    <t>SEC1.1B13/14 Q3</t>
  </si>
  <si>
    <t>ASPH1.1B13/14 Q3</t>
  </si>
  <si>
    <t>PRH1.1B13/14 Q3</t>
  </si>
  <si>
    <t>RSC1.1B13/14 Q3</t>
  </si>
  <si>
    <t>DVH1.1B13/14 Q3</t>
  </si>
  <si>
    <t>K&amp;C1.1B13/14 Q3</t>
  </si>
  <si>
    <t>QEQM1.1B13/14 Q3</t>
  </si>
  <si>
    <t>WHH1.1B13/14 Q3</t>
  </si>
  <si>
    <t>CONQ1.1B13/14 Q3</t>
  </si>
  <si>
    <t>EDGH1.1B13/14 Q3</t>
  </si>
  <si>
    <t>ESUH1.1B13/14 Q3</t>
  </si>
  <si>
    <t>Frimley1.1B13/14 Q3</t>
  </si>
  <si>
    <t>MDGH1.1B13/14 Q3</t>
  </si>
  <si>
    <t>TWH1.1B13/14 Q3</t>
  </si>
  <si>
    <t>Medway1.1B13/14 Q3</t>
  </si>
  <si>
    <t>RSCH1.1B13/14 Q3</t>
  </si>
  <si>
    <t>SASH1.1B13/14 Q3</t>
  </si>
  <si>
    <t>STR1.1B13/14 Q3</t>
  </si>
  <si>
    <t>WOR1.1B13/14 Q3</t>
  </si>
  <si>
    <t>ENG1.2B13/14 Q3</t>
  </si>
  <si>
    <t>SEC1.2B13/14 Q3</t>
  </si>
  <si>
    <t>ASPH1.2B13/14 Q3</t>
  </si>
  <si>
    <t>PRH1.2B13/14 Q3</t>
  </si>
  <si>
    <t>RSC1.2B13/14 Q3</t>
  </si>
  <si>
    <t>DVH1.2B13/14 Q3</t>
  </si>
  <si>
    <t>K&amp;C1.2B13/14 Q3</t>
  </si>
  <si>
    <t>QEQM1.2B13/14 Q3</t>
  </si>
  <si>
    <t>WHH1.2B13/14 Q3</t>
  </si>
  <si>
    <t>CONQ1.2B13/14 Q3</t>
  </si>
  <si>
    <t>ENGD114/15 Q1</t>
  </si>
  <si>
    <t>14/15 Q1</t>
  </si>
  <si>
    <t>SECD114/15 Q1</t>
  </si>
  <si>
    <t>ASPHD114/15 Q1</t>
  </si>
  <si>
    <t>PRHD114/15 Q1</t>
  </si>
  <si>
    <t>RSCD114/15 Q1</t>
  </si>
  <si>
    <t>DVHD114/15 Q1</t>
  </si>
  <si>
    <t>K&amp;CD114/15 Q1</t>
  </si>
  <si>
    <t>QEQMD114/15 Q1</t>
  </si>
  <si>
    <t>WHHD114/15 Q1</t>
  </si>
  <si>
    <t>CONQD114/15 Q1</t>
  </si>
  <si>
    <t>EDGHD114/15 Q1</t>
  </si>
  <si>
    <t>ESUHD114/15 Q1</t>
  </si>
  <si>
    <t>FrimleyD114/15 Q1</t>
  </si>
  <si>
    <t>MDGHD114/15 Q1</t>
  </si>
  <si>
    <t>TWHD114/15 Q1</t>
  </si>
  <si>
    <t>MedwayD114/15 Q1</t>
  </si>
  <si>
    <t>RSCHD114/15 Q1</t>
  </si>
  <si>
    <t>SASHD114/15 Q1</t>
  </si>
  <si>
    <t>STRD114/15 Q1</t>
  </si>
  <si>
    <t>WORD114/15 Q1</t>
  </si>
  <si>
    <t>ENG1.1B14/15 Q1</t>
  </si>
  <si>
    <t>SEC1.1B14/15 Q1</t>
  </si>
  <si>
    <t>ASPH1.1B14/15 Q1</t>
  </si>
  <si>
    <t>PRH1.1B14/15 Q1</t>
  </si>
  <si>
    <t>RSC1.1B14/15 Q1</t>
  </si>
  <si>
    <t>DVH1.1B14/15 Q1</t>
  </si>
  <si>
    <t>K&amp;C1.1B14/15 Q1</t>
  </si>
  <si>
    <t>QEQM1.1B14/15 Q1</t>
  </si>
  <si>
    <t>WHH1.1B14/15 Q1</t>
  </si>
  <si>
    <t>CONQ1.1B14/15 Q1</t>
  </si>
  <si>
    <t>EDGH1.1B14/15 Q1</t>
  </si>
  <si>
    <t>ESUH1.1B14/15 Q1</t>
  </si>
  <si>
    <t>Frimley1.1B14/15 Q1</t>
  </si>
  <si>
    <t>MDGH1.1B14/15 Q1</t>
  </si>
  <si>
    <t>TWH1.1B14/15 Q1</t>
  </si>
  <si>
    <t>Medway1.1B14/15 Q1</t>
  </si>
  <si>
    <t>RSCH1.1B14/15 Q1</t>
  </si>
  <si>
    <t>SASH1.1B14/15 Q1</t>
  </si>
  <si>
    <t>STR1.1B14/15 Q1</t>
  </si>
  <si>
    <t>WOR1.1B14/15 Q1</t>
  </si>
  <si>
    <t>ENG1.2B14/15 Q1</t>
  </si>
  <si>
    <t>SEC1.2B14/15 Q1</t>
  </si>
  <si>
    <t>ASPH1.2B14/15 Q1</t>
  </si>
  <si>
    <t>PRH1.2B14/15 Q1</t>
  </si>
  <si>
    <t>RSC1.2B14/15 Q1</t>
  </si>
  <si>
    <t>DVH1.2B14/15 Q1</t>
  </si>
  <si>
    <t>K&amp;C1.2B14/15 Q1</t>
  </si>
  <si>
    <t>QEQM1.2B14/15 Q1</t>
  </si>
  <si>
    <t>WHH1.2B14/15 Q1</t>
  </si>
  <si>
    <t>CONQ1.2B14/15 Q1</t>
  </si>
  <si>
    <t>EDGH1.2B14/15 Q1</t>
  </si>
  <si>
    <t>ESUH1.2B14/15 Q1</t>
  </si>
  <si>
    <t>Frimley1.2B14/15 Q1</t>
  </si>
  <si>
    <t>MDGH1.2B14/15 Q1</t>
  </si>
  <si>
    <t>TWH1.2B14/15 Q1</t>
  </si>
  <si>
    <t>Medway1.2B14/15 Q1</t>
  </si>
  <si>
    <t>RSCH1.2B14/15 Q1</t>
  </si>
  <si>
    <t>SASH1.2B14/15 Q1</t>
  </si>
  <si>
    <t>STR1.2B14/15 Q1</t>
  </si>
  <si>
    <t>WOR1.2B14/15 Q1</t>
  </si>
  <si>
    <t>ENG1.3B14/15 Q1</t>
  </si>
  <si>
    <t>SEC1.3B14/15 Q1</t>
  </si>
  <si>
    <t>ASPH1.3B14/15 Q1</t>
  </si>
  <si>
    <t>PRH1.3B14/15 Q1</t>
  </si>
  <si>
    <t>RSC1.3B14/15 Q1</t>
  </si>
  <si>
    <t>DVH1.3B14/15 Q1</t>
  </si>
  <si>
    <t>K&amp;C1.3B14/15 Q1</t>
  </si>
  <si>
    <t>QEQM1.3B14/15 Q1</t>
  </si>
  <si>
    <t>WHH1.3B14/15 Q1</t>
  </si>
  <si>
    <t>CONQ1.3B14/15 Q1</t>
  </si>
  <si>
    <t>EDGH1.3B14/15 Q1</t>
  </si>
  <si>
    <t>ESUH1.3B14/15 Q1</t>
  </si>
  <si>
    <t>Frimley1.3B14/15 Q1</t>
  </si>
  <si>
    <t>MDGH1.3B14/15 Q1</t>
  </si>
  <si>
    <t>TWH1.3B14/15 Q1</t>
  </si>
  <si>
    <t>Medway1.3B14/15 Q1</t>
  </si>
  <si>
    <t>RSCH1.3B14/15 Q1</t>
  </si>
  <si>
    <t>SASH1.3B14/15 Q1</t>
  </si>
  <si>
    <t>STR1.3B14/15 Q1</t>
  </si>
  <si>
    <t>WOR1.3B14/15 Q1</t>
  </si>
  <si>
    <t>ENGD214/15 Q1</t>
  </si>
  <si>
    <t>SECD214/15 Q1</t>
  </si>
  <si>
    <t>ASPHD214/15 Q1</t>
  </si>
  <si>
    <t>PRHD214/15 Q1</t>
  </si>
  <si>
    <t>RSCD214/15 Q1</t>
  </si>
  <si>
    <t>DVHD214/15 Q1</t>
  </si>
  <si>
    <t>K&amp;CD214/15 Q1</t>
  </si>
  <si>
    <t>QEQMD214/15 Q1</t>
  </si>
  <si>
    <t>WHHD214/15 Q1</t>
  </si>
  <si>
    <t>CONQD214/15 Q1</t>
  </si>
  <si>
    <t>EDGHD214/15 Q1</t>
  </si>
  <si>
    <t>ESUHD214/15 Q1</t>
  </si>
  <si>
    <t>FrimleyD214/15 Q1</t>
  </si>
  <si>
    <t>MDGHD214/15 Q1</t>
  </si>
  <si>
    <t>TWHD214/15 Q1</t>
  </si>
  <si>
    <t>MedwayD214/15 Q1</t>
  </si>
  <si>
    <t>RSCHD214/15 Q1</t>
  </si>
  <si>
    <t>SASHD214/15 Q1</t>
  </si>
  <si>
    <t>STRD214/15 Q1</t>
  </si>
  <si>
    <t>WORD214/15 Q1</t>
  </si>
  <si>
    <t>ENG2.1B14/15 Q1</t>
  </si>
  <si>
    <t>SEC2.1B14/15 Q1</t>
  </si>
  <si>
    <t>ASPH2.1B14/15 Q1</t>
  </si>
  <si>
    <t>PRH2.1B14/15 Q1</t>
  </si>
  <si>
    <t>RSC2.1B14/15 Q1</t>
  </si>
  <si>
    <t>DVH2.1B14/15 Q1</t>
  </si>
  <si>
    <t>K&amp;C2.1B14/15 Q1</t>
  </si>
  <si>
    <t>QEQM2.1B14/15 Q1</t>
  </si>
  <si>
    <t>WHH2.1B14/15 Q1</t>
  </si>
  <si>
    <t>CONQ2.1B14/15 Q1</t>
  </si>
  <si>
    <t>EDGH2.1B14/15 Q1</t>
  </si>
  <si>
    <t>ESUH2.1B14/15 Q1</t>
  </si>
  <si>
    <t>Frimley2.1B14/15 Q1</t>
  </si>
  <si>
    <t>MDGH2.1B14/15 Q1</t>
  </si>
  <si>
    <t>TWH2.1B14/15 Q1</t>
  </si>
  <si>
    <t>Medway2.1B14/15 Q1</t>
  </si>
  <si>
    <t>RSCH2.1B14/15 Q1</t>
  </si>
  <si>
    <t>SASH2.1B14/15 Q1</t>
  </si>
  <si>
    <t>STR2.1B14/15 Q1</t>
  </si>
  <si>
    <t>WOR2.1B14/15 Q1</t>
  </si>
  <si>
    <t>ENG2.2B14/15 Q1</t>
  </si>
  <si>
    <t>SEC2.2B14/15 Q1</t>
  </si>
  <si>
    <t>ASPH2.2B14/15 Q1</t>
  </si>
  <si>
    <t>PRH2.2B14/15 Q1</t>
  </si>
  <si>
    <t>RSC2.2B14/15 Q1</t>
  </si>
  <si>
    <t>DVH2.2B14/15 Q1</t>
  </si>
  <si>
    <t>K&amp;C2.2B14/15 Q1</t>
  </si>
  <si>
    <t>QEQM2.2B14/15 Q1</t>
  </si>
  <si>
    <t>PRHD114/15 Q2</t>
  </si>
  <si>
    <t>RSCD114/15 Q2</t>
  </si>
  <si>
    <t>QEQMD114/15 Q2</t>
  </si>
  <si>
    <t>ESUHD114/15 Q2</t>
  </si>
  <si>
    <t>SASHD114/15 Q2</t>
  </si>
  <si>
    <t>K&amp;CD114/15 Q2</t>
  </si>
  <si>
    <t>WHHD114/15 Q2</t>
  </si>
  <si>
    <t>EDGHD114/15 Q2</t>
  </si>
  <si>
    <t>K&amp;CD1014/15 Q2</t>
  </si>
  <si>
    <t>STRD1014/15 Q2</t>
  </si>
  <si>
    <t>PRHD1014/15 Q2</t>
  </si>
  <si>
    <t>WORD1014/15 Q2</t>
  </si>
  <si>
    <t>ENGD1014/15 Q2</t>
  </si>
  <si>
    <t>EDGHD1014/15 Q2</t>
  </si>
  <si>
    <t>SECD1014/15 Q2</t>
  </si>
  <si>
    <t>QEQMD1014/15 Q2</t>
  </si>
  <si>
    <t>SASHD1014/15 Q2</t>
  </si>
  <si>
    <t>ESUHD1014/15 Q2</t>
  </si>
  <si>
    <t>DVHD1014/15 Q2</t>
  </si>
  <si>
    <t>RSCD1014/15 Q2</t>
  </si>
  <si>
    <t>TWHD1014/15 Q2</t>
  </si>
  <si>
    <t>FrimleyD1014/15 Q2</t>
  </si>
  <si>
    <t>MedwayD1014/15 Q2</t>
  </si>
  <si>
    <t>RSCHD1014/15 Q2</t>
  </si>
  <si>
    <t>MDGHD1014/15 Q2</t>
  </si>
  <si>
    <t>WHHD1014/15 Q2</t>
  </si>
  <si>
    <t>ASPHD1014/15 Q2</t>
  </si>
  <si>
    <t>TWHD214/15 Q2</t>
  </si>
  <si>
    <t>MedwayD214/15 Q2</t>
  </si>
  <si>
    <t>ASPHD214/15 Q2</t>
  </si>
  <si>
    <t>DVHD214/15 Q2</t>
  </si>
  <si>
    <t>SASHD214/15 Q2</t>
  </si>
  <si>
    <t>RSCHD214/15 Q2</t>
  </si>
  <si>
    <t>ENGD214/15 Q2</t>
  </si>
  <si>
    <t>K&amp;CD214/15 Q2</t>
  </si>
  <si>
    <t>RSCD214/15 Q2</t>
  </si>
  <si>
    <t>ESUHD214/15 Q2</t>
  </si>
  <si>
    <t>MDGHD214/15 Q2</t>
  </si>
  <si>
    <t>SECD214/15 Q2</t>
  </si>
  <si>
    <t>STRD214/15 Q2</t>
  </si>
  <si>
    <t>QEQMD214/15 Q2</t>
  </si>
  <si>
    <t>PRHD214/15 Q2</t>
  </si>
  <si>
    <t>FrimleyD214/15 Q2</t>
  </si>
  <si>
    <t>WHHD214/15 Q2</t>
  </si>
  <si>
    <t>WORD214/15 Q2</t>
  </si>
  <si>
    <t>EDGHD214/15 Q2</t>
  </si>
  <si>
    <t>TWHD314/15 Q2</t>
  </si>
  <si>
    <t>MedwayD314/15 Q2</t>
  </si>
  <si>
    <t>EDGHD314/15 Q2</t>
  </si>
  <si>
    <t>DVHD314/15 Q2</t>
  </si>
  <si>
    <t>ESUHD314/15 Q2</t>
  </si>
  <si>
    <t>RSCHD314/15 Q2</t>
  </si>
  <si>
    <t>MDGHD314/15 Q2</t>
  </si>
  <si>
    <t>SECD314/15 Q2</t>
  </si>
  <si>
    <t>ENGD314/15 Q2</t>
  </si>
  <si>
    <t>SASHD314/15 Q2</t>
  </si>
  <si>
    <t>FrimleyD314/15 Q2</t>
  </si>
  <si>
    <t>QEQMD314/15 Q2</t>
  </si>
  <si>
    <t>K&amp;CD314/15 Q2</t>
  </si>
  <si>
    <t>RSCD314/15 Q2</t>
  </si>
  <si>
    <t>WHHD314/15 Q2</t>
  </si>
  <si>
    <t>PRHD314/15 Q2</t>
  </si>
  <si>
    <t>WORD314/15 Q2</t>
  </si>
  <si>
    <t>ASPHD314/15 Q2</t>
  </si>
  <si>
    <t>STRD314/15 Q2</t>
  </si>
  <si>
    <t>MedwayD414/15 Q2</t>
  </si>
  <si>
    <t>PRHD414/15 Q2</t>
  </si>
  <si>
    <t>EDGHD414/15 Q2</t>
  </si>
  <si>
    <t>MDGHD414/15 Q2</t>
  </si>
  <si>
    <t>ENGD414/15 Q2</t>
  </si>
  <si>
    <t>DVHD414/15 Q2</t>
  </si>
  <si>
    <t>RSCHD414/15 Q2</t>
  </si>
  <si>
    <t>TWHD414/15 Q2</t>
  </si>
  <si>
    <t>STRD414/15 Q2</t>
  </si>
  <si>
    <t>SECD414/15 Q2</t>
  </si>
  <si>
    <t>WORD414/15 Q2</t>
  </si>
  <si>
    <t>ASPHD414/15 Q2</t>
  </si>
  <si>
    <t>ESUHD414/15 Q2</t>
  </si>
  <si>
    <t>SASHD414/15 Q2</t>
  </si>
  <si>
    <t>RSCD414/15 Q2</t>
  </si>
  <si>
    <t>QEQMD414/15 Q2</t>
  </si>
  <si>
    <t>FrimleyD414/15 Q2</t>
  </si>
  <si>
    <t>WHHD414/15 Q2</t>
  </si>
  <si>
    <t>K&amp;CD414/15 Q2</t>
  </si>
  <si>
    <t>K&amp;CD514/15 Q2</t>
  </si>
  <si>
    <t>PRHD514/15 Q2</t>
  </si>
  <si>
    <t>MedwayD514/15 Q2</t>
  </si>
  <si>
    <t>DVHD514/15 Q2</t>
  </si>
  <si>
    <t>EDGHD514/15 Q2</t>
  </si>
  <si>
    <t>TWHD514/15 Q2</t>
  </si>
  <si>
    <t>FrimleyD514/15 Q2</t>
  </si>
  <si>
    <t>RSCD514/15 Q2</t>
  </si>
  <si>
    <t>SECD514/15 Q2</t>
  </si>
  <si>
    <t>QEQMD514/15 Q2</t>
  </si>
  <si>
    <t>STRD514/15 Q2</t>
  </si>
  <si>
    <t>ESUHD514/15 Q2</t>
  </si>
  <si>
    <t>ENGD514/15 Q2</t>
  </si>
  <si>
    <t>ASPHD514/15 Q2</t>
  </si>
  <si>
    <t>SASHD514/15 Q2</t>
  </si>
  <si>
    <t>WORD514/15 Q2</t>
  </si>
  <si>
    <t>RSCHD514/15 Q2</t>
  </si>
  <si>
    <t>MDGHD514/15 Q2</t>
  </si>
  <si>
    <t>WHHD514/15 Q2</t>
  </si>
  <si>
    <t>K&amp;CD614/15 Q2</t>
  </si>
  <si>
    <t>MedwayD614/15 Q2</t>
  </si>
  <si>
    <t>PRHD614/15 Q2</t>
  </si>
  <si>
    <t>RSCD614/15 Q2</t>
  </si>
  <si>
    <t>STRD614/15 Q2</t>
  </si>
  <si>
    <t>ESUHD614/15 Q2</t>
  </si>
  <si>
    <t>EDGHD614/15 Q2</t>
  </si>
  <si>
    <t>TWHD614/15 Q2</t>
  </si>
  <si>
    <t>DVHD614/15 Q2</t>
  </si>
  <si>
    <t>SASHD614/15 Q2</t>
  </si>
  <si>
    <t>SECD614/15 Q2</t>
  </si>
  <si>
    <t>ENGD614/15 Q2</t>
  </si>
  <si>
    <t>QEQMD614/15 Q2</t>
  </si>
  <si>
    <t>MDGHD614/15 Q2</t>
  </si>
  <si>
    <t>WORD614/15 Q2</t>
  </si>
  <si>
    <t>ASPHD614/15 Q2</t>
  </si>
  <si>
    <t>FrimleyD614/15 Q2</t>
  </si>
  <si>
    <t>WHHD614/15 Q2</t>
  </si>
  <si>
    <t>RSCHD614/15 Q2</t>
  </si>
  <si>
    <t>K&amp;CD714/15 Q2</t>
  </si>
  <si>
    <t>FrimleyD714/15 Q2</t>
  </si>
  <si>
    <t>EDGHD714/15 Q2</t>
  </si>
  <si>
    <t>TWHD714/15 Q2</t>
  </si>
  <si>
    <t>DVHD714/15 Q2</t>
  </si>
  <si>
    <t>QEQMD714/15 Q2</t>
  </si>
  <si>
    <t>ESUHD714/15 Q2</t>
  </si>
  <si>
    <t>MedwayD714/15 Q2</t>
  </si>
  <si>
    <t>RSCHD413/14 Q3</t>
  </si>
  <si>
    <t>SASHD413/14 Q3</t>
  </si>
  <si>
    <t>STRD413/14 Q3</t>
  </si>
  <si>
    <t>WORD413/14 Q3</t>
  </si>
  <si>
    <t>ENG4.1B13/14 Q3</t>
  </si>
  <si>
    <t>SEC4.1B13/14 Q3</t>
  </si>
  <si>
    <t>ASPH4.1B13/14 Q3</t>
  </si>
  <si>
    <t xml:space="preserve">5.2 Median number of minutes per day on which occupational therapy is received </t>
  </si>
  <si>
    <t xml:space="preserve">5.3 Median % of days as an inpatient on which occupational therapy is received </t>
  </si>
  <si>
    <t xml:space="preserve">6.2 Median number of minutes per day on which physiotherapy is received </t>
  </si>
  <si>
    <t>6.3 Median % of days as an inpatient on which physiotherapy is received</t>
  </si>
  <si>
    <t>ENG10.1B13/14 Q2</t>
  </si>
  <si>
    <t>SEC10.1B13/14 Q2</t>
  </si>
  <si>
    <t>ASPH10.1B13/14 Q2</t>
  </si>
  <si>
    <t>PRH10.1B13/14 Q2</t>
  </si>
  <si>
    <t>RSC10.1B13/14 Q2</t>
  </si>
  <si>
    <t>DVH10.1B13/14 Q2</t>
  </si>
  <si>
    <t>K&amp;C10.1B13/14 Q2</t>
  </si>
  <si>
    <t>QEQM10.1B13/14 Q2</t>
  </si>
  <si>
    <t>WHH10.1B13/14 Q2</t>
  </si>
  <si>
    <t>CONQ10.1B13/14 Q2</t>
  </si>
  <si>
    <t>EDGH10.1B13/14 Q2</t>
  </si>
  <si>
    <t>ESUH10.1B13/14 Q2</t>
  </si>
  <si>
    <t>Frimley10.1B13/14 Q2</t>
  </si>
  <si>
    <t>MDGH10.1B13/14 Q2</t>
  </si>
  <si>
    <t>TWH10.1B13/14 Q2</t>
  </si>
  <si>
    <t>Medway10.1B13/14 Q2</t>
  </si>
  <si>
    <t>RSCH10.1B13/14 Q2</t>
  </si>
  <si>
    <t>SASH10.1B13/14 Q2</t>
  </si>
  <si>
    <t>STR10.1B13/14 Q2</t>
  </si>
  <si>
    <t>WOR10.1B13/14 Q2</t>
  </si>
  <si>
    <t>ENG10.2B13/14 Q2</t>
  </si>
  <si>
    <t>SEC10.2B13/14 Q2</t>
  </si>
  <si>
    <t>ASPH10.2B13/14 Q2</t>
  </si>
  <si>
    <t>PRH10.2B13/14 Q2</t>
  </si>
  <si>
    <t>RSC10.2B13/14 Q2</t>
  </si>
  <si>
    <t>DVH10.2B13/14 Q2</t>
  </si>
  <si>
    <t>K&amp;C10.2B13/14 Q2</t>
  </si>
  <si>
    <t>QEQM10.2B13/14 Q2</t>
  </si>
  <si>
    <t>WHH10.2B13/14 Q2</t>
  </si>
  <si>
    <t>CONQ10.2B13/14 Q2</t>
  </si>
  <si>
    <t>EDGH10.2B13/14 Q2</t>
  </si>
  <si>
    <t>ESUH10.2B13/14 Q2</t>
  </si>
  <si>
    <t>Frimley10.2B13/14 Q2</t>
  </si>
  <si>
    <t>MDGH10.2B13/14 Q2</t>
  </si>
  <si>
    <t>TWH10.2B13/14 Q2</t>
  </si>
  <si>
    <t>Medway10.2B13/14 Q2</t>
  </si>
  <si>
    <t>RSCH10.2B13/14 Q2</t>
  </si>
  <si>
    <t>SASH10.2B13/14 Q2</t>
  </si>
  <si>
    <t>STR10.2B13/14 Q2</t>
  </si>
  <si>
    <t>WOR10.2B13/14 Q2</t>
  </si>
  <si>
    <t>ENG10.3B13/14 Q2</t>
  </si>
  <si>
    <t>SEC10.3B13/14 Q2</t>
  </si>
  <si>
    <t>ASPH10.3B13/14 Q2</t>
  </si>
  <si>
    <t>PRH10.3B13/14 Q2</t>
  </si>
  <si>
    <t>RSC10.3B13/14 Q2</t>
  </si>
  <si>
    <t>DVH10.3B13/14 Q2</t>
  </si>
  <si>
    <t>K&amp;C10.3B13/14 Q2</t>
  </si>
  <si>
    <t>QEQM10.3B13/14 Q2</t>
  </si>
  <si>
    <t>WHH10.3B13/14 Q2</t>
  </si>
  <si>
    <t>CONQ10.3B13/14 Q2</t>
  </si>
  <si>
    <t>EDGH10.3B13/14 Q2</t>
  </si>
  <si>
    <t>ESUH10.3B13/14 Q2</t>
  </si>
  <si>
    <t>Frimley10.3B13/14 Q2</t>
  </si>
  <si>
    <t>MDGH10.3B13/14 Q2</t>
  </si>
  <si>
    <t>TWH10.3B13/14 Q2</t>
  </si>
  <si>
    <t>Medway10.3B13/14 Q2</t>
  </si>
  <si>
    <t>RSCH10.3B13/14 Q2</t>
  </si>
  <si>
    <t>SASH10.3B13/14 Q2</t>
  </si>
  <si>
    <t>STR10.3B13/14 Q2</t>
  </si>
  <si>
    <t>WOR10.3B13/14 Q2</t>
  </si>
  <si>
    <t>ENG10.4B13/14 Q2</t>
  </si>
  <si>
    <t>SEC10.4B13/14 Q2</t>
  </si>
  <si>
    <t>ASPH10.4B13/14 Q2</t>
  </si>
  <si>
    <t>PRH10.4B13/14 Q2</t>
  </si>
  <si>
    <t>RSC10.4B13/14 Q2</t>
  </si>
  <si>
    <t>DVH10.4B13/14 Q2</t>
  </si>
  <si>
    <t>K&amp;C10.4B13/14 Q2</t>
  </si>
  <si>
    <t>QEQM10.4B13/14 Q2</t>
  </si>
  <si>
    <t>WHH10.4B13/14 Q2</t>
  </si>
  <si>
    <t>CONQ10.4B13/14 Q2</t>
  </si>
  <si>
    <t>EDGH10.4B13/14 Q2</t>
  </si>
  <si>
    <t>ESUH10.4B13/14 Q2</t>
  </si>
  <si>
    <t>Frimley10.4B13/14 Q2</t>
  </si>
  <si>
    <t>MDGH10.4B13/14 Q2</t>
  </si>
  <si>
    <t>TWH10.4B13/14 Q2</t>
  </si>
  <si>
    <t>Medway10.4B13/14 Q2</t>
  </si>
  <si>
    <t>RSCH10.4B13/14 Q2</t>
  </si>
  <si>
    <t>SASH10.4B13/14 Q2</t>
  </si>
  <si>
    <t>STR10.4B13/14 Q2</t>
  </si>
  <si>
    <t>WOR10.4B13/14 Q2</t>
  </si>
  <si>
    <t>ENG10.1B13/14 Q3</t>
  </si>
  <si>
    <t>SEC10.1B13/14 Q3</t>
  </si>
  <si>
    <t>ASPH10.1B13/14 Q3</t>
  </si>
  <si>
    <t>PRH10.1B13/14 Q3</t>
  </si>
  <si>
    <t>RSC10.1B13/14 Q3</t>
  </si>
  <si>
    <t>DVH10.1B13/14 Q3</t>
  </si>
  <si>
    <t>K&amp;C10.1B13/14 Q3</t>
  </si>
  <si>
    <t>QEQM10.1B13/14 Q3</t>
  </si>
  <si>
    <t>WHH10.1B13/14 Q3</t>
  </si>
  <si>
    <t>CONQ10.1B13/14 Q3</t>
  </si>
  <si>
    <t>EDGH10.1B13/14 Q3</t>
  </si>
  <si>
    <t>ESUH10.1B13/14 Q3</t>
  </si>
  <si>
    <t>Frimley10.1B13/14 Q3</t>
  </si>
  <si>
    <t>MDGH10.1B13/14 Q3</t>
  </si>
  <si>
    <t>TWH10.1B13/14 Q3</t>
  </si>
  <si>
    <t>Medway10.1B13/14 Q3</t>
  </si>
  <si>
    <t>RSCH10.1B13/14 Q3</t>
  </si>
  <si>
    <t>SASH10.1B13/14 Q3</t>
  </si>
  <si>
    <t>STR10.1B13/14 Q3</t>
  </si>
  <si>
    <t>WOR10.1B13/14 Q3</t>
  </si>
  <si>
    <t>ENG10.2B13/14 Q3</t>
  </si>
  <si>
    <t>SEC10.2B13/14 Q3</t>
  </si>
  <si>
    <t>ASPH10.2B13/14 Q3</t>
  </si>
  <si>
    <t>PRH10.2B13/14 Q3</t>
  </si>
  <si>
    <t>RSC10.2B13/14 Q3</t>
  </si>
  <si>
    <t>DVH10.2B13/14 Q3</t>
  </si>
  <si>
    <t>K&amp;C10.2B13/14 Q3</t>
  </si>
  <si>
    <t>QEQM10.2B13/14 Q3</t>
  </si>
  <si>
    <t>WHH10.2B13/14 Q3</t>
  </si>
  <si>
    <t>CONQ10.2B13/14 Q3</t>
  </si>
  <si>
    <t>EDGH10.2B13/14 Q3</t>
  </si>
  <si>
    <t>ESUH10.2B13/14 Q3</t>
  </si>
  <si>
    <t>Frimley10.2B13/14 Q3</t>
  </si>
  <si>
    <t>MDGH10.2B13/14 Q3</t>
  </si>
  <si>
    <t>TWH10.2B13/14 Q3</t>
  </si>
  <si>
    <t>Medway10.2B13/14 Q3</t>
  </si>
  <si>
    <t>RSCH10.2B13/14 Q3</t>
  </si>
  <si>
    <t>SASH10.2B13/14 Q3</t>
  </si>
  <si>
    <t>STR10.2B13/14 Q3</t>
  </si>
  <si>
    <t>WOR10.2B13/14 Q3</t>
  </si>
  <si>
    <t>ENG10.3B13/14 Q3</t>
  </si>
  <si>
    <t>SEC10.3B13/14 Q3</t>
  </si>
  <si>
    <t>ASPH10.3B13/14 Q3</t>
  </si>
  <si>
    <t>PRH10.3B13/14 Q3</t>
  </si>
  <si>
    <t>RSC10.3B13/14 Q3</t>
  </si>
  <si>
    <t>DVH10.3B13/14 Q3</t>
  </si>
  <si>
    <t>K&amp;C10.3B13/14 Q3</t>
  </si>
  <si>
    <t>QEQM10.3B13/14 Q3</t>
  </si>
  <si>
    <t>WHH10.3B13/14 Q3</t>
  </si>
  <si>
    <t>CONQ10.3B13/14 Q3</t>
  </si>
  <si>
    <t>EDGH10.3B13/14 Q3</t>
  </si>
  <si>
    <t>ESUH10.3B13/14 Q3</t>
  </si>
  <si>
    <t>Frimley10.3B13/14 Q3</t>
  </si>
  <si>
    <t>MDGH10.3B13/14 Q3</t>
  </si>
  <si>
    <t>TWH10.3B13/14 Q3</t>
  </si>
  <si>
    <t>Medway10.3B13/14 Q3</t>
  </si>
  <si>
    <t>RSCH10.3B13/14 Q3</t>
  </si>
  <si>
    <t>SASH10.3B13/14 Q3</t>
  </si>
  <si>
    <t>STR10.3B13/14 Q3</t>
  </si>
  <si>
    <t>WOR10.3B13/14 Q3</t>
  </si>
  <si>
    <t>ENG10.4B13/14 Q3</t>
  </si>
  <si>
    <t>SEC10.4B13/14 Q3</t>
  </si>
  <si>
    <t>ASPH10.4B13/14 Q3</t>
  </si>
  <si>
    <t>PRH10.4B13/14 Q3</t>
  </si>
  <si>
    <t>RSC10.4B13/14 Q3</t>
  </si>
  <si>
    <t>DVH10.4B13/14 Q3</t>
  </si>
  <si>
    <t>K&amp;C10.4B13/14 Q3</t>
  </si>
  <si>
    <t>QEQM10.4B13/14 Q3</t>
  </si>
  <si>
    <t>WHH10.4B13/14 Q3</t>
  </si>
  <si>
    <t>CONQ10.4B13/14 Q3</t>
  </si>
  <si>
    <t>EDGH10.4B13/14 Q3</t>
  </si>
  <si>
    <t>ESUH10.4B13/14 Q3</t>
  </si>
  <si>
    <t>Frimley10.4B13/14 Q3</t>
  </si>
  <si>
    <t>MDGH10.4B13/14 Q3</t>
  </si>
  <si>
    <t>TWH10.4B13/14 Q3</t>
  </si>
  <si>
    <t>Medway10.4B13/14 Q3</t>
  </si>
  <si>
    <t>RSCH10.4B13/14 Q3</t>
  </si>
  <si>
    <t>SASH10.4B13/14 Q3</t>
  </si>
  <si>
    <t>STR10.4B13/14 Q3</t>
  </si>
  <si>
    <t>WOR10.4B13/14 Q3</t>
  </si>
  <si>
    <t>ENG10.1B13/14 Q4</t>
  </si>
  <si>
    <t>SEC10.1B13/14 Q4</t>
  </si>
  <si>
    <t>ASPH10.1B13/14 Q4</t>
  </si>
  <si>
    <t>PRH10.1B13/14 Q4</t>
  </si>
  <si>
    <t>RSC10.1B13/14 Q4</t>
  </si>
  <si>
    <t>DVH10.1B13/14 Q4</t>
  </si>
  <si>
    <t>K&amp;C10.1B13/14 Q4</t>
  </si>
  <si>
    <t>QEQM10.1B13/14 Q4</t>
  </si>
  <si>
    <t>WHH10.1B13/14 Q4</t>
  </si>
  <si>
    <t>CONQ10.1B13/14 Q4</t>
  </si>
  <si>
    <t>EDGH10.1B13/14 Q4</t>
  </si>
  <si>
    <t>ESUH10.1B13/14 Q4</t>
  </si>
  <si>
    <t>Frimley10.1B13/14 Q4</t>
  </si>
  <si>
    <t>MDGH10.1B13/14 Q4</t>
  </si>
  <si>
    <t>TWH10.1B13/14 Q4</t>
  </si>
  <si>
    <t>Medway10.1B13/14 Q4</t>
  </si>
  <si>
    <t>RSCH10.1B13/14 Q4</t>
  </si>
  <si>
    <t>SASH10.1B13/14 Q4</t>
  </si>
  <si>
    <t>STR10.1B13/14 Q4</t>
  </si>
  <si>
    <t>WOR10.1B13/14 Q4</t>
  </si>
  <si>
    <t>ENG10.2B13/14 Q4</t>
  </si>
  <si>
    <t>SEC10.2B13/14 Q4</t>
  </si>
  <si>
    <t>ASPH10.2B13/14 Q4</t>
  </si>
  <si>
    <t>PRH10.2B13/14 Q4</t>
  </si>
  <si>
    <t>RSC10.2B13/14 Q4</t>
  </si>
  <si>
    <t>DVH10.2B13/14 Q4</t>
  </si>
  <si>
    <t>K&amp;C10.2B13/14 Q4</t>
  </si>
  <si>
    <t>QEQM10.2B13/14 Q4</t>
  </si>
  <si>
    <t>WHH10.2B13/14 Q4</t>
  </si>
  <si>
    <t>CONQ10.2B13/14 Q4</t>
  </si>
  <si>
    <t>EDGH10.2B13/14 Q4</t>
  </si>
  <si>
    <t>ESUH10.2B13/14 Q4</t>
  </si>
  <si>
    <t>Frimley10.2B13/14 Q4</t>
  </si>
  <si>
    <t>MDGH10.2B13/14 Q4</t>
  </si>
  <si>
    <t>TWH10.2B13/14 Q4</t>
  </si>
  <si>
    <t>Medway10.2B13/14 Q4</t>
  </si>
  <si>
    <t>RSCH10.2B13/14 Q4</t>
  </si>
  <si>
    <t>SASH10.2B13/14 Q4</t>
  </si>
  <si>
    <t>STR10.2B13/14 Q4</t>
  </si>
  <si>
    <t>WOR10.2B13/14 Q4</t>
  </si>
  <si>
    <t>ENG10.3B13/14 Q4</t>
  </si>
  <si>
    <t>SEC10.3B13/14 Q4</t>
  </si>
  <si>
    <t>ASPH10.3B13/14 Q4</t>
  </si>
  <si>
    <t>PRH10.3B13/14 Q4</t>
  </si>
  <si>
    <t>RSC10.3B13/14 Q4</t>
  </si>
  <si>
    <t>DVH10.3B13/14 Q4</t>
  </si>
  <si>
    <t>K&amp;C10.3B13/14 Q4</t>
  </si>
  <si>
    <t>QEQM10.3B13/14 Q4</t>
  </si>
  <si>
    <t>WHH10.3B13/14 Q4</t>
  </si>
  <si>
    <t>CONQ10.3B13/14 Q4</t>
  </si>
  <si>
    <t>EDGH10.3B13/14 Q4</t>
  </si>
  <si>
    <t>ESUH10.3B13/14 Q4</t>
  </si>
  <si>
    <t>Frimley10.3B13/14 Q4</t>
  </si>
  <si>
    <t>MDGH10.3B13/14 Q4</t>
  </si>
  <si>
    <t>TWH10.3B13/14 Q4</t>
  </si>
  <si>
    <t>Medway10.3B13/14 Q4</t>
  </si>
  <si>
    <t>RSCH10.3B13/14 Q4</t>
  </si>
  <si>
    <t>SASH10.3B13/14 Q4</t>
  </si>
  <si>
    <t>STR10.3B13/14 Q4</t>
  </si>
  <si>
    <t>WOR10.3B13/14 Q4</t>
  </si>
  <si>
    <t>ENG10.4B13/14 Q4</t>
  </si>
  <si>
    <t>SEC10.4B13/14 Q4</t>
  </si>
  <si>
    <t>ASPH10.4B13/14 Q4</t>
  </si>
  <si>
    <t>PRH10.4B13/14 Q4</t>
  </si>
  <si>
    <t>RSC10.4B13/14 Q4</t>
  </si>
  <si>
    <t>DVH10.4B13/14 Q4</t>
  </si>
  <si>
    <t>K&amp;C10.4B13/14 Q4</t>
  </si>
  <si>
    <t>QEQM10.4B13/14 Q4</t>
  </si>
  <si>
    <t>WHH10.4B13/14 Q4</t>
  </si>
  <si>
    <t>CONQ10.4B13/14 Q4</t>
  </si>
  <si>
    <t>EDGH10.4B13/14 Q4</t>
  </si>
  <si>
    <t>ESUH10.4B13/14 Q4</t>
  </si>
  <si>
    <t>Frimley10.4B13/14 Q4</t>
  </si>
  <si>
    <t>MDGH10.4B13/14 Q4</t>
  </si>
  <si>
    <t>PRHD314/15 Q1</t>
  </si>
  <si>
    <t>RSCD314/15 Q1</t>
  </si>
  <si>
    <t>DVHD314/15 Q1</t>
  </si>
  <si>
    <t>K&amp;CD314/15 Q1</t>
  </si>
  <si>
    <t>QEQMD314/15 Q1</t>
  </si>
  <si>
    <t>WHHD314/15 Q1</t>
  </si>
  <si>
    <t>CONQD314/15 Q1</t>
  </si>
  <si>
    <t>EDGHD314/15 Q1</t>
  </si>
  <si>
    <t>ESUHD314/15 Q1</t>
  </si>
  <si>
    <t>FrimleyD314/15 Q1</t>
  </si>
  <si>
    <t>MDGHD314/15 Q1</t>
  </si>
  <si>
    <t>TWHD314/15 Q1</t>
  </si>
  <si>
    <t>MedwayD314/15 Q1</t>
  </si>
  <si>
    <t>RSCHD314/15 Q1</t>
  </si>
  <si>
    <t>SASHD314/15 Q1</t>
  </si>
  <si>
    <t>STRD314/15 Q1</t>
  </si>
  <si>
    <t>WORD314/15 Q1</t>
  </si>
  <si>
    <t>ENG3.1B14/15 Q1</t>
  </si>
  <si>
    <t>SEC3.1B14/15 Q1</t>
  </si>
  <si>
    <t>ASPH3.1B14/15 Q1</t>
  </si>
  <si>
    <t>PRH3.1B14/15 Q1</t>
  </si>
  <si>
    <t>RSC3.1B14/15 Q1</t>
  </si>
  <si>
    <t>DVH3.1B14/15 Q1</t>
  </si>
  <si>
    <t>K&amp;C3.1B14/15 Q1</t>
  </si>
  <si>
    <t>QEQM3.1B14/15 Q1</t>
  </si>
  <si>
    <t>WHH3.1B14/15 Q1</t>
  </si>
  <si>
    <t>CONQ3.1B14/15 Q1</t>
  </si>
  <si>
    <t>EDGH3.1B14/15 Q1</t>
  </si>
  <si>
    <t>ESUH3.1B14/15 Q1</t>
  </si>
  <si>
    <t>Frimley3.1B14/15 Q1</t>
  </si>
  <si>
    <t>MDGH3.1B14/15 Q1</t>
  </si>
  <si>
    <t>TWH3.1B14/15 Q1</t>
  </si>
  <si>
    <t>Medway3.1B14/15 Q1</t>
  </si>
  <si>
    <t>RSCH3.1B14/15 Q1</t>
  </si>
  <si>
    <t>SASH3.1B14/15 Q1</t>
  </si>
  <si>
    <t>STR3.1B14/15 Q1</t>
  </si>
  <si>
    <t>WOR3.1B14/15 Q1</t>
  </si>
  <si>
    <t>ENG3.2B14/15 Q1</t>
  </si>
  <si>
    <t>SEC3.2B14/15 Q1</t>
  </si>
  <si>
    <t>ASPH3.2B14/15 Q1</t>
  </si>
  <si>
    <t>PRH3.2B14/15 Q1</t>
  </si>
  <si>
    <t>RSC3.2B14/15 Q1</t>
  </si>
  <si>
    <t>DVH3.2B14/15 Q1</t>
  </si>
  <si>
    <t>K&amp;C3.2B14/15 Q1</t>
  </si>
  <si>
    <t>QEQM3.2B14/15 Q1</t>
  </si>
  <si>
    <t>WHH3.2B14/15 Q1</t>
  </si>
  <si>
    <t>CONQ3.2B14/15 Q1</t>
  </si>
  <si>
    <t>EDGH3.2B14/15 Q1</t>
  </si>
  <si>
    <t>ESUH3.2B14/15 Q1</t>
  </si>
  <si>
    <t>Frimley3.2B14/15 Q1</t>
  </si>
  <si>
    <t>MDGH3.2B14/15 Q1</t>
  </si>
  <si>
    <t>TWH3.2B14/15 Q1</t>
  </si>
  <si>
    <t>Medway3.2B14/15 Q1</t>
  </si>
  <si>
    <t>RSCH3.2B14/15 Q1</t>
  </si>
  <si>
    <t>SASH3.2B14/15 Q1</t>
  </si>
  <si>
    <t>STR3.2B14/15 Q1</t>
  </si>
  <si>
    <t>WOR3.2B14/15 Q1</t>
  </si>
  <si>
    <t>ENG3.3B14/15 Q1</t>
  </si>
  <si>
    <t>SEC3.3B14/15 Q1</t>
  </si>
  <si>
    <t>ASPH3.3B14/15 Q1</t>
  </si>
  <si>
    <t>PRH3.3B14/15 Q1</t>
  </si>
  <si>
    <t>RSC3.3B14/15 Q1</t>
  </si>
  <si>
    <t>DVH3.3B14/15 Q1</t>
  </si>
  <si>
    <t>K&amp;C3.3B14/15 Q1</t>
  </si>
  <si>
    <t>QEQM3.3B14/15 Q1</t>
  </si>
  <si>
    <t>WHH3.3B14/15 Q1</t>
  </si>
  <si>
    <t>CONQ3.3B14/15 Q1</t>
  </si>
  <si>
    <t>EDGH3.3B14/15 Q1</t>
  </si>
  <si>
    <t>ESUH3.3B14/15 Q1</t>
  </si>
  <si>
    <t>Frimley3.3B14/15 Q1</t>
  </si>
  <si>
    <t>MDGH3.3B14/15 Q1</t>
  </si>
  <si>
    <t>TWH3.3B14/15 Q1</t>
  </si>
  <si>
    <t>Medway3.3B14/15 Q1</t>
  </si>
  <si>
    <t>RSCH3.3B14/15 Q1</t>
  </si>
  <si>
    <t>SASH3.3B14/15 Q1</t>
  </si>
  <si>
    <t>STR3.3B14/15 Q1</t>
  </si>
  <si>
    <t>WOR3.3B14/15 Q1</t>
  </si>
  <si>
    <t>FrimleyD515/16 Q1</t>
  </si>
  <si>
    <t>SASHD615/16 Q1</t>
  </si>
  <si>
    <t>STR2.1B15/16 Q1</t>
  </si>
  <si>
    <t>STR3.4B15/16 Q1</t>
  </si>
  <si>
    <t>WHHD815/16 Q1</t>
  </si>
  <si>
    <t>DVHD215/16 Q1</t>
  </si>
  <si>
    <t>ESUH4.5B15/16 Q1</t>
  </si>
  <si>
    <t>STRD115/16 Q1</t>
  </si>
  <si>
    <t>STR5.4B15/16 Q1</t>
  </si>
  <si>
    <t>WORD815/16 Q1</t>
  </si>
  <si>
    <t>STRD1015/16 Q1</t>
  </si>
  <si>
    <t>SECD515/16 Q1</t>
  </si>
  <si>
    <t>MedwayD815/16 Q1</t>
  </si>
  <si>
    <t>K&amp;C5.1B15/16 Q1</t>
  </si>
  <si>
    <t>WHHD615/16 Q1</t>
  </si>
  <si>
    <t>STR4.1B15/16 Q1</t>
  </si>
  <si>
    <t>SASHD1015/16 Q1</t>
  </si>
  <si>
    <t>MDGHD415/16 Q1</t>
  </si>
  <si>
    <t>EDGH1.1B15/16 Q1</t>
  </si>
  <si>
    <t>SASH3.3B15/16 Q1</t>
  </si>
  <si>
    <t>SECD815/16 Q1</t>
  </si>
  <si>
    <t>WORD315/16 Q1</t>
  </si>
  <si>
    <t>PRHD615/16 Q1</t>
  </si>
  <si>
    <t>DVH4.5B15/16 Q1</t>
  </si>
  <si>
    <t>DVH5.1B15/16 Q1</t>
  </si>
  <si>
    <t>WOR5.1B15/16 Q1</t>
  </si>
  <si>
    <t>STR6.1B15/16 Q1</t>
  </si>
  <si>
    <t>WORD1015/16 Q1</t>
  </si>
  <si>
    <t>ENG5.4B15/16 Q1</t>
  </si>
  <si>
    <t>RSCH7.1B15/16 Q1</t>
  </si>
  <si>
    <t>ENGD1015/16 Q1</t>
  </si>
  <si>
    <t>DVH6.3B15/16 Q1</t>
  </si>
  <si>
    <t>FrimleyD215/16 Q1</t>
  </si>
  <si>
    <t>STRD315/16 Q1</t>
  </si>
  <si>
    <t>TWHD515/16 Q1</t>
  </si>
  <si>
    <t>MDGH6.4B15/16 Q1</t>
  </si>
  <si>
    <t>FrimleyD815/16 Q1</t>
  </si>
  <si>
    <t>QEQMD815/16 Q1</t>
  </si>
  <si>
    <t>TWH4.1B15/16 Q1</t>
  </si>
  <si>
    <t>ENGD515/16 Q1</t>
  </si>
  <si>
    <t>ENGD415/16 Q1</t>
  </si>
  <si>
    <t>WHH4.1B15/16 Q1</t>
  </si>
  <si>
    <t>Frimley8.1B15/16 Q1</t>
  </si>
  <si>
    <t>ENG9.1B15/16 Q1</t>
  </si>
  <si>
    <t>Frimley9.3B15/16 Q1</t>
  </si>
  <si>
    <t>SECD615/16 Q1</t>
  </si>
  <si>
    <t>Frimley6.3B15/16 Q1</t>
  </si>
  <si>
    <t>SEC4.1B15/16 Q1</t>
  </si>
  <si>
    <t>PRHD1015/16 Q1</t>
  </si>
  <si>
    <t>TWHD415/16 Q1</t>
  </si>
  <si>
    <t>ESUHD815/16 Q1</t>
  </si>
  <si>
    <t>SECD1015/16 Q1</t>
  </si>
  <si>
    <t>ENGD815/16 Q1</t>
  </si>
  <si>
    <t>TWHD815/16 Q1</t>
  </si>
  <si>
    <t>ESUHD515/16 Q1</t>
  </si>
  <si>
    <t>DVH9.3B15/16 Q1</t>
  </si>
  <si>
    <t>DVHD415/16 Q1</t>
  </si>
  <si>
    <t>STRD515/16 Q1</t>
  </si>
  <si>
    <t>WOR5.4B15/16 Q1</t>
  </si>
  <si>
    <t>ENG4.1B15/16 Q1</t>
  </si>
  <si>
    <t>WORD515/16 Q1</t>
  </si>
  <si>
    <t>TWHD615/16 Q1</t>
  </si>
  <si>
    <t>STRD815/16 Q1</t>
  </si>
  <si>
    <t>K&amp;CD915/16 Q1</t>
  </si>
  <si>
    <t>SEC4.5B15/16 Q1</t>
  </si>
  <si>
    <t>STRD215/16 Q1</t>
  </si>
  <si>
    <t>FrimleyD315/16 Q1</t>
  </si>
  <si>
    <t>WHH10.4B15/16 Q1</t>
  </si>
  <si>
    <t>DVH8.5B15/16 Q1</t>
  </si>
  <si>
    <t>ASPHD315/16 Q1</t>
  </si>
  <si>
    <t>STR5.1B15/16 Q1</t>
  </si>
  <si>
    <t>PRH8.5B15/16 Q1</t>
  </si>
  <si>
    <t>ENGD615/16 Q1</t>
  </si>
  <si>
    <t>PRHD215/16 Q1</t>
  </si>
  <si>
    <t>TWH4.6B15/16 Q1</t>
  </si>
  <si>
    <t>RSCHD415/16 Q1</t>
  </si>
  <si>
    <t>DVH6.4B15/16 Q1</t>
  </si>
  <si>
    <t>ASPHD815/16 Q1</t>
  </si>
  <si>
    <t>ESUH3.2B15/16 Q1</t>
  </si>
  <si>
    <t>DVH3.3B15/16 Q1</t>
  </si>
  <si>
    <t>STRD415/16 Q1</t>
  </si>
  <si>
    <t>TWH8.5B15/16 Q1</t>
  </si>
  <si>
    <t>MDGHD915/16 Q1</t>
  </si>
  <si>
    <t>MDGH4.5B15/16 Q1</t>
  </si>
  <si>
    <t>Medway4.6B15/16 Q1</t>
  </si>
  <si>
    <t>SEC8.5B15/16 Q1</t>
  </si>
  <si>
    <t>SASHD815/16 Q1</t>
  </si>
  <si>
    <t>WHH2.3B15/16 Q1</t>
  </si>
  <si>
    <t>MDGHD615/16 Q1</t>
  </si>
  <si>
    <t>EDGHD415/16 Q1</t>
  </si>
  <si>
    <t>EDGH5.1B15/16 Q1</t>
  </si>
  <si>
    <t>ASPH6.4B15/16 Q1</t>
  </si>
  <si>
    <t>DVHD515/16 Q1</t>
  </si>
  <si>
    <t>WHH8.5B15/16 Q1</t>
  </si>
  <si>
    <t>WOR6.3B15/16 Q1</t>
  </si>
  <si>
    <t>DVHD915/16 Q1</t>
  </si>
  <si>
    <t>EDGHD915/16 Q1</t>
  </si>
  <si>
    <t>ASPHD615/16 Q1</t>
  </si>
  <si>
    <t>WHH4.3B15/16 Q1</t>
  </si>
  <si>
    <t>SEC5.1B15/16 Q1</t>
  </si>
  <si>
    <t>EDGH3.2B15/16 Q1</t>
  </si>
  <si>
    <t>SASH5.1B15/16 Q1</t>
  </si>
  <si>
    <t>WHHD515/16 Q1</t>
  </si>
  <si>
    <t>DVHD615/16 Q1</t>
  </si>
  <si>
    <t>Medway2.3B15/16 Q1</t>
  </si>
  <si>
    <t>MDGH4.6B15/16 Q1</t>
  </si>
  <si>
    <t>K&amp;C4.1B15/16 Q1</t>
  </si>
  <si>
    <t>SASHD415/16 Q1</t>
  </si>
  <si>
    <t>QEQM10.2B15/16 Q1</t>
  </si>
  <si>
    <t>ENG8.5B15/16 Q1</t>
  </si>
  <si>
    <t>WHH4.6B15/16 Q1</t>
  </si>
  <si>
    <t>K&amp;C6.1B15/16 Q1</t>
  </si>
  <si>
    <t>WOR6.1B15/16 Q1</t>
  </si>
  <si>
    <t>RSCD1015/16 Q1</t>
  </si>
  <si>
    <t>SASH2.3B15/16 Q1</t>
  </si>
  <si>
    <t>SECD415/16 Q1</t>
  </si>
  <si>
    <t>ENG5.1B15/16 Q1</t>
  </si>
  <si>
    <t>SEC3.2B15/16 Q1</t>
  </si>
  <si>
    <t>ENG3.2B15/16 Q1</t>
  </si>
  <si>
    <t>WHH6.1B15/16 Q1</t>
  </si>
  <si>
    <t>QEQM8.5B15/16 Q1</t>
  </si>
  <si>
    <t>MDGH9.1B15/16 Q1</t>
  </si>
  <si>
    <t>RSCHD815/16 Q1</t>
  </si>
  <si>
    <t>ESUHD915/16 Q1</t>
  </si>
  <si>
    <t>ENG4.6B15/16 Q1</t>
  </si>
  <si>
    <t>MDGHD815/16 Q1</t>
  </si>
  <si>
    <t>SASH6.1B15/16 Q1</t>
  </si>
  <si>
    <t>ENG2.3B15/16 Q1</t>
  </si>
  <si>
    <t>ESUH4.6B15/16 Q1</t>
  </si>
  <si>
    <t>ESUH8.3B15/16 Q1</t>
  </si>
  <si>
    <t>ENG10.1B15/16 Q1</t>
  </si>
  <si>
    <t>MedwayD915/16 Q1</t>
  </si>
  <si>
    <t>QEQM4.5B15/16 Q1</t>
  </si>
  <si>
    <t>QEQM2.3B15/16 Q1</t>
  </si>
  <si>
    <t>ESUHD415/16 Q1</t>
  </si>
  <si>
    <t>DVH8.1B15/16 Q1</t>
  </si>
  <si>
    <t>STR3.2B15/16 Q1</t>
  </si>
  <si>
    <t>RSC4.6B15/16 Q1</t>
  </si>
  <si>
    <t>WHHD415/16 Q1</t>
  </si>
  <si>
    <t>K&amp;C4.5B15/16 Q1</t>
  </si>
  <si>
    <t>ASPH5.1B15/16 Q1</t>
  </si>
  <si>
    <t>K&amp;C9.3B15/16 Q1</t>
  </si>
  <si>
    <t>RSCH6.1B15/16 Q1</t>
  </si>
  <si>
    <t>ENGD915/16 Q1</t>
  </si>
  <si>
    <t>SEC6.1B15/16 Q1</t>
  </si>
  <si>
    <t>ASPH2.3B15/16 Q1</t>
  </si>
  <si>
    <t>QEQMD515/16 Q1</t>
  </si>
  <si>
    <t>WORD615/16 Q1</t>
  </si>
  <si>
    <t>TWH9.3B15/16 Q1</t>
  </si>
  <si>
    <t>PRH10.4B15/16 Q1</t>
  </si>
  <si>
    <t>SEC9.1B15/16 Q1</t>
  </si>
  <si>
    <t>DVH5.4B15/16 Q1</t>
  </si>
  <si>
    <t>ENG6.1B15/16 Q1</t>
  </si>
  <si>
    <t>EDGH6.1B15/16 Q1</t>
  </si>
  <si>
    <t>RSCHD515/16 Q1</t>
  </si>
  <si>
    <t>WHHD1015/16 Q1</t>
  </si>
  <si>
    <t>MDGHD115/16 Q1</t>
  </si>
  <si>
    <t>RSC8.5B15/16 Q1</t>
  </si>
  <si>
    <t>QEQM9.1B15/16 Q1</t>
  </si>
  <si>
    <t>WHH9.1B15/16 Q1</t>
  </si>
  <si>
    <t>WOR2.1B15/16 Q1</t>
  </si>
  <si>
    <t>WOR3.4B15/16 Q1</t>
  </si>
  <si>
    <t>ASPHD515/16 Q1</t>
  </si>
  <si>
    <t>QEQMD615/16 Q1</t>
  </si>
  <si>
    <t>ASPH4.1B15/16 Q1</t>
  </si>
  <si>
    <t>RSCH5.1B15/16 Q1</t>
  </si>
  <si>
    <t>WHH5.4B15/16 Q1</t>
  </si>
  <si>
    <t>WHH5.1B15/16 Q1</t>
  </si>
  <si>
    <t>K&amp;C2.3B15/16 Q1</t>
  </si>
  <si>
    <t>RSCHD615/16 Q1</t>
  </si>
  <si>
    <t>Frimley8.5B15/16 Q1</t>
  </si>
  <si>
    <t>SEC2.3B15/16 Q1</t>
  </si>
  <si>
    <t>WOR6.4B15/16 Q1</t>
  </si>
  <si>
    <t>Frimley2.3B15/16 Q1</t>
  </si>
  <si>
    <t>DVH2.3B15/16 Q1</t>
  </si>
  <si>
    <t>ENGD115/16 Q1</t>
  </si>
  <si>
    <t>SEC8.1B15/16 Q1</t>
  </si>
  <si>
    <t>EDGH2.1B15/16 Q1</t>
  </si>
  <si>
    <t>EDGH3.4B15/16 Q1</t>
  </si>
  <si>
    <t>MDGHD1015/16 Q1</t>
  </si>
  <si>
    <t>ASPH6.1B15/16 Q1</t>
  </si>
  <si>
    <t>K&amp;C4.3B15/16 Q1</t>
  </si>
  <si>
    <t>RSCH6.4B15/16 Q1</t>
  </si>
  <si>
    <t>RSC8.3B15/16 Q1</t>
  </si>
  <si>
    <t>Frimley4.5B15/16 Q1</t>
  </si>
  <si>
    <t>WORD215/16 Q1</t>
  </si>
  <si>
    <t>WOR3.2B15/16 Q1</t>
  </si>
  <si>
    <t>WOR4.1B15/16 Q1</t>
  </si>
  <si>
    <t>Medway8.5B15/16 Q1</t>
  </si>
  <si>
    <t>TWH4.3B15/16 Q1</t>
  </si>
  <si>
    <t>Frimley5.1B15/16 Q1</t>
  </si>
  <si>
    <t>ESUH8.5B15/16 Q1</t>
  </si>
  <si>
    <t>K&amp;CD1015/16 Q1</t>
  </si>
  <si>
    <t>QEQM4.1B15/16 Q1</t>
  </si>
  <si>
    <t>QEQM4.3B15/16 Q1</t>
  </si>
  <si>
    <t>Medway8.1B15/16 Q1</t>
  </si>
  <si>
    <t>ENG4.3B15/16 Q1</t>
  </si>
  <si>
    <t>TWHD1015/16 Q1</t>
  </si>
  <si>
    <t>STR1.2B15/16 Q1</t>
  </si>
  <si>
    <t>EDGHD215/16 Q1</t>
  </si>
  <si>
    <t>RSCH2.3B15/16 Q1</t>
  </si>
  <si>
    <t>SASH4.5B15/16 Q1</t>
  </si>
  <si>
    <t>RSC9.3B15/16 Q1</t>
  </si>
  <si>
    <t>MDGHD515/16 Q1</t>
  </si>
  <si>
    <t>ENG9.3B15/16 Q1</t>
  </si>
  <si>
    <t>WHH1.2B15/16 Q1</t>
  </si>
  <si>
    <t>WOR4.5B15/16 Q1</t>
  </si>
  <si>
    <t>Medway8.3B15/16 Q1</t>
  </si>
  <si>
    <t>ESUH4.3B15/16 Q1</t>
  </si>
  <si>
    <t>WHH8.1B15/16 Q1</t>
  </si>
  <si>
    <t>ENG8.1B15/16 Q1</t>
  </si>
  <si>
    <t>RSCH9.1B15/16 Q1</t>
  </si>
  <si>
    <t>MDGH10.4B15/16 Q1</t>
  </si>
  <si>
    <t>WORD115/16 Q1</t>
  </si>
  <si>
    <t>K&amp;CD415/16 Q1</t>
  </si>
  <si>
    <t>WOR8.1B15/16 Q1</t>
  </si>
  <si>
    <t>ENG9.2B15/16 Q1</t>
  </si>
  <si>
    <t>QEQMD1015/16 Q1</t>
  </si>
  <si>
    <t>PRH6.1B15/16 Q1</t>
  </si>
  <si>
    <t>FrimleyD915/16 Q1</t>
  </si>
  <si>
    <t>SEC4.6B15/16 Q1</t>
  </si>
  <si>
    <t>DVHD1015/16 Q1</t>
  </si>
  <si>
    <t>ENG10.4B15/16 Q1</t>
  </si>
  <si>
    <t>SEC9.2B15/16 Q1</t>
  </si>
  <si>
    <t>QEQM6.1B15/16 Q1</t>
  </si>
  <si>
    <t>RSCD415/16 Q1</t>
  </si>
  <si>
    <t>SASHD915/16 Q1</t>
  </si>
  <si>
    <t>SECD915/16 Q1</t>
  </si>
  <si>
    <t>WHHD115/16 Q1</t>
  </si>
  <si>
    <t>TWH5.1B15/16 Q1</t>
  </si>
  <si>
    <t>WHH8.3B15/16 Q1</t>
  </si>
  <si>
    <t>TWH10.3B15/16 Q1</t>
  </si>
  <si>
    <t>ENG1.2B15/16 Q1</t>
  </si>
  <si>
    <t>Medway4.3B15/16 Q1</t>
  </si>
  <si>
    <t>TWH1.2B15/16 Q1</t>
  </si>
  <si>
    <t>WORD415/16 Q1</t>
  </si>
  <si>
    <t>RSC4.1B15/16 Q1</t>
  </si>
  <si>
    <t>SEC10.1B15/16 Q1</t>
  </si>
  <si>
    <t>RSC2.3B15/16 Q1</t>
  </si>
  <si>
    <t>EDGHD1015/16 Q1</t>
  </si>
  <si>
    <t>MDGH2.3B15/16 Q1</t>
  </si>
  <si>
    <t>EDGH9.2B15/16 Q1</t>
  </si>
  <si>
    <t>EDGH4.1B15/16 Q1</t>
  </si>
  <si>
    <t>RSC4.5B15/16 Q1</t>
  </si>
  <si>
    <t>STR3.3B15/16 Q1</t>
  </si>
  <si>
    <t>PRH4.3B15/16 Q1</t>
  </si>
  <si>
    <t>QEQM5.1B15/16 Q1</t>
  </si>
  <si>
    <t>FrimleyD1015/16 Q1</t>
  </si>
  <si>
    <t>K&amp;C10.3B15/16 Q1</t>
  </si>
  <si>
    <t>STR8.3B15/16 Q1</t>
  </si>
  <si>
    <t>ESUH1.2B15/16 Q1</t>
  </si>
  <si>
    <t>K&amp;C8.1B15/16 Q1</t>
  </si>
  <si>
    <t>Frimley9.2B15/16 Q1</t>
  </si>
  <si>
    <t>TWH6.1B15/16 Q1</t>
  </si>
  <si>
    <t>WHH10.1B15/16 Q1</t>
  </si>
  <si>
    <t>ASPH8.5B15/16 Q1</t>
  </si>
  <si>
    <t>FrimleyD615/16 Q1</t>
  </si>
  <si>
    <t>Medway10.1B15/16 Q1</t>
  </si>
  <si>
    <t>K&amp;C8.3B15/16 Q1</t>
  </si>
  <si>
    <t>STR10.4B15/16 Q1</t>
  </si>
  <si>
    <t>PRH8.3B15/16 Q1</t>
  </si>
  <si>
    <t>RSCH8.5B15/16 Q1</t>
  </si>
  <si>
    <t>STR2.3B15/16 Q1</t>
  </si>
  <si>
    <t>QEQM8.3B15/16 Q1</t>
  </si>
  <si>
    <t>ESUH9.2B15/16 Q1</t>
  </si>
  <si>
    <t>K&amp;C10.4B15/16 Q1</t>
  </si>
  <si>
    <t>ASPH1.2B15/16 Q1</t>
  </si>
  <si>
    <t>MDGH1.2B15/16 Q1</t>
  </si>
  <si>
    <t>DVH4.6B15/16 Q1</t>
  </si>
  <si>
    <t>ESUH8.1B15/16 Q1</t>
  </si>
  <si>
    <t>TWH8.1B15/16 Q1</t>
  </si>
  <si>
    <t>TWH8.3B15/16 Q1</t>
  </si>
  <si>
    <t>WOR9.1B15/16 Q1</t>
  </si>
  <si>
    <t>Medway10.3B15/16 Q1</t>
  </si>
  <si>
    <t>RSC9.2B15/16 Q1</t>
  </si>
  <si>
    <t>WHHD915/16 Q1</t>
  </si>
  <si>
    <t>DVH6.1B15/16 Q1</t>
  </si>
  <si>
    <t>QEQM10.4B15/16 Q1</t>
  </si>
  <si>
    <t>SEC8.3B15/16 Q1</t>
  </si>
  <si>
    <t>SEC10.4B15/16 Q1</t>
  </si>
  <si>
    <t>QEQM6.4B15/16 Q1</t>
  </si>
  <si>
    <t>MDGH8.5B15/16 Q1</t>
  </si>
  <si>
    <t>MDGH9.3B15/16 Q1</t>
  </si>
  <si>
    <t>ASPHD415/16 Q1</t>
  </si>
  <si>
    <t>QEQMD415/16 Q1</t>
  </si>
  <si>
    <t>SEC4.3B15/16 Q1</t>
  </si>
  <si>
    <t>RSCH1.2B15/16 Q1</t>
  </si>
  <si>
    <t>ENG8.3B15/16 Q1</t>
  </si>
  <si>
    <t>MDGH8.3B15/16 Q1</t>
  </si>
  <si>
    <t>Frimley10.4B15/16 Q1</t>
  </si>
  <si>
    <t>TWHD115/16 Q1</t>
  </si>
  <si>
    <t>PRH2.3B15/16 Q1</t>
  </si>
  <si>
    <t>MDGH5.1B15/16 Q1</t>
  </si>
  <si>
    <t>MDGH6.1B15/16 Q1</t>
  </si>
  <si>
    <t>SECD115/16 Q1</t>
  </si>
  <si>
    <t>RSC4.3B15/16 Q1</t>
  </si>
  <si>
    <t>MDGH4.3B15/16 Q1</t>
  </si>
  <si>
    <t>QEQM5.4B15/16 Q1</t>
  </si>
  <si>
    <t>RSCH6.3B15/16 Q1</t>
  </si>
  <si>
    <t>RSCD915/16 Q1</t>
  </si>
  <si>
    <t>WOR1.2B15/16 Q1</t>
  </si>
  <si>
    <t>STR8.5B15/16 Q1</t>
  </si>
  <si>
    <t>WHH9.2B15/16 Q1</t>
  </si>
  <si>
    <t>RSCH5.4B15/16 Q1</t>
  </si>
  <si>
    <t>SASH8.3B15/16 Q1</t>
  </si>
  <si>
    <t>EDGH9.3B15/16 Q1</t>
  </si>
  <si>
    <t>Medway10.4B15/16 Q1</t>
  </si>
  <si>
    <t>ESUH9.3B15/16 Q1</t>
  </si>
  <si>
    <t>SEC1.2B15/16 Q1</t>
  </si>
  <si>
    <t>WOR8.3B15/16 Q1</t>
  </si>
  <si>
    <t>Frimley4.1B15/16 Q1</t>
  </si>
  <si>
    <t>STR8.1B15/16 Q1</t>
  </si>
  <si>
    <t>MedwayD1015/16 Q1</t>
  </si>
  <si>
    <t>QEQM8.1B15/16 Q1</t>
  </si>
  <si>
    <t>ASPH4.3B15/16 Q1</t>
  </si>
  <si>
    <t>SASH8.1B15/16 Q1</t>
  </si>
  <si>
    <t>MDGH8.1B14/15 Q3</t>
  </si>
  <si>
    <t>TWH8.1B14/15 Q3</t>
  </si>
  <si>
    <t>Medway8.1B14/15 Q3</t>
  </si>
  <si>
    <t>RSCH8.1B14/15 Q3</t>
  </si>
  <si>
    <t>SASH8.1B14/15 Q3</t>
  </si>
  <si>
    <t>STR8.1B14/15 Q3</t>
  </si>
  <si>
    <t>WOR8.1B14/15 Q3</t>
  </si>
  <si>
    <t>ENG8.2B14/15 Q3</t>
  </si>
  <si>
    <t>SEC8.2B14/15 Q3</t>
  </si>
  <si>
    <t>ASPH8.2B14/15 Q3</t>
  </si>
  <si>
    <t>PRH8.2B14/15 Q3</t>
  </si>
  <si>
    <t>RSC8.2B14/15 Q3</t>
  </si>
  <si>
    <t>DVH8.2B14/15 Q3</t>
  </si>
  <si>
    <t>K&amp;C8.2B14/15 Q3</t>
  </si>
  <si>
    <t>QEQM8.2B14/15 Q3</t>
  </si>
  <si>
    <t>WHH8.2B14/15 Q3</t>
  </si>
  <si>
    <t>CONQ8.2B14/15 Q3</t>
  </si>
  <si>
    <t>EDGH8.2B14/15 Q3</t>
  </si>
  <si>
    <t>ESUH8.2B14/15 Q3</t>
  </si>
  <si>
    <t>Frimley8.2B14/15 Q3</t>
  </si>
  <si>
    <t>MDGH8.2B14/15 Q3</t>
  </si>
  <si>
    <t>TWH8.2B14/15 Q3</t>
  </si>
  <si>
    <t>Medway8.2B14/15 Q3</t>
  </si>
  <si>
    <t>RSCH8.2B14/15 Q3</t>
  </si>
  <si>
    <t>SASH8.2B14/15 Q3</t>
  </si>
  <si>
    <t>STR8.2B14/15 Q3</t>
  </si>
  <si>
    <t>WOR8.2B14/15 Q3</t>
  </si>
  <si>
    <t>ENG8.3B14/15 Q3</t>
  </si>
  <si>
    <t>SEC8.3B14/15 Q3</t>
  </si>
  <si>
    <t>ASPH8.3B14/15 Q3</t>
  </si>
  <si>
    <t>PRH8.3B14/15 Q3</t>
  </si>
  <si>
    <t>RSC8.3B14/15 Q3</t>
  </si>
  <si>
    <t>DVH8.3B14/15 Q3</t>
  </si>
  <si>
    <t>K&amp;C8.3B14/15 Q3</t>
  </si>
  <si>
    <t>QEQM8.3B14/15 Q3</t>
  </si>
  <si>
    <t>WHH8.3B14/15 Q3</t>
  </si>
  <si>
    <t>CONQ8.3B14/15 Q3</t>
  </si>
  <si>
    <t>EDGH8.3B14/15 Q3</t>
  </si>
  <si>
    <t>ESUH8.3B14/15 Q3</t>
  </si>
  <si>
    <t>Frimley8.3B14/15 Q3</t>
  </si>
  <si>
    <t>MDGH8.3B14/15 Q3</t>
  </si>
  <si>
    <t>TWH8.3B14/15 Q3</t>
  </si>
  <si>
    <t>Medway8.3B14/15 Q3</t>
  </si>
  <si>
    <t>RSCH8.3B14/15 Q3</t>
  </si>
  <si>
    <t>SASH8.3B14/15 Q3</t>
  </si>
  <si>
    <t>STR8.3B14/15 Q3</t>
  </si>
  <si>
    <t>WOR8.3B14/15 Q3</t>
  </si>
  <si>
    <t>ENG8.4B14/15 Q3</t>
  </si>
  <si>
    <t>SEC8.4B14/15 Q3</t>
  </si>
  <si>
    <t>ASPH8.4B14/15 Q3</t>
  </si>
  <si>
    <t>PRH8.4B14/15 Q3</t>
  </si>
  <si>
    <t>RSC8.4B14/15 Q3</t>
  </si>
  <si>
    <t>DVH8.4B14/15 Q3</t>
  </si>
  <si>
    <t>K&amp;C8.4B14/15 Q3</t>
  </si>
  <si>
    <t>QEQM8.4B14/15 Q3</t>
  </si>
  <si>
    <t>WHH8.4B14/15 Q3</t>
  </si>
  <si>
    <t>CONQ8.4B14/15 Q3</t>
  </si>
  <si>
    <t>EDGH8.4B14/15 Q3</t>
  </si>
  <si>
    <t>ESUH8.4B14/15 Q3</t>
  </si>
  <si>
    <t>Frimley8.4B14/15 Q3</t>
  </si>
  <si>
    <t>MDGH8.4B14/15 Q3</t>
  </si>
  <si>
    <t>TWH8.4B14/15 Q3</t>
  </si>
  <si>
    <t>Medway8.4B14/15 Q3</t>
  </si>
  <si>
    <t>RSCH8.4B14/15 Q3</t>
  </si>
  <si>
    <t>SASH8.4B14/15 Q3</t>
  </si>
  <si>
    <t>STR8.4B14/15 Q3</t>
  </si>
  <si>
    <t>WOR8.4B14/15 Q3</t>
  </si>
  <si>
    <t>ENG8.5B14/15 Q3</t>
  </si>
  <si>
    <t>SEC8.5B14/15 Q3</t>
  </si>
  <si>
    <t>ASPH8.5B14/15 Q3</t>
  </si>
  <si>
    <t>PRH8.5B14/15 Q3</t>
  </si>
  <si>
    <t>RSC8.5B14/15 Q3</t>
  </si>
  <si>
    <t>DVH8.5B14/15 Q3</t>
  </si>
  <si>
    <t>K&amp;C8.5B14/15 Q3</t>
  </si>
  <si>
    <t>QEQM8.5B14/15 Q3</t>
  </si>
  <si>
    <t>WHH8.5B14/15 Q3</t>
  </si>
  <si>
    <t>CONQ8.5B14/15 Q3</t>
  </si>
  <si>
    <t>EDGH8.5B14/15 Q3</t>
  </si>
  <si>
    <t>ESUH8.5B14/15 Q3</t>
  </si>
  <si>
    <t>Frimley8.5B14/15 Q3</t>
  </si>
  <si>
    <t>MDGH8.5B14/15 Q3</t>
  </si>
  <si>
    <t>TWH8.5B14/15 Q3</t>
  </si>
  <si>
    <t>Medway8.5B14/15 Q3</t>
  </si>
  <si>
    <t>RSCH8.5B14/15 Q3</t>
  </si>
  <si>
    <t>SASH8.5B14/15 Q3</t>
  </si>
  <si>
    <t>STR8.5B14/15 Q3</t>
  </si>
  <si>
    <t>WOR8.5B14/15 Q3</t>
  </si>
  <si>
    <t>ENG8.6B14/15 Q3</t>
  </si>
  <si>
    <t>SEC8.6B14/15 Q3</t>
  </si>
  <si>
    <t>ASPH8.6B14/15 Q3</t>
  </si>
  <si>
    <t>PRH8.6B14/15 Q3</t>
  </si>
  <si>
    <t>RSC8.6B14/15 Q3</t>
  </si>
  <si>
    <t>DVH8.6B14/15 Q3</t>
  </si>
  <si>
    <t>K&amp;C8.6B14/15 Q3</t>
  </si>
  <si>
    <t>QEQM8.6B14/15 Q3</t>
  </si>
  <si>
    <t>WHH8.6B14/15 Q3</t>
  </si>
  <si>
    <t>CONQ8.6B14/15 Q3</t>
  </si>
  <si>
    <t>EDGH8.6B14/15 Q3</t>
  </si>
  <si>
    <t>ESUH8.6B14/15 Q3</t>
  </si>
  <si>
    <t>Frimley8.6B14/15 Q3</t>
  </si>
  <si>
    <t>MDGH8.6B14/15 Q3</t>
  </si>
  <si>
    <t>TWH8.6B14/15 Q3</t>
  </si>
  <si>
    <t>Medway8.6B14/15 Q3</t>
  </si>
  <si>
    <t>RSCH8.6B14/15 Q3</t>
  </si>
  <si>
    <t>SASH8.6B14/15 Q3</t>
  </si>
  <si>
    <t>STR8.6B14/15 Q3</t>
  </si>
  <si>
    <t>WOR8.6B14/15 Q3</t>
  </si>
  <si>
    <t>ENGD914/15 Q3</t>
  </si>
  <si>
    <t>SECD914/15 Q3</t>
  </si>
  <si>
    <t>ASPHD914/15 Q3</t>
  </si>
  <si>
    <t>PRHD914/15 Q3</t>
  </si>
  <si>
    <t>RSCD914/15 Q3</t>
  </si>
  <si>
    <t>DVHD914/15 Q3</t>
  </si>
  <si>
    <t>K&amp;CD914/15 Q3</t>
  </si>
  <si>
    <t>QEQMD914/15 Q3</t>
  </si>
  <si>
    <t>WHHD914/15 Q3</t>
  </si>
  <si>
    <t>CONQD914/15 Q3</t>
  </si>
  <si>
    <t>EDGHD914/15 Q3</t>
  </si>
  <si>
    <t>ESUHD914/15 Q3</t>
  </si>
  <si>
    <t>FrimleyD914/15 Q3</t>
  </si>
  <si>
    <t>MDGHD914/15 Q3</t>
  </si>
  <si>
    <t>TWHD914/15 Q3</t>
  </si>
  <si>
    <t>MedwayD914/15 Q3</t>
  </si>
  <si>
    <t>RSCHD914/15 Q3</t>
  </si>
  <si>
    <t>SASHD914/15 Q3</t>
  </si>
  <si>
    <t>STRD914/15 Q3</t>
  </si>
  <si>
    <t>WORD914/15 Q3</t>
  </si>
  <si>
    <t>ENG9.1B14/15 Q3</t>
  </si>
  <si>
    <t>SEC9.1B14/15 Q3</t>
  </si>
  <si>
    <t>ASPH9.1B14/15 Q3</t>
  </si>
  <si>
    <t>PRH9.1B14/15 Q3</t>
  </si>
  <si>
    <t>RSC9.1B14/15 Q3</t>
  </si>
  <si>
    <t>DVH9.1B14/15 Q3</t>
  </si>
  <si>
    <t>K&amp;C9.1B14/15 Q3</t>
  </si>
  <si>
    <t>QEQM9.1B14/15 Q3</t>
  </si>
  <si>
    <t>WHH9.1B14/15 Q3</t>
  </si>
  <si>
    <t>CONQ9.1B14/15 Q3</t>
  </si>
  <si>
    <t>EDGH9.1B14/15 Q3</t>
  </si>
  <si>
    <t>ESUH9.1B14/15 Q3</t>
  </si>
  <si>
    <t>Frimley9.1B14/15 Q3</t>
  </si>
  <si>
    <t>MDGH9.1B14/15 Q3</t>
  </si>
  <si>
    <t>TWH9.1B14/15 Q3</t>
  </si>
  <si>
    <t>Medway9.1B14/15 Q3</t>
  </si>
  <si>
    <t>RSCH9.1B14/15 Q3</t>
  </si>
  <si>
    <t>SASH9.1B14/15 Q3</t>
  </si>
  <si>
    <t>STR9.1B14/15 Q3</t>
  </si>
  <si>
    <t>WOR9.1B14/15 Q3</t>
  </si>
  <si>
    <t>ENG9.2B14/15 Q3</t>
  </si>
  <si>
    <t>SEC9.2B14/15 Q3</t>
  </si>
  <si>
    <t>ASPH9.2B14/15 Q3</t>
  </si>
  <si>
    <t>PRH9.2B14/15 Q3</t>
  </si>
  <si>
    <t>RSC9.2B14/15 Q3</t>
  </si>
  <si>
    <t>DVH9.2B14/15 Q3</t>
  </si>
  <si>
    <t>K&amp;C9.2B14/15 Q3</t>
  </si>
  <si>
    <t>QEQM9.2B14/15 Q3</t>
  </si>
  <si>
    <t>WHH9.2B14/15 Q3</t>
  </si>
  <si>
    <t>CONQ9.2B14/15 Q3</t>
  </si>
  <si>
    <t>EDGH9.2B14/15 Q3</t>
  </si>
  <si>
    <t>ESUH9.2B14/15 Q3</t>
  </si>
  <si>
    <t>Frimley9.2B14/15 Q3</t>
  </si>
  <si>
    <t>MDGH9.2B14/15 Q3</t>
  </si>
  <si>
    <t>TWH9.2B14/15 Q3</t>
  </si>
  <si>
    <t>Medway9.2B14/15 Q3</t>
  </si>
  <si>
    <t>RSCH9.2B14/15 Q3</t>
  </si>
  <si>
    <t>SASH9.2B14/15 Q3</t>
  </si>
  <si>
    <t>STR9.2B14/15 Q3</t>
  </si>
  <si>
    <t>WOR9.2B14/15 Q3</t>
  </si>
  <si>
    <t>ENG9.3B14/15 Q3</t>
  </si>
  <si>
    <t>SEC9.3B14/15 Q3</t>
  </si>
  <si>
    <t>ASPH9.3B14/15 Q3</t>
  </si>
  <si>
    <t>PRH9.3B14/15 Q3</t>
  </si>
  <si>
    <t>RSC9.3B14/15 Q3</t>
  </si>
  <si>
    <t>DVH9.3B14/15 Q3</t>
  </si>
  <si>
    <t>K&amp;C9.3B14/15 Q3</t>
  </si>
  <si>
    <t>QEQM9.3B14/15 Q3</t>
  </si>
  <si>
    <t>WHH9.3B14/15 Q3</t>
  </si>
  <si>
    <t>CONQ9.3B14/15 Q3</t>
  </si>
  <si>
    <t>EDGH9.3B14/15 Q3</t>
  </si>
  <si>
    <t>ESUH9.3B14/15 Q3</t>
  </si>
  <si>
    <t>Frimley9.3B14/15 Q3</t>
  </si>
  <si>
    <t>MDGH9.3B14/15 Q3</t>
  </si>
  <si>
    <t>TWH9.3B14/15 Q3</t>
  </si>
  <si>
    <t>Medway9.3B14/15 Q3</t>
  </si>
  <si>
    <t>RSCH9.3B14/15 Q3</t>
  </si>
  <si>
    <t>SASH9.3B14/15 Q3</t>
  </si>
  <si>
    <t>ENG8.1B14/15 Q1</t>
  </si>
  <si>
    <t>SEC8.1B14/15 Q1</t>
  </si>
  <si>
    <t>ASPH8.1B14/15 Q1</t>
  </si>
  <si>
    <t>PRH8.1B14/15 Q1</t>
  </si>
  <si>
    <t>RSC8.1B14/15 Q1</t>
  </si>
  <si>
    <t>DVH8.1B14/15 Q1</t>
  </si>
  <si>
    <t>K&amp;C8.1B14/15 Q1</t>
  </si>
  <si>
    <t>QEQM8.1B14/15 Q1</t>
  </si>
  <si>
    <t>WHH8.1B14/15 Q1</t>
  </si>
  <si>
    <t>CONQ8.1B14/15 Q1</t>
  </si>
  <si>
    <t>EDGH8.1B14/15 Q1</t>
  </si>
  <si>
    <t>ESUH8.1B14/15 Q1</t>
  </si>
  <si>
    <t>Frimley8.1B14/15 Q1</t>
  </si>
  <si>
    <t>MDGH8.1B14/15 Q1</t>
  </si>
  <si>
    <t>TWH8.1B14/15 Q1</t>
  </si>
  <si>
    <t>Medway8.1B14/15 Q1</t>
  </si>
  <si>
    <t>RSCH8.1B14/15 Q1</t>
  </si>
  <si>
    <t>SASH8.1B14/15 Q1</t>
  </si>
  <si>
    <t>STR8.1B14/15 Q1</t>
  </si>
  <si>
    <t>WOR8.1B14/15 Q1</t>
  </si>
  <si>
    <t>ENG8.2B14/15 Q1</t>
  </si>
  <si>
    <t>SEC8.2B14/15 Q1</t>
  </si>
  <si>
    <t>ASPH8.2B14/15 Q1</t>
  </si>
  <si>
    <t>PRH8.2B14/15 Q1</t>
  </si>
  <si>
    <t>RSC8.2B14/15 Q1</t>
  </si>
  <si>
    <t>DVH8.2B14/15 Q1</t>
  </si>
  <si>
    <t>K&amp;C8.2B14/15 Q1</t>
  </si>
  <si>
    <t>QEQM8.2B14/15 Q1</t>
  </si>
  <si>
    <t>WHH8.2B14/15 Q1</t>
  </si>
  <si>
    <t>CONQ8.2B14/15 Q1</t>
  </si>
  <si>
    <t>EDGH8.2B14/15 Q1</t>
  </si>
  <si>
    <t>ESUH8.2B14/15 Q1</t>
  </si>
  <si>
    <t>Frimley8.2B14/15 Q1</t>
  </si>
  <si>
    <t>MDGH8.2B14/15 Q1</t>
  </si>
  <si>
    <t>TWH8.2B14/15 Q1</t>
  </si>
  <si>
    <t>Medway8.2B14/15 Q1</t>
  </si>
  <si>
    <t>RSCH8.2B14/15 Q1</t>
  </si>
  <si>
    <t>SASH8.2B14/15 Q1</t>
  </si>
  <si>
    <t>STR8.2B14/15 Q1</t>
  </si>
  <si>
    <t>WOR8.2B14/15 Q1</t>
  </si>
  <si>
    <t>ENG8.3B14/15 Q1</t>
  </si>
  <si>
    <t>SEC8.3B14/15 Q1</t>
  </si>
  <si>
    <t>ASPH8.3B14/15 Q1</t>
  </si>
  <si>
    <t>PRH8.3B14/15 Q1</t>
  </si>
  <si>
    <t>RSC8.3B14/15 Q1</t>
  </si>
  <si>
    <t>DVH8.3B14/15 Q1</t>
  </si>
  <si>
    <t>K&amp;C8.3B14/15 Q1</t>
  </si>
  <si>
    <t>QEQM8.3B14/15 Q1</t>
  </si>
  <si>
    <t>WHH8.3B14/15 Q1</t>
  </si>
  <si>
    <t>CONQ8.3B14/15 Q1</t>
  </si>
  <si>
    <t>EDGH8.3B14/15 Q1</t>
  </si>
  <si>
    <t>ESUH8.3B14/15 Q1</t>
  </si>
  <si>
    <t>Frimley8.3B14/15 Q1</t>
  </si>
  <si>
    <t>MDGH8.3B14/15 Q1</t>
  </si>
  <si>
    <t>TWH8.3B14/15 Q1</t>
  </si>
  <si>
    <t>Medway8.3B14/15 Q1</t>
  </si>
  <si>
    <t>RSCH8.3B14/15 Q1</t>
  </si>
  <si>
    <t>SASH8.3B14/15 Q1</t>
  </si>
  <si>
    <t>STR8.3B14/15 Q1</t>
  </si>
  <si>
    <t>WOR8.3B14/15 Q1</t>
  </si>
  <si>
    <t>ENG8.4B14/15 Q1</t>
  </si>
  <si>
    <t>SEC8.4B14/15 Q1</t>
  </si>
  <si>
    <t>ASPH8.4B14/15 Q1</t>
  </si>
  <si>
    <t>PRH8.4B14/15 Q1</t>
  </si>
  <si>
    <t>RSC8.4B14/15 Q1</t>
  </si>
  <si>
    <t>DVH8.4B14/15 Q1</t>
  </si>
  <si>
    <t>K&amp;C8.4B14/15 Q1</t>
  </si>
  <si>
    <t>QEQM8.4B14/15 Q1</t>
  </si>
  <si>
    <t>WHH8.4B14/15 Q1</t>
  </si>
  <si>
    <t>CONQ8.4B14/15 Q1</t>
  </si>
  <si>
    <t>EDGH8.4B14/15 Q1</t>
  </si>
  <si>
    <t>ESUH8.4B14/15 Q1</t>
  </si>
  <si>
    <t>Frimley8.4B14/15 Q1</t>
  </si>
  <si>
    <t>MDGH8.4B14/15 Q1</t>
  </si>
  <si>
    <t>TWH8.4B14/15 Q1</t>
  </si>
  <si>
    <t>Medway8.4B14/15 Q1</t>
  </si>
  <si>
    <t>RSCH8.4B14/15 Q1</t>
  </si>
  <si>
    <t>SASH8.4B14/15 Q1</t>
  </si>
  <si>
    <t>STR8.4B14/15 Q1</t>
  </si>
  <si>
    <t>WOR8.4B14/15 Q1</t>
  </si>
  <si>
    <t>ENG8.5B14/15 Q1</t>
  </si>
  <si>
    <t>SEC8.5B14/15 Q1</t>
  </si>
  <si>
    <t>ASPH8.5B14/15 Q1</t>
  </si>
  <si>
    <t>PRH8.5B14/15 Q1</t>
  </si>
  <si>
    <t>RSC8.5B14/15 Q1</t>
  </si>
  <si>
    <t>DVH8.5B14/15 Q1</t>
  </si>
  <si>
    <t>K&amp;C8.5B14/15 Q1</t>
  </si>
  <si>
    <t>QEQM8.5B14/15 Q1</t>
  </si>
  <si>
    <t>WHH8.5B14/15 Q1</t>
  </si>
  <si>
    <t>CONQ8.5B14/15 Q1</t>
  </si>
  <si>
    <t>EDGH8.5B14/15 Q1</t>
  </si>
  <si>
    <t>ESUH8.5B14/15 Q1</t>
  </si>
  <si>
    <t>Frimley8.5B14/15 Q1</t>
  </si>
  <si>
    <t>MDGH8.5B14/15 Q1</t>
  </si>
  <si>
    <t>TWH8.5B14/15 Q1</t>
  </si>
  <si>
    <t>Medway8.5B14/15 Q1</t>
  </si>
  <si>
    <t>RSCH8.5B14/15 Q1</t>
  </si>
  <si>
    <t>SASH8.5B14/15 Q1</t>
  </si>
  <si>
    <t>STR8.5B14/15 Q1</t>
  </si>
  <si>
    <t>WOR8.5B14/15 Q1</t>
  </si>
  <si>
    <t>ENG8.6B14/15 Q1</t>
  </si>
  <si>
    <t>SEC8.6B14/15 Q1</t>
  </si>
  <si>
    <t>ASPH8.6B14/15 Q1</t>
  </si>
  <si>
    <t>PRH8.6B14/15 Q1</t>
  </si>
  <si>
    <t>RSC8.6B14/15 Q1</t>
  </si>
  <si>
    <t>DVH8.6B14/15 Q1</t>
  </si>
  <si>
    <t>K&amp;C8.6B14/15 Q1</t>
  </si>
  <si>
    <t>QEQM8.6B14/15 Q1</t>
  </si>
  <si>
    <t>WHH8.6B14/15 Q1</t>
  </si>
  <si>
    <t>CONQ8.6B14/15 Q1</t>
  </si>
  <si>
    <t>EDGH8.6B14/15 Q1</t>
  </si>
  <si>
    <t>ESUH8.6B14/15 Q1</t>
  </si>
  <si>
    <t>Frimley8.6B14/15 Q1</t>
  </si>
  <si>
    <t>MDGH8.6B14/15 Q1</t>
  </si>
  <si>
    <t>TWH8.6B14/15 Q1</t>
  </si>
  <si>
    <t>Medway8.6B14/15 Q1</t>
  </si>
  <si>
    <t>RSCH8.6B14/15 Q1</t>
  </si>
  <si>
    <t>SASH8.6B14/15 Q1</t>
  </si>
  <si>
    <t>STR8.6B14/15 Q1</t>
  </si>
  <si>
    <t>WOR8.6B14/15 Q1</t>
  </si>
  <si>
    <t>ENGD914/15 Q1</t>
  </si>
  <si>
    <t>SECD914/15 Q1</t>
  </si>
  <si>
    <t>ASPHD914/15 Q1</t>
  </si>
  <si>
    <t>PORT4.3B14/15 Q3</t>
  </si>
  <si>
    <t>PORT4.4B14/15 Q3</t>
  </si>
  <si>
    <t>PORT4.5B14/15 Q3</t>
  </si>
  <si>
    <t>PORT4.6B14/15 Q3</t>
  </si>
  <si>
    <t>PORTD514/15 Q3</t>
  </si>
  <si>
    <t>PORT5.1B14/15 Q3</t>
  </si>
  <si>
    <t>PORT5.2B14/15 Q3</t>
  </si>
  <si>
    <t>PORT5.3B14/15 Q3</t>
  </si>
  <si>
    <t>PORT5.4B14/15 Q3</t>
  </si>
  <si>
    <t>PORTD614/15 Q3</t>
  </si>
  <si>
    <t>PORT6.1B14/15 Q3</t>
  </si>
  <si>
    <t>PORT6.2B14/15 Q3</t>
  </si>
  <si>
    <t>PORT6.3B14/15 Q3</t>
  </si>
  <si>
    <t>PORT6.4B14/15 Q3</t>
  </si>
  <si>
    <t>PORTD714/15 Q3</t>
  </si>
  <si>
    <t>PORT7.1B14/15 Q3</t>
  </si>
  <si>
    <t>PORT7.2B14/15 Q3</t>
  </si>
  <si>
    <t>PORT7.3B14/15 Q3</t>
  </si>
  <si>
    <t>PORT7.4B14/15 Q3</t>
  </si>
  <si>
    <t>PORTD814/15 Q3</t>
  </si>
  <si>
    <t>WHH2.2B14/15 Q1</t>
  </si>
  <si>
    <t>CONQ2.2B14/15 Q1</t>
  </si>
  <si>
    <t>EDGH2.2B14/15 Q1</t>
  </si>
  <si>
    <t>ESUH2.2B14/15 Q1</t>
  </si>
  <si>
    <t>Frimley2.2B14/15 Q1</t>
  </si>
  <si>
    <t>MDGH2.2B14/15 Q1</t>
  </si>
  <si>
    <t>TWH2.2B14/15 Q1</t>
  </si>
  <si>
    <t>Medway2.2B14/15 Q1</t>
  </si>
  <si>
    <t>RSCH2.2B14/15 Q1</t>
  </si>
  <si>
    <t>SASH2.2B14/15 Q1</t>
  </si>
  <si>
    <t>STR2.2B14/15 Q1</t>
  </si>
  <si>
    <t>WOR2.2B14/15 Q1</t>
  </si>
  <si>
    <t>ENG2.3B14/15 Q1</t>
  </si>
  <si>
    <t>SEC2.3B14/15 Q1</t>
  </si>
  <si>
    <t>ASPH2.3B14/15 Q1</t>
  </si>
  <si>
    <t>PRH2.3B14/15 Q1</t>
  </si>
  <si>
    <t>RSC2.3B14/15 Q1</t>
  </si>
  <si>
    <t>DVH2.3B14/15 Q1</t>
  </si>
  <si>
    <t>K&amp;C2.3B14/15 Q1</t>
  </si>
  <si>
    <t>QEQM2.3B14/15 Q1</t>
  </si>
  <si>
    <t>WHH2.3B14/15 Q1</t>
  </si>
  <si>
    <t>CONQ2.3B14/15 Q1</t>
  </si>
  <si>
    <t>EDGH2.3B14/15 Q1</t>
  </si>
  <si>
    <t>ESUH2.3B14/15 Q1</t>
  </si>
  <si>
    <t>Frimley2.3B14/15 Q1</t>
  </si>
  <si>
    <t>MDGH2.3B14/15 Q1</t>
  </si>
  <si>
    <t>TWH2.3B14/15 Q1</t>
  </si>
  <si>
    <t>Medway2.3B14/15 Q1</t>
  </si>
  <si>
    <t>RSCH2.3B14/15 Q1</t>
  </si>
  <si>
    <t>SASH2.3B14/15 Q1</t>
  </si>
  <si>
    <t>STR2.3B14/15 Q1</t>
  </si>
  <si>
    <t>WOR2.3B14/15 Q1</t>
  </si>
  <si>
    <t>ENGD314/15 Q1</t>
  </si>
  <si>
    <t>SECD314/15 Q1</t>
  </si>
  <si>
    <t>ASPHD314/15 Q1</t>
  </si>
  <si>
    <t>Frimley3.2B13/14 Q3</t>
  </si>
  <si>
    <t>MDGH3.2B13/14 Q3</t>
  </si>
  <si>
    <t>TWH3.2B13/14 Q3</t>
  </si>
  <si>
    <t>Medway3.2B13/14 Q3</t>
  </si>
  <si>
    <t>RSCH3.2B13/14 Q3</t>
  </si>
  <si>
    <t>SASH3.2B13/14 Q3</t>
  </si>
  <si>
    <t>STR3.2B13/14 Q3</t>
  </si>
  <si>
    <t>RSCH9.3B14/15 Q1</t>
  </si>
  <si>
    <t>SASH9.3B14/15 Q1</t>
  </si>
  <si>
    <t>STR9.3B14/15 Q1</t>
  </si>
  <si>
    <t>WOR9.3B14/15 Q1</t>
  </si>
  <si>
    <t>ENGD1014/15 Q1</t>
  </si>
  <si>
    <t>SECD1014/15 Q1</t>
  </si>
  <si>
    <t>ASPHD1014/15 Q1</t>
  </si>
  <si>
    <t>PRHD1014/15 Q1</t>
  </si>
  <si>
    <t>RSCD1014/15 Q1</t>
  </si>
  <si>
    <t>DVHD1014/15 Q1</t>
  </si>
  <si>
    <t>K&amp;CD1014/15 Q1</t>
  </si>
  <si>
    <t>QEQMD1014/15 Q1</t>
  </si>
  <si>
    <t>WHHD1014/15 Q1</t>
  </si>
  <si>
    <t>CONQD1014/15 Q1</t>
  </si>
  <si>
    <t>EDGHD1014/15 Q1</t>
  </si>
  <si>
    <t>ESUHD1014/15 Q1</t>
  </si>
  <si>
    <t>FrimleyD1014/15 Q1</t>
  </si>
  <si>
    <t>MDGHD1014/15 Q1</t>
  </si>
  <si>
    <t>TWHD1014/15 Q1</t>
  </si>
  <si>
    <t>MedwayD1014/15 Q1</t>
  </si>
  <si>
    <t>RSCHD1014/15 Q1</t>
  </si>
  <si>
    <t>SASHD1014/15 Q1</t>
  </si>
  <si>
    <t>STRD1014/15 Q1</t>
  </si>
  <si>
    <t>WORD1014/15 Q1</t>
  </si>
  <si>
    <t>ENG10.1B14/15 Q1</t>
  </si>
  <si>
    <t>SEC10.1B14/15 Q1</t>
  </si>
  <si>
    <t>ASPH10.1B14/15 Q1</t>
  </si>
  <si>
    <t>PRH10.1B14/15 Q1</t>
  </si>
  <si>
    <t>RSC10.1B14/15 Q1</t>
  </si>
  <si>
    <t>DVH10.1B14/15 Q1</t>
  </si>
  <si>
    <t>K&amp;C10.1B14/15 Q1</t>
  </si>
  <si>
    <t>QEQM10.1B14/15 Q1</t>
  </si>
  <si>
    <t>WHH10.1B14/15 Q1</t>
  </si>
  <si>
    <t>CONQ10.1B14/15 Q1</t>
  </si>
  <si>
    <t>EDGH10.1B14/15 Q1</t>
  </si>
  <si>
    <t>ESUH10.1B14/15 Q1</t>
  </si>
  <si>
    <t>Frimley10.1B14/15 Q1</t>
  </si>
  <si>
    <t>MDGH10.1B14/15 Q1</t>
  </si>
  <si>
    <t>TWH10.1B14/15 Q1</t>
  </si>
  <si>
    <t>Medway10.1B14/15 Q1</t>
  </si>
  <si>
    <t>RSCH10.1B14/15 Q1</t>
  </si>
  <si>
    <t>SASH10.1B14/15 Q1</t>
  </si>
  <si>
    <t>STR10.1B14/15 Q1</t>
  </si>
  <si>
    <t>WOR10.1B14/15 Q1</t>
  </si>
  <si>
    <t>ENG10.2B14/15 Q1</t>
  </si>
  <si>
    <t>SEC10.2B14/15 Q1</t>
  </si>
  <si>
    <t>ASPH10.2B14/15 Q1</t>
  </si>
  <si>
    <t>PRH10.2B14/15 Q1</t>
  </si>
  <si>
    <t>RSC10.2B14/15 Q1</t>
  </si>
  <si>
    <t>DVH10.2B14/15 Q1</t>
  </si>
  <si>
    <t>K&amp;C10.2B14/15 Q1</t>
  </si>
  <si>
    <t>QEQM10.2B14/15 Q1</t>
  </si>
  <si>
    <t>WHH10.2B14/15 Q1</t>
  </si>
  <si>
    <t>CONQ10.2B14/15 Q1</t>
  </si>
  <si>
    <t>EDGH10.2B14/15 Q1</t>
  </si>
  <si>
    <t>ESUH10.2B14/15 Q1</t>
  </si>
  <si>
    <t>Frimley10.2B14/15 Q1</t>
  </si>
  <si>
    <t>MDGH10.2B14/15 Q1</t>
  </si>
  <si>
    <t>TWH10.2B14/15 Q1</t>
  </si>
  <si>
    <t>Medway10.2B14/15 Q1</t>
  </si>
  <si>
    <t>RSCH10.2B14/15 Q1</t>
  </si>
  <si>
    <t>SASH10.2B14/15 Q1</t>
  </si>
  <si>
    <t>STR10.2B14/15 Q1</t>
  </si>
  <si>
    <t>WOR10.2B14/15 Q1</t>
  </si>
  <si>
    <t>ENG10.3B14/15 Q1</t>
  </si>
  <si>
    <t>SEC10.3B14/15 Q1</t>
  </si>
  <si>
    <t>ASPH10.3B14/15 Q1</t>
  </si>
  <si>
    <t>PRH10.3B14/15 Q1</t>
  </si>
  <si>
    <t>RSC10.3B14/15 Q1</t>
  </si>
  <si>
    <t>DVH10.3B14/15 Q1</t>
  </si>
  <si>
    <t>K&amp;C10.3B14/15 Q1</t>
  </si>
  <si>
    <t>QEQM10.3B14/15 Q1</t>
  </si>
  <si>
    <t>WHH10.3B14/15 Q1</t>
  </si>
  <si>
    <t>CONQ10.3B14/15 Q1</t>
  </si>
  <si>
    <t>EDGH10.3B14/15 Q1</t>
  </si>
  <si>
    <t>ESUH10.3B14/15 Q1</t>
  </si>
  <si>
    <t>Frimley10.3B14/15 Q1</t>
  </si>
  <si>
    <t>MDGH10.3B14/15 Q1</t>
  </si>
  <si>
    <t>TWH10.3B14/15 Q1</t>
  </si>
  <si>
    <t>Medway10.3B14/15 Q1</t>
  </si>
  <si>
    <t>RSCH10.3B14/15 Q1</t>
  </si>
  <si>
    <t>SASH10.3B14/15 Q1</t>
  </si>
  <si>
    <t>STR10.3B14/15 Q1</t>
  </si>
  <si>
    <t>WOR10.3B14/15 Q1</t>
  </si>
  <si>
    <t>ENG10.4B14/15 Q1</t>
  </si>
  <si>
    <t>SEC10.4B14/15 Q1</t>
  </si>
  <si>
    <t>ASPH10.4B14/15 Q1</t>
  </si>
  <si>
    <t>PRH10.4B14/15 Q1</t>
  </si>
  <si>
    <t>RSC10.4B14/15 Q1</t>
  </si>
  <si>
    <t>DVH10.4B14/15 Q1</t>
  </si>
  <si>
    <t>K&amp;C10.4B14/15 Q1</t>
  </si>
  <si>
    <t>QEQM10.4B14/15 Q1</t>
  </si>
  <si>
    <t>WHH10.4B14/15 Q1</t>
  </si>
  <si>
    <t>CONQ10.4B14/15 Q1</t>
  </si>
  <si>
    <t>EDGH10.4B14/15 Q1</t>
  </si>
  <si>
    <t>ESUH10.4B14/15 Q1</t>
  </si>
  <si>
    <t>Frimley10.4B14/15 Q1</t>
  </si>
  <si>
    <t>MDGH10.4B14/15 Q1</t>
  </si>
  <si>
    <t>TWH10.4B14/15 Q1</t>
  </si>
  <si>
    <t>Medway10.4B14/15 Q1</t>
  </si>
  <si>
    <t>RSCH10.4B14/15 Q1</t>
  </si>
  <si>
    <t>SASH10.4B14/15 Q1</t>
  </si>
  <si>
    <t>STR10.4B14/15 Q1</t>
  </si>
  <si>
    <t>WOR10.4B14/15 Q1</t>
  </si>
  <si>
    <t>EDGHD413/14 Q4</t>
  </si>
  <si>
    <t>ESUHD413/14 Q4</t>
  </si>
  <si>
    <t>FrimleyD413/14 Q4</t>
  </si>
  <si>
    <t>MDGHD413/14 Q4</t>
  </si>
  <si>
    <t>TWHD413/14 Q4</t>
  </si>
  <si>
    <t>MedwayD413/14 Q4</t>
  </si>
  <si>
    <t>RSCHD413/14 Q4</t>
  </si>
  <si>
    <t>SASHD413/14 Q4</t>
  </si>
  <si>
    <t>STRD413/14 Q4</t>
  </si>
  <si>
    <t>WORD413/14 Q4</t>
  </si>
  <si>
    <t>ENG4.1B13/14 Q4</t>
  </si>
  <si>
    <t>SEC4.1B13/14 Q4</t>
  </si>
  <si>
    <t>ASPH4.1B13/14 Q4</t>
  </si>
  <si>
    <t>PRH4.1B13/14 Q4</t>
  </si>
  <si>
    <t>RSC4.1B13/14 Q4</t>
  </si>
  <si>
    <t>DVH4.1B13/14 Q4</t>
  </si>
  <si>
    <t>K&amp;C4.1B13/14 Q4</t>
  </si>
  <si>
    <t>QEQM4.1B13/14 Q4</t>
  </si>
  <si>
    <t>WHH4.1B13/14 Q4</t>
  </si>
  <si>
    <t>CONQ4.1B13/14 Q4</t>
  </si>
  <si>
    <t>EDGH4.1B13/14 Q4</t>
  </si>
  <si>
    <t>ESUH4.1B13/14 Q4</t>
  </si>
  <si>
    <t>Frimley4.1B13/14 Q4</t>
  </si>
  <si>
    <t>MDGH4.1B13/14 Q4</t>
  </si>
  <si>
    <t>TWH4.1B13/14 Q4</t>
  </si>
  <si>
    <t>Medway4.1B13/14 Q4</t>
  </si>
  <si>
    <t>RSCH4.1B13/14 Q4</t>
  </si>
  <si>
    <t>SASH4.1B13/14 Q4</t>
  </si>
  <si>
    <t>STR4.1B13/14 Q4</t>
  </si>
  <si>
    <t>WOR4.1B13/14 Q4</t>
  </si>
  <si>
    <t>ENG4.2B13/14 Q4</t>
  </si>
  <si>
    <t>SEC4.2B13/14 Q4</t>
  </si>
  <si>
    <t>ASPH4.2B13/14 Q4</t>
  </si>
  <si>
    <t>PRH4.2B13/14 Q4</t>
  </si>
  <si>
    <t>RSC4.2B13/14 Q4</t>
  </si>
  <si>
    <t>DVH4.2B13/14 Q4</t>
  </si>
  <si>
    <t>K&amp;C4.2B13/14 Q4</t>
  </si>
  <si>
    <t>QEQM4.2B13/14 Q4</t>
  </si>
  <si>
    <t>WHH4.2B13/14 Q4</t>
  </si>
  <si>
    <t>CONQ4.2B13/14 Q4</t>
  </si>
  <si>
    <t>EDGH4.2B13/14 Q4</t>
  </si>
  <si>
    <t>ESUH4.2B13/14 Q4</t>
  </si>
  <si>
    <t>Frimley4.2B13/14 Q4</t>
  </si>
  <si>
    <t>MDGH4.2B13/14 Q4</t>
  </si>
  <si>
    <t>TWH4.2B13/14 Q4</t>
  </si>
  <si>
    <t>Medway4.2B13/14 Q4</t>
  </si>
  <si>
    <t>RSCH4.2B13/14 Q4</t>
  </si>
  <si>
    <t>SASH4.2B13/14 Q4</t>
  </si>
  <si>
    <t>STR4.2B13/14 Q4</t>
  </si>
  <si>
    <t>WOR4.2B13/14 Q4</t>
  </si>
  <si>
    <t>ENG4.3B13/14 Q4</t>
  </si>
  <si>
    <t>SEC4.3B13/14 Q4</t>
  </si>
  <si>
    <t>ASPH4.3B13/14 Q4</t>
  </si>
  <si>
    <t>PRH4.3B13/14 Q4</t>
  </si>
  <si>
    <t>RSC4.3B13/14 Q4</t>
  </si>
  <si>
    <t>DVH4.3B13/14 Q4</t>
  </si>
  <si>
    <t>K&amp;C4.3B13/14 Q4</t>
  </si>
  <si>
    <t>QEQM4.3B13/14 Q4</t>
  </si>
  <si>
    <t>WHH4.3B13/14 Q4</t>
  </si>
  <si>
    <t>CONQ4.3B13/14 Q4</t>
  </si>
  <si>
    <t>EDGH4.3B13/14 Q4</t>
  </si>
  <si>
    <t>ESUH4.3B13/14 Q4</t>
  </si>
  <si>
    <t>Frimley4.3B13/14 Q4</t>
  </si>
  <si>
    <t>MDGH4.3B13/14 Q4</t>
  </si>
  <si>
    <t>TWH4.3B13/14 Q4</t>
  </si>
  <si>
    <t>Medway4.3B13/14 Q4</t>
  </si>
  <si>
    <t>RSCH4.3B13/14 Q4</t>
  </si>
  <si>
    <t>SASH4.3B13/14 Q4</t>
  </si>
  <si>
    <t>STR4.3B13/14 Q4</t>
  </si>
  <si>
    <t>WOR4.3B13/14 Q4</t>
  </si>
  <si>
    <t>ENG4.4B13/14 Q4</t>
  </si>
  <si>
    <t>SEC4.4B13/14 Q4</t>
  </si>
  <si>
    <t>ASPH4.4B13/14 Q4</t>
  </si>
  <si>
    <t>PRH4.4B13/14 Q4</t>
  </si>
  <si>
    <t>RSC4.4B13/14 Q4</t>
  </si>
  <si>
    <t>DVH4.4B13/14 Q4</t>
  </si>
  <si>
    <t>K&amp;C4.4B13/14 Q4</t>
  </si>
  <si>
    <t>QEQM4.4B13/14 Q4</t>
  </si>
  <si>
    <t>WHH4.4B13/14 Q4</t>
  </si>
  <si>
    <t>CONQ4.4B13/14 Q4</t>
  </si>
  <si>
    <t>EDGH4.4B13/14 Q4</t>
  </si>
  <si>
    <t>ESUH4.4B13/14 Q4</t>
  </si>
  <si>
    <t>Frimley4.4B13/14 Q4</t>
  </si>
  <si>
    <t>MDGH4.4B13/14 Q4</t>
  </si>
  <si>
    <t>TWH4.4B13/14 Q4</t>
  </si>
  <si>
    <t>Medway4.4B13/14 Q4</t>
  </si>
  <si>
    <t>RSCH4.4B13/14 Q4</t>
  </si>
  <si>
    <t>SASH4.4B13/14 Q4</t>
  </si>
  <si>
    <t>STR4.4B13/14 Q4</t>
  </si>
  <si>
    <t>WOR4.4B13/14 Q4</t>
  </si>
  <si>
    <t>ENG4.5B13/14 Q4</t>
  </si>
  <si>
    <t>SEC4.5B13/14 Q4</t>
  </si>
  <si>
    <t>ASPH4.5B13/14 Q4</t>
  </si>
  <si>
    <t>PRH4.5B13/14 Q4</t>
  </si>
  <si>
    <t>RSC4.5B13/14 Q4</t>
  </si>
  <si>
    <t>DVH4.5B13/14 Q4</t>
  </si>
  <si>
    <t>K&amp;C4.5B13/14 Q4</t>
  </si>
  <si>
    <t>QEQM4.5B13/14 Q4</t>
  </si>
  <si>
    <t>WHH4.5B13/14 Q4</t>
  </si>
  <si>
    <t>CONQ4.5B13/14 Q4</t>
  </si>
  <si>
    <t>EDGH4.5B13/14 Q4</t>
  </si>
  <si>
    <t>ESUH4.5B13/14 Q4</t>
  </si>
  <si>
    <t>Frimley4.5B13/14 Q4</t>
  </si>
  <si>
    <t>MDGH4.5B13/14 Q4</t>
  </si>
  <si>
    <t>TWH4.5B13/14 Q4</t>
  </si>
  <si>
    <t>Medway4.5B13/14 Q4</t>
  </si>
  <si>
    <t>RSCH4.5B13/14 Q4</t>
  </si>
  <si>
    <t>SASH4.5B13/14 Q4</t>
  </si>
  <si>
    <t>STR4.5B13/14 Q4</t>
  </si>
  <si>
    <t>WOR4.5B13/14 Q4</t>
  </si>
  <si>
    <t>ENG4.6B13/14 Q4</t>
  </si>
  <si>
    <t>SEC4.6B13/14 Q4</t>
  </si>
  <si>
    <t>ASPH4.6B13/14 Q4</t>
  </si>
  <si>
    <t>PRH4.6B13/14 Q4</t>
  </si>
  <si>
    <t>RSC4.6B13/14 Q4</t>
  </si>
  <si>
    <t>DVH4.6B13/14 Q4</t>
  </si>
  <si>
    <t>K&amp;C4.6B13/14 Q4</t>
  </si>
  <si>
    <t>QEQM4.6B13/14 Q4</t>
  </si>
  <si>
    <t>WHH4.6B13/14 Q4</t>
  </si>
  <si>
    <t>CONQ4.6B13/14 Q4</t>
  </si>
  <si>
    <t>EDGH4.6B13/14 Q4</t>
  </si>
  <si>
    <t>ESUH4.6B13/14 Q4</t>
  </si>
  <si>
    <t>Frimley4.6B13/14 Q4</t>
  </si>
  <si>
    <t>MDGH4.6B13/14 Q4</t>
  </si>
  <si>
    <t>TWH4.6B13/14 Q4</t>
  </si>
  <si>
    <t>Medway4.6B13/14 Q4</t>
  </si>
  <si>
    <t>RSCH4.6B13/14 Q4</t>
  </si>
  <si>
    <t>SASH4.6B13/14 Q4</t>
  </si>
  <si>
    <t>STR4.6B13/14 Q4</t>
  </si>
  <si>
    <t>WOR4.6B13/14 Q4</t>
  </si>
  <si>
    <t>ENGD513/14 Q4</t>
  </si>
  <si>
    <t>SECD513/14 Q4</t>
  </si>
  <si>
    <t>PRHD813/14 Q4</t>
  </si>
  <si>
    <t>RSCD813/14 Q4</t>
  </si>
  <si>
    <t>DVHD813/14 Q4</t>
  </si>
  <si>
    <t>K&amp;CD813/14 Q4</t>
  </si>
  <si>
    <t>QEQMD813/14 Q4</t>
  </si>
  <si>
    <t>WHHD813/14 Q4</t>
  </si>
  <si>
    <t>CONQD813/14 Q4</t>
  </si>
  <si>
    <t>EDGHD813/14 Q4</t>
  </si>
  <si>
    <t>ESUHD813/14 Q4</t>
  </si>
  <si>
    <t>FrimleyD813/14 Q4</t>
  </si>
  <si>
    <t>MDGHD813/14 Q4</t>
  </si>
  <si>
    <t>TWHD813/14 Q4</t>
  </si>
  <si>
    <t>MedwayD813/14 Q4</t>
  </si>
  <si>
    <t>RSCHD813/14 Q4</t>
  </si>
  <si>
    <t>SASHD813/14 Q4</t>
  </si>
  <si>
    <t>STRD813/14 Q4</t>
  </si>
  <si>
    <t>WORD813/14 Q4</t>
  </si>
  <si>
    <t>ENG8.1B13/14 Q4</t>
  </si>
  <si>
    <t>SEC8.1B13/14 Q4</t>
  </si>
  <si>
    <t>ASPH8.1B13/14 Q4</t>
  </si>
  <si>
    <t>PRH8.1B13/14 Q4</t>
  </si>
  <si>
    <t>RSC8.1B13/14 Q4</t>
  </si>
  <si>
    <t>DVH8.1B13/14 Q4</t>
  </si>
  <si>
    <t>K&amp;C8.1B13/14 Q4</t>
  </si>
  <si>
    <t>QEQM8.1B13/14 Q4</t>
  </si>
  <si>
    <t>WHH8.1B13/14 Q4</t>
  </si>
  <si>
    <t>CONQ8.1B13/14 Q4</t>
  </si>
  <si>
    <t>EDGH8.1B13/14 Q4</t>
  </si>
  <si>
    <t>ESUH8.1B13/14 Q4</t>
  </si>
  <si>
    <t>Frimley8.1B13/14 Q4</t>
  </si>
  <si>
    <t>MDGH8.1B13/14 Q4</t>
  </si>
  <si>
    <t>TWH8.1B13/14 Q4</t>
  </si>
  <si>
    <t>Medway8.1B13/14 Q4</t>
  </si>
  <si>
    <t>RSCH8.1B13/14 Q4</t>
  </si>
  <si>
    <t>SASH8.1B13/14 Q4</t>
  </si>
  <si>
    <t>STR8.1B13/14 Q4</t>
  </si>
  <si>
    <t>WOR8.1B13/14 Q4</t>
  </si>
  <si>
    <t>ENG8.2B13/14 Q4</t>
  </si>
  <si>
    <t>SEC8.2B13/14 Q4</t>
  </si>
  <si>
    <t>ASPH8.2B13/14 Q4</t>
  </si>
  <si>
    <t>PRH8.2B13/14 Q4</t>
  </si>
  <si>
    <t>RSC8.2B13/14 Q4</t>
  </si>
  <si>
    <t>DVH8.2B13/14 Q4</t>
  </si>
  <si>
    <t>K&amp;C8.2B13/14 Q4</t>
  </si>
  <si>
    <t>QEQM8.2B13/14 Q4</t>
  </si>
  <si>
    <t>WHH8.2B13/14 Q4</t>
  </si>
  <si>
    <t>CONQ8.2B13/14 Q4</t>
  </si>
  <si>
    <t>EDGH8.2B13/14 Q4</t>
  </si>
  <si>
    <t>ESUH8.2B13/14 Q4</t>
  </si>
  <si>
    <t>Frimley8.2B13/14 Q4</t>
  </si>
  <si>
    <t>MDGH8.2B13/14 Q4</t>
  </si>
  <si>
    <t>TWH8.2B13/14 Q4</t>
  </si>
  <si>
    <t>Medway8.2B13/14 Q4</t>
  </si>
  <si>
    <t>RSCH8.2B13/14 Q4</t>
  </si>
  <si>
    <t>SASH8.2B13/14 Q4</t>
  </si>
  <si>
    <t>STR8.2B13/14 Q4</t>
  </si>
  <si>
    <t>WOR8.2B13/14 Q4</t>
  </si>
  <si>
    <t>ENG8.3B13/14 Q4</t>
  </si>
  <si>
    <t>SEC8.3B13/14 Q4</t>
  </si>
  <si>
    <t>ASPH8.3B13/14 Q4</t>
  </si>
  <si>
    <t>PRH8.3B13/14 Q4</t>
  </si>
  <si>
    <t>RSC8.3B13/14 Q4</t>
  </si>
  <si>
    <t>DVH8.3B13/14 Q4</t>
  </si>
  <si>
    <t>K&amp;C8.3B13/14 Q4</t>
  </si>
  <si>
    <t>QEQM8.3B13/14 Q4</t>
  </si>
  <si>
    <t>WHH8.3B13/14 Q4</t>
  </si>
  <si>
    <t>CONQ8.3B13/14 Q4</t>
  </si>
  <si>
    <t>EDGH8.3B13/14 Q4</t>
  </si>
  <si>
    <t>ESUH8.3B13/14 Q4</t>
  </si>
  <si>
    <t>Frimley8.3B13/14 Q4</t>
  </si>
  <si>
    <t>MDGH8.3B13/14 Q4</t>
  </si>
  <si>
    <t>TWH8.3B13/14 Q4</t>
  </si>
  <si>
    <t>Medway8.3B13/14 Q4</t>
  </si>
  <si>
    <t>RSCH8.3B13/14 Q4</t>
  </si>
  <si>
    <t>SASH8.3B13/14 Q4</t>
  </si>
  <si>
    <t>STR8.3B13/14 Q4</t>
  </si>
  <si>
    <t>WOR8.3B13/14 Q4</t>
  </si>
  <si>
    <t>ENG8.4B13/14 Q4</t>
  </si>
  <si>
    <t>SEC8.4B13/14 Q4</t>
  </si>
  <si>
    <t>ASPH8.4B13/14 Q4</t>
  </si>
  <si>
    <t>PRH8.4B13/14 Q4</t>
  </si>
  <si>
    <t>RSC8.4B13/14 Q4</t>
  </si>
  <si>
    <t>DVH8.4B13/14 Q4</t>
  </si>
  <si>
    <t>K&amp;C8.4B13/14 Q4</t>
  </si>
  <si>
    <t>QEQM8.4B13/14 Q4</t>
  </si>
  <si>
    <t>WHH8.4B13/14 Q4</t>
  </si>
  <si>
    <t>CONQ8.4B13/14 Q4</t>
  </si>
  <si>
    <t>EDGH8.4B13/14 Q4</t>
  </si>
  <si>
    <t>ESUH8.4B13/14 Q4</t>
  </si>
  <si>
    <t>Frimley8.4B13/14 Q4</t>
  </si>
  <si>
    <t>MDGH8.4B13/14 Q4</t>
  </si>
  <si>
    <t>TWH8.4B13/14 Q4</t>
  </si>
  <si>
    <t>Medway8.4B13/14 Q4</t>
  </si>
  <si>
    <t>RSCH8.4B13/14 Q4</t>
  </si>
  <si>
    <t>SASH8.4B13/14 Q4</t>
  </si>
  <si>
    <t>STR8.4B13/14 Q4</t>
  </si>
  <si>
    <t>WOR8.4B13/14 Q4</t>
  </si>
  <si>
    <t>ENG8.5B13/14 Q4</t>
  </si>
  <si>
    <t>SEC8.5B13/14 Q4</t>
  </si>
  <si>
    <t>ASPH8.5B13/14 Q4</t>
  </si>
  <si>
    <t>PRH8.5B13/14 Q4</t>
  </si>
  <si>
    <t>RSC8.5B13/14 Q4</t>
  </si>
  <si>
    <t>DVH8.5B13/14 Q4</t>
  </si>
  <si>
    <t>K&amp;C8.5B13/14 Q4</t>
  </si>
  <si>
    <t>QEQM8.5B13/14 Q4</t>
  </si>
  <si>
    <t>WHH8.5B13/14 Q4</t>
  </si>
  <si>
    <t>CONQ8.5B13/14 Q4</t>
  </si>
  <si>
    <t>EDGH8.5B13/14 Q4</t>
  </si>
  <si>
    <t>ESUH8.5B13/14 Q4</t>
  </si>
  <si>
    <t>Frimley8.5B13/14 Q4</t>
  </si>
  <si>
    <t>MDGH8.5B13/14 Q4</t>
  </si>
  <si>
    <t>TWH8.5B13/14 Q4</t>
  </si>
  <si>
    <t>Medway8.5B13/14 Q4</t>
  </si>
  <si>
    <t>RSCH8.5B13/14 Q4</t>
  </si>
  <si>
    <t>SASH8.5B13/14 Q4</t>
  </si>
  <si>
    <t>STR8.5B13/14 Q4</t>
  </si>
  <si>
    <t>WOR8.5B13/14 Q4</t>
  </si>
  <si>
    <t>ENG8.6B13/14 Q4</t>
  </si>
  <si>
    <t>SEC8.6B13/14 Q4</t>
  </si>
  <si>
    <t>ASPH8.6B13/14 Q4</t>
  </si>
  <si>
    <t>PRH8.6B13/14 Q4</t>
  </si>
  <si>
    <t>RSC8.6B13/14 Q4</t>
  </si>
  <si>
    <t>DVH8.6B13/14 Q4</t>
  </si>
  <si>
    <t>K&amp;C8.6B13/14 Q4</t>
  </si>
  <si>
    <t>QEQM8.6B13/14 Q4</t>
  </si>
  <si>
    <t>WHH8.6B13/14 Q4</t>
  </si>
  <si>
    <t>CONQ8.6B13/14 Q4</t>
  </si>
  <si>
    <t>EDGH8.6B13/14 Q4</t>
  </si>
  <si>
    <t>ESUH8.6B13/14 Q4</t>
  </si>
  <si>
    <t>Frimley8.6B13/14 Q4</t>
  </si>
  <si>
    <t>MDGH8.6B13/14 Q4</t>
  </si>
  <si>
    <t>TWH8.6B13/14 Q4</t>
  </si>
  <si>
    <t>Medway8.6B13/14 Q4</t>
  </si>
  <si>
    <t>RSCH8.6B13/14 Q4</t>
  </si>
  <si>
    <t>SASH8.6B13/14 Q4</t>
  </si>
  <si>
    <t>STR8.6B13/14 Q4</t>
  </si>
  <si>
    <t>WOR8.6B13/14 Q4</t>
  </si>
  <si>
    <t>ENGD913/14 Q4</t>
  </si>
  <si>
    <t>SECD913/14 Q4</t>
  </si>
  <si>
    <t>ASPHD913/14 Q4</t>
  </si>
  <si>
    <t>PRHD913/14 Q4</t>
  </si>
  <si>
    <t>RSCD913/14 Q4</t>
  </si>
  <si>
    <t>DVHD913/14 Q4</t>
  </si>
  <si>
    <t>K&amp;CD913/14 Q4</t>
  </si>
  <si>
    <t>QEQMD913/14 Q4</t>
  </si>
  <si>
    <t>WHHD913/14 Q4</t>
  </si>
  <si>
    <t>CONQD913/14 Q4</t>
  </si>
  <si>
    <t>EDGHD913/14 Q4</t>
  </si>
  <si>
    <t>ESUHD913/14 Q4</t>
  </si>
  <si>
    <t>FrimleyD913/14 Q4</t>
  </si>
  <si>
    <t>MDGHD913/14 Q4</t>
  </si>
  <si>
    <t>TWHD913/14 Q4</t>
  </si>
  <si>
    <t>MedwayD913/14 Q4</t>
  </si>
  <si>
    <t>RSCHD913/14 Q4</t>
  </si>
  <si>
    <t>SASHD913/14 Q4</t>
  </si>
  <si>
    <t>STRD913/14 Q4</t>
  </si>
  <si>
    <t>WORD913/14 Q4</t>
  </si>
  <si>
    <t>ENG9.1B13/14 Q4</t>
  </si>
  <si>
    <t>SEC9.1B13/14 Q4</t>
  </si>
  <si>
    <t>ASPH9.1B13/14 Q4</t>
  </si>
  <si>
    <t>PRH9.1B13/14 Q4</t>
  </si>
  <si>
    <t>RSC9.1B13/14 Q4</t>
  </si>
  <si>
    <t>DVH9.1B13/14 Q4</t>
  </si>
  <si>
    <t>K&amp;C9.1B13/14 Q4</t>
  </si>
  <si>
    <t>QEQM9.1B13/14 Q4</t>
  </si>
  <si>
    <t>WHH9.1B13/14 Q4</t>
  </si>
  <si>
    <t>CONQ9.1B13/14 Q4</t>
  </si>
  <si>
    <t>EDGH9.1B13/14 Q4</t>
  </si>
  <si>
    <t>ESUH9.1B13/14 Q4</t>
  </si>
  <si>
    <t>Frimley9.1B13/14 Q4</t>
  </si>
  <si>
    <t>MDGH9.1B13/14 Q4</t>
  </si>
  <si>
    <t>TWH9.1B13/14 Q4</t>
  </si>
  <si>
    <t>Medway9.1B13/14 Q4</t>
  </si>
  <si>
    <t>RSCH9.1B13/14 Q4</t>
  </si>
  <si>
    <t>SASH9.1B13/14 Q4</t>
  </si>
  <si>
    <t>STR9.1B13/14 Q4</t>
  </si>
  <si>
    <t>WOR9.1B13/14 Q4</t>
  </si>
  <si>
    <t>ENG9.2B13/14 Q4</t>
  </si>
  <si>
    <t>SEC9.2B13/14 Q4</t>
  </si>
  <si>
    <t>ASPH9.2B13/14 Q4</t>
  </si>
  <si>
    <t>PRH9.2B13/14 Q4</t>
  </si>
  <si>
    <t>RSC9.2B13/14 Q4</t>
  </si>
  <si>
    <t>DVH9.2B13/14 Q4</t>
  </si>
  <si>
    <t>K&amp;C9.2B13/14 Q4</t>
  </si>
  <si>
    <t>QEQM9.2B13/14 Q4</t>
  </si>
  <si>
    <t>WHH9.2B13/14 Q4</t>
  </si>
  <si>
    <t>CONQ9.2B13/14 Q4</t>
  </si>
  <si>
    <t>EDGH9.2B13/14 Q4</t>
  </si>
  <si>
    <t>ESUH9.2B13/14 Q4</t>
  </si>
  <si>
    <t>MDGH6.2B14/15 Q4</t>
  </si>
  <si>
    <t>WOR7.2B14/15 Q4</t>
  </si>
  <si>
    <t>EDGH9.1B14/15 Q4</t>
  </si>
  <si>
    <t>Frimley7.3B14/15 Q4</t>
  </si>
  <si>
    <t>EDGH7.1B14/15 Q4</t>
  </si>
  <si>
    <t>RSC7.3B14/15 Q4</t>
  </si>
  <si>
    <t>ENG6.2B14/15 Q4</t>
  </si>
  <si>
    <t>Frimley5.2B14/15 Q4</t>
  </si>
  <si>
    <t>RSCH5.2B14/15 Q4</t>
  </si>
  <si>
    <t>TWH10.2B14/15 Q4</t>
  </si>
  <si>
    <t>SEC6.2B14/15 Q4</t>
  </si>
  <si>
    <t>PRH7.3B14/15 Q4</t>
  </si>
  <si>
    <t>SASH6.2B14/15 Q4</t>
  </si>
  <si>
    <t>MDGH5.2B14/15 Q4</t>
  </si>
  <si>
    <t>PRH6.2B14/15 Q4</t>
  </si>
  <si>
    <t>QEQM7.2B14/15 Q4</t>
  </si>
  <si>
    <t>ESUH7.2B14/15 Q4</t>
  </si>
  <si>
    <t>SASH7.2B14/15 Q4</t>
  </si>
  <si>
    <t>RSC5.4B14/15 Q4</t>
  </si>
  <si>
    <t>Frimley10.2B14/15 Q4</t>
  </si>
  <si>
    <t>Medway6.2B14/15 Q4</t>
  </si>
  <si>
    <t>STR6.2B14/15 Q4</t>
  </si>
  <si>
    <t>FrimleyD714/15 Q4</t>
  </si>
  <si>
    <t>SASH5.2B14/15 Q4</t>
  </si>
  <si>
    <t>ASPH7.3B14/15 Q4</t>
  </si>
  <si>
    <t>TWH5.2B14/15 Q4</t>
  </si>
  <si>
    <t>RSCH6.2B14/15 Q4</t>
  </si>
  <si>
    <t>ASPH7.1B14/15 Q4</t>
  </si>
  <si>
    <t>ASPH10.2B14/15 Q4</t>
  </si>
  <si>
    <t>RSC6.2B14/15 Q4</t>
  </si>
  <si>
    <t>SEC7.4B14/15 Q4</t>
  </si>
  <si>
    <t>EDGHD714/15 Q4</t>
  </si>
  <si>
    <t>ASPH7.4B14/15 Q4</t>
  </si>
  <si>
    <t>PRH5.2B14/15 Q4</t>
  </si>
  <si>
    <t>PRH10.2B14/15 Q4</t>
  </si>
  <si>
    <t>SEC7.3B14/15 Q4</t>
  </si>
  <si>
    <t>Medway5.2B14/15 Q4</t>
  </si>
  <si>
    <t>K&amp;C6.4B14/15 Q4</t>
  </si>
  <si>
    <t>K&amp;C10.2B14/15 Q4</t>
  </si>
  <si>
    <t>SEC5.2B14/15 Q4</t>
  </si>
  <si>
    <t>ASPH6.2B14/15 Q4</t>
  </si>
  <si>
    <t>Medway6.3B14/15 Q4</t>
  </si>
  <si>
    <t>DVH5.2B14/15 Q4</t>
  </si>
  <si>
    <t>WOR5.2B14/15 Q4</t>
  </si>
  <si>
    <t>RSC7.2B14/15 Q4</t>
  </si>
  <si>
    <t>Medway6.4B14/15 Q4</t>
  </si>
  <si>
    <t>WHH3.3B14/15 Q4</t>
  </si>
  <si>
    <t>Frimley6.2B14/15 Q4</t>
  </si>
  <si>
    <t>Medway5.3B14/15 Q4</t>
  </si>
  <si>
    <t>RSC7.4B14/15 Q4</t>
  </si>
  <si>
    <t>DVHD714/15 Q4</t>
  </si>
  <si>
    <t>MDGH3.3B14/15 Q4</t>
  </si>
  <si>
    <t>ENG5.2B14/15 Q4</t>
  </si>
  <si>
    <t>ESUH6.2B14/15 Q4</t>
  </si>
  <si>
    <t>PRH7.2B14/15 Q4</t>
  </si>
  <si>
    <t>ENG7.4B14/15 Q4</t>
  </si>
  <si>
    <t>STR5.2B14/15 Q4</t>
  </si>
  <si>
    <t>QEQM6.2B14/15 Q4</t>
  </si>
  <si>
    <t>ENG7.3B14/15 Q4</t>
  </si>
  <si>
    <t>QEQM5.2B14/15 Q4</t>
  </si>
  <si>
    <t>Frimley7.1B14/15 Q4</t>
  </si>
  <si>
    <t>PRH8.1B14/15 Q4</t>
  </si>
  <si>
    <t>Medway5.4B14/15 Q4</t>
  </si>
  <si>
    <t>Medway3.4B14/15 Q4</t>
  </si>
  <si>
    <t>ASPH2.1B14/15 Q4</t>
  </si>
  <si>
    <t>ASPH3.4B14/15 Q4</t>
  </si>
  <si>
    <t>EDGH5.4B14/15 Q4</t>
  </si>
  <si>
    <t>WHH7.4B14/15 Q4</t>
  </si>
  <si>
    <t>RSC5.2B14/15 Q4</t>
  </si>
  <si>
    <t>QEQM7.1B14/15 Q4</t>
  </si>
  <si>
    <t>Medway2.1B14/15 Q4</t>
  </si>
  <si>
    <t>MDGH7.4B14/15 Q4</t>
  </si>
  <si>
    <t>STR1.1B14/15 Q4</t>
  </si>
  <si>
    <t>DVH1.1B14/15 Q4</t>
  </si>
  <si>
    <t>PRH3.3B14/15 Q4</t>
  </si>
  <si>
    <t>Medway1.1B14/15 Q4</t>
  </si>
  <si>
    <t>ASPH7.2B14/15 Q4</t>
  </si>
  <si>
    <t>ENG1.1B14/15 Q4</t>
  </si>
  <si>
    <t>MedwayD314/15 Q4</t>
  </si>
  <si>
    <t>WOR7.3B14/15 Q4</t>
  </si>
  <si>
    <t>EDGH5.3B14/15 Q4</t>
  </si>
  <si>
    <t>ESUH7.1B14/15 Q4</t>
  </si>
  <si>
    <t>SASH7.3B14/15 Q4</t>
  </si>
  <si>
    <t>STR7.3B14/15 Q4</t>
  </si>
  <si>
    <t>WHH7.3B14/15 Q4</t>
  </si>
  <si>
    <t>QEQMD714/15 Q4</t>
  </si>
  <si>
    <t>RSC6.3B14/15 Q4</t>
  </si>
  <si>
    <t>STR7.4B14/15 Q4</t>
  </si>
  <si>
    <t>TWH1.1B14/15 Q4</t>
  </si>
  <si>
    <t>MedwayD714/15 Q4</t>
  </si>
  <si>
    <t>SEC7.1B14/15 Q4</t>
  </si>
  <si>
    <t>RSC2.1B14/15 Q4</t>
  </si>
  <si>
    <t>RSC3.4B14/15 Q4</t>
  </si>
  <si>
    <t>MDGHD314/15 Q4</t>
  </si>
  <si>
    <t>MDGH7.1B14/15 Q4</t>
  </si>
  <si>
    <t>Medway7.1B14/15 Q4</t>
  </si>
  <si>
    <t>K&amp;C5.4B14/15 Q4</t>
  </si>
  <si>
    <t>PRHD514/15 Q4</t>
  </si>
  <si>
    <t>MDGH7.3B14/15 Q4</t>
  </si>
  <si>
    <t>WHH7.1B14/15 Q4</t>
  </si>
  <si>
    <t>QEQM10.1B14/15 Q4</t>
  </si>
  <si>
    <t>TWHD714/15 Q4</t>
  </si>
  <si>
    <t>WOR1.1B14/15 Q4</t>
  </si>
  <si>
    <t>ENG7.1B14/15 Q4</t>
  </si>
  <si>
    <t>EDGHD314/15 Q4</t>
  </si>
  <si>
    <t>RSC6.4B14/15 Q4</t>
  </si>
  <si>
    <t>RSC7.1B14/15 Q4</t>
  </si>
  <si>
    <t>Medway10.2B14/15 Q4</t>
  </si>
  <si>
    <t>EDGH3.2B14/15 Q4</t>
  </si>
  <si>
    <t>RSC3.3B14/15 Q4</t>
  </si>
  <si>
    <t>PRH4.1B14/15 Q4</t>
  </si>
  <si>
    <t>ASPH5.2B14/15 Q4</t>
  </si>
  <si>
    <t>ESUH5.2B14/15 Q4</t>
  </si>
  <si>
    <t>K&amp;C8.5B14/15 Q4</t>
  </si>
  <si>
    <t>ESUH10.1B14/15 Q4</t>
  </si>
  <si>
    <t>TWH5.3B14/15 Q4</t>
  </si>
  <si>
    <t>TWH7.1B14/15 Q4</t>
  </si>
  <si>
    <t>K&amp;C2.1B14/15 Q4</t>
  </si>
  <si>
    <t>SASH10.2B14/15 Q2</t>
  </si>
  <si>
    <t>K&amp;C10.2B14/15 Q2</t>
  </si>
  <si>
    <t>EDGH10.2B14/15 Q2</t>
  </si>
  <si>
    <t>DVH10.2B14/15 Q2</t>
  </si>
  <si>
    <t>RSC10.2B14/15 Q2</t>
  </si>
  <si>
    <t>ESUH10.2B14/15 Q2</t>
  </si>
  <si>
    <t>PRH10.2B14/15 Q2</t>
  </si>
  <si>
    <t>SEC10.2B14/15 Q2</t>
  </si>
  <si>
    <t>ENG10.2B14/15 Q2</t>
  </si>
  <si>
    <t>Frimley10.2B14/15 Q2</t>
  </si>
  <si>
    <t>TWH10.2B14/15 Q2</t>
  </si>
  <si>
    <t>RSCH10.2B14/15 Q2</t>
  </si>
  <si>
    <t>ASPH10.2B14/15 Q2</t>
  </si>
  <si>
    <t>WHH10.2B14/15 Q2</t>
  </si>
  <si>
    <t>QEQM10.2B14/15 Q2</t>
  </si>
  <si>
    <t>Medway10.2B14/15 Q2</t>
  </si>
  <si>
    <t>MDGH10.2B14/15 Q2</t>
  </si>
  <si>
    <t>PRH10.3B14/15 Q2</t>
  </si>
  <si>
    <t>QEQM10.3B14/15 Q2</t>
  </si>
  <si>
    <t>RSCH10.3B14/15 Q2</t>
  </si>
  <si>
    <t>K&amp;C10.3B14/15 Q2</t>
  </si>
  <si>
    <t>ENG10.3B14/15 Q2</t>
  </si>
  <si>
    <t>SEC10.3B14/15 Q2</t>
  </si>
  <si>
    <t>ASPH10.3B14/15 Q2</t>
  </si>
  <si>
    <t>RSC10.3B14/15 Q2</t>
  </si>
  <si>
    <t>DVH10.3B14/15 Q2</t>
  </si>
  <si>
    <t>WHH10.3B14/15 Q2</t>
  </si>
  <si>
    <t>EDGH10.3B14/15 Q2</t>
  </si>
  <si>
    <t>ESUH10.3B14/15 Q2</t>
  </si>
  <si>
    <t>Frimley10.3B14/15 Q2</t>
  </si>
  <si>
    <t>MDGH10.3B14/15 Q2</t>
  </si>
  <si>
    <t>TWH10.3B14/15 Q2</t>
  </si>
  <si>
    <t>Medway10.3B14/15 Q2</t>
  </si>
  <si>
    <t>SASH10.3B14/15 Q2</t>
  </si>
  <si>
    <t>STR10.3B14/15 Q2</t>
  </si>
  <si>
    <t>WOR10.3B14/15 Q2</t>
  </si>
  <si>
    <t>K&amp;C10.4B14/15 Q2</t>
  </si>
  <si>
    <t>EDGH10.4B14/15 Q2</t>
  </si>
  <si>
    <t>STR10.4B14/15 Q2</t>
  </si>
  <si>
    <t>ENG10.4B14/15 Q2</t>
  </si>
  <si>
    <t>TWH10.4B14/15 Q2</t>
  </si>
  <si>
    <t>QEQM10.4B14/15 Q2</t>
  </si>
  <si>
    <t>WOR10.4B14/15 Q2</t>
  </si>
  <si>
    <t>SEC10.4B14/15 Q2</t>
  </si>
  <si>
    <t>Medway10.4B14/15 Q2</t>
  </si>
  <si>
    <t>WHH10.4B14/15 Q2</t>
  </si>
  <si>
    <t>PRH10.4B14/15 Q2</t>
  </si>
  <si>
    <t>ESUH10.4B14/15 Q2</t>
  </si>
  <si>
    <t>Frimley10.4B14/15 Q2</t>
  </si>
  <si>
    <t>ASPH10.4B14/15 Q2</t>
  </si>
  <si>
    <t>RSC10.4B14/15 Q2</t>
  </si>
  <si>
    <t>MDGH10.4B14/15 Q2</t>
  </si>
  <si>
    <t>SASH10.4B14/15 Q2</t>
  </si>
  <si>
    <t>DVH10.4B14/15 Q2</t>
  </si>
  <si>
    <t>RSCH10.4B14/15 Q2</t>
  </si>
  <si>
    <t>TWH2.1B14/15 Q2</t>
  </si>
  <si>
    <t>Medway2.1B14/15 Q2</t>
  </si>
  <si>
    <t>ASPH2.1B14/15 Q2</t>
  </si>
  <si>
    <t>DVH2.1B14/15 Q2</t>
  </si>
  <si>
    <t>SASH2.1B14/15 Q2</t>
  </si>
  <si>
    <t>RSCH2.1B14/15 Q2</t>
  </si>
  <si>
    <t>K&amp;C2.1B14/15 Q2</t>
  </si>
  <si>
    <t>MDGH2.1B14/15 Q2</t>
  </si>
  <si>
    <t>ENG2.1B14/15 Q2</t>
  </si>
  <si>
    <t>RSC2.1B14/15 Q2</t>
  </si>
  <si>
    <t>SEC2.1B14/15 Q2</t>
  </si>
  <si>
    <t>STR2.1B14/15 Q2</t>
  </si>
  <si>
    <t>QEQM2.1B14/15 Q2</t>
  </si>
  <si>
    <t>PRH2.1B14/15 Q2</t>
  </si>
  <si>
    <t>ESUH2.1B14/15 Q2</t>
  </si>
  <si>
    <t>Frimley2.1B14/15 Q2</t>
  </si>
  <si>
    <t>WHH2.1B14/15 Q2</t>
  </si>
  <si>
    <t>EDGH2.1B14/15 Q2</t>
  </si>
  <si>
    <t>WOR2.1B14/15 Q2</t>
  </si>
  <si>
    <t>ESUH2.3B14/15 Q2</t>
  </si>
  <si>
    <t>TWH2.3B14/15 Q2</t>
  </si>
  <si>
    <t>Medway2.3B14/15 Q2</t>
  </si>
  <si>
    <t>QEQM2.3B14/15 Q2</t>
  </si>
  <si>
    <t>ENG2.3B14/15 Q2</t>
  </si>
  <si>
    <t>ASPH2.3B14/15 Q2</t>
  </si>
  <si>
    <t>RSCH2.3B14/15 Q2</t>
  </si>
  <si>
    <t>RSC2.3B14/15 Q2</t>
  </si>
  <si>
    <t>K&amp;C2.3B14/15 Q2</t>
  </si>
  <si>
    <t>SEC2.3B14/15 Q2</t>
  </si>
  <si>
    <t>SASH2.3B14/15 Q2</t>
  </si>
  <si>
    <t>DVH2.3B14/15 Q2</t>
  </si>
  <si>
    <t>WOR2.3B14/15 Q2</t>
  </si>
  <si>
    <t>MDGH2.3B14/15 Q2</t>
  </si>
  <si>
    <t>WHH2.3B14/15 Q2</t>
  </si>
  <si>
    <t>STR2.3B14/15 Q2</t>
  </si>
  <si>
    <t>Frimley2.3B14/15 Q2</t>
  </si>
  <si>
    <t>PRH2.3B14/15 Q2</t>
  </si>
  <si>
    <t>EDGH2.3B14/15 Q2</t>
  </si>
  <si>
    <t>MDGH3.1B14/15 Q2</t>
  </si>
  <si>
    <t>TWH3.1B14/15 Q2</t>
  </si>
  <si>
    <t>EDGH3.1B14/15 Q2</t>
  </si>
  <si>
    <t>RSCH3.1B14/15 Q2</t>
  </si>
  <si>
    <t>SASH3.1B14/15 Q2</t>
  </si>
  <si>
    <t>ESUH3.1B14/15 Q2</t>
  </si>
  <si>
    <t>DVH3.1B14/15 Q2</t>
  </si>
  <si>
    <t>Frimley3.1B14/15 Q2</t>
  </si>
  <si>
    <t>Medway3.1B14/15 Q2</t>
  </si>
  <si>
    <t>ENG3.1B14/15 Q2</t>
  </si>
  <si>
    <t>SEC3.1B14/15 Q2</t>
  </si>
  <si>
    <t>QEQM3.1B14/15 Q2</t>
  </si>
  <si>
    <t>RSC3.1B14/15 Q2</t>
  </si>
  <si>
    <t>PRH3.1B14/15 Q2</t>
  </si>
  <si>
    <t>K&amp;C3.1B14/15 Q2</t>
  </si>
  <si>
    <t>ASPH3.1B14/15 Q2</t>
  </si>
  <si>
    <t>STR3.1B14/15 Q2</t>
  </si>
  <si>
    <t>WHH3.1B14/15 Q2</t>
  </si>
  <si>
    <t>WOR3.1B14/15 Q2</t>
  </si>
  <si>
    <t>EDGH3.2B14/15 Q2</t>
  </si>
  <si>
    <t>RSCH3.2B14/15 Q2</t>
  </si>
  <si>
    <t>QEQM3.2B14/15 Q2</t>
  </si>
  <si>
    <t>K&amp;C3.2B14/15 Q2</t>
  </si>
  <si>
    <t>ENG3.2B14/15 Q2</t>
  </si>
  <si>
    <t>PRH3.2B14/15 Q2</t>
  </si>
  <si>
    <t>WHH3.2B14/15 Q2</t>
  </si>
  <si>
    <t>SEC3.2B14/15 Q2</t>
  </si>
  <si>
    <t>ESUH3.2B14/15 Q2</t>
  </si>
  <si>
    <t>SASH3.2B14/15 Q2</t>
  </si>
  <si>
    <t>Medway3.2B14/15 Q2</t>
  </si>
  <si>
    <t>RSC3.2B14/15 Q2</t>
  </si>
  <si>
    <t>ASPH3.2B14/15 Q2</t>
  </si>
  <si>
    <t>DVH3.2B14/15 Q2</t>
  </si>
  <si>
    <t>Frimley3.2B14/15 Q2</t>
  </si>
  <si>
    <t>MDGH3.2B14/15 Q2</t>
  </si>
  <si>
    <t>TWH3.2B14/15 Q2</t>
  </si>
  <si>
    <t>STR3.2B14/15 Q2</t>
  </si>
  <si>
    <t>WOR3.2B14/15 Q2</t>
  </si>
  <si>
    <t>Medway3.3B14/15 Q2</t>
  </si>
  <si>
    <t>TWH3.3B14/15 Q2</t>
  </si>
  <si>
    <t>ESUH3.3B14/15 Q2</t>
  </si>
  <si>
    <t>DVH3.3B14/15 Q2</t>
  </si>
  <si>
    <t>EDGH3.3B14/15 Q2</t>
  </si>
  <si>
    <t>Frimley3.3B14/15 Q2</t>
  </si>
  <si>
    <t>WOR3.3B14/15 Q2</t>
  </si>
  <si>
    <t>SEC3.3B14/15 Q2</t>
  </si>
  <si>
    <t>WHH3.3B14/15 Q2</t>
  </si>
  <si>
    <t>RSC3.3B14/15 Q2</t>
  </si>
  <si>
    <t>ENG3.3B14/15 Q2</t>
  </si>
  <si>
    <t>K&amp;C3.3B14/15 Q2</t>
  </si>
  <si>
    <t>PRH3.3B14/15 Q2</t>
  </si>
  <si>
    <t>STR3.3B14/15 Q2</t>
  </si>
  <si>
    <t>QEQM3.3B14/15 Q2</t>
  </si>
  <si>
    <t>MDGH3.3B14/15 Q2</t>
  </si>
  <si>
    <t>RSCH3.3B14/15 Q2</t>
  </si>
  <si>
    <t>ASPH3.3B14/15 Q2</t>
  </si>
  <si>
    <t>SASH3.3B14/15 Q2</t>
  </si>
  <si>
    <t>TWH3.4B14/15 Q2</t>
  </si>
  <si>
    <t>Medway3.4B14/15 Q2</t>
  </si>
  <si>
    <t>ASPH3.4B14/15 Q2</t>
  </si>
  <si>
    <t>DVH3.4B14/15 Q2</t>
  </si>
  <si>
    <t>SASH3.4B14/15 Q2</t>
  </si>
  <si>
    <t>RSCH3.4B14/15 Q2</t>
  </si>
  <si>
    <t>K&amp;C3.4B14/15 Q2</t>
  </si>
  <si>
    <t>ENG3.4B14/15 Q2</t>
  </si>
  <si>
    <t>MDGH3.4B14/15 Q2</t>
  </si>
  <si>
    <t>RSC3.4B14/15 Q2</t>
  </si>
  <si>
    <t>SEC3.4B14/15 Q2</t>
  </si>
  <si>
    <t>QEQM3.4B14/15 Q2</t>
  </si>
  <si>
    <t>STR3.4B14/15 Q2</t>
  </si>
  <si>
    <t>PRH3.4B14/15 Q2</t>
  </si>
  <si>
    <t>ESUH3.4B14/15 Q2</t>
  </si>
  <si>
    <t>Frimley3.4B14/15 Q2</t>
  </si>
  <si>
    <t>WHH3.4B14/15 Q2</t>
  </si>
  <si>
    <t>EDGH3.4B14/15 Q2</t>
  </si>
  <si>
    <t>WOR3.4B14/15 Q2</t>
  </si>
  <si>
    <t>RSCH3.5B14/15 Q2</t>
  </si>
  <si>
    <t>STR3.5B14/15 Q2</t>
  </si>
  <si>
    <t>ASPH3.5B14/15 Q2</t>
  </si>
  <si>
    <t>PRH3.5B14/15 Q2</t>
  </si>
  <si>
    <t>RSC3.5B14/15 Q2</t>
  </si>
  <si>
    <t>QEQM3.5B14/15 Q2</t>
  </si>
  <si>
    <t>SASH3.5B14/15 Q2</t>
  </si>
  <si>
    <t>K&amp;C3.5B14/15 Q2</t>
  </si>
  <si>
    <t>MDGH3.5B14/15 Q2</t>
  </si>
  <si>
    <t>ENG3.5B14/15 Q2</t>
  </si>
  <si>
    <t>WHH3.5B14/15 Q2</t>
  </si>
  <si>
    <t>SEC3.5B14/15 Q2</t>
  </si>
  <si>
    <t>EDGH3.5B14/15 Q2</t>
  </si>
  <si>
    <t>ESUH3.5B14/15 Q2</t>
  </si>
  <si>
    <t>Frimley3.5B14/15 Q2</t>
  </si>
  <si>
    <t>WOR3.5B14/15 Q2</t>
  </si>
  <si>
    <t>DVH3.5B14/15 Q2</t>
  </si>
  <si>
    <t>Medway3.5B14/15 Q2</t>
  </si>
  <si>
    <t>TWH3.5B14/15 Q2</t>
  </si>
  <si>
    <t>PRH4.1B14/15 Q2</t>
  </si>
  <si>
    <t>Medway4.1B14/15 Q2</t>
  </si>
  <si>
    <t>EDGH4.1B14/15 Q2</t>
  </si>
  <si>
    <t>MDGH4.1B14/15 Q2</t>
  </si>
  <si>
    <t>ASPH4.1B14/15 Q2</t>
  </si>
  <si>
    <t>RSCH4.1B14/15 Q2</t>
  </si>
  <si>
    <t>DVH4.1B14/15 Q2</t>
  </si>
  <si>
    <t>SASH4.1B14/15 Q2</t>
  </si>
  <si>
    <t>ESUH4.1B14/15 Q2</t>
  </si>
  <si>
    <t>ENG4.1B14/15 Q2</t>
  </si>
  <si>
    <t>SEC4.1B14/15 Q2</t>
  </si>
  <si>
    <t>STR4.1B14/15 Q2</t>
  </si>
  <si>
    <t>QEQM4.1B14/15 Q2</t>
  </si>
  <si>
    <t>TWH4.1B14/15 Q2</t>
  </si>
  <si>
    <t>WOR4.1B14/15 Q2</t>
  </si>
  <si>
    <t>WHH4.1B14/15 Q2</t>
  </si>
  <si>
    <t>RSC4.1B14/15 Q2</t>
  </si>
  <si>
    <t>Frimley4.1B14/15 Q2</t>
  </si>
  <si>
    <t>K&amp;C4.1B14/15 Q2</t>
  </si>
  <si>
    <t>QEQM4.2B14/15 Q2</t>
  </si>
  <si>
    <t>K&amp;C4.2B14/15 Q2</t>
  </si>
  <si>
    <t>WHH4.2B14/15 Q2</t>
  </si>
  <si>
    <t>Frimley4.2B14/15 Q2</t>
  </si>
  <si>
    <t>RSC4.2B14/15 Q2</t>
  </si>
  <si>
    <t>ESUH4.2B14/15 Q2</t>
  </si>
  <si>
    <t>WOR4.2B14/15 Q2</t>
  </si>
  <si>
    <t>SEC4.2B14/15 Q2</t>
  </si>
  <si>
    <t>RSCH4.2B14/15 Q2</t>
  </si>
  <si>
    <t>ENG4.2B14/15 Q2</t>
  </si>
  <si>
    <t>EDGH4.2B14/15 Q2</t>
  </si>
  <si>
    <t>STR4.2B14/15 Q2</t>
  </si>
  <si>
    <t>MDGH4.2B14/15 Q2</t>
  </si>
  <si>
    <t>SASH4.2B14/15 Q2</t>
  </si>
  <si>
    <t>ASPH4.2B14/15 Q2</t>
  </si>
  <si>
    <t>TWH4.2B14/15 Q2</t>
  </si>
  <si>
    <t>DVH4.2B14/15 Q2</t>
  </si>
  <si>
    <t>Medway4.2B14/15 Q2</t>
  </si>
  <si>
    <t>PRH4.2B14/15 Q2</t>
  </si>
  <si>
    <t>Medway4.3B14/15 Q2</t>
  </si>
  <si>
    <t>QEQM4.3B14/15 Q2</t>
  </si>
  <si>
    <t>TWH4.3B14/15 Q2</t>
  </si>
  <si>
    <t>RSC4.3B14/15 Q2</t>
  </si>
  <si>
    <t>ESUH4.3B14/15 Q2</t>
  </si>
  <si>
    <t>ENG4.3B14/15 Q2</t>
  </si>
  <si>
    <t>WHH4.3B14/15 Q2</t>
  </si>
  <si>
    <t>MDGH4.3B14/15 Q2</t>
  </si>
  <si>
    <t>SEC4.3B14/15 Q2</t>
  </si>
  <si>
    <t>DVH4.3B14/15 Q2</t>
  </si>
  <si>
    <t>PRH4.3B14/15 Q2</t>
  </si>
  <si>
    <t>ASPH4.3B14/15 Q2</t>
  </si>
  <si>
    <t>WOR4.3B14/15 Q2</t>
  </si>
  <si>
    <t>EDGH4.3B14/15 Q2</t>
  </si>
  <si>
    <t>RSCH4.3B14/15 Q2</t>
  </si>
  <si>
    <t>STR4.3B14/15 Q2</t>
  </si>
  <si>
    <t>Frimley4.3B14/15 Q2</t>
  </si>
  <si>
    <t>SASH4.3B14/15 Q2</t>
  </si>
  <si>
    <t>K&amp;C4.3B14/15 Q2</t>
  </si>
  <si>
    <t>QEQM4.4B14/15 Q2</t>
  </si>
  <si>
    <t>WHH4.4B14/15 Q2</t>
  </si>
  <si>
    <t>K&amp;C4.4B14/15 Q2</t>
  </si>
  <si>
    <t>EDGH4.4B14/15 Q2</t>
  </si>
  <si>
    <t>SASH4.4B14/15 Q2</t>
  </si>
  <si>
    <t>TWH4.4B14/15 Q2</t>
  </si>
  <si>
    <t>DVH4.4B14/15 Q2</t>
  </si>
  <si>
    <t>RSC4.4B14/15 Q2</t>
  </si>
  <si>
    <t>Medway4.4B14/15 Q2</t>
  </si>
  <si>
    <t>SEC4.4B14/15 Q2</t>
  </si>
  <si>
    <t>Frimley4.4B14/15 Q2</t>
  </si>
  <si>
    <t>RSCH4.4B14/15 Q2</t>
  </si>
  <si>
    <t>ASPH4.4B14/15 Q2</t>
  </si>
  <si>
    <t>MDGH4.4B14/15 Q2</t>
  </si>
  <si>
    <t>WOR4.4B14/15 Q2</t>
  </si>
  <si>
    <t>ESUH4.4B14/15 Q2</t>
  </si>
  <si>
    <t>ENG4.4B14/15 Q2</t>
  </si>
  <si>
    <t>PRH4.4B14/15 Q2</t>
  </si>
  <si>
    <t>STR4.4B14/15 Q2</t>
  </si>
  <si>
    <t>Medway4.5B14/15 Q2</t>
  </si>
  <si>
    <t>RSCH4.5B14/15 Q2</t>
  </si>
  <si>
    <t>QEQM4.5B14/15 Q2</t>
  </si>
  <si>
    <t>DVH4.5B14/15 Q2</t>
  </si>
  <si>
    <t>ENG4.5B14/15 Q2</t>
  </si>
  <si>
    <t>PRH4.5B14/15 Q2</t>
  </si>
  <si>
    <t>QEQM4.1B13/14 Q2</t>
  </si>
  <si>
    <t>WHH4.1B13/14 Q2</t>
  </si>
  <si>
    <t>CONQ4.1B13/14 Q2</t>
  </si>
  <si>
    <t>EDGH4.1B13/14 Q2</t>
  </si>
  <si>
    <t>ESUH4.1B13/14 Q2</t>
  </si>
  <si>
    <t>Frimley4.1B13/14 Q2</t>
  </si>
  <si>
    <t>MDGH4.1B13/14 Q2</t>
  </si>
  <si>
    <t>TWH4.1B13/14 Q2</t>
  </si>
  <si>
    <t>Medway4.1B13/14 Q2</t>
  </si>
  <si>
    <t>RSCH4.1B13/14 Q2</t>
  </si>
  <si>
    <t>SASH4.1B13/14 Q2</t>
  </si>
  <si>
    <t>STR4.1B13/14 Q2</t>
  </si>
  <si>
    <t>WOR4.1B13/14 Q2</t>
  </si>
  <si>
    <t>ENG4.2B13/14 Q2</t>
  </si>
  <si>
    <t>4.2B</t>
  </si>
  <si>
    <t>SEC4.2B13/14 Q2</t>
  </si>
  <si>
    <t>ASPH4.2B13/14 Q2</t>
  </si>
  <si>
    <t>PRH4.2B13/14 Q2</t>
  </si>
  <si>
    <t>RSC4.2B13/14 Q2</t>
  </si>
  <si>
    <t>DVH4.2B13/14 Q2</t>
  </si>
  <si>
    <t>K&amp;C4.2B13/14 Q2</t>
  </si>
  <si>
    <t>QEQM4.2B13/14 Q2</t>
  </si>
  <si>
    <t>WHH4.2B13/14 Q2</t>
  </si>
  <si>
    <t>CONQ4.2B13/14 Q2</t>
  </si>
  <si>
    <t>EDGH4.2B13/14 Q2</t>
  </si>
  <si>
    <t>ESUH4.2B13/14 Q2</t>
  </si>
  <si>
    <t>Frimley4.2B13/14 Q2</t>
  </si>
  <si>
    <t>MDGH4.2B13/14 Q2</t>
  </si>
  <si>
    <t>TWH4.2B13/14 Q2</t>
  </si>
  <si>
    <t>Medway4.2B13/14 Q2</t>
  </si>
  <si>
    <t>RSCH4.2B13/14 Q2</t>
  </si>
  <si>
    <t>SASH4.2B13/14 Q2</t>
  </si>
  <si>
    <t>STR4.2B13/14 Q2</t>
  </si>
  <si>
    <t>WOR4.2B13/14 Q2</t>
  </si>
  <si>
    <t>ENG4.3B13/14 Q2</t>
  </si>
  <si>
    <t>4.3B</t>
  </si>
  <si>
    <t>SEC4.3B13/14 Q2</t>
  </si>
  <si>
    <t>ASPH4.3B13/14 Q2</t>
  </si>
  <si>
    <t>PRH4.3B13/14 Q2</t>
  </si>
  <si>
    <t>RSC4.3B13/14 Q2</t>
  </si>
  <si>
    <t>DVH4.3B13/14 Q2</t>
  </si>
  <si>
    <t>K&amp;C4.3B13/14 Q2</t>
  </si>
  <si>
    <t>QEQM4.3B13/14 Q2</t>
  </si>
  <si>
    <t>WHH4.3B13/14 Q2</t>
  </si>
  <si>
    <t>CONQ4.3B13/14 Q2</t>
  </si>
  <si>
    <t>EDGH4.3B13/14 Q2</t>
  </si>
  <si>
    <t>ESUH4.3B13/14 Q2</t>
  </si>
  <si>
    <t>Frimley4.3B13/14 Q2</t>
  </si>
  <si>
    <t>MDGH4.3B13/14 Q2</t>
  </si>
  <si>
    <t>TWH4.3B13/14 Q2</t>
  </si>
  <si>
    <t>Medway4.3B13/14 Q2</t>
  </si>
  <si>
    <t>RSCH4.3B13/14 Q2</t>
  </si>
  <si>
    <t>SASH4.3B13/14 Q2</t>
  </si>
  <si>
    <t>STR4.3B13/14 Q2</t>
  </si>
  <si>
    <t>WOR4.3B13/14 Q2</t>
  </si>
  <si>
    <t>ENG4.4B13/14 Q2</t>
  </si>
  <si>
    <t>4.4B</t>
  </si>
  <si>
    <t>SEC4.4B13/14 Q2</t>
  </si>
  <si>
    <t>ASPH4.4B13/14 Q2</t>
  </si>
  <si>
    <t>PRH4.4B13/14 Q2</t>
  </si>
  <si>
    <t>RSC4.4B13/14 Q2</t>
  </si>
  <si>
    <t>DVH4.4B13/14 Q2</t>
  </si>
  <si>
    <t>K&amp;C4.4B13/14 Q2</t>
  </si>
  <si>
    <t>QEQM4.4B13/14 Q2</t>
  </si>
  <si>
    <t>WHH4.4B13/14 Q2</t>
  </si>
  <si>
    <t>CONQ4.4B13/14 Q2</t>
  </si>
  <si>
    <t>EDGH4.4B13/14 Q2</t>
  </si>
  <si>
    <t>ESUH4.4B13/14 Q2</t>
  </si>
  <si>
    <t>Frimley4.4B13/14 Q2</t>
  </si>
  <si>
    <t>MDGH4.4B13/14 Q2</t>
  </si>
  <si>
    <t>TWH4.4B13/14 Q2</t>
  </si>
  <si>
    <t>Medway4.4B13/14 Q2</t>
  </si>
  <si>
    <t>QEQMD214/15 Q3</t>
  </si>
  <si>
    <t>WHHD214/15 Q3</t>
  </si>
  <si>
    <t>CONQD214/15 Q3</t>
  </si>
  <si>
    <t>EDGHD214/15 Q3</t>
  </si>
  <si>
    <t>ESUHD214/15 Q3</t>
  </si>
  <si>
    <t>FrimleyD214/15 Q3</t>
  </si>
  <si>
    <t>MDGHD214/15 Q3</t>
  </si>
  <si>
    <t>TWHD214/15 Q3</t>
  </si>
  <si>
    <t>MedwayD214/15 Q3</t>
  </si>
  <si>
    <t>RSCHD214/15 Q3</t>
  </si>
  <si>
    <t>SASHD214/15 Q3</t>
  </si>
  <si>
    <t>STRD214/15 Q3</t>
  </si>
  <si>
    <t>WORD214/15 Q3</t>
  </si>
  <si>
    <t>ENG2.1B14/15 Q3</t>
  </si>
  <si>
    <t>SEC2.1B14/15 Q3</t>
  </si>
  <si>
    <t>ASPH2.1B14/15 Q3</t>
  </si>
  <si>
    <t>PRH2.1B14/15 Q3</t>
  </si>
  <si>
    <t>RSC2.1B14/15 Q3</t>
  </si>
  <si>
    <t>DVH2.1B14/15 Q3</t>
  </si>
  <si>
    <t>K&amp;C2.1B14/15 Q3</t>
  </si>
  <si>
    <t>QEQM2.1B14/15 Q3</t>
  </si>
  <si>
    <t>WHH2.1B14/15 Q3</t>
  </si>
  <si>
    <t>CONQ2.1B14/15 Q3</t>
  </si>
  <si>
    <t>EDGH2.1B14/15 Q3</t>
  </si>
  <si>
    <t>ESUH2.1B14/15 Q3</t>
  </si>
  <si>
    <t>Frimley2.1B14/15 Q3</t>
  </si>
  <si>
    <t>MDGH2.1B14/15 Q3</t>
  </si>
  <si>
    <t>TWH2.1B14/15 Q3</t>
  </si>
  <si>
    <t>Medway2.1B14/15 Q3</t>
  </si>
  <si>
    <t>RSCH2.1B14/15 Q3</t>
  </si>
  <si>
    <t>SASH2.1B14/15 Q3</t>
  </si>
  <si>
    <t>STR2.1B14/15 Q3</t>
  </si>
  <si>
    <t>WOR2.1B14/15 Q3</t>
  </si>
  <si>
    <t>ENG2.2B14/15 Q3</t>
  </si>
  <si>
    <t>SEC2.2B14/15 Q3</t>
  </si>
  <si>
    <t>ASPH2.2B14/15 Q3</t>
  </si>
  <si>
    <t>PRH2.2B14/15 Q3</t>
  </si>
  <si>
    <t>RSC2.2B14/15 Q3</t>
  </si>
  <si>
    <t>DVH2.2B14/15 Q3</t>
  </si>
  <si>
    <t>K&amp;C2.2B14/15 Q3</t>
  </si>
  <si>
    <t>QEQM2.2B14/15 Q3</t>
  </si>
  <si>
    <t>WHH2.2B14/15 Q3</t>
  </si>
  <si>
    <t>CONQ2.2B14/15 Q3</t>
  </si>
  <si>
    <t>EDGH2.2B14/15 Q3</t>
  </si>
  <si>
    <t>ESUH2.2B14/15 Q3</t>
  </si>
  <si>
    <t>Frimley2.2B14/15 Q3</t>
  </si>
  <si>
    <t>MDGH2.2B14/15 Q3</t>
  </si>
  <si>
    <t>TWH2.2B14/15 Q3</t>
  </si>
  <si>
    <t>Medway2.2B14/15 Q3</t>
  </si>
  <si>
    <t>RSCH2.2B14/15 Q3</t>
  </si>
  <si>
    <t>SASH2.2B14/15 Q3</t>
  </si>
  <si>
    <t>STR2.2B14/15 Q3</t>
  </si>
  <si>
    <t>WOR2.2B14/15 Q3</t>
  </si>
  <si>
    <t>ENG2.3B14/15 Q3</t>
  </si>
  <si>
    <t>SEC2.3B14/15 Q3</t>
  </si>
  <si>
    <t>ASPH2.3B14/15 Q3</t>
  </si>
  <si>
    <t>PRH2.3B14/15 Q3</t>
  </si>
  <si>
    <t>RSC2.3B14/15 Q3</t>
  </si>
  <si>
    <t>DVH2.3B14/15 Q3</t>
  </si>
  <si>
    <t>K&amp;C2.3B14/15 Q3</t>
  </si>
  <si>
    <t>QEQM2.3B14/15 Q3</t>
  </si>
  <si>
    <t>WHH2.3B14/15 Q3</t>
  </si>
  <si>
    <t>CONQ2.3B14/15 Q3</t>
  </si>
  <si>
    <t>EDGH2.3B14/15 Q3</t>
  </si>
  <si>
    <t>ESUH2.3B14/15 Q3</t>
  </si>
  <si>
    <t>Frimley2.3B14/15 Q3</t>
  </si>
  <si>
    <t>MDGH2.3B14/15 Q3</t>
  </si>
  <si>
    <t>TWH2.3B14/15 Q3</t>
  </si>
  <si>
    <t>Medway2.3B14/15 Q3</t>
  </si>
  <si>
    <t>RSCH2.3B14/15 Q3</t>
  </si>
  <si>
    <t>SASH2.3B14/15 Q3</t>
  </si>
  <si>
    <t>STR2.3B14/15 Q3</t>
  </si>
  <si>
    <t>WOR2.3B14/15 Q3</t>
  </si>
  <si>
    <t>ENGD314/15 Q3</t>
  </si>
  <si>
    <t>SECD314/15 Q3</t>
  </si>
  <si>
    <t>ASPHD314/15 Q3</t>
  </si>
  <si>
    <t>PRHD314/15 Q3</t>
  </si>
  <si>
    <t>RSCD314/15 Q3</t>
  </si>
  <si>
    <t>DVHD314/15 Q3</t>
  </si>
  <si>
    <t>K&amp;CD314/15 Q3</t>
  </si>
  <si>
    <t>QEQMD314/15 Q3</t>
  </si>
  <si>
    <t>WHHD314/15 Q3</t>
  </si>
  <si>
    <t>CONQD314/15 Q3</t>
  </si>
  <si>
    <t>EDGHD314/15 Q3</t>
  </si>
  <si>
    <t>ESUHD314/15 Q3</t>
  </si>
  <si>
    <t>FrimleyD314/15 Q3</t>
  </si>
  <si>
    <t>MDGHD314/15 Q3</t>
  </si>
  <si>
    <t>TWHD314/15 Q3</t>
  </si>
  <si>
    <t>MedwayD314/15 Q3</t>
  </si>
  <si>
    <t>RSCHD314/15 Q3</t>
  </si>
  <si>
    <t>SASHD314/15 Q3</t>
  </si>
  <si>
    <t>STRD314/15 Q3</t>
  </si>
  <si>
    <t>WORD314/15 Q3</t>
  </si>
  <si>
    <t>ENG3.1B14/15 Q3</t>
  </si>
  <si>
    <t>SEC3.1B14/15 Q3</t>
  </si>
  <si>
    <t>ASPH3.1B14/15 Q3</t>
  </si>
  <si>
    <t>PRH3.1B14/15 Q3</t>
  </si>
  <si>
    <t>RSC3.1B14/15 Q3</t>
  </si>
  <si>
    <t>DVH3.1B14/15 Q3</t>
  </si>
  <si>
    <t>K&amp;C3.1B14/15 Q3</t>
  </si>
  <si>
    <t>QEQM3.1B14/15 Q3</t>
  </si>
  <si>
    <t>WHH3.1B14/15 Q3</t>
  </si>
  <si>
    <t>CONQ3.1B14/15 Q3</t>
  </si>
  <si>
    <t>EDGH3.1B14/15 Q3</t>
  </si>
  <si>
    <t>ESUH3.1B14/15 Q3</t>
  </si>
  <si>
    <t>Frimley3.1B14/15 Q3</t>
  </si>
  <si>
    <t>MDGH3.1B14/15 Q3</t>
  </si>
  <si>
    <t>TWH3.1B14/15 Q3</t>
  </si>
  <si>
    <t>Medway3.1B14/15 Q3</t>
  </si>
  <si>
    <t>RSCH3.1B14/15 Q3</t>
  </si>
  <si>
    <t>SASH3.1B14/15 Q3</t>
  </si>
  <si>
    <t>STR3.1B14/15 Q3</t>
  </si>
  <si>
    <t>WOR3.1B14/15 Q3</t>
  </si>
  <si>
    <t>ENG3.2B14/15 Q3</t>
  </si>
  <si>
    <t>SEC3.2B14/15 Q3</t>
  </si>
  <si>
    <t>ASPH3.2B14/15 Q3</t>
  </si>
  <si>
    <t>PRH3.2B14/15 Q3</t>
  </si>
  <si>
    <t>RSC3.2B14/15 Q3</t>
  </si>
  <si>
    <t>DVH3.2B14/15 Q3</t>
  </si>
  <si>
    <t>K&amp;C3.2B14/15 Q3</t>
  </si>
  <si>
    <t>QEQM3.2B14/15 Q3</t>
  </si>
  <si>
    <t>WHH3.2B14/15 Q3</t>
  </si>
  <si>
    <t>CONQ3.2B14/15 Q3</t>
  </si>
  <si>
    <t>EDGH3.2B14/15 Q3</t>
  </si>
  <si>
    <t>ESUH3.2B14/15 Q3</t>
  </si>
  <si>
    <t>Frimley3.2B14/15 Q3</t>
  </si>
  <si>
    <t>MDGH3.2B14/15 Q3</t>
  </si>
  <si>
    <t>TWH3.2B14/15 Q3</t>
  </si>
  <si>
    <t>Medway3.2B14/15 Q3</t>
  </si>
  <si>
    <t>RSCH3.2B14/15 Q3</t>
  </si>
  <si>
    <t>SASH3.2B14/15 Q3</t>
  </si>
  <si>
    <t>STR3.2B14/15 Q3</t>
  </si>
  <si>
    <t>WOR3.2B14/15 Q3</t>
  </si>
  <si>
    <t>ENG3.3B14/15 Q3</t>
  </si>
  <si>
    <t>SEC3.3B14/15 Q3</t>
  </si>
  <si>
    <t>ASPH3.3B14/15 Q3</t>
  </si>
  <si>
    <t>PRH3.3B14/15 Q3</t>
  </si>
  <si>
    <t>RSC3.3B14/15 Q3</t>
  </si>
  <si>
    <t>DVH3.3B14/15 Q3</t>
  </si>
  <si>
    <t>K&amp;C3.3B14/15 Q3</t>
  </si>
  <si>
    <t>QEQM3.3B14/15 Q3</t>
  </si>
  <si>
    <t>WHH3.3B14/15 Q3</t>
  </si>
  <si>
    <t>CONQ3.3B14/15 Q3</t>
  </si>
  <si>
    <t>EDGH3.3B14/15 Q3</t>
  </si>
  <si>
    <t>ESUH3.3B14/15 Q3</t>
  </si>
  <si>
    <t>Frimley3.3B14/15 Q3</t>
  </si>
  <si>
    <t>MDGH3.3B14/15 Q3</t>
  </si>
  <si>
    <t>TWH3.3B14/15 Q3</t>
  </si>
  <si>
    <t>Medway3.3B14/15 Q3</t>
  </si>
  <si>
    <t>RSCH3.3B14/15 Q3</t>
  </si>
  <si>
    <t>SASH3.3B14/15 Q3</t>
  </si>
  <si>
    <t>STR3.3B14/15 Q3</t>
  </si>
  <si>
    <t>WOR3.3B14/15 Q3</t>
  </si>
  <si>
    <t>ENG3.4B14/15 Q3</t>
  </si>
  <si>
    <t>SEC3.4B14/15 Q3</t>
  </si>
  <si>
    <t>ASPH3.4B14/15 Q3</t>
  </si>
  <si>
    <t>PRH3.4B14/15 Q3</t>
  </si>
  <si>
    <t>RSC3.4B14/15 Q3</t>
  </si>
  <si>
    <t>DVH3.4B14/15 Q3</t>
  </si>
  <si>
    <t>K&amp;C3.4B14/15 Q3</t>
  </si>
  <si>
    <t>QEQM3.4B14/15 Q3</t>
  </si>
  <si>
    <t>WHH3.4B14/15 Q3</t>
  </si>
  <si>
    <t>CONQ3.4B14/15 Q3</t>
  </si>
  <si>
    <t>EDGH3.4B14/15 Q3</t>
  </si>
  <si>
    <t>ESUH3.4B14/15 Q3</t>
  </si>
  <si>
    <t>Frimley3.4B14/15 Q3</t>
  </si>
  <si>
    <t>MDGH3.4B14/15 Q3</t>
  </si>
  <si>
    <t>TWH3.4B14/15 Q3</t>
  </si>
  <si>
    <t>Medway3.4B14/15 Q3</t>
  </si>
  <si>
    <t>RSCH3.4B14/15 Q3</t>
  </si>
  <si>
    <t>SASH3.4B14/15 Q3</t>
  </si>
  <si>
    <t>STR3.4B14/15 Q3</t>
  </si>
  <si>
    <t>WOR3.4B14/15 Q3</t>
  </si>
  <si>
    <t>ENG3.5B14/15 Q3</t>
  </si>
  <si>
    <t>SEC3.5B14/15 Q3</t>
  </si>
  <si>
    <t>ASPH3.5B14/15 Q3</t>
  </si>
  <si>
    <t>PRH3.5B14/15 Q3</t>
  </si>
  <si>
    <t>RSC3.5B14/15 Q3</t>
  </si>
  <si>
    <t>DVH3.5B14/15 Q3</t>
  </si>
  <si>
    <t>K&amp;C3.5B14/15 Q3</t>
  </si>
  <si>
    <t>QEQM3.5B14/15 Q3</t>
  </si>
  <si>
    <t>WHH3.5B14/15 Q3</t>
  </si>
  <si>
    <t>CONQ3.5B14/15 Q3</t>
  </si>
  <si>
    <t>EDGH3.5B14/15 Q3</t>
  </si>
  <si>
    <t>ESUH3.5B14/15 Q3</t>
  </si>
  <si>
    <t>Frimley3.5B14/15 Q3</t>
  </si>
  <si>
    <t>MDGH3.5B14/15 Q3</t>
  </si>
  <si>
    <t>TWH3.5B14/15 Q3</t>
  </si>
  <si>
    <t>Medway3.5B14/15 Q3</t>
  </si>
  <si>
    <t>RSCH3.5B14/15 Q3</t>
  </si>
  <si>
    <t>SASH3.5B14/15 Q3</t>
  </si>
  <si>
    <t>STR3.5B14/15 Q3</t>
  </si>
  <si>
    <t>WOR3.5B14/15 Q3</t>
  </si>
  <si>
    <t>ENGD414/15 Q3</t>
  </si>
  <si>
    <t>SECD414/15 Q3</t>
  </si>
  <si>
    <t>ASPHD414/15 Q3</t>
  </si>
  <si>
    <t>PRHD414/15 Q3</t>
  </si>
  <si>
    <t>RSCD414/15 Q3</t>
  </si>
  <si>
    <t>DVHD414/15 Q3</t>
  </si>
  <si>
    <t>K&amp;CD414/15 Q3</t>
  </si>
  <si>
    <t>QEQMD414/15 Q3</t>
  </si>
  <si>
    <t>WHHD414/15 Q3</t>
  </si>
  <si>
    <t>CONQD414/15 Q3</t>
  </si>
  <si>
    <t>EDGHD414/15 Q3</t>
  </si>
  <si>
    <t>ESUHD414/15 Q3</t>
  </si>
  <si>
    <t>FrimleyD414/15 Q3</t>
  </si>
  <si>
    <t>MDGHD414/15 Q3</t>
  </si>
  <si>
    <t>TWHD414/15 Q3</t>
  </si>
  <si>
    <t>MedwayD414/15 Q3</t>
  </si>
  <si>
    <t>RSCHD414/15 Q3</t>
  </si>
  <si>
    <t>SASHD414/15 Q3</t>
  </si>
  <si>
    <t>STRD414/15 Q3</t>
  </si>
  <si>
    <t>WORD414/15 Q3</t>
  </si>
  <si>
    <t>ENG4.1B14/15 Q3</t>
  </si>
  <si>
    <t>SEC4.1B14/15 Q3</t>
  </si>
  <si>
    <t>ASPH4.1B14/15 Q3</t>
  </si>
  <si>
    <t>PRH4.1B14/15 Q3</t>
  </si>
  <si>
    <t>RSC4.1B14/15 Q3</t>
  </si>
  <si>
    <t>DVH4.1B14/15 Q3</t>
  </si>
  <si>
    <t>K&amp;C4.1B14/15 Q3</t>
  </si>
  <si>
    <t>QEQM4.1B14/15 Q3</t>
  </si>
  <si>
    <t>WHH4.1B14/15 Q3</t>
  </si>
  <si>
    <t>CONQ4.1B14/15 Q3</t>
  </si>
  <si>
    <t>EDGH4.1B14/15 Q3</t>
  </si>
  <si>
    <t>ESUH4.1B14/15 Q3</t>
  </si>
  <si>
    <t>Frimley4.1B14/15 Q3</t>
  </si>
  <si>
    <t>MDGH4.1B14/15 Q3</t>
  </si>
  <si>
    <t>TWH4.1B14/15 Q3</t>
  </si>
  <si>
    <t>Medway4.1B14/15 Q3</t>
  </si>
  <si>
    <t>RSCH4.1B14/15 Q3</t>
  </si>
  <si>
    <t>SASH4.1B14/15 Q3</t>
  </si>
  <si>
    <t>STR4.1B14/15 Q3</t>
  </si>
  <si>
    <t>WOR4.1B14/15 Q3</t>
  </si>
  <si>
    <t>ENG4.2B14/15 Q3</t>
  </si>
  <si>
    <t>SEC4.2B14/15 Q3</t>
  </si>
  <si>
    <t>ASPH4.2B14/15 Q3</t>
  </si>
  <si>
    <t>PRH4.2B14/15 Q3</t>
  </si>
  <si>
    <t>RSC4.2B14/15 Q3</t>
  </si>
  <si>
    <t>DVH4.2B14/15 Q3</t>
  </si>
  <si>
    <t>K&amp;C4.2B14/15 Q3</t>
  </si>
  <si>
    <t>QEQM4.2B14/15 Q3</t>
  </si>
  <si>
    <t>WHH4.2B14/15 Q3</t>
  </si>
  <si>
    <t>CONQ4.2B14/15 Q3</t>
  </si>
  <si>
    <t>EDGH4.2B14/15 Q3</t>
  </si>
  <si>
    <t>ESUH4.2B14/15 Q3</t>
  </si>
  <si>
    <t>Frimley4.2B14/15 Q3</t>
  </si>
  <si>
    <t>MDGH4.2B14/15 Q3</t>
  </si>
  <si>
    <t>TWH4.2B14/15 Q3</t>
  </si>
  <si>
    <t>Medway4.2B14/15 Q3</t>
  </si>
  <si>
    <t>RSCH4.2B14/15 Q3</t>
  </si>
  <si>
    <t>SASH4.2B14/15 Q3</t>
  </si>
  <si>
    <t>STR4.2B14/15 Q3</t>
  </si>
  <si>
    <t>WOR4.2B14/15 Q3</t>
  </si>
  <si>
    <t>ENG4.3B14/15 Q3</t>
  </si>
  <si>
    <t>SEC4.3B14/15 Q3</t>
  </si>
  <si>
    <t>ASPH4.3B14/15 Q3</t>
  </si>
  <si>
    <t>PRH4.3B14/15 Q3</t>
  </si>
  <si>
    <t>RSC4.3B14/15 Q3</t>
  </si>
  <si>
    <t>DVH4.3B14/15 Q3</t>
  </si>
  <si>
    <t>K&amp;C4.3B14/15 Q3</t>
  </si>
  <si>
    <t>QEQM4.3B14/15 Q3</t>
  </si>
  <si>
    <t>WHH4.3B14/15 Q3</t>
  </si>
  <si>
    <t>CONQ4.3B14/15 Q3</t>
  </si>
  <si>
    <t>EDGH4.3B14/15 Q3</t>
  </si>
  <si>
    <t>ESUH4.3B14/15 Q3</t>
  </si>
  <si>
    <t>Frimley4.3B14/15 Q3</t>
  </si>
  <si>
    <t>MDGH4.3B14/15 Q3</t>
  </si>
  <si>
    <t>TWH4.3B14/15 Q3</t>
  </si>
  <si>
    <t>Medway4.3B14/15 Q3</t>
  </si>
  <si>
    <t>RSCH4.3B14/15 Q3</t>
  </si>
  <si>
    <t>SASH4.3B14/15 Q3</t>
  </si>
  <si>
    <t>STR4.3B14/15 Q3</t>
  </si>
  <si>
    <t>WOR4.3B14/15 Q3</t>
  </si>
  <si>
    <t>ENG4.4B14/15 Q3</t>
  </si>
  <si>
    <t>SEC4.4B14/15 Q3</t>
  </si>
  <si>
    <t>ASPH4.4B14/15 Q3</t>
  </si>
  <si>
    <t>PRH4.4B14/15 Q3</t>
  </si>
  <si>
    <t>RSC4.4B14/15 Q3</t>
  </si>
  <si>
    <t>DVH4.4B14/15 Q3</t>
  </si>
  <si>
    <t>K&amp;C4.4B14/15 Q3</t>
  </si>
  <si>
    <t>QEQM4.4B14/15 Q3</t>
  </si>
  <si>
    <t>WHH4.4B14/15 Q3</t>
  </si>
  <si>
    <t>CONQ4.4B14/15 Q3</t>
  </si>
  <si>
    <t>EDGH4.4B14/15 Q3</t>
  </si>
  <si>
    <t>ESUH4.4B14/15 Q3</t>
  </si>
  <si>
    <t>Frimley4.4B14/15 Q3</t>
  </si>
  <si>
    <t>MDGH4.4B14/15 Q3</t>
  </si>
  <si>
    <t>TWH4.4B14/15 Q3</t>
  </si>
  <si>
    <t>Medway4.4B14/15 Q3</t>
  </si>
  <si>
    <t>RSCH4.4B14/15 Q3</t>
  </si>
  <si>
    <t>SASH4.4B14/15 Q3</t>
  </si>
  <si>
    <t>STR4.4B14/15 Q3</t>
  </si>
  <si>
    <t>WOR4.4B14/15 Q3</t>
  </si>
  <si>
    <t>ENG4.5B14/15 Q3</t>
  </si>
  <si>
    <t>SEC4.5B14/15 Q3</t>
  </si>
  <si>
    <t>ASPH4.5B14/15 Q3</t>
  </si>
  <si>
    <t>PRH4.5B14/15 Q3</t>
  </si>
  <si>
    <t>RSC4.5B14/15 Q3</t>
  </si>
  <si>
    <t>DVH4.5B14/15 Q3</t>
  </si>
  <si>
    <t>K&amp;C4.5B14/15 Q3</t>
  </si>
  <si>
    <t>QEQM4.5B14/15 Q3</t>
  </si>
  <si>
    <t>WHH4.5B14/15 Q3</t>
  </si>
  <si>
    <t>WHH4.4B15/16 Q1</t>
  </si>
  <si>
    <t>15/16 Q1</t>
  </si>
  <si>
    <t>SASH10.2B15/16 Q1</t>
  </si>
  <si>
    <t>EDGH4.4B15/16 Q1</t>
  </si>
  <si>
    <t>QEQM4.4B15/16 Q1</t>
  </si>
  <si>
    <t>Frimley4.4B15/16 Q1</t>
  </si>
  <si>
    <t>RSC4.4B15/16 Q1</t>
  </si>
  <si>
    <t>SASH4.4B15/16 Q1</t>
  </si>
  <si>
    <t>RSCH4.4B15/16 Q1</t>
  </si>
  <si>
    <t>QEQM4.2B15/16 Q1</t>
  </si>
  <si>
    <t>ASPH1.3B15/16 Q1</t>
  </si>
  <si>
    <t>TWH4.4B15/16 Q1</t>
  </si>
  <si>
    <t>ESUH4.5B14/15 Q3</t>
  </si>
  <si>
    <t>Frimley4.5B14/15 Q3</t>
  </si>
  <si>
    <t>MDGH4.5B14/15 Q3</t>
  </si>
  <si>
    <t>TWH4.5B14/15 Q3</t>
  </si>
  <si>
    <t>Medway4.5B14/15 Q3</t>
  </si>
  <si>
    <t>RSCH4.5B14/15 Q3</t>
  </si>
  <si>
    <t>SASH4.5B14/15 Q3</t>
  </si>
  <si>
    <t>STR4.5B14/15 Q3</t>
  </si>
  <si>
    <t>WOR4.5B14/15 Q3</t>
  </si>
  <si>
    <t>ENG4.6B14/15 Q3</t>
  </si>
  <si>
    <t>SEC4.6B14/15 Q3</t>
  </si>
  <si>
    <t>ASPH4.6B14/15 Q3</t>
  </si>
  <si>
    <t>PRH4.6B14/15 Q3</t>
  </si>
  <si>
    <t>RSC4.6B14/15 Q3</t>
  </si>
  <si>
    <t>DVH4.6B14/15 Q3</t>
  </si>
  <si>
    <t>K&amp;C4.6B14/15 Q3</t>
  </si>
  <si>
    <t>QEQM4.6B14/15 Q3</t>
  </si>
  <si>
    <t>WHH4.6B14/15 Q3</t>
  </si>
  <si>
    <t>CONQ4.6B14/15 Q3</t>
  </si>
  <si>
    <t>EDGH4.6B14/15 Q3</t>
  </si>
  <si>
    <t>ESUH4.6B14/15 Q3</t>
  </si>
  <si>
    <t>Frimley4.6B14/15 Q3</t>
  </si>
  <si>
    <t>MDGH4.6B14/15 Q3</t>
  </si>
  <si>
    <t>TWH4.6B14/15 Q3</t>
  </si>
  <si>
    <t>Medway4.6B14/15 Q3</t>
  </si>
  <si>
    <t>RSCH4.6B14/15 Q3</t>
  </si>
  <si>
    <t>SASH4.6B14/15 Q3</t>
  </si>
  <si>
    <t>STR4.6B14/15 Q3</t>
  </si>
  <si>
    <t>WOR4.6B14/15 Q3</t>
  </si>
  <si>
    <t>ENGD514/15 Q3</t>
  </si>
  <si>
    <t>SECD514/15 Q3</t>
  </si>
  <si>
    <t>ASPHD514/15 Q3</t>
  </si>
  <si>
    <t>PRHD514/15 Q3</t>
  </si>
  <si>
    <t>RSCD514/15 Q3</t>
  </si>
  <si>
    <t>DVHD514/15 Q3</t>
  </si>
  <si>
    <t>K&amp;CD514/15 Q3</t>
  </si>
  <si>
    <t>QEQMD514/15 Q3</t>
  </si>
  <si>
    <t>WHHD514/15 Q3</t>
  </si>
  <si>
    <t>CONQD514/15 Q3</t>
  </si>
  <si>
    <t>EDGHD514/15 Q3</t>
  </si>
  <si>
    <t>ESUHD514/15 Q3</t>
  </si>
  <si>
    <t>FrimleyD514/15 Q3</t>
  </si>
  <si>
    <t>MDGHD514/15 Q3</t>
  </si>
  <si>
    <t>TWHD514/15 Q3</t>
  </si>
  <si>
    <t>MedwayD514/15 Q3</t>
  </si>
  <si>
    <t>RSCHD514/15 Q3</t>
  </si>
  <si>
    <t>SASHD514/15 Q3</t>
  </si>
  <si>
    <t>STRD514/15 Q3</t>
  </si>
  <si>
    <t>WORD514/15 Q3</t>
  </si>
  <si>
    <t>ENG5.1B14/15 Q3</t>
  </si>
  <si>
    <t>SEC5.1B14/15 Q3</t>
  </si>
  <si>
    <t>ASPH5.1B14/15 Q3</t>
  </si>
  <si>
    <t>PRH5.1B14/15 Q3</t>
  </si>
  <si>
    <t>RSC5.1B14/15 Q3</t>
  </si>
  <si>
    <t>DVH5.1B14/15 Q3</t>
  </si>
  <si>
    <t>K&amp;C5.1B14/15 Q3</t>
  </si>
  <si>
    <t>QEQM5.1B14/15 Q3</t>
  </si>
  <si>
    <t>WHH5.1B14/15 Q3</t>
  </si>
  <si>
    <t>CONQ5.1B14/15 Q3</t>
  </si>
  <si>
    <t>EDGH5.1B14/15 Q3</t>
  </si>
  <si>
    <t>ESUH5.1B14/15 Q3</t>
  </si>
  <si>
    <t>Frimley5.1B14/15 Q3</t>
  </si>
  <si>
    <t>MDGH5.1B14/15 Q3</t>
  </si>
  <si>
    <t>TWH5.1B14/15 Q3</t>
  </si>
  <si>
    <t>Medway5.1B14/15 Q3</t>
  </si>
  <si>
    <t>RSCH5.1B14/15 Q3</t>
  </si>
  <si>
    <t>SASH5.1B14/15 Q3</t>
  </si>
  <si>
    <t>STR5.1B14/15 Q3</t>
  </si>
  <si>
    <t>WOR5.1B14/15 Q3</t>
  </si>
  <si>
    <t>ENG5.2B14/15 Q3</t>
  </si>
  <si>
    <t>SEC5.2B14/15 Q3</t>
  </si>
  <si>
    <t>ASPH5.2B14/15 Q3</t>
  </si>
  <si>
    <t>PRH5.2B14/15 Q3</t>
  </si>
  <si>
    <t>RSC5.2B14/15 Q3</t>
  </si>
  <si>
    <t>DVH5.2B14/15 Q3</t>
  </si>
  <si>
    <t>K&amp;C5.2B14/15 Q3</t>
  </si>
  <si>
    <t>QEQM5.2B14/15 Q3</t>
  </si>
  <si>
    <t>WHH5.2B14/15 Q3</t>
  </si>
  <si>
    <t>CONQ5.2B14/15 Q3</t>
  </si>
  <si>
    <t>EDGH5.2B14/15 Q3</t>
  </si>
  <si>
    <t>ESUH5.2B14/15 Q3</t>
  </si>
  <si>
    <t>Frimley5.2B14/15 Q3</t>
  </si>
  <si>
    <t>MDGH5.2B14/15 Q3</t>
  </si>
  <si>
    <t>TWH5.2B14/15 Q3</t>
  </si>
  <si>
    <t>Medway5.2B14/15 Q3</t>
  </si>
  <si>
    <t>RSCH5.2B14/15 Q3</t>
  </si>
  <si>
    <t>SASH5.2B14/15 Q3</t>
  </si>
  <si>
    <t>STR5.2B14/15 Q3</t>
  </si>
  <si>
    <t>WOR5.2B14/15 Q3</t>
  </si>
  <si>
    <t>ENG5.3B14/15 Q3</t>
  </si>
  <si>
    <t>SEC5.3B14/15 Q3</t>
  </si>
  <si>
    <t>ASPH5.3B14/15 Q3</t>
  </si>
  <si>
    <t>PRH5.3B14/15 Q3</t>
  </si>
  <si>
    <t>RSC5.3B14/15 Q3</t>
  </si>
  <si>
    <t>DVH5.3B14/15 Q3</t>
  </si>
  <si>
    <t>K&amp;C5.3B14/15 Q3</t>
  </si>
  <si>
    <t>QEQM5.3B14/15 Q3</t>
  </si>
  <si>
    <t>WHH5.3B14/15 Q3</t>
  </si>
  <si>
    <t>CONQ5.3B14/15 Q3</t>
  </si>
  <si>
    <t>EDGH5.3B14/15 Q3</t>
  </si>
  <si>
    <t>ESUH5.3B14/15 Q3</t>
  </si>
  <si>
    <t>Frimley5.3B14/15 Q3</t>
  </si>
  <si>
    <t>MDGH5.3B14/15 Q3</t>
  </si>
  <si>
    <t>TWH5.3B14/15 Q3</t>
  </si>
  <si>
    <t>Medway5.3B14/15 Q3</t>
  </si>
  <si>
    <t>RSCH5.3B14/15 Q3</t>
  </si>
  <si>
    <t>SASH5.3B14/15 Q3</t>
  </si>
  <si>
    <t>STR5.3B14/15 Q3</t>
  </si>
  <si>
    <t>WOR5.3B14/15 Q3</t>
  </si>
  <si>
    <t>ENG5.4B14/15 Q3</t>
  </si>
  <si>
    <t>SEC5.4B14/15 Q3</t>
  </si>
  <si>
    <t>ASPH5.4B14/15 Q3</t>
  </si>
  <si>
    <t>PRH5.4B14/15 Q3</t>
  </si>
  <si>
    <t>RSC5.4B14/15 Q3</t>
  </si>
  <si>
    <t>DVH5.4B14/15 Q3</t>
  </si>
  <si>
    <t>K&amp;C5.4B14/15 Q3</t>
  </si>
  <si>
    <t>QEQM5.4B14/15 Q3</t>
  </si>
  <si>
    <t>WHH5.4B14/15 Q3</t>
  </si>
  <si>
    <t>CONQ5.4B14/15 Q3</t>
  </si>
  <si>
    <t>EDGH5.4B14/15 Q3</t>
  </si>
  <si>
    <t>ESUH5.4B14/15 Q3</t>
  </si>
  <si>
    <t>Frimley5.4B14/15 Q3</t>
  </si>
  <si>
    <t>MDGH5.4B14/15 Q3</t>
  </si>
  <si>
    <t>TWH5.4B14/15 Q3</t>
  </si>
  <si>
    <t>Medway5.4B14/15 Q3</t>
  </si>
  <si>
    <t>RSCH5.4B14/15 Q3</t>
  </si>
  <si>
    <t>SASH5.4B14/15 Q3</t>
  </si>
  <si>
    <t>STR5.4B14/15 Q3</t>
  </si>
  <si>
    <t>WOR5.4B14/15 Q3</t>
  </si>
  <si>
    <t>ENGD614/15 Q3</t>
  </si>
  <si>
    <t>SECD614/15 Q3</t>
  </si>
  <si>
    <t>ASPHD614/15 Q3</t>
  </si>
  <si>
    <t>PRHD614/15 Q3</t>
  </si>
  <si>
    <t>RSCD614/15 Q3</t>
  </si>
  <si>
    <t>DVHD614/15 Q3</t>
  </si>
  <si>
    <t>K&amp;CD614/15 Q3</t>
  </si>
  <si>
    <t>QEQMD614/15 Q3</t>
  </si>
  <si>
    <t>WHHD614/15 Q3</t>
  </si>
  <si>
    <t>CONQD614/15 Q3</t>
  </si>
  <si>
    <t>EDGHD614/15 Q3</t>
  </si>
  <si>
    <t>ESUHD614/15 Q3</t>
  </si>
  <si>
    <t>FrimleyD614/15 Q3</t>
  </si>
  <si>
    <t>MDGHD614/15 Q3</t>
  </si>
  <si>
    <t>TWHD614/15 Q3</t>
  </si>
  <si>
    <t>MedwayD614/15 Q3</t>
  </si>
  <si>
    <t>RSCHD614/15 Q3</t>
  </si>
  <si>
    <t>SASHD614/15 Q3</t>
  </si>
  <si>
    <t>STRD614/15 Q3</t>
  </si>
  <si>
    <t>WORD614/15 Q3</t>
  </si>
  <si>
    <t>ENG6.1B14/15 Q3</t>
  </si>
  <si>
    <t>SEC6.1B14/15 Q3</t>
  </si>
  <si>
    <t>ASPH6.1B14/15 Q3</t>
  </si>
  <si>
    <t>PRH6.1B14/15 Q3</t>
  </si>
  <si>
    <t>RSC6.1B14/15 Q3</t>
  </si>
  <si>
    <t>DVH6.1B14/15 Q3</t>
  </si>
  <si>
    <t>K&amp;C6.1B14/15 Q3</t>
  </si>
  <si>
    <t>QEQM6.1B14/15 Q3</t>
  </si>
  <si>
    <t>WHH6.1B14/15 Q3</t>
  </si>
  <si>
    <t>CONQ6.1B14/15 Q3</t>
  </si>
  <si>
    <t>EDGH6.1B14/15 Q3</t>
  </si>
  <si>
    <t>ESUH6.1B14/15 Q3</t>
  </si>
  <si>
    <t>Frimley6.1B14/15 Q3</t>
  </si>
  <si>
    <t>MDGH6.1B14/15 Q3</t>
  </si>
  <si>
    <t>TWH6.1B14/15 Q3</t>
  </si>
  <si>
    <t>Medway6.1B14/15 Q3</t>
  </si>
  <si>
    <t>RSCH6.1B14/15 Q3</t>
  </si>
  <si>
    <t>SASH6.1B14/15 Q3</t>
  </si>
  <si>
    <t>STR6.1B14/15 Q3</t>
  </si>
  <si>
    <t>WOR6.1B14/15 Q3</t>
  </si>
  <si>
    <t>ENG6.2B14/15 Q3</t>
  </si>
  <si>
    <t>SEC6.2B14/15 Q3</t>
  </si>
  <si>
    <t>ASPH6.2B14/15 Q3</t>
  </si>
  <si>
    <t>PRH6.2B14/15 Q3</t>
  </si>
  <si>
    <t>RSC6.2B14/15 Q3</t>
  </si>
  <si>
    <t>DVH6.2B14/15 Q3</t>
  </si>
  <si>
    <t>K&amp;C6.2B14/15 Q3</t>
  </si>
  <si>
    <t>QEQM6.2B14/15 Q3</t>
  </si>
  <si>
    <t>WHH6.2B14/15 Q3</t>
  </si>
  <si>
    <t>CONQ6.2B14/15 Q3</t>
  </si>
  <si>
    <t>EDGH6.2B14/15 Q3</t>
  </si>
  <si>
    <t>ESUH6.2B14/15 Q3</t>
  </si>
  <si>
    <t>Frimley6.2B14/15 Q3</t>
  </si>
  <si>
    <t>MDGH6.2B14/15 Q3</t>
  </si>
  <si>
    <t>TWH6.2B14/15 Q3</t>
  </si>
  <si>
    <t>Medway6.2B14/15 Q3</t>
  </si>
  <si>
    <t>RSCH6.2B14/15 Q3</t>
  </si>
  <si>
    <t>SASH6.2B14/15 Q3</t>
  </si>
  <si>
    <t>STR6.2B14/15 Q3</t>
  </si>
  <si>
    <t>WOR6.2B14/15 Q3</t>
  </si>
  <si>
    <t>ENG6.3B14/15 Q3</t>
  </si>
  <si>
    <t>TWHD613/14 Q4</t>
  </si>
  <si>
    <t>MedwayD613/14 Q4</t>
  </si>
  <si>
    <t>RSCHD613/14 Q4</t>
  </si>
  <si>
    <t>SASHD613/14 Q4</t>
  </si>
  <si>
    <t>STRD613/14 Q4</t>
  </si>
  <si>
    <t>WORD613/14 Q4</t>
  </si>
  <si>
    <t>ENG6.1B13/14 Q4</t>
  </si>
  <si>
    <t>SEC6.1B13/14 Q4</t>
  </si>
  <si>
    <t>ASPH6.1B13/14 Q4</t>
  </si>
  <si>
    <t>PRH6.1B13/14 Q4</t>
  </si>
  <si>
    <t>RSC6.1B13/14 Q4</t>
  </si>
  <si>
    <t>DVH6.1B13/14 Q4</t>
  </si>
  <si>
    <t>K&amp;C6.1B13/14 Q4</t>
  </si>
  <si>
    <t>QEQM6.1B13/14 Q4</t>
  </si>
  <si>
    <t>WHH6.1B13/14 Q4</t>
  </si>
  <si>
    <t>CONQ6.1B13/14 Q4</t>
  </si>
  <si>
    <t>EDGH6.1B13/14 Q4</t>
  </si>
  <si>
    <t>ESUH6.1B13/14 Q4</t>
  </si>
  <si>
    <t>Frimley6.1B13/14 Q4</t>
  </si>
  <si>
    <t>MDGH6.1B13/14 Q4</t>
  </si>
  <si>
    <t>TWH6.1B13/14 Q4</t>
  </si>
  <si>
    <t>Medway6.1B13/14 Q4</t>
  </si>
  <si>
    <t>RSCH6.1B13/14 Q4</t>
  </si>
  <si>
    <t>SASH6.1B13/14 Q4</t>
  </si>
  <si>
    <t>STR6.1B13/14 Q4</t>
  </si>
  <si>
    <t>WOR6.1B13/14 Q4</t>
  </si>
  <si>
    <t>ENG6.2B13/14 Q4</t>
  </si>
  <si>
    <t>SEC6.2B13/14 Q4</t>
  </si>
  <si>
    <t>ASPH6.2B13/14 Q4</t>
  </si>
  <si>
    <t>PRH6.2B13/14 Q4</t>
  </si>
  <si>
    <t>RSC6.2B13/14 Q4</t>
  </si>
  <si>
    <t>DVH6.2B13/14 Q4</t>
  </si>
  <si>
    <t>K&amp;C6.2B13/14 Q4</t>
  </si>
  <si>
    <t>QEQM6.2B13/14 Q4</t>
  </si>
  <si>
    <t>WHH6.2B13/14 Q4</t>
  </si>
  <si>
    <t>CONQ6.2B13/14 Q4</t>
  </si>
  <si>
    <t>EDGH6.2B13/14 Q4</t>
  </si>
  <si>
    <t>ESUH6.2B13/14 Q4</t>
  </si>
  <si>
    <t>Frimley6.2B13/14 Q4</t>
  </si>
  <si>
    <t>MDGH6.2B13/14 Q4</t>
  </si>
  <si>
    <t>TWH6.2B13/14 Q4</t>
  </si>
  <si>
    <t>Medway6.2B13/14 Q4</t>
  </si>
  <si>
    <t>RSCH6.2B13/14 Q4</t>
  </si>
  <si>
    <t>SASH6.2B13/14 Q4</t>
  </si>
  <si>
    <t>STR6.2B13/14 Q4</t>
  </si>
  <si>
    <t>WOR6.2B13/14 Q4</t>
  </si>
  <si>
    <t>ENG6.3B13/14 Q4</t>
  </si>
  <si>
    <t>SEC6.3B13/14 Q4</t>
  </si>
  <si>
    <t>ASPH6.3B13/14 Q4</t>
  </si>
  <si>
    <t>PRH6.3B13/14 Q4</t>
  </si>
  <si>
    <t>RSC6.3B13/14 Q4</t>
  </si>
  <si>
    <t>DVH6.3B13/14 Q4</t>
  </si>
  <si>
    <t>K&amp;C6.3B13/14 Q4</t>
  </si>
  <si>
    <t>QEQM6.3B13/14 Q4</t>
  </si>
  <si>
    <t>WHH6.3B13/14 Q4</t>
  </si>
  <si>
    <t>CONQ6.3B13/14 Q4</t>
  </si>
  <si>
    <t>EDGH6.3B13/14 Q4</t>
  </si>
  <si>
    <t>ESUH6.3B13/14 Q4</t>
  </si>
  <si>
    <t>Frimley6.3B13/14 Q4</t>
  </si>
  <si>
    <t>MDGH6.3B13/14 Q4</t>
  </si>
  <si>
    <t>TWH6.3B13/14 Q4</t>
  </si>
  <si>
    <t>Medway6.3B13/14 Q4</t>
  </si>
  <si>
    <t>RSCH6.3B13/14 Q4</t>
  </si>
  <si>
    <t>SASH6.3B13/14 Q4</t>
  </si>
  <si>
    <t>STR6.3B13/14 Q4</t>
  </si>
  <si>
    <t>WOR6.3B13/14 Q4</t>
  </si>
  <si>
    <t>ENG6.4B13/14 Q4</t>
  </si>
  <si>
    <t>SEC6.4B13/14 Q4</t>
  </si>
  <si>
    <t>ASPH6.4B13/14 Q4</t>
  </si>
  <si>
    <t>PRH6.4B13/14 Q4</t>
  </si>
  <si>
    <t>RSC6.4B13/14 Q4</t>
  </si>
  <si>
    <t>DVH6.4B13/14 Q4</t>
  </si>
  <si>
    <t>K&amp;C6.4B13/14 Q4</t>
  </si>
  <si>
    <t>QEQM6.4B13/14 Q4</t>
  </si>
  <si>
    <t>WHH6.4B13/14 Q4</t>
  </si>
  <si>
    <t>CONQ6.4B13/14 Q4</t>
  </si>
  <si>
    <t>EDGH6.4B13/14 Q4</t>
  </si>
  <si>
    <t>ESUH6.4B13/14 Q4</t>
  </si>
  <si>
    <t>Frimley6.4B13/14 Q4</t>
  </si>
  <si>
    <t>MDGH6.4B13/14 Q4</t>
  </si>
  <si>
    <t>TWH6.4B13/14 Q4</t>
  </si>
  <si>
    <t>Medway6.4B13/14 Q4</t>
  </si>
  <si>
    <t>RSCH6.4B13/14 Q4</t>
  </si>
  <si>
    <t>SASH6.4B13/14 Q4</t>
  </si>
  <si>
    <t>STR6.4B13/14 Q4</t>
  </si>
  <si>
    <t>WOR6.4B13/14 Q4</t>
  </si>
  <si>
    <t>ENGD713/14 Q4</t>
  </si>
  <si>
    <t>SECD713/14 Q4</t>
  </si>
  <si>
    <t>ASPHD713/14 Q4</t>
  </si>
  <si>
    <t>PRHD713/14 Q4</t>
  </si>
  <si>
    <t>RSCD713/14 Q4</t>
  </si>
  <si>
    <t>DVHD713/14 Q4</t>
  </si>
  <si>
    <t>K&amp;CD713/14 Q4</t>
  </si>
  <si>
    <t>QEQMD713/14 Q4</t>
  </si>
  <si>
    <t>WHHD713/14 Q4</t>
  </si>
  <si>
    <t>CONQD713/14 Q4</t>
  </si>
  <si>
    <t>EDGHD713/14 Q4</t>
  </si>
  <si>
    <t>ESUHD713/14 Q4</t>
  </si>
  <si>
    <t>FrimleyD713/14 Q4</t>
  </si>
  <si>
    <t>MDGHD713/14 Q4</t>
  </si>
  <si>
    <t>TWHD713/14 Q4</t>
  </si>
  <si>
    <t>MedwayD713/14 Q4</t>
  </si>
  <si>
    <t>RSCHD713/14 Q4</t>
  </si>
  <si>
    <t>SASHD713/14 Q4</t>
  </si>
  <si>
    <t>STRD713/14 Q4</t>
  </si>
  <si>
    <t>WORD713/14 Q4</t>
  </si>
  <si>
    <t>ENG7.1B13/14 Q4</t>
  </si>
  <si>
    <t>SEC7.1B13/14 Q4</t>
  </si>
  <si>
    <t>ASPH7.1B13/14 Q4</t>
  </si>
  <si>
    <t>PRH7.1B13/14 Q4</t>
  </si>
  <si>
    <t>RSC7.1B13/14 Q4</t>
  </si>
  <si>
    <t>DVH7.1B13/14 Q4</t>
  </si>
  <si>
    <t>K&amp;C7.1B13/14 Q4</t>
  </si>
  <si>
    <t>QEQM7.1B13/14 Q4</t>
  </si>
  <si>
    <t>WHH7.1B13/14 Q4</t>
  </si>
  <si>
    <t>CONQ7.1B13/14 Q4</t>
  </si>
  <si>
    <t>EDGH7.1B13/14 Q4</t>
  </si>
  <si>
    <t>ESUH7.1B13/14 Q4</t>
  </si>
  <si>
    <t>Frimley7.1B13/14 Q4</t>
  </si>
  <si>
    <t>MDGH7.1B13/14 Q4</t>
  </si>
  <si>
    <t>TWH7.1B13/14 Q4</t>
  </si>
  <si>
    <t>Medway7.1B13/14 Q4</t>
  </si>
  <si>
    <t>RSCH7.1B13/14 Q4</t>
  </si>
  <si>
    <t>CONQ7.4B14/15 Q3</t>
  </si>
  <si>
    <t>EDGH7.4B14/15 Q3</t>
  </si>
  <si>
    <t>ESUH7.4B14/15 Q3</t>
  </si>
  <si>
    <t>Frimley7.4B14/15 Q3</t>
  </si>
  <si>
    <t>MDGH7.4B14/15 Q3</t>
  </si>
  <si>
    <t>TWH7.4B14/15 Q3</t>
  </si>
  <si>
    <t>Medway7.4B14/15 Q3</t>
  </si>
  <si>
    <t>RSCH7.4B14/15 Q3</t>
  </si>
  <si>
    <t>SASH7.4B14/15 Q3</t>
  </si>
  <si>
    <t>STR7.4B14/15 Q3</t>
  </si>
  <si>
    <t>WOR7.4B14/15 Q3</t>
  </si>
  <si>
    <t>ENGD814/15 Q3</t>
  </si>
  <si>
    <t>SECD814/15 Q3</t>
  </si>
  <si>
    <t>ASPHD814/15 Q3</t>
  </si>
  <si>
    <t>PRHD814/15 Q3</t>
  </si>
  <si>
    <t>RSCD814/15 Q3</t>
  </si>
  <si>
    <t>DVHD814/15 Q3</t>
  </si>
  <si>
    <t>K&amp;CD814/15 Q3</t>
  </si>
  <si>
    <t>QEQMD814/15 Q3</t>
  </si>
  <si>
    <t>WHHD814/15 Q3</t>
  </si>
  <si>
    <t>CONQD814/15 Q3</t>
  </si>
  <si>
    <t>SEC5.1B13/14 Q4</t>
  </si>
  <si>
    <t>ASPH5.1B13/14 Q4</t>
  </si>
  <si>
    <t>PRH5.1B13/14 Q4</t>
  </si>
  <si>
    <t>RSC5.1B13/14 Q4</t>
  </si>
  <si>
    <t>DVH5.1B13/14 Q4</t>
  </si>
  <si>
    <t>K&amp;C5.1B13/14 Q4</t>
  </si>
  <si>
    <t>QEQM5.1B13/14 Q4</t>
  </si>
  <si>
    <t>WHH5.1B13/14 Q4</t>
  </si>
  <si>
    <t>CONQ5.1B13/14 Q4</t>
  </si>
  <si>
    <t>EDGH5.1B13/14 Q4</t>
  </si>
  <si>
    <t>ESUH5.1B13/14 Q4</t>
  </si>
  <si>
    <t>Frimley5.1B13/14 Q4</t>
  </si>
  <si>
    <t>MDGH5.1B13/14 Q4</t>
  </si>
  <si>
    <t>TWH5.1B13/14 Q4</t>
  </si>
  <si>
    <t>Medway5.1B13/14 Q4</t>
  </si>
  <si>
    <t>RSCH5.1B13/14 Q4</t>
  </si>
  <si>
    <t>SASH5.1B13/14 Q4</t>
  </si>
  <si>
    <t>STR5.1B13/14 Q4</t>
  </si>
  <si>
    <t>WOR5.1B13/14 Q4</t>
  </si>
  <si>
    <t>ENG5.2B13/14 Q4</t>
  </si>
  <si>
    <t>SEC5.2B13/14 Q4</t>
  </si>
  <si>
    <t>ASPH5.2B13/14 Q4</t>
  </si>
  <si>
    <t>PRH5.2B13/14 Q4</t>
  </si>
  <si>
    <t>RSC5.2B13/14 Q4</t>
  </si>
  <si>
    <t>DVH5.2B13/14 Q4</t>
  </si>
  <si>
    <t>K&amp;C5.2B13/14 Q4</t>
  </si>
  <si>
    <t>QEQM5.2B13/14 Q4</t>
  </si>
  <si>
    <t>WHH5.2B13/14 Q4</t>
  </si>
  <si>
    <t>CONQ5.2B13/14 Q4</t>
  </si>
  <si>
    <t>EDGH5.2B13/14 Q4</t>
  </si>
  <si>
    <t>ESUH5.2B13/14 Q4</t>
  </si>
  <si>
    <t>Frimley5.2B13/14 Q4</t>
  </si>
  <si>
    <t>MDGH5.2B13/14 Q4</t>
  </si>
  <si>
    <t>TWH5.2B13/14 Q4</t>
  </si>
  <si>
    <t>Medway5.2B13/14 Q4</t>
  </si>
  <si>
    <t>RSCH5.2B13/14 Q4</t>
  </si>
  <si>
    <t>SASH5.2B13/14 Q4</t>
  </si>
  <si>
    <t>STR5.2B13/14 Q4</t>
  </si>
  <si>
    <t>WOR5.2B13/14 Q4</t>
  </si>
  <si>
    <t>ENG5.3B13/14 Q4</t>
  </si>
  <si>
    <t>SEC5.3B13/14 Q4</t>
  </si>
  <si>
    <t>ASPH5.3B13/14 Q4</t>
  </si>
  <si>
    <t>PRH5.3B13/14 Q4</t>
  </si>
  <si>
    <t>DVH2.1B13/14 Q3</t>
  </si>
  <si>
    <t>K&amp;C2.1B13/14 Q3</t>
  </si>
  <si>
    <t>QEQM2.1B13/14 Q3</t>
  </si>
  <si>
    <t>WHH2.1B13/14 Q3</t>
  </si>
  <si>
    <t>CONQ2.1B13/14 Q3</t>
  </si>
  <si>
    <t>EDGH2.1B13/14 Q3</t>
  </si>
  <si>
    <t>ESUH2.1B13/14 Q3</t>
  </si>
  <si>
    <t>Frimley2.1B13/14 Q3</t>
  </si>
  <si>
    <t>MDGH2.1B13/14 Q3</t>
  </si>
  <si>
    <t>TWH2.1B13/14 Q3</t>
  </si>
  <si>
    <t>Medway2.1B13/14 Q3</t>
  </si>
  <si>
    <t>RSCH2.1B13/14 Q3</t>
  </si>
  <si>
    <t>SASH2.1B13/14 Q3</t>
  </si>
  <si>
    <t>STR2.1B13/14 Q3</t>
  </si>
  <si>
    <t>WOR2.1B13/14 Q3</t>
  </si>
  <si>
    <t>ENG2.2B13/14 Q3</t>
  </si>
  <si>
    <t>SEC2.2B13/14 Q3</t>
  </si>
  <si>
    <t>ASPH2.2B13/14 Q3</t>
  </si>
  <si>
    <t>PRH2.2B13/14 Q3</t>
  </si>
  <si>
    <t>RSC2.2B13/14 Q3</t>
  </si>
  <si>
    <t>DVH2.2B13/14 Q3</t>
  </si>
  <si>
    <t>K&amp;C2.2B13/14 Q3</t>
  </si>
  <si>
    <t>QEQM2.2B13/14 Q3</t>
  </si>
  <si>
    <t>WHH2.2B13/14 Q3</t>
  </si>
  <si>
    <t>CONQ2.2B13/14 Q3</t>
  </si>
  <si>
    <t>EDGH2.2B13/14 Q3</t>
  </si>
  <si>
    <t>ESUH2.2B13/14 Q3</t>
  </si>
  <si>
    <t>Frimley2.2B13/14 Q3</t>
  </si>
  <si>
    <t>MDGH2.2B13/14 Q3</t>
  </si>
  <si>
    <t>TWH2.2B13/14 Q3</t>
  </si>
  <si>
    <t>Medway2.2B13/14 Q3</t>
  </si>
  <si>
    <t>RSCH2.2B13/14 Q3</t>
  </si>
  <si>
    <t>SASH2.2B13/14 Q3</t>
  </si>
  <si>
    <t>STR2.2B13/14 Q3</t>
  </si>
  <si>
    <t>WOR2.2B13/14 Q3</t>
  </si>
  <si>
    <t>ENG2.3B13/14 Q3</t>
  </si>
  <si>
    <t>SEC2.3B13/14 Q3</t>
  </si>
  <si>
    <t>ASPH2.3B13/14 Q3</t>
  </si>
  <si>
    <t>PRH2.3B13/14 Q3</t>
  </si>
  <si>
    <t>RSC2.3B13/14 Q3</t>
  </si>
  <si>
    <t>DVH2.3B13/14 Q3</t>
  </si>
  <si>
    <t>K&amp;C2.3B13/14 Q3</t>
  </si>
  <si>
    <t>QEQM2.3B13/14 Q3</t>
  </si>
  <si>
    <t>WHH2.3B13/14 Q3</t>
  </si>
  <si>
    <t>CONQ2.3B13/14 Q3</t>
  </si>
  <si>
    <t>EDGH2.3B13/14 Q3</t>
  </si>
  <si>
    <t>ESUH2.3B13/14 Q3</t>
  </si>
  <si>
    <t>Frimley2.3B13/14 Q3</t>
  </si>
  <si>
    <t>MDGH2.3B13/14 Q3</t>
  </si>
  <si>
    <t>TWH2.3B13/14 Q3</t>
  </si>
  <si>
    <t>Medway2.3B13/14 Q3</t>
  </si>
  <si>
    <t>RSCH2.3B13/14 Q3</t>
  </si>
  <si>
    <t>SASH2.3B13/14 Q3</t>
  </si>
  <si>
    <t>STR2.3B13/14 Q3</t>
  </si>
  <si>
    <t>WOR2.3B13/14 Q3</t>
  </si>
  <si>
    <t>ENGD313/14 Q3</t>
  </si>
  <si>
    <t>SECD313/14 Q3</t>
  </si>
  <si>
    <t>ASPHD313/14 Q3</t>
  </si>
  <si>
    <t>PRHD313/14 Q3</t>
  </si>
  <si>
    <t>RSCD313/14 Q3</t>
  </si>
  <si>
    <t>DVHD313/14 Q3</t>
  </si>
  <si>
    <t>K&amp;CD313/14 Q3</t>
  </si>
  <si>
    <t>QEQMD313/14 Q3</t>
  </si>
  <si>
    <t>WHHD313/14 Q3</t>
  </si>
  <si>
    <t>CONQD313/14 Q3</t>
  </si>
  <si>
    <t>EDGHD313/14 Q3</t>
  </si>
  <si>
    <t>ESUHD313/14 Q3</t>
  </si>
  <si>
    <t>FrimleyD313/14 Q3</t>
  </si>
  <si>
    <t>MDGHD313/14 Q3</t>
  </si>
  <si>
    <t>TWHD313/14 Q3</t>
  </si>
  <si>
    <t>MedwayD313/14 Q3</t>
  </si>
  <si>
    <t>RSCHD313/14 Q3</t>
  </si>
  <si>
    <t>SASHD313/14 Q3</t>
  </si>
  <si>
    <t>STRD313/14 Q3</t>
  </si>
  <si>
    <t>WORD313/14 Q3</t>
  </si>
  <si>
    <t>ENG3.1B13/14 Q3</t>
  </si>
  <si>
    <t>SEC3.1B13/14 Q3</t>
  </si>
  <si>
    <t>ASPH3.1B13/14 Q3</t>
  </si>
  <si>
    <t>PRH3.1B13/14 Q3</t>
  </si>
  <si>
    <t>RSC3.1B13/14 Q3</t>
  </si>
  <si>
    <t>DVH3.1B13/14 Q3</t>
  </si>
  <si>
    <t>K&amp;C3.1B13/14 Q3</t>
  </si>
  <si>
    <t>QEQM3.1B13/14 Q3</t>
  </si>
  <si>
    <t>WHH3.1B13/14 Q3</t>
  </si>
  <si>
    <t>CONQ3.1B13/14 Q3</t>
  </si>
  <si>
    <t>EDGH3.1B13/14 Q3</t>
  </si>
  <si>
    <t>ESUH3.1B13/14 Q3</t>
  </si>
  <si>
    <t>Frimley3.1B13/14 Q3</t>
  </si>
  <si>
    <t>MDGH3.1B13/14 Q3</t>
  </si>
  <si>
    <t>TWH3.1B13/14 Q3</t>
  </si>
  <si>
    <t>Medway3.1B13/14 Q3</t>
  </si>
  <si>
    <t>RSCH3.1B13/14 Q3</t>
  </si>
  <si>
    <t>SASH3.1B13/14 Q3</t>
  </si>
  <si>
    <t>STR3.1B13/14 Q3</t>
  </si>
  <si>
    <t>WOR3.1B13/14 Q3</t>
  </si>
  <si>
    <t>ENG3.2B13/14 Q3</t>
  </si>
  <si>
    <t>SEC3.2B13/14 Q3</t>
  </si>
  <si>
    <t>ASPH3.2B13/14 Q3</t>
  </si>
  <si>
    <t>PRH3.2B13/14 Q3</t>
  </si>
  <si>
    <t>RSC3.2B13/14 Q3</t>
  </si>
  <si>
    <t>DVH3.2B13/14 Q3</t>
  </si>
  <si>
    <t>K&amp;C3.2B13/14 Q3</t>
  </si>
  <si>
    <t>QEQM3.2B13/14 Q3</t>
  </si>
  <si>
    <t>WHH3.2B13/14 Q3</t>
  </si>
  <si>
    <t>CONQ3.2B13/14 Q3</t>
  </si>
  <si>
    <t>EDGH3.2B13/14 Q3</t>
  </si>
  <si>
    <t>ESUH3.2B13/14 Q3</t>
  </si>
  <si>
    <t>RSCH8.4B13/14 Q2</t>
  </si>
  <si>
    <t>SASH8.4B13/14 Q2</t>
  </si>
  <si>
    <t>STR8.4B13/14 Q2</t>
  </si>
  <si>
    <t>WOR8.4B13/14 Q2</t>
  </si>
  <si>
    <t>ENG8.5B13/14 Q2</t>
  </si>
  <si>
    <t>8.5B</t>
  </si>
  <si>
    <t>SEC8.5B13/14 Q2</t>
  </si>
  <si>
    <t>ASPH8.5B13/14 Q2</t>
  </si>
  <si>
    <t>PRH8.5B13/14 Q2</t>
  </si>
  <si>
    <t>RSC8.5B13/14 Q2</t>
  </si>
  <si>
    <t>DVH8.5B13/14 Q2</t>
  </si>
  <si>
    <t>K&amp;C8.5B13/14 Q2</t>
  </si>
  <si>
    <t>QEQM8.5B13/14 Q2</t>
  </si>
  <si>
    <t>WHH8.5B13/14 Q2</t>
  </si>
  <si>
    <t>CONQ8.5B13/14 Q2</t>
  </si>
  <si>
    <t>EDGH8.5B13/14 Q2</t>
  </si>
  <si>
    <t>ESUH8.5B13/14 Q2</t>
  </si>
  <si>
    <t>Frimley8.5B13/14 Q2</t>
  </si>
  <si>
    <t>MDGH8.5B13/14 Q2</t>
  </si>
  <si>
    <t>TWH8.5B13/14 Q2</t>
  </si>
  <si>
    <t>Medway8.5B13/14 Q2</t>
  </si>
  <si>
    <t>RSCH8.5B13/14 Q2</t>
  </si>
  <si>
    <t>SASH8.5B13/14 Q2</t>
  </si>
  <si>
    <t>STR8.5B13/14 Q2</t>
  </si>
  <si>
    <t>WOR8.5B13/14 Q2</t>
  </si>
  <si>
    <t>ENG8.6B13/14 Q2</t>
  </si>
  <si>
    <t>8.6B</t>
  </si>
  <si>
    <t>SEC8.6B13/14 Q2</t>
  </si>
  <si>
    <t>ASPH8.6B13/14 Q2</t>
  </si>
  <si>
    <t>PRH8.6B13/14 Q2</t>
  </si>
  <si>
    <t>RSC8.6B13/14 Q2</t>
  </si>
  <si>
    <t>DVH8.6B13/14 Q2</t>
  </si>
  <si>
    <t>K&amp;C8.6B13/14 Q2</t>
  </si>
  <si>
    <t>QEQM8.6B13/14 Q2</t>
  </si>
  <si>
    <t>WHH8.6B13/14 Q2</t>
  </si>
  <si>
    <t>CONQ8.6B13/14 Q2</t>
  </si>
  <si>
    <t>EDGH8.6B13/14 Q2</t>
  </si>
  <si>
    <t>ESUH8.6B13/14 Q2</t>
  </si>
  <si>
    <t>Frimley8.6B13/14 Q2</t>
  </si>
  <si>
    <t>MDGH8.6B13/14 Q2</t>
  </si>
  <si>
    <t>TWH8.6B13/14 Q2</t>
  </si>
  <si>
    <t>Medway8.6B13/14 Q2</t>
  </si>
  <si>
    <t>RSCH8.6B13/14 Q2</t>
  </si>
  <si>
    <t>SASH8.6B13/14 Q2</t>
  </si>
  <si>
    <t>STR8.6B13/14 Q2</t>
  </si>
  <si>
    <t>WOR8.6B13/14 Q2</t>
  </si>
  <si>
    <t>ENGD913/14 Q2</t>
  </si>
  <si>
    <t>D9</t>
  </si>
  <si>
    <t>SECD913/14 Q2</t>
  </si>
  <si>
    <t>ASPHD913/14 Q2</t>
  </si>
  <si>
    <t>PRHD913/14 Q2</t>
  </si>
  <si>
    <t>RSCD913/14 Q2</t>
  </si>
  <si>
    <t>DVHD913/14 Q2</t>
  </si>
  <si>
    <t>K&amp;CD913/14 Q2</t>
  </si>
  <si>
    <t>QEQMD913/14 Q2</t>
  </si>
  <si>
    <t>WHHD913/14 Q2</t>
  </si>
  <si>
    <t>CONQD913/14 Q2</t>
  </si>
  <si>
    <t>EDGHD913/14 Q2</t>
  </si>
  <si>
    <t>ESUHD913/14 Q2</t>
  </si>
  <si>
    <t>FrimleyD913/14 Q2</t>
  </si>
  <si>
    <t>MDGHD913/14 Q2</t>
  </si>
  <si>
    <t>TWHD913/14 Q2</t>
  </si>
  <si>
    <t>MedwayD913/14 Q2</t>
  </si>
  <si>
    <t>RSCHD913/14 Q2</t>
  </si>
  <si>
    <t>SASHD913/14 Q2</t>
  </si>
  <si>
    <t>STRD913/14 Q2</t>
  </si>
  <si>
    <t>WORD913/14 Q2</t>
  </si>
  <si>
    <t>ENG9.1B13/14 Q2</t>
  </si>
  <si>
    <t>9.1B</t>
  </si>
  <si>
    <t>SEC9.1B13/14 Q2</t>
  </si>
  <si>
    <t>ASPH9.1B13/14 Q2</t>
  </si>
  <si>
    <t>PRH9.1B13/14 Q2</t>
  </si>
  <si>
    <t>RSC9.1B13/14 Q2</t>
  </si>
  <si>
    <t>DVH9.1B13/14 Q2</t>
  </si>
  <si>
    <t>K&amp;C9.1B13/14 Q2</t>
  </si>
  <si>
    <t>QEQM9.1B13/14 Q2</t>
  </si>
  <si>
    <t>WHH9.1B13/14 Q2</t>
  </si>
  <si>
    <t>CONQ9.1B13/14 Q2</t>
  </si>
  <si>
    <t>EDGH9.1B13/14 Q2</t>
  </si>
  <si>
    <t>ESUH9.1B13/14 Q2</t>
  </si>
  <si>
    <t>Frimley9.1B13/14 Q2</t>
  </si>
  <si>
    <t>MDGH9.1B13/14 Q2</t>
  </si>
  <si>
    <t>TWH9.1B13/14 Q2</t>
  </si>
  <si>
    <t>Medway9.1B13/14 Q2</t>
  </si>
  <si>
    <t>RSCH9.1B13/14 Q2</t>
  </si>
  <si>
    <t>SASH9.1B13/14 Q2</t>
  </si>
  <si>
    <t>STR9.1B13/14 Q2</t>
  </si>
  <si>
    <t>WOR9.1B13/14 Q2</t>
  </si>
  <si>
    <t>ENG9.2B13/14 Q2</t>
  </si>
  <si>
    <t>9.2B</t>
  </si>
  <si>
    <t>SEC9.2B13/14 Q2</t>
  </si>
  <si>
    <t>ASPH9.2B13/14 Q2</t>
  </si>
  <si>
    <t>PRH9.2B13/14 Q2</t>
  </si>
  <si>
    <t>RSC9.2B13/14 Q2</t>
  </si>
  <si>
    <t>DVH9.2B13/14 Q2</t>
  </si>
  <si>
    <t>K&amp;C9.2B13/14 Q2</t>
  </si>
  <si>
    <t>QEQM9.2B13/14 Q2</t>
  </si>
  <si>
    <t>WHH9.2B13/14 Q2</t>
  </si>
  <si>
    <t>CONQ9.2B13/14 Q2</t>
  </si>
  <si>
    <t>EDGH9.2B13/14 Q2</t>
  </si>
  <si>
    <t>ESUH9.2B13/14 Q2</t>
  </si>
  <si>
    <t>Frimley9.2B13/14 Q2</t>
  </si>
  <si>
    <t>MDGH9.2B13/14 Q2</t>
  </si>
  <si>
    <t>TWH9.2B13/14 Q2</t>
  </si>
  <si>
    <t>Medway9.2B13/14 Q2</t>
  </si>
  <si>
    <t>RSCH9.2B13/14 Q2</t>
  </si>
  <si>
    <t>SASH9.2B13/14 Q2</t>
  </si>
  <si>
    <t>STR9.2B13/14 Q2</t>
  </si>
  <si>
    <t>WOR9.2B13/14 Q2</t>
  </si>
  <si>
    <t>ENG9.3B13/14 Q2</t>
  </si>
  <si>
    <t>9.3B</t>
  </si>
  <si>
    <t>SEC9.3B13/14 Q2</t>
  </si>
  <si>
    <t>ASPH9.3B13/14 Q2</t>
  </si>
  <si>
    <t>PRH9.3B13/14 Q2</t>
  </si>
  <si>
    <t>RSC9.3B13/14 Q2</t>
  </si>
  <si>
    <t>DVH9.3B13/14 Q2</t>
  </si>
  <si>
    <t>K&amp;C9.3B13/14 Q2</t>
  </si>
  <si>
    <t>QEQM9.3B13/14 Q2</t>
  </si>
  <si>
    <t>WHH9.3B13/14 Q2</t>
  </si>
  <si>
    <t>CONQ9.3B13/14 Q2</t>
  </si>
  <si>
    <t>EDGH9.3B13/14 Q2</t>
  </si>
  <si>
    <t>ESUH9.3B13/14 Q2</t>
  </si>
  <si>
    <t>Frimley9.3B13/14 Q2</t>
  </si>
  <si>
    <t>MDGH9.3B13/14 Q2</t>
  </si>
  <si>
    <t>TWH9.3B13/14 Q2</t>
  </si>
  <si>
    <t>Medway9.3B13/14 Q2</t>
  </si>
  <si>
    <t>RSCH9.3B13/14 Q2</t>
  </si>
  <si>
    <t>SASH9.3B13/14 Q2</t>
  </si>
  <si>
    <t>STR9.3B13/14 Q2</t>
  </si>
  <si>
    <t>WOR9.3B13/14 Q2</t>
  </si>
  <si>
    <t>ENGD1013/14 Q2</t>
  </si>
  <si>
    <t>D10</t>
  </si>
  <si>
    <t>SECD1013/14 Q2</t>
  </si>
  <si>
    <t>ASPHD1013/14 Q2</t>
  </si>
  <si>
    <t>PRHD1013/14 Q2</t>
  </si>
  <si>
    <t>RSCD1013/14 Q2</t>
  </si>
  <si>
    <t>DVHD1013/14 Q2</t>
  </si>
  <si>
    <t>K&amp;CD1013/14 Q2</t>
  </si>
  <si>
    <t>QEQMD1013/14 Q2</t>
  </si>
  <si>
    <t>RSCH7.4B14/15 Q2</t>
  </si>
  <si>
    <t>SASH7.4B14/15 Q2</t>
  </si>
  <si>
    <t>WHH7.4B14/15 Q2</t>
  </si>
  <si>
    <t>PRH8.1B14/15 Q2</t>
  </si>
  <si>
    <t>DVH8.1B14/15 Q2</t>
  </si>
  <si>
    <t>STR8.1B14/15 Q2</t>
  </si>
  <si>
    <t>EDGH8.1B14/15 Q2</t>
  </si>
  <si>
    <t>TWH8.1B14/15 Q2</t>
  </si>
  <si>
    <t>K&amp;C8.1B14/15 Q2</t>
  </si>
  <si>
    <t>RSC8.1B14/15 Q2</t>
  </si>
  <si>
    <t>Medway8.1B14/15 Q2</t>
  </si>
  <si>
    <t>SEC8.1B14/15 Q2</t>
  </si>
  <si>
    <t>ENG8.1B14/15 Q2</t>
  </si>
  <si>
    <t>WOR8.1B14/15 Q2</t>
  </si>
  <si>
    <t>QEQM8.1B14/15 Q2</t>
  </si>
  <si>
    <t>ESUH8.1B14/15 Q2</t>
  </si>
  <si>
    <t>WHH8.1B14/15 Q2</t>
  </si>
  <si>
    <t>Frimley8.1B14/15 Q2</t>
  </si>
  <si>
    <t>SASH8.1B14/15 Q2</t>
  </si>
  <si>
    <t>RSCH8.1B14/15 Q2</t>
  </si>
  <si>
    <t>MDGH8.1B14/15 Q2</t>
  </si>
  <si>
    <t>ASPH8.1B14/15 Q2</t>
  </si>
  <si>
    <t>QEQM8.2B14/15 Q2</t>
  </si>
  <si>
    <t>RSCH8.2B14/15 Q2</t>
  </si>
  <si>
    <t>MDGH8.2B14/15 Q2</t>
  </si>
  <si>
    <t>WHH8.2B14/15 Q2</t>
  </si>
  <si>
    <t>ENG8.2B14/15 Q2</t>
  </si>
  <si>
    <t>K&amp;C8.2B14/15 Q2</t>
  </si>
  <si>
    <t>TWH8.2B14/15 Q2</t>
  </si>
  <si>
    <t>ASPH8.2B14/15 Q2</t>
  </si>
  <si>
    <t>SASH8.2B14/15 Q2</t>
  </si>
  <si>
    <t>ESUH8.2B14/15 Q2</t>
  </si>
  <si>
    <t>Medway8.2B14/15 Q2</t>
  </si>
  <si>
    <t>Frimley8.2B14/15 Q2</t>
  </si>
  <si>
    <t>SEC8.2B14/15 Q2</t>
  </si>
  <si>
    <t>DVH8.2B14/15 Q2</t>
  </si>
  <si>
    <t>RSC8.2B14/15 Q2</t>
  </si>
  <si>
    <t>STR8.2B14/15 Q2</t>
  </si>
  <si>
    <t>WOR8.2B14/15 Q2</t>
  </si>
  <si>
    <t>EDGH8.2B14/15 Q2</t>
  </si>
  <si>
    <t>PRH8.2B14/15 Q2</t>
  </si>
  <si>
    <t>STR8.3B14/15 Q2</t>
  </si>
  <si>
    <t>Medway8.3B14/15 Q2</t>
  </si>
  <si>
    <t>PRH8.3B14/15 Q2</t>
  </si>
  <si>
    <t>RSC8.3B14/15 Q2</t>
  </si>
  <si>
    <t>QEQM8.3B14/15 Q2</t>
  </si>
  <si>
    <t>TWH8.3B14/15 Q2</t>
  </si>
  <si>
    <t>K&amp;C8.3B14/15 Q2</t>
  </si>
  <si>
    <t>ESUH8.3B14/15 Q2</t>
  </si>
  <si>
    <t>SEC8.3B14/15 Q2</t>
  </si>
  <si>
    <t>ENG8.3B14/15 Q2</t>
  </si>
  <si>
    <t>EDGH8.3B14/15 Q2</t>
  </si>
  <si>
    <t>MDGH8.3B14/15 Q2</t>
  </si>
  <si>
    <t>SASH8.3B14/15 Q2</t>
  </si>
  <si>
    <t>WHH8.3B14/15 Q2</t>
  </si>
  <si>
    <t>DVH8.3B14/15 Q2</t>
  </si>
  <si>
    <t>RSCH8.3B14/15 Q2</t>
  </si>
  <si>
    <t>Frimley8.3B14/15 Q2</t>
  </si>
  <si>
    <t>ASPH8.3B14/15 Q2</t>
  </si>
  <si>
    <t>WOR8.3B14/15 Q2</t>
  </si>
  <si>
    <t>RSCH8.4B14/15 Q2</t>
  </si>
  <si>
    <t>Frimley8.4B14/15 Q2</t>
  </si>
  <si>
    <t>QEQM8.4B14/15 Q2</t>
  </si>
  <si>
    <t>WOR8.4B14/15 Q2</t>
  </si>
  <si>
    <t>ENG8.4B14/15 Q2</t>
  </si>
  <si>
    <t>WHH8.4B14/15 Q2</t>
  </si>
  <si>
    <t>RSC8.4B14/15 Q2</t>
  </si>
  <si>
    <t>SEC8.4B14/15 Q2</t>
  </si>
  <si>
    <t>MDGH8.4B14/15 Q2</t>
  </si>
  <si>
    <t>EDGH8.4B14/15 Q2</t>
  </si>
  <si>
    <t>SASH8.4B14/15 Q2</t>
  </si>
  <si>
    <t>DVH8.4B14/15 Q2</t>
  </si>
  <si>
    <t>ESUH8.4B14/15 Q2</t>
  </si>
  <si>
    <t>ASPH8.4B14/15 Q2</t>
  </si>
  <si>
    <t>TWH8.4B14/15 Q2</t>
  </si>
  <si>
    <t>K&amp;C8.4B14/15 Q2</t>
  </si>
  <si>
    <t>Medway8.4B14/15 Q2</t>
  </si>
  <si>
    <t>STR8.4B14/15 Q2</t>
  </si>
  <si>
    <t>PRH8.4B14/15 Q2</t>
  </si>
  <si>
    <t>TWH8.5B14/15 Q2</t>
  </si>
  <si>
    <t>EDGH8.5B14/15 Q2</t>
  </si>
  <si>
    <t>PRH8.5B14/15 Q2</t>
  </si>
  <si>
    <t>DVH8.5B14/15 Q2</t>
  </si>
  <si>
    <t>Medway8.5B14/15 Q2</t>
  </si>
  <si>
    <t>WHH8.5B14/15 Q2</t>
  </si>
  <si>
    <t>RSC8.5B14/15 Q2</t>
  </si>
  <si>
    <t>SEC8.5B14/15 Q2</t>
  </si>
  <si>
    <t>ENG8.5B14/15 Q2</t>
  </si>
  <si>
    <t>QEQM8.5B14/15 Q2</t>
  </si>
  <si>
    <t>STR8.5B14/15 Q2</t>
  </si>
  <si>
    <t>MDGH8.5B14/15 Q2</t>
  </si>
  <si>
    <t>K&amp;C8.5B14/15 Q2</t>
  </si>
  <si>
    <t>WOR8.5B14/15 Q2</t>
  </si>
  <si>
    <t>SASH8.5B14/15 Q2</t>
  </si>
  <si>
    <t>RSCH8.5B14/15 Q2</t>
  </si>
  <si>
    <t>Frimley8.5B14/15 Q2</t>
  </si>
  <si>
    <t>ASPH8.5B14/15 Q2</t>
  </si>
  <si>
    <t>ESUH8.5B14/15 Q2</t>
  </si>
  <si>
    <t>RSCH8.6B14/15 Q2</t>
  </si>
  <si>
    <t>ESUH8.6B14/15 Q2</t>
  </si>
  <si>
    <t>Frimley8.6B14/15 Q2</t>
  </si>
  <si>
    <t>ENG8.6B14/15 Q2</t>
  </si>
  <si>
    <t>QEQM8.6B14/15 Q2</t>
  </si>
  <si>
    <t>SASH8.6B14/15 Q2</t>
  </si>
  <si>
    <t>STR8.6B14/15 Q2</t>
  </si>
  <si>
    <t>WOR8.6B14/15 Q2</t>
  </si>
  <si>
    <t>Medway8.6B14/15 Q2</t>
  </si>
  <si>
    <t>WHH8.6B14/15 Q2</t>
  </si>
  <si>
    <t>DVH8.6B14/15 Q2</t>
  </si>
  <si>
    <t>RSC8.6B14/15 Q2</t>
  </si>
  <si>
    <t>SEC8.6B14/15 Q2</t>
  </si>
  <si>
    <t>TWH8.6B14/15 Q2</t>
  </si>
  <si>
    <t>PRH8.6B14/15 Q2</t>
  </si>
  <si>
    <t>MDGH8.6B14/15 Q2</t>
  </si>
  <si>
    <t>ASPH8.6B14/15 Q2</t>
  </si>
  <si>
    <t>EDGH8.6B14/15 Q2</t>
  </si>
  <si>
    <t>K&amp;C8.6B14/15 Q2</t>
  </si>
  <si>
    <t>EDGH9.1B14/15 Q2</t>
  </si>
  <si>
    <t>WHH9.1B14/15 Q2</t>
  </si>
  <si>
    <t>Medway9.1B14/15 Q2</t>
  </si>
  <si>
    <t>ENG9.1B14/15 Q2</t>
  </si>
  <si>
    <t>PRH9.1B14/15 Q2</t>
  </si>
  <si>
    <t>MDGH9.1B14/15 Q2</t>
  </si>
  <si>
    <t>QEQM9.1B14/15 Q2</t>
  </si>
  <si>
    <t>RSCH9.1B14/15 Q2</t>
  </si>
  <si>
    <t>SEC9.1B14/15 Q2</t>
  </si>
  <si>
    <t>SASH9.1B14/15 Q2</t>
  </si>
  <si>
    <t>DVH9.1B14/15 Q2</t>
  </si>
  <si>
    <t>ESUH9.1B14/15 Q2</t>
  </si>
  <si>
    <t>TWH9.1B14/15 Q2</t>
  </si>
  <si>
    <t>K&amp;C9.1B14/15 Q2</t>
  </si>
  <si>
    <t>RSC9.1B14/15 Q2</t>
  </si>
  <si>
    <t>Frimley9.1B14/15 Q2</t>
  </si>
  <si>
    <t>STR9.1B14/15 Q2</t>
  </si>
  <si>
    <t>WOR9.1B14/15 Q2</t>
  </si>
  <si>
    <t>ASPH9.1B14/15 Q2</t>
  </si>
  <si>
    <t>Medway9.2B14/15 Q2</t>
  </si>
  <si>
    <t>PRH9.2B14/15 Q2</t>
  </si>
  <si>
    <t>K&amp;C9.2B14/15 Q2</t>
  </si>
  <si>
    <t>TWH9.2B14/15 Q2</t>
  </si>
  <si>
    <t>EDGH9.2B14/15 Q2</t>
  </si>
  <si>
    <t>DVH9.2B14/15 Q2</t>
  </si>
  <si>
    <t>ESUH9.2B14/15 Q2</t>
  </si>
  <si>
    <t>ENG9.2B14/15 Q2</t>
  </si>
  <si>
    <t>SEC9.2B14/15 Q2</t>
  </si>
  <si>
    <t>MDGH9.2B14/15 Q2</t>
  </si>
  <si>
    <t>RSC9.2B14/15 Q2</t>
  </si>
  <si>
    <t>ASPH9.2B14/15 Q2</t>
  </si>
  <si>
    <t>WHH9.2B14/15 Q2</t>
  </si>
  <si>
    <t>STR9.2B14/15 Q2</t>
  </si>
  <si>
    <t>QEQM9.2B14/15 Q2</t>
  </si>
  <si>
    <t>Frimley9.2B14/15 Q2</t>
  </si>
  <si>
    <t>RSCH9.2B14/15 Q2</t>
  </si>
  <si>
    <t>SASH9.2B14/15 Q2</t>
  </si>
  <si>
    <t>WOR9.2B14/15 Q2</t>
  </si>
  <si>
    <t>PRH9.3B14/15 Q2</t>
  </si>
  <si>
    <t>DVH9.3B14/15 Q2</t>
  </si>
  <si>
    <t>ESUH9.3B14/15 Q2</t>
  </si>
  <si>
    <t>ENG9.3B14/15 Q2</t>
  </si>
  <si>
    <t>K&amp;C9.3B14/15 Q2</t>
  </si>
  <si>
    <t>RSC9.3B14/15 Q2</t>
  </si>
  <si>
    <t>MDGH9.3B14/15 Q2</t>
  </si>
  <si>
    <t>EDGH9.3B14/15 Q2</t>
  </si>
  <si>
    <t>STR9.3B14/15 Q2</t>
  </si>
  <si>
    <t>TWH9.3B14/15 Q2</t>
  </si>
  <si>
    <t>SEC9.3B14/15 Q2</t>
  </si>
  <si>
    <t>Frimley9.3B14/15 Q2</t>
  </si>
  <si>
    <t>RSCH9.3B14/15 Q2</t>
  </si>
  <si>
    <t>WOR9.3B14/15 Q2</t>
  </si>
  <si>
    <t>QEQM9.3B14/15 Q2</t>
  </si>
  <si>
    <t>ASPH9.3B14/15 Q2</t>
  </si>
  <si>
    <t>WHH9.3B14/15 Q2</t>
  </si>
  <si>
    <t>SASH9.3B14/15 Q2</t>
  </si>
  <si>
    <t>Medway9.3B14/15 Q2</t>
  </si>
  <si>
    <t>STRD114/15 Q2</t>
  </si>
  <si>
    <t>MedwayD114/15 Q2</t>
  </si>
  <si>
    <t>MDGHD114/15 Q2</t>
  </si>
  <si>
    <t>WORD114/15 Q2</t>
  </si>
  <si>
    <t>ENGD114/15 Q2</t>
  </si>
  <si>
    <t>RSCHD114/15 Q2</t>
  </si>
  <si>
    <t>TWHD114/15 Q2</t>
  </si>
  <si>
    <t>FrimleyD114/15 Q2</t>
  </si>
  <si>
    <t>DVHD114/15 Q2</t>
  </si>
  <si>
    <t>SECD114/15 Q2</t>
  </si>
  <si>
    <t>ASPHD114/15 Q2</t>
  </si>
  <si>
    <t>Frimley7.1B15/16 Q2</t>
  </si>
  <si>
    <t>MDGH7.1B15/16 Q2</t>
  </si>
  <si>
    <t>TWH7.1B15/16 Q2</t>
  </si>
  <si>
    <t>Medway7.1B15/16 Q2</t>
  </si>
  <si>
    <t>RSCH7.1B15/16 Q2</t>
  </si>
  <si>
    <t>SASH7.1B15/16 Q2</t>
  </si>
  <si>
    <t>STR7.1B15/16 Q2</t>
  </si>
  <si>
    <t>WOR7.1B15/16 Q2</t>
  </si>
  <si>
    <t>ENG7.2B15/16 Q2</t>
  </si>
  <si>
    <t>SEC7.2B15/16 Q2</t>
  </si>
  <si>
    <t>ASPH7.2B15/16 Q2</t>
  </si>
  <si>
    <t>PRH7.2B15/16 Q2</t>
  </si>
  <si>
    <t>RSC7.2B15/16 Q2</t>
  </si>
  <si>
    <t>DVH7.2B15/16 Q2</t>
  </si>
  <si>
    <t>K&amp;C7.2B15/16 Q2</t>
  </si>
  <si>
    <t>QEQM7.2B15/16 Q2</t>
  </si>
  <si>
    <t>WHH7.2B15/16 Q2</t>
  </si>
  <si>
    <t>EDGH7.2B15/16 Q2</t>
  </si>
  <si>
    <t>ESUH7.2B15/16 Q2</t>
  </si>
  <si>
    <t>Frimley7.2B15/16 Q2</t>
  </si>
  <si>
    <t>MDGH7.2B15/16 Q2</t>
  </si>
  <si>
    <t>TWH7.2B15/16 Q2</t>
  </si>
  <si>
    <t>Medway7.2B15/16 Q2</t>
  </si>
  <si>
    <t>RSCH7.2B15/16 Q2</t>
  </si>
  <si>
    <t>SASH7.2B15/16 Q2</t>
  </si>
  <si>
    <t>STR7.2B15/16 Q2</t>
  </si>
  <si>
    <t>WOR7.2B15/16 Q2</t>
  </si>
  <si>
    <t>ENG7.3B15/16 Q2</t>
  </si>
  <si>
    <t>SEC7.3B15/16 Q2</t>
  </si>
  <si>
    <t>ASPH7.3B15/16 Q2</t>
  </si>
  <si>
    <t>PRH7.3B15/16 Q2</t>
  </si>
  <si>
    <t>RSC7.3B15/16 Q2</t>
  </si>
  <si>
    <t>DVH7.3B15/16 Q2</t>
  </si>
  <si>
    <t>K&amp;C7.3B15/16 Q2</t>
  </si>
  <si>
    <t>QEQM7.3B15/16 Q2</t>
  </si>
  <si>
    <t>WHH7.3B15/16 Q2</t>
  </si>
  <si>
    <t>EDGH7.3B15/16 Q2</t>
  </si>
  <si>
    <t>ESUH7.3B15/16 Q2</t>
  </si>
  <si>
    <t>Frimley7.3B15/16 Q2</t>
  </si>
  <si>
    <t>MDGH7.3B15/16 Q2</t>
  </si>
  <si>
    <t>TWH7.3B15/16 Q2</t>
  </si>
  <si>
    <t>Medway7.3B15/16 Q2</t>
  </si>
  <si>
    <t>RSCH7.3B15/16 Q2</t>
  </si>
  <si>
    <t>SASH7.3B15/16 Q2</t>
  </si>
  <si>
    <t>STR7.3B15/16 Q2</t>
  </si>
  <si>
    <t>WOR7.3B15/16 Q2</t>
  </si>
  <si>
    <t>ENG7.4B15/16 Q2</t>
  </si>
  <si>
    <t>SEC7.4B15/16 Q2</t>
  </si>
  <si>
    <t>ASPH7.4B15/16 Q2</t>
  </si>
  <si>
    <t>PRH7.4B15/16 Q2</t>
  </si>
  <si>
    <t>RSC7.4B15/16 Q2</t>
  </si>
  <si>
    <t>DVH7.4B15/16 Q2</t>
  </si>
  <si>
    <t>K&amp;C7.4B15/16 Q2</t>
  </si>
  <si>
    <t>QEQM7.4B15/16 Q2</t>
  </si>
  <si>
    <t>WHH7.4B15/16 Q2</t>
  </si>
  <si>
    <t>EDGH7.4B15/16 Q2</t>
  </si>
  <si>
    <t>ESUH7.4B15/16 Q2</t>
  </si>
  <si>
    <t>Frimley7.4B15/16 Q2</t>
  </si>
  <si>
    <t>MDGH7.4B15/16 Q2</t>
  </si>
  <si>
    <t>TWH7.4B15/16 Q2</t>
  </si>
  <si>
    <t>Medway7.4B15/16 Q2</t>
  </si>
  <si>
    <t>RSCH7.4B15/16 Q2</t>
  </si>
  <si>
    <t>SASH7.4B15/16 Q2</t>
  </si>
  <si>
    <t>STR7.4B15/16 Q2</t>
  </si>
  <si>
    <t>WOR7.4B15/16 Q2</t>
  </si>
  <si>
    <t>ENGD815/16 Q2</t>
  </si>
  <si>
    <t>SECD815/16 Q2</t>
  </si>
  <si>
    <t>ASPHD815/16 Q2</t>
  </si>
  <si>
    <t>PRHD815/16 Q2</t>
  </si>
  <si>
    <t>RSCD815/16 Q2</t>
  </si>
  <si>
    <t>DVHD815/16 Q2</t>
  </si>
  <si>
    <t>K&amp;CD815/16 Q2</t>
  </si>
  <si>
    <t>QEQMD815/16 Q2</t>
  </si>
  <si>
    <t>WHHD815/16 Q2</t>
  </si>
  <si>
    <t>EDGHD815/16 Q2</t>
  </si>
  <si>
    <t>ESUHD815/16 Q2</t>
  </si>
  <si>
    <t>FrimleyD815/16 Q2</t>
  </si>
  <si>
    <t>MDGHD815/16 Q2</t>
  </si>
  <si>
    <t>TWHD815/16 Q2</t>
  </si>
  <si>
    <t>MedwayD815/16 Q2</t>
  </si>
  <si>
    <t>RSCHD815/16 Q2</t>
  </si>
  <si>
    <t>SASHD815/16 Q2</t>
  </si>
  <si>
    <t>STRD815/16 Q2</t>
  </si>
  <si>
    <t>WORD815/16 Q2</t>
  </si>
  <si>
    <t>ENG8.1B15/16 Q2</t>
  </si>
  <si>
    <t>SEC8.1B15/16 Q2</t>
  </si>
  <si>
    <t>ASPH8.1B15/16 Q2</t>
  </si>
  <si>
    <t>PRH8.1B15/16 Q2</t>
  </si>
  <si>
    <t>RSC8.1B15/16 Q2</t>
  </si>
  <si>
    <t>DVH8.1B15/16 Q2</t>
  </si>
  <si>
    <t>K&amp;C8.1B15/16 Q2</t>
  </si>
  <si>
    <t>QEQM8.1B15/16 Q2</t>
  </si>
  <si>
    <t>WHH8.1B15/16 Q2</t>
  </si>
  <si>
    <t>EDGH8.1B15/16 Q2</t>
  </si>
  <si>
    <t>ESUH8.1B15/16 Q2</t>
  </si>
  <si>
    <t>Frimley8.1B15/16 Q2</t>
  </si>
  <si>
    <t>MDGH8.1B15/16 Q2</t>
  </si>
  <si>
    <t>TWH8.1B15/16 Q2</t>
  </si>
  <si>
    <t>Medway8.1B15/16 Q2</t>
  </si>
  <si>
    <t>RSCH8.1B15/16 Q2</t>
  </si>
  <si>
    <t>SASH8.1B15/16 Q2</t>
  </si>
  <si>
    <t>STR8.1B15/16 Q2</t>
  </si>
  <si>
    <t>WOR8.1B15/16 Q2</t>
  </si>
  <si>
    <t>ENG8.2B15/16 Q2</t>
  </si>
  <si>
    <t>SEC8.2B15/16 Q2</t>
  </si>
  <si>
    <t>ASPH8.2B15/16 Q2</t>
  </si>
  <si>
    <t>PRH8.2B15/16 Q2</t>
  </si>
  <si>
    <t>RSC8.2B15/16 Q2</t>
  </si>
  <si>
    <t>DVH8.2B15/16 Q2</t>
  </si>
  <si>
    <t>K&amp;C8.2B15/16 Q2</t>
  </si>
  <si>
    <t>QEQM8.2B15/16 Q2</t>
  </si>
  <si>
    <t>WHH8.2B15/16 Q2</t>
  </si>
  <si>
    <t>EDGH8.2B15/16 Q2</t>
  </si>
  <si>
    <t>ESUH8.2B15/16 Q2</t>
  </si>
  <si>
    <t>Frimley8.2B15/16 Q2</t>
  </si>
  <si>
    <t>MDGH8.2B15/16 Q2</t>
  </si>
  <si>
    <t>TWH8.2B15/16 Q2</t>
  </si>
  <si>
    <t>Medway8.2B15/16 Q2</t>
  </si>
  <si>
    <t>ENGD714/15 Q2</t>
  </si>
  <si>
    <t>SECD714/15 Q2</t>
  </si>
  <si>
    <t>WORD714/15 Q2</t>
  </si>
  <si>
    <t>MDGHD714/15 Q2</t>
  </si>
  <si>
    <t>PRHD714/15 Q2</t>
  </si>
  <si>
    <t>ASPHD714/15 Q2</t>
  </si>
  <si>
    <t>RSCD714/15 Q2</t>
  </si>
  <si>
    <t>STRD714/15 Q2</t>
  </si>
  <si>
    <t>RSCHD714/15 Q2</t>
  </si>
  <si>
    <t>WHHD714/15 Q2</t>
  </si>
  <si>
    <t>SASHD714/15 Q2</t>
  </si>
  <si>
    <t>PRHD814/15 Q2</t>
  </si>
  <si>
    <t>EDGHD814/15 Q2</t>
  </si>
  <si>
    <t>TWHD814/15 Q2</t>
  </si>
  <si>
    <t>STRD814/15 Q2</t>
  </si>
  <si>
    <t>MedwayD814/15 Q2</t>
  </si>
  <si>
    <t>K&amp;CD814/15 Q2</t>
  </si>
  <si>
    <t>DVHD814/15 Q2</t>
  </si>
  <si>
    <t>RSCD814/15 Q2</t>
  </si>
  <si>
    <t>SECD814/15 Q2</t>
  </si>
  <si>
    <t>WORD814/15 Q2</t>
  </si>
  <si>
    <t>QEQMD814/15 Q2</t>
  </si>
  <si>
    <t>WHHD814/15 Q2</t>
  </si>
  <si>
    <t>ENGD814/15 Q2</t>
  </si>
  <si>
    <t>MDGHD814/15 Q2</t>
  </si>
  <si>
    <t>ASPHD814/15 Q2</t>
  </si>
  <si>
    <t>SASHD814/15 Q2</t>
  </si>
  <si>
    <t>ESUHD814/15 Q2</t>
  </si>
  <si>
    <t>FrimleyD814/15 Q2</t>
  </si>
  <si>
    <t>RSCHD814/15 Q2</t>
  </si>
  <si>
    <t>PRHD914/15 Q2</t>
  </si>
  <si>
    <t>MedwayD914/15 Q2</t>
  </si>
  <si>
    <t>EDGHD914/15 Q2</t>
  </si>
  <si>
    <t>K&amp;CD914/15 Q2</t>
  </si>
  <si>
    <t>DVHD914/15 Q2</t>
  </si>
  <si>
    <t>WHHD914/15 Q2</t>
  </si>
  <si>
    <t>ENGD914/15 Q2</t>
  </si>
  <si>
    <t>TWHD914/15 Q2</t>
  </si>
  <si>
    <t>ESUHD914/15 Q2</t>
  </si>
  <si>
    <t>MDGHD914/15 Q2</t>
  </si>
  <si>
    <t>SECD914/15 Q2</t>
  </si>
  <si>
    <t>QEQMD914/15 Q2</t>
  </si>
  <si>
    <t>RSCHD914/15 Q2</t>
  </si>
  <si>
    <t>RSCD914/15 Q2</t>
  </si>
  <si>
    <t>SASHD914/15 Q2</t>
  </si>
  <si>
    <t>STRD914/15 Q2</t>
  </si>
  <si>
    <t>FrimleyD914/15 Q2</t>
  </si>
  <si>
    <t>ASPHD914/15 Q2</t>
  </si>
  <si>
    <t>WORD914/15 Q2</t>
  </si>
  <si>
    <t>ENG2.2B14/15 Q2</t>
  </si>
  <si>
    <t>ASPH2.2B14/15 Q2</t>
  </si>
  <si>
    <t>PRH2.2B14/15 Q2</t>
  </si>
  <si>
    <t>RSC2.2B14/15 Q2</t>
  </si>
  <si>
    <t>DVH2.2B14/15 Q2</t>
  </si>
  <si>
    <t>K&amp;C2.2B14/15 Q2</t>
  </si>
  <si>
    <t>QEQM2.2B14/15 Q2</t>
  </si>
  <si>
    <t>WHH2.2B14/15 Q2</t>
  </si>
  <si>
    <t>EDGH2.2B14/15 Q2</t>
  </si>
  <si>
    <t>ESUH2.2B14/15 Q2</t>
  </si>
  <si>
    <t>Frimley2.2B14/15 Q2</t>
  </si>
  <si>
    <t>MDGH2.2B14/15 Q2</t>
  </si>
  <si>
    <t>TWH2.2B14/15 Q2</t>
  </si>
  <si>
    <t>Medway2.2B14/15 Q2</t>
  </si>
  <si>
    <t>RSCH2.2B14/15 Q2</t>
  </si>
  <si>
    <t>SASH2.2B14/15 Q2</t>
  </si>
  <si>
    <t>STR2.2B14/15 Q2</t>
  </si>
  <si>
    <t>WOR2.2B14/15 Q2</t>
  </si>
  <si>
    <t>SEC2.2B14/15 Q2</t>
  </si>
  <si>
    <t>PORTD114/15 Q2</t>
  </si>
  <si>
    <t>PORT1.1B14/15 Q2</t>
  </si>
  <si>
    <t>PORT1.2B14/15 Q2</t>
  </si>
  <si>
    <t>PORT1.3B14/15 Q2</t>
  </si>
  <si>
    <t>PORTD214/15 Q2</t>
  </si>
  <si>
    <t>PORT2.1B14/15 Q2</t>
  </si>
  <si>
    <t>PORT2.2B14/15 Q2</t>
  </si>
  <si>
    <t>PORT2.3B14/15 Q2</t>
  </si>
  <si>
    <t>PORTD314/15 Q2</t>
  </si>
  <si>
    <t>PORT3.1B14/15 Q2</t>
  </si>
  <si>
    <t>PORT3.2B14/15 Q2</t>
  </si>
  <si>
    <t>PORT3.3B14/15 Q2</t>
  </si>
  <si>
    <t>PORT3.4B14/15 Q2</t>
  </si>
  <si>
    <t>PORT3.5B14/15 Q2</t>
  </si>
  <si>
    <t>PORTD414/15 Q2</t>
  </si>
  <si>
    <t>PORT4.1B14/15 Q2</t>
  </si>
  <si>
    <t>PORT4.2B14/15 Q2</t>
  </si>
  <si>
    <t>PORT4.3B14/15 Q2</t>
  </si>
  <si>
    <t>PORT4.4B14/15 Q2</t>
  </si>
  <si>
    <t>PORT4.5B14/15 Q2</t>
  </si>
  <si>
    <t>PORT4.6B14/15 Q2</t>
  </si>
  <si>
    <t>PORTD514/15 Q2</t>
  </si>
  <si>
    <t>PORT5.1B14/15 Q2</t>
  </si>
  <si>
    <t>PORT5.2B14/15 Q2</t>
  </si>
  <si>
    <t>PORT5.3B14/15 Q2</t>
  </si>
  <si>
    <t>PORT5.4B14/15 Q2</t>
  </si>
  <si>
    <t>PORTD614/15 Q2</t>
  </si>
  <si>
    <t>PORT6.1B14/15 Q2</t>
  </si>
  <si>
    <t>PORT6.2B14/15 Q2</t>
  </si>
  <si>
    <t>PORT6.3B14/15 Q2</t>
  </si>
  <si>
    <t>PORT6.4B14/15 Q2</t>
  </si>
  <si>
    <t>PORTD714/15 Q2</t>
  </si>
  <si>
    <t>PORT7.1B14/15 Q2</t>
  </si>
  <si>
    <t>PORT7.2B14/15 Q2</t>
  </si>
  <si>
    <t>PORT7.3B14/15 Q2</t>
  </si>
  <si>
    <t>PORT7.4B14/15 Q2</t>
  </si>
  <si>
    <t>PORTD814/15 Q2</t>
  </si>
  <si>
    <t>PORT8.1B14/15 Q2</t>
  </si>
  <si>
    <t>PORT8.2B14/15 Q2</t>
  </si>
  <si>
    <t>PORT8.3B14/15 Q2</t>
  </si>
  <si>
    <t>PORT8.4B14/15 Q2</t>
  </si>
  <si>
    <t>PORT8.5B14/15 Q2</t>
  </si>
  <si>
    <t>PORT8.6B14/15 Q2</t>
  </si>
  <si>
    <t>PORTD914/15 Q2</t>
  </si>
  <si>
    <t>PORT9.1B14/15 Q2</t>
  </si>
  <si>
    <t>PORT9.2B14/15 Q2</t>
  </si>
  <si>
    <t>PORT9.3B14/15 Q2</t>
  </si>
  <si>
    <t>PORTD1014/15 Q2</t>
  </si>
  <si>
    <t>PORT10.1B14/15 Q2</t>
  </si>
  <si>
    <t>PORT10.2B14/15 Q2</t>
  </si>
  <si>
    <t>PORT10.3B14/15 Q2</t>
  </si>
  <si>
    <t>PORT10.4B14/15 Q2</t>
  </si>
  <si>
    <t>PORTD114/15 Q1</t>
  </si>
  <si>
    <t>PORT1.1B14/15 Q1</t>
  </si>
  <si>
    <t>PORT1.2B14/15 Q1</t>
  </si>
  <si>
    <t>PORT1.3B14/15 Q1</t>
  </si>
  <si>
    <t>PORTD214/15 Q1</t>
  </si>
  <si>
    <t>PORT2.1B14/15 Q1</t>
  </si>
  <si>
    <t>PORT2.2B14/15 Q1</t>
  </si>
  <si>
    <t>PORT2.3B14/15 Q1</t>
  </si>
  <si>
    <t>PORTD314/15 Q1</t>
  </si>
  <si>
    <t>PORT3.1B14/15 Q1</t>
  </si>
  <si>
    <t>PORT3.2B14/15 Q1</t>
  </si>
  <si>
    <t>PORT3.3B14/15 Q1</t>
  </si>
  <si>
    <t>PORT3.4B14/15 Q1</t>
  </si>
  <si>
    <t>PORT3.5B14/15 Q1</t>
  </si>
  <si>
    <t>PORTD414/15 Q1</t>
  </si>
  <si>
    <t>PORT4.1B14/15 Q1</t>
  </si>
  <si>
    <t>PORT4.2B14/15 Q1</t>
  </si>
  <si>
    <t>PORT4.3B14/15 Q1</t>
  </si>
  <si>
    <t>PORT4.4B14/15 Q1</t>
  </si>
  <si>
    <t>PORT4.5B14/15 Q1</t>
  </si>
  <si>
    <t>PORT4.6B14/15 Q1</t>
  </si>
  <si>
    <t>PORTD514/15 Q1</t>
  </si>
  <si>
    <t>PORT5.1B14/15 Q1</t>
  </si>
  <si>
    <t>PORT5.2B14/15 Q1</t>
  </si>
  <si>
    <t>PORT5.3B14/15 Q1</t>
  </si>
  <si>
    <t>PORT5.4B14/15 Q1</t>
  </si>
  <si>
    <t>PORTD614/15 Q1</t>
  </si>
  <si>
    <t>PORT6.1B14/15 Q1</t>
  </si>
  <si>
    <t>PORT6.2B14/15 Q1</t>
  </si>
  <si>
    <t>PORT6.3B14/15 Q1</t>
  </si>
  <si>
    <t>PORT6.4B14/15 Q1</t>
  </si>
  <si>
    <t>PORTD714/15 Q1</t>
  </si>
  <si>
    <t>PORT7.1B14/15 Q1</t>
  </si>
  <si>
    <t>PORT7.2B14/15 Q1</t>
  </si>
  <si>
    <t>PORT7.3B14/15 Q1</t>
  </si>
  <si>
    <t>PORT7.4B14/15 Q1</t>
  </si>
  <si>
    <t>PORTD814/15 Q1</t>
  </si>
  <si>
    <t>PORT8.1B14/15 Q1</t>
  </si>
  <si>
    <t>PORT8.2B14/15 Q1</t>
  </si>
  <si>
    <t>PORT8.3B14/15 Q1</t>
  </si>
  <si>
    <t>PORT8.4B14/15 Q1</t>
  </si>
  <si>
    <t>PORT8.5B14/15 Q1</t>
  </si>
  <si>
    <t>PORT8.6B14/15 Q1</t>
  </si>
  <si>
    <t>PORTD914/15 Q1</t>
  </si>
  <si>
    <t>PORT9.1B14/15 Q1</t>
  </si>
  <si>
    <t>PORT9.2B14/15 Q1</t>
  </si>
  <si>
    <t>PORT9.3B14/15 Q1</t>
  </si>
  <si>
    <t>PORTD1014/15 Q1</t>
  </si>
  <si>
    <t>PORT10.1B14/15 Q1</t>
  </si>
  <si>
    <t>PORT10.2B14/15 Q1</t>
  </si>
  <si>
    <t>PORT10.3B14/15 Q1</t>
  </si>
  <si>
    <t>PORT10.4B14/15 Q1</t>
  </si>
  <si>
    <t>PORTD113/14 Q4</t>
  </si>
  <si>
    <t>PORT1.1B13/14 Q4</t>
  </si>
  <si>
    <t>PORT1.2B13/14 Q4</t>
  </si>
  <si>
    <t>PORT1.3B13/14 Q4</t>
  </si>
  <si>
    <t>PORTD213/14 Q4</t>
  </si>
  <si>
    <t>PORT2.1B13/14 Q4</t>
  </si>
  <si>
    <t>PORT2.2B13/14 Q4</t>
  </si>
  <si>
    <t>PORT2.3B13/14 Q4</t>
  </si>
  <si>
    <t>PORTD313/14 Q4</t>
  </si>
  <si>
    <t>PORT3.1B13/14 Q4</t>
  </si>
  <si>
    <t>PORT3.2B13/14 Q4</t>
  </si>
  <si>
    <t>PORT3.3B13/14 Q4</t>
  </si>
  <si>
    <t>PORT3.4B13/14 Q4</t>
  </si>
  <si>
    <t>PORT3.5B13/14 Q4</t>
  </si>
  <si>
    <t>PORTD413/14 Q4</t>
  </si>
  <si>
    <t>PORT4.1B13/14 Q4</t>
  </si>
  <si>
    <t>PORT4.2B13/14 Q4</t>
  </si>
  <si>
    <t>PORT4.3B13/14 Q4</t>
  </si>
  <si>
    <t>PORT4.4B13/14 Q4</t>
  </si>
  <si>
    <t>PORT4.5B13/14 Q4</t>
  </si>
  <si>
    <t>PORT4.6B13/14 Q4</t>
  </si>
  <si>
    <t>PORTD513/14 Q4</t>
  </si>
  <si>
    <t>PORT5.1B13/14 Q4</t>
  </si>
  <si>
    <t>PORT5.2B13/14 Q4</t>
  </si>
  <si>
    <t>PORT5.3B13/14 Q4</t>
  </si>
  <si>
    <t>PORT5.4B13/14 Q4</t>
  </si>
  <si>
    <t>PORTD613/14 Q4</t>
  </si>
  <si>
    <t>PORT6.1B13/14 Q4</t>
  </si>
  <si>
    <t>PORT6.2B13/14 Q4</t>
  </si>
  <si>
    <t>PORT6.3B13/14 Q4</t>
  </si>
  <si>
    <t>PORT6.4B13/14 Q4</t>
  </si>
  <si>
    <t>PORTD713/14 Q4</t>
  </si>
  <si>
    <t>PORT7.1B13/14 Q4</t>
  </si>
  <si>
    <t>PORT7.2B13/14 Q4</t>
  </si>
  <si>
    <t>PORT7.3B13/14 Q4</t>
  </si>
  <si>
    <t>PORT7.4B13/14 Q4</t>
  </si>
  <si>
    <t>PORTD813/14 Q4</t>
  </si>
  <si>
    <t>PORT8.1B13/14 Q4</t>
  </si>
  <si>
    <t>PORT8.2B13/14 Q4</t>
  </si>
  <si>
    <t>PORT8.3B13/14 Q4</t>
  </si>
  <si>
    <t>PORT8.4B13/14 Q4</t>
  </si>
  <si>
    <t>PORT8.5B13/14 Q4</t>
  </si>
  <si>
    <t>PORT8.6B13/14 Q4</t>
  </si>
  <si>
    <t>PORTD913/14 Q4</t>
  </si>
  <si>
    <t>PORT9.1B13/14 Q4</t>
  </si>
  <si>
    <t>PORT9.2B13/14 Q4</t>
  </si>
  <si>
    <t>PORT9.3B13/14 Q4</t>
  </si>
  <si>
    <t>PORTD1013/14 Q4</t>
  </si>
  <si>
    <t>PORT10.1B13/14 Q4</t>
  </si>
  <si>
    <t>PORT10.2B13/14 Q4</t>
  </si>
  <si>
    <t>PORT10.3B13/14 Q4</t>
  </si>
  <si>
    <t>PORT10.4B13/14 Q4</t>
  </si>
  <si>
    <t>PORTD113/14 Q3</t>
  </si>
  <si>
    <t>PORT1.1B13/14 Q3</t>
  </si>
  <si>
    <t>PORT1.2B13/14 Q3</t>
  </si>
  <si>
    <t>PORT1.3B13/14 Q3</t>
  </si>
  <si>
    <t>PORTD213/14 Q3</t>
  </si>
  <si>
    <t>PORT2.1B13/14 Q3</t>
  </si>
  <si>
    <t>PORT2.2B13/14 Q3</t>
  </si>
  <si>
    <t>PORT2.3B13/14 Q3</t>
  </si>
  <si>
    <t>PORTD313/14 Q3</t>
  </si>
  <si>
    <t>PORT3.1B13/14 Q3</t>
  </si>
  <si>
    <t>PORT3.2B13/14 Q3</t>
  </si>
  <si>
    <t>PORT3.3B13/14 Q3</t>
  </si>
  <si>
    <t>PORT3.4B13/14 Q3</t>
  </si>
  <si>
    <t>PORT3.5B13/14 Q3</t>
  </si>
  <si>
    <t>PORTD413/14 Q3</t>
  </si>
  <si>
    <t>PORT4.1B13/14 Q3</t>
  </si>
  <si>
    <t>PORT4.2B13/14 Q3</t>
  </si>
  <si>
    <t>PORT4.3B13/14 Q3</t>
  </si>
  <si>
    <t>PORT4.4B13/14 Q3</t>
  </si>
  <si>
    <t>PORT4.5B13/14 Q3</t>
  </si>
  <si>
    <t>PORT4.6B13/14 Q3</t>
  </si>
  <si>
    <t>PORTD513/14 Q3</t>
  </si>
  <si>
    <t>PORT5.1B13/14 Q3</t>
  </si>
  <si>
    <t>PORT5.2B13/14 Q3</t>
  </si>
  <si>
    <t>PORT5.3B13/14 Q3</t>
  </si>
  <si>
    <t>PORT5.4B13/14 Q3</t>
  </si>
  <si>
    <t>PORTD613/14 Q3</t>
  </si>
  <si>
    <t>PORT6.1B13/14 Q3</t>
  </si>
  <si>
    <t>PORT6.2B13/14 Q3</t>
  </si>
  <si>
    <t>PORT6.3B13/14 Q3</t>
  </si>
  <si>
    <t>PORT6.4B13/14 Q3</t>
  </si>
  <si>
    <t>PORTD713/14 Q3</t>
  </si>
  <si>
    <t>PORT7.1B13/14 Q3</t>
  </si>
  <si>
    <t>PORT7.2B13/14 Q3</t>
  </si>
  <si>
    <t>PORT7.3B13/14 Q3</t>
  </si>
  <si>
    <t>PORT7.4B13/14 Q3</t>
  </si>
  <si>
    <t>PORTD813/14 Q3</t>
  </si>
  <si>
    <t>PORT8.1B13/14 Q3</t>
  </si>
  <si>
    <t>PORT8.2B13/14 Q3</t>
  </si>
  <si>
    <t>PORT8.3B13/14 Q3</t>
  </si>
  <si>
    <t>PORT8.4B13/14 Q3</t>
  </si>
  <si>
    <t>PORT8.5B13/14 Q3</t>
  </si>
  <si>
    <t>PORT8.6B13/14 Q3</t>
  </si>
  <si>
    <t>PORTD913/14 Q3</t>
  </si>
  <si>
    <t>PORT9.1B13/14 Q3</t>
  </si>
  <si>
    <t>PORT9.2B13/14 Q3</t>
  </si>
  <si>
    <t>PORT9.3B13/14 Q3</t>
  </si>
  <si>
    <t>PORTD1013/14 Q3</t>
  </si>
  <si>
    <t>PORT10.1B13/14 Q3</t>
  </si>
  <si>
    <t>PORT10.2B13/14 Q3</t>
  </si>
  <si>
    <t>PORT10.3B13/14 Q3</t>
  </si>
  <si>
    <t>PORT10.4B13/14 Q3</t>
  </si>
  <si>
    <t>Queen Alexandra Hospital Portsmouth</t>
  </si>
  <si>
    <t>TWH10.4B13/14 Q4</t>
  </si>
  <si>
    <t>Medway10.4B13/14 Q4</t>
  </si>
  <si>
    <t>RSCH10.4B13/14 Q4</t>
  </si>
  <si>
    <t>SASH10.4B13/14 Q4</t>
  </si>
  <si>
    <t>STR10.4B13/14 Q4</t>
  </si>
  <si>
    <t>WOR10.4B13/14 Q4</t>
  </si>
  <si>
    <t>5.4 Compliance (%) against the therapy target</t>
  </si>
  <si>
    <t>6.4 Compliance (%) against the therapy target</t>
  </si>
  <si>
    <t>7.4 Compliance (%) against the therapy target</t>
  </si>
  <si>
    <t>1.1 % patients scanned within 1 hour of clock start</t>
  </si>
  <si>
    <t>1.2 % patients scanned within 12 hours of clock start</t>
  </si>
  <si>
    <t>2.1 % patients directly admitted to a stroke unit within 4 hours of clock start</t>
  </si>
  <si>
    <t>2.3 % patients who spent at least 90% of their stay on stroke unit</t>
  </si>
  <si>
    <t>3.1 % all stroke patients given thrombolysis (all stroke types)</t>
  </si>
  <si>
    <t>3.2 % eligible patients (according to the RCP guideline minimum threshold) given thrombolysis</t>
  </si>
  <si>
    <t>4.1 % patients assessed by a stroke specialist consultant physician within 24h of clock start</t>
  </si>
  <si>
    <t>5.1 % patients reported as requiring occupational therapy</t>
  </si>
  <si>
    <t>6.1 % patients reported as requiring physiotherapy</t>
  </si>
  <si>
    <t>9.2 % applicable patients who have a continence plan drawn up within 3 weeks of clock start</t>
  </si>
  <si>
    <t>10.2 % patients treated by a stroke skilled Early Supported Discharge team</t>
  </si>
  <si>
    <t>3.4 % applicable patients direct adm to a stroke unit &lt; 4 hours + receive thrombolysis or contraindicated</t>
  </si>
  <si>
    <t>10.3 % applicable patients in AF on discharge discharged on anticoagulants or with a plan to start anticoagulation</t>
  </si>
  <si>
    <t>3.3 % patients thrombolysed within 1 hour of clock start</t>
  </si>
  <si>
    <t>4.3 % patients assessed by a nurse trained in stroke management within 24h of clock start</t>
  </si>
  <si>
    <t>ENG3.4B14/15 Q1</t>
  </si>
  <si>
    <t>SEC3.4B14/15 Q1</t>
  </si>
  <si>
    <t>ASPH3.4B14/15 Q1</t>
  </si>
  <si>
    <t>PRH3.4B14/15 Q1</t>
  </si>
  <si>
    <t>RSC3.4B14/15 Q1</t>
  </si>
  <si>
    <t>DVH3.4B14/15 Q1</t>
  </si>
  <si>
    <t>K&amp;C3.4B14/15 Q1</t>
  </si>
  <si>
    <t>QEQM3.4B14/15 Q1</t>
  </si>
  <si>
    <t>WHH3.4B14/15 Q1</t>
  </si>
  <si>
    <t>CONQ3.4B14/15 Q1</t>
  </si>
  <si>
    <t>EDGH3.4B14/15 Q1</t>
  </si>
  <si>
    <t>ESUH3.4B14/15 Q1</t>
  </si>
  <si>
    <t>Frimley3.4B14/15 Q1</t>
  </si>
  <si>
    <t>MDGH3.4B14/15 Q1</t>
  </si>
  <si>
    <t>TWH3.4B14/15 Q1</t>
  </si>
  <si>
    <t>Medway3.4B14/15 Q1</t>
  </si>
  <si>
    <t>RSCH3.4B14/15 Q1</t>
  </si>
  <si>
    <t>SASH3.4B14/15 Q1</t>
  </si>
  <si>
    <t>STR3.4B14/15 Q1</t>
  </si>
  <si>
    <t>WOR3.4B14/15 Q1</t>
  </si>
  <si>
    <t>ENG3.5B14/15 Q1</t>
  </si>
  <si>
    <t>SEC3.5B14/15 Q1</t>
  </si>
  <si>
    <t>ASPH3.5B14/15 Q1</t>
  </si>
  <si>
    <t>PRH3.5B14/15 Q1</t>
  </si>
  <si>
    <t>RSC3.5B14/15 Q1</t>
  </si>
  <si>
    <t>DVH3.5B14/15 Q1</t>
  </si>
  <si>
    <t>K&amp;C3.5B14/15 Q1</t>
  </si>
  <si>
    <t>QEQM3.5B14/15 Q1</t>
  </si>
  <si>
    <t>WHH3.5B14/15 Q1</t>
  </si>
  <si>
    <t>CONQ3.5B14/15 Q1</t>
  </si>
  <si>
    <t>EDGH3.5B14/15 Q1</t>
  </si>
  <si>
    <t>ESUH3.5B14/15 Q1</t>
  </si>
  <si>
    <t>Frimley3.5B14/15 Q1</t>
  </si>
  <si>
    <t>MDGH3.5B14/15 Q1</t>
  </si>
  <si>
    <t>TWH3.5B14/15 Q1</t>
  </si>
  <si>
    <t>Medway3.5B14/15 Q1</t>
  </si>
  <si>
    <t>RSCH3.5B14/15 Q1</t>
  </si>
  <si>
    <t>SASH3.5B14/15 Q1</t>
  </si>
  <si>
    <t>STR3.5B14/15 Q1</t>
  </si>
  <si>
    <t>WOR3.5B14/15 Q1</t>
  </si>
  <si>
    <t>ENGD414/15 Q1</t>
  </si>
  <si>
    <t>SECD414/15 Q1</t>
  </si>
  <si>
    <t>ASPHD414/15 Q1</t>
  </si>
  <si>
    <t>PRHD414/15 Q1</t>
  </si>
  <si>
    <t>RSCD414/15 Q1</t>
  </si>
  <si>
    <t>DVHD414/15 Q1</t>
  </si>
  <si>
    <t>K&amp;CD414/15 Q1</t>
  </si>
  <si>
    <t>QEQMD414/15 Q1</t>
  </si>
  <si>
    <t>WHHD414/15 Q1</t>
  </si>
  <si>
    <t>CONQD414/15 Q1</t>
  </si>
  <si>
    <t>EDGHD414/15 Q1</t>
  </si>
  <si>
    <t>ESUHD414/15 Q1</t>
  </si>
  <si>
    <t>FrimleyD414/15 Q1</t>
  </si>
  <si>
    <t>MDGHD414/15 Q1</t>
  </si>
  <si>
    <t>TWHD414/15 Q1</t>
  </si>
  <si>
    <t>MedwayD414/15 Q1</t>
  </si>
  <si>
    <t>RSCHD414/15 Q1</t>
  </si>
  <si>
    <t>SASHD414/15 Q1</t>
  </si>
  <si>
    <t>STRD414/15 Q1</t>
  </si>
  <si>
    <t>WORD414/15 Q1</t>
  </si>
  <si>
    <t>ENG4.1B14/15 Q1</t>
  </si>
  <si>
    <t>SEC4.1B14/15 Q1</t>
  </si>
  <si>
    <t>ASPH4.1B14/15 Q1</t>
  </si>
  <si>
    <t>PRH4.1B14/15 Q1</t>
  </si>
  <si>
    <t>RSC4.1B14/15 Q1</t>
  </si>
  <si>
    <t>DVH4.1B14/15 Q1</t>
  </si>
  <si>
    <t>K&amp;C4.1B14/15 Q1</t>
  </si>
  <si>
    <t>QEQM4.1B14/15 Q1</t>
  </si>
  <si>
    <t>WHH4.1B14/15 Q1</t>
  </si>
  <si>
    <t>CONQ4.1B14/15 Q1</t>
  </si>
  <si>
    <t>EDGH4.1B14/15 Q1</t>
  </si>
  <si>
    <t>ESUH4.1B14/15 Q1</t>
  </si>
  <si>
    <t>Frimley4.1B14/15 Q1</t>
  </si>
  <si>
    <t>MDGH4.1B14/15 Q1</t>
  </si>
  <si>
    <t>TWH4.1B14/15 Q1</t>
  </si>
  <si>
    <t>Medway4.1B14/15 Q1</t>
  </si>
  <si>
    <t>RSCH4.1B14/15 Q1</t>
  </si>
  <si>
    <t>SASH4.1B14/15 Q1</t>
  </si>
  <si>
    <t>STR4.1B14/15 Q1</t>
  </si>
  <si>
    <t>WOR4.1B14/15 Q1</t>
  </si>
  <si>
    <t>ENG4.2B14/15 Q1</t>
  </si>
  <si>
    <t>SEC4.2B14/15 Q1</t>
  </si>
  <si>
    <t>ASPH4.2B14/15 Q1</t>
  </si>
  <si>
    <t>PRH4.2B14/15 Q1</t>
  </si>
  <si>
    <t>RSC4.2B14/15 Q1</t>
  </si>
  <si>
    <t>DVH4.2B14/15 Q1</t>
  </si>
  <si>
    <t>K&amp;C4.2B14/15 Q1</t>
  </si>
  <si>
    <t>QEQM4.2B14/15 Q1</t>
  </si>
  <si>
    <t>WHH4.2B14/15 Q1</t>
  </si>
  <si>
    <t>CONQ4.2B14/15 Q1</t>
  </si>
  <si>
    <t>EDGH4.2B14/15 Q1</t>
  </si>
  <si>
    <t>ESUH4.2B14/15 Q1</t>
  </si>
  <si>
    <t>Frimley4.2B14/15 Q1</t>
  </si>
  <si>
    <t>MDGH4.2B14/15 Q1</t>
  </si>
  <si>
    <t>TWH4.2B14/15 Q1</t>
  </si>
  <si>
    <t>Medway4.2B14/15 Q1</t>
  </si>
  <si>
    <t>RSCH4.2B14/15 Q1</t>
  </si>
  <si>
    <t>SASH4.2B14/15 Q1</t>
  </si>
  <si>
    <t>STR4.2B14/15 Q1</t>
  </si>
  <si>
    <t>WOR4.2B14/15 Q1</t>
  </si>
  <si>
    <t>ENG4.3B14/15 Q1</t>
  </si>
  <si>
    <t>SEC4.3B14/15 Q1</t>
  </si>
  <si>
    <t>ASPH4.3B14/15 Q1</t>
  </si>
  <si>
    <t>PRH4.3B14/15 Q1</t>
  </si>
  <si>
    <t>RSC4.3B14/15 Q1</t>
  </si>
  <si>
    <t>DVH4.3B14/15 Q1</t>
  </si>
  <si>
    <t>K&amp;C4.3B14/15 Q1</t>
  </si>
  <si>
    <t>QEQM4.3B14/15 Q1</t>
  </si>
  <si>
    <t>WHH4.3B14/15 Q1</t>
  </si>
  <si>
    <t>CONQ4.3B14/15 Q1</t>
  </si>
  <si>
    <t>EDGH4.3B14/15 Q1</t>
  </si>
  <si>
    <t>ESUH4.3B14/15 Q1</t>
  </si>
  <si>
    <t>Frimley4.3B14/15 Q1</t>
  </si>
  <si>
    <t>MDGH4.3B14/15 Q1</t>
  </si>
  <si>
    <t>TWH4.3B14/15 Q1</t>
  </si>
  <si>
    <t>Medway4.3B14/15 Q1</t>
  </si>
  <si>
    <t>RSCH4.3B14/15 Q1</t>
  </si>
  <si>
    <t>SASH4.3B14/15 Q1</t>
  </si>
  <si>
    <t>STR4.3B14/15 Q1</t>
  </si>
  <si>
    <t>WOR4.3B14/15 Q1</t>
  </si>
  <si>
    <t>ENG4.4B14/15 Q1</t>
  </si>
  <si>
    <t>SEC4.4B14/15 Q1</t>
  </si>
  <si>
    <t>ASPH4.4B14/15 Q1</t>
  </si>
  <si>
    <t>PRH4.4B14/15 Q1</t>
  </si>
  <si>
    <t>RSC4.4B14/15 Q1</t>
  </si>
  <si>
    <t>DVH4.4B14/15 Q1</t>
  </si>
  <si>
    <t>K&amp;C4.4B14/15 Q1</t>
  </si>
  <si>
    <t>QEQM4.4B14/15 Q1</t>
  </si>
  <si>
    <t>WHH4.4B14/15 Q1</t>
  </si>
  <si>
    <t>CONQ4.4B14/15 Q1</t>
  </si>
  <si>
    <t>EDGH4.4B14/15 Q1</t>
  </si>
  <si>
    <t>ESUH4.4B14/15 Q1</t>
  </si>
  <si>
    <t>Frimley4.4B14/15 Q1</t>
  </si>
  <si>
    <t>MDGH4.4B14/15 Q1</t>
  </si>
  <si>
    <t>TWH4.4B14/15 Q1</t>
  </si>
  <si>
    <t>Medway4.4B14/15 Q1</t>
  </si>
  <si>
    <t>RSCH4.4B14/15 Q1</t>
  </si>
  <si>
    <t>SASH4.4B14/15 Q1</t>
  </si>
  <si>
    <t>STR4.4B14/15 Q1</t>
  </si>
  <si>
    <t>WOR4.4B14/15 Q1</t>
  </si>
  <si>
    <t>ENG4.5B14/15 Q1</t>
  </si>
  <si>
    <t>SEC4.5B14/15 Q1</t>
  </si>
  <si>
    <t>ASPH4.5B14/15 Q1</t>
  </si>
  <si>
    <t>PRH4.5B14/15 Q1</t>
  </si>
  <si>
    <t>RSC4.5B14/15 Q1</t>
  </si>
  <si>
    <t>DVH4.5B14/15 Q1</t>
  </si>
  <si>
    <t>K&amp;C4.5B14/15 Q1</t>
  </si>
  <si>
    <t>QEQM4.5B14/15 Q1</t>
  </si>
  <si>
    <t>WHH4.5B14/15 Q1</t>
  </si>
  <si>
    <t>CONQ4.5B14/15 Q1</t>
  </si>
  <si>
    <t>EDGH4.5B14/15 Q1</t>
  </si>
  <si>
    <t>ESUH4.5B14/15 Q1</t>
  </si>
  <si>
    <t>Frimley4.5B14/15 Q1</t>
  </si>
  <si>
    <t>MDGH4.5B14/15 Q1</t>
  </si>
  <si>
    <t>TWH4.5B14/15 Q1</t>
  </si>
  <si>
    <t>Medway4.5B14/15 Q1</t>
  </si>
  <si>
    <t>RSCH4.5B14/15 Q1</t>
  </si>
  <si>
    <t>SASH4.5B14/15 Q1</t>
  </si>
  <si>
    <t>STR4.5B14/15 Q1</t>
  </si>
  <si>
    <t>WOR4.5B14/15 Q1</t>
  </si>
  <si>
    <t>ENG4.6B14/15 Q1</t>
  </si>
  <si>
    <t>SEC4.6B14/15 Q1</t>
  </si>
  <si>
    <t>ASPH4.6B14/15 Q1</t>
  </si>
  <si>
    <t>PRH4.6B14/15 Q1</t>
  </si>
  <si>
    <t>RSC4.6B14/15 Q1</t>
  </si>
  <si>
    <t>DVH4.6B14/15 Q1</t>
  </si>
  <si>
    <t>K&amp;C4.6B14/15 Q1</t>
  </si>
  <si>
    <t>QEQM4.6B14/15 Q1</t>
  </si>
  <si>
    <t>WHH4.6B14/15 Q1</t>
  </si>
  <si>
    <t>CONQ4.6B14/15 Q1</t>
  </si>
  <si>
    <t>EDGH4.6B14/15 Q1</t>
  </si>
  <si>
    <t>ESUH4.6B14/15 Q1</t>
  </si>
  <si>
    <t>Frimley4.6B14/15 Q1</t>
  </si>
  <si>
    <t>MDGH4.6B14/15 Q1</t>
  </si>
  <si>
    <t>TWH4.6B14/15 Q1</t>
  </si>
  <si>
    <t>Medway4.6B14/15 Q1</t>
  </si>
  <si>
    <t>RSCH4.6B14/15 Q1</t>
  </si>
  <si>
    <t>SASH4.6B14/15 Q1</t>
  </si>
  <si>
    <t>STR4.6B14/15 Q1</t>
  </si>
  <si>
    <t>WOR4.6B14/15 Q1</t>
  </si>
  <si>
    <t>ENGD514/15 Q1</t>
  </si>
  <si>
    <t>SECD514/15 Q1</t>
  </si>
  <si>
    <t>ASPHD514/15 Q1</t>
  </si>
  <si>
    <t>PRHD514/15 Q1</t>
  </si>
  <si>
    <t>RSCD514/15 Q1</t>
  </si>
  <si>
    <t>DVHD514/15 Q1</t>
  </si>
  <si>
    <t>K&amp;CD514/15 Q1</t>
  </si>
  <si>
    <t>QEQMD514/15 Q1</t>
  </si>
  <si>
    <t>WHHD514/15 Q1</t>
  </si>
  <si>
    <t>CONQD514/15 Q1</t>
  </si>
  <si>
    <t>EDGHD514/15 Q1</t>
  </si>
  <si>
    <t>ESUHD514/15 Q1</t>
  </si>
  <si>
    <t>FrimleyD514/15 Q1</t>
  </si>
  <si>
    <t>MDGHD514/15 Q1</t>
  </si>
  <si>
    <t>TWHD514/15 Q1</t>
  </si>
  <si>
    <t>MedwayD514/15 Q1</t>
  </si>
  <si>
    <t>RSCHD514/15 Q1</t>
  </si>
  <si>
    <t>SASHD514/15 Q1</t>
  </si>
  <si>
    <t>STRD514/15 Q1</t>
  </si>
  <si>
    <t>WORD514/15 Q1</t>
  </si>
  <si>
    <t>ENG5.1B14/15 Q1</t>
  </si>
  <si>
    <t>SEC5.1B14/15 Q1</t>
  </si>
  <si>
    <t>ASPH5.1B14/15 Q1</t>
  </si>
  <si>
    <t>PRH5.1B14/15 Q1</t>
  </si>
  <si>
    <t>RSC5.1B14/15 Q1</t>
  </si>
  <si>
    <t>DVH5.1B14/15 Q1</t>
  </si>
  <si>
    <t>K&amp;C5.1B14/15 Q1</t>
  </si>
  <si>
    <t>QEQM5.1B14/15 Q1</t>
  </si>
  <si>
    <t>WHH5.1B14/15 Q1</t>
  </si>
  <si>
    <t>CONQ5.1B14/15 Q1</t>
  </si>
  <si>
    <t>EDGH5.1B14/15 Q1</t>
  </si>
  <si>
    <t>ESUH5.1B14/15 Q1</t>
  </si>
  <si>
    <t>Frimley5.1B14/15 Q1</t>
  </si>
  <si>
    <t>MDGH5.1B14/15 Q1</t>
  </si>
  <si>
    <t>TWH5.1B14/15 Q1</t>
  </si>
  <si>
    <t>Medway5.1B14/15 Q1</t>
  </si>
  <si>
    <t>RSCH5.1B14/15 Q1</t>
  </si>
  <si>
    <t>SASH5.1B14/15 Q1</t>
  </si>
  <si>
    <t>STR5.1B14/15 Q1</t>
  </si>
  <si>
    <t>WOR5.1B14/15 Q1</t>
  </si>
  <si>
    <t>ENG5.2B14/15 Q1</t>
  </si>
  <si>
    <t>SEC5.2B14/15 Q1</t>
  </si>
  <si>
    <t>ASPH5.2B14/15 Q1</t>
  </si>
  <si>
    <t>PRH5.2B14/15 Q1</t>
  </si>
  <si>
    <t>RSC5.2B14/15 Q1</t>
  </si>
  <si>
    <t>DVH5.2B14/15 Q1</t>
  </si>
  <si>
    <t>K&amp;C5.2B14/15 Q1</t>
  </si>
  <si>
    <t>QEQM5.2B14/15 Q1</t>
  </si>
  <si>
    <t>WHH5.2B14/15 Q1</t>
  </si>
  <si>
    <t>CONQ5.2B14/15 Q1</t>
  </si>
  <si>
    <t>EDGH5.2B14/15 Q1</t>
  </si>
  <si>
    <t>ESUH5.2B14/15 Q1</t>
  </si>
  <si>
    <t>Frimley5.2B14/15 Q1</t>
  </si>
  <si>
    <t>MDGH5.2B14/15 Q1</t>
  </si>
  <si>
    <t>TWH5.2B14/15 Q1</t>
  </si>
  <si>
    <t>Medway5.2B14/15 Q1</t>
  </si>
  <si>
    <t>RSCH5.2B14/15 Q1</t>
  </si>
  <si>
    <t>SASH5.2B14/15 Q1</t>
  </si>
  <si>
    <t>STR5.2B14/15 Q1</t>
  </si>
  <si>
    <t>WOR5.2B14/15 Q1</t>
  </si>
  <si>
    <t>ENG5.3B14/15 Q1</t>
  </si>
  <si>
    <t>SEC5.3B14/15 Q1</t>
  </si>
  <si>
    <t>ASPH5.3B14/15 Q1</t>
  </si>
  <si>
    <t>PRH5.3B14/15 Q1</t>
  </si>
  <si>
    <t>RSC5.3B14/15 Q1</t>
  </si>
  <si>
    <t>DVH5.3B14/15 Q1</t>
  </si>
  <si>
    <t>K&amp;C5.3B14/15 Q1</t>
  </si>
  <si>
    <t>QEQM5.3B14/15 Q1</t>
  </si>
  <si>
    <t>WHH5.3B14/15 Q1</t>
  </si>
  <si>
    <t>CONQ5.3B14/15 Q1</t>
  </si>
  <si>
    <t>EDGH5.3B14/15 Q1</t>
  </si>
  <si>
    <t>ESUH5.3B14/15 Q1</t>
  </si>
  <si>
    <t>Frimley5.3B14/15 Q1</t>
  </si>
  <si>
    <t>MDGH5.3B14/15 Q1</t>
  </si>
  <si>
    <t>TWH5.3B14/15 Q1</t>
  </si>
  <si>
    <t>Medway5.3B14/15 Q1</t>
  </si>
  <si>
    <t>RSCH5.3B14/15 Q1</t>
  </si>
  <si>
    <t>SASH5.3B14/15 Q1</t>
  </si>
  <si>
    <t>STR5.3B14/15 Q1</t>
  </si>
  <si>
    <t>WOR5.3B14/15 Q1</t>
  </si>
  <si>
    <t>ENG5.4B14/15 Q1</t>
  </si>
  <si>
    <t>SEC5.4B14/15 Q1</t>
  </si>
  <si>
    <t>ASPH5.4B14/15 Q1</t>
  </si>
  <si>
    <t>PRH5.4B14/15 Q1</t>
  </si>
  <si>
    <t>RSC5.4B14/15 Q1</t>
  </si>
  <si>
    <t>DVH5.4B14/15 Q1</t>
  </si>
  <si>
    <t>K&amp;C5.4B14/15 Q1</t>
  </si>
  <si>
    <t>QEQM5.4B14/15 Q1</t>
  </si>
  <si>
    <t>WHH5.4B14/15 Q1</t>
  </si>
  <si>
    <t>CONQ5.4B14/15 Q1</t>
  </si>
  <si>
    <t>EDGH5.4B14/15 Q1</t>
  </si>
  <si>
    <t>ESUH5.4B14/15 Q1</t>
  </si>
  <si>
    <t>Frimley5.4B14/15 Q1</t>
  </si>
  <si>
    <t>MDGH5.4B14/15 Q1</t>
  </si>
  <si>
    <t>TWH5.4B14/15 Q1</t>
  </si>
  <si>
    <t>Medway5.4B14/15 Q1</t>
  </si>
  <si>
    <t>RSCH5.4B14/15 Q1</t>
  </si>
  <si>
    <t>SASH5.4B14/15 Q1</t>
  </si>
  <si>
    <t>STR5.4B14/15 Q1</t>
  </si>
  <si>
    <t>WOR5.4B14/15 Q1</t>
  </si>
  <si>
    <t>ENGD614/15 Q1</t>
  </si>
  <si>
    <t>SECD614/15 Q1</t>
  </si>
  <si>
    <t>ASPHD614/15 Q1</t>
  </si>
  <si>
    <t>PRHD614/15 Q1</t>
  </si>
  <si>
    <t>RSCD614/15 Q1</t>
  </si>
  <si>
    <t>DVHD614/15 Q1</t>
  </si>
  <si>
    <t>K&amp;CD614/15 Q1</t>
  </si>
  <si>
    <t>QEQMD614/15 Q1</t>
  </si>
  <si>
    <t>WHHD614/15 Q1</t>
  </si>
  <si>
    <t>CONQD614/15 Q1</t>
  </si>
  <si>
    <t>EDGHD614/15 Q1</t>
  </si>
  <si>
    <t>ESUHD614/15 Q1</t>
  </si>
  <si>
    <t>FrimleyD614/15 Q1</t>
  </si>
  <si>
    <t>MDGHD614/15 Q1</t>
  </si>
  <si>
    <t>TWHD614/15 Q1</t>
  </si>
  <si>
    <t>MedwayD614/15 Q1</t>
  </si>
  <si>
    <t>RSCHD614/15 Q1</t>
  </si>
  <si>
    <t>SASHD614/15 Q1</t>
  </si>
  <si>
    <t>STRD614/15 Q1</t>
  </si>
  <si>
    <t>WORD614/15 Q1</t>
  </si>
  <si>
    <t>ENG6.1B14/15 Q1</t>
  </si>
  <si>
    <t>SEC6.1B14/15 Q1</t>
  </si>
  <si>
    <t>ASPH6.1B14/15 Q1</t>
  </si>
  <si>
    <t>PRH6.1B14/15 Q1</t>
  </si>
  <si>
    <t>RSC6.1B14/15 Q1</t>
  </si>
  <si>
    <t>DVH6.1B14/15 Q1</t>
  </si>
  <si>
    <t>K&amp;C6.1B14/15 Q1</t>
  </si>
  <si>
    <t>QEQM6.1B14/15 Q1</t>
  </si>
  <si>
    <t>WHH6.1B14/15 Q1</t>
  </si>
  <si>
    <t>QEQM8.1B14/15 Q3</t>
  </si>
  <si>
    <t>WHH8.1B14/15 Q3</t>
  </si>
  <si>
    <t>CONQ8.1B14/15 Q3</t>
  </si>
  <si>
    <t>EDGH8.1B14/15 Q3</t>
  </si>
  <si>
    <t>ESUH8.1B14/15 Q3</t>
  </si>
  <si>
    <t>Frimley8.1B14/15 Q3</t>
  </si>
  <si>
    <t>CONQ6.1B14/15 Q1</t>
  </si>
  <si>
    <t>EDGH6.1B14/15 Q1</t>
  </si>
  <si>
    <t>ESUH6.1B14/15 Q1</t>
  </si>
  <si>
    <t>Frimley6.1B14/15 Q1</t>
  </si>
  <si>
    <t>MDGH6.1B14/15 Q1</t>
  </si>
  <si>
    <t>TWH6.1B14/15 Q1</t>
  </si>
  <si>
    <t>Medway6.1B14/15 Q1</t>
  </si>
  <si>
    <t>RSCH6.1B14/15 Q1</t>
  </si>
  <si>
    <t>SASH6.1B14/15 Q1</t>
  </si>
  <si>
    <t>STR6.1B14/15 Q1</t>
  </si>
  <si>
    <t>WOR6.1B14/15 Q1</t>
  </si>
  <si>
    <t>ENG6.2B14/15 Q1</t>
  </si>
  <si>
    <t>SEC6.2B14/15 Q1</t>
  </si>
  <si>
    <t>ASPH6.2B14/15 Q1</t>
  </si>
  <si>
    <t>PRH6.2B14/15 Q1</t>
  </si>
  <si>
    <t>RSC6.2B14/15 Q1</t>
  </si>
  <si>
    <t>DVH6.2B14/15 Q1</t>
  </si>
  <si>
    <t>K&amp;C6.2B14/15 Q1</t>
  </si>
  <si>
    <t>QEQM6.2B14/15 Q1</t>
  </si>
  <si>
    <t>WHH6.2B14/15 Q1</t>
  </si>
  <si>
    <t>CONQ6.2B14/15 Q1</t>
  </si>
  <si>
    <t>EDGH6.2B14/15 Q1</t>
  </si>
  <si>
    <t>ESUH6.2B14/15 Q1</t>
  </si>
  <si>
    <t>Frimley6.2B14/15 Q1</t>
  </si>
  <si>
    <t>MDGH6.2B14/15 Q1</t>
  </si>
  <si>
    <t>TWH6.2B14/15 Q1</t>
  </si>
  <si>
    <t>Medway6.2B14/15 Q1</t>
  </si>
  <si>
    <t>RSCH6.2B14/15 Q1</t>
  </si>
  <si>
    <t>SASH6.2B14/15 Q1</t>
  </si>
  <si>
    <t>STR6.2B14/15 Q1</t>
  </si>
  <si>
    <t>WOR6.2B14/15 Q1</t>
  </si>
  <si>
    <t>ENG6.3B14/15 Q1</t>
  </si>
  <si>
    <t>SEC6.3B14/15 Q1</t>
  </si>
  <si>
    <t>ASPH6.3B14/15 Q1</t>
  </si>
  <si>
    <t>PRH6.3B14/15 Q1</t>
  </si>
  <si>
    <t>RSC6.3B14/15 Q1</t>
  </si>
  <si>
    <t>DVH6.3B14/15 Q1</t>
  </si>
  <si>
    <t>K&amp;C6.3B14/15 Q1</t>
  </si>
  <si>
    <t>QEQM6.3B14/15 Q1</t>
  </si>
  <si>
    <t>WHH6.3B14/15 Q1</t>
  </si>
  <si>
    <t>CONQ6.3B14/15 Q1</t>
  </si>
  <si>
    <t>EDGH6.3B14/15 Q1</t>
  </si>
  <si>
    <t>ESUH6.3B14/15 Q1</t>
  </si>
  <si>
    <t>Frimley6.3B14/15 Q1</t>
  </si>
  <si>
    <t>MDGH6.3B14/15 Q1</t>
  </si>
  <si>
    <t>TWH6.3B14/15 Q1</t>
  </si>
  <si>
    <t>Medway6.3B14/15 Q1</t>
  </si>
  <si>
    <t>RSCH6.3B14/15 Q1</t>
  </si>
  <si>
    <t>SASH6.3B14/15 Q1</t>
  </si>
  <si>
    <t>STR6.3B14/15 Q1</t>
  </si>
  <si>
    <t>WOR6.3B14/15 Q1</t>
  </si>
  <si>
    <t>ENG6.4B14/15 Q1</t>
  </si>
  <si>
    <t>SEC6.4B14/15 Q1</t>
  </si>
  <si>
    <t>ASPH6.4B14/15 Q1</t>
  </si>
  <si>
    <t>PRH6.4B14/15 Q1</t>
  </si>
  <si>
    <t>RSC6.4B14/15 Q1</t>
  </si>
  <si>
    <t>DVH6.4B14/15 Q1</t>
  </si>
  <si>
    <t>K&amp;C6.4B14/15 Q1</t>
  </si>
  <si>
    <t>QEQM6.4B14/15 Q1</t>
  </si>
  <si>
    <t>WHH6.4B14/15 Q1</t>
  </si>
  <si>
    <t>CONQ6.4B14/15 Q1</t>
  </si>
  <si>
    <t>EDGH6.4B14/15 Q1</t>
  </si>
  <si>
    <t>ESUH6.4B14/15 Q1</t>
  </si>
  <si>
    <t>Frimley6.4B14/15 Q1</t>
  </si>
  <si>
    <t>MDGH6.4B14/15 Q1</t>
  </si>
  <si>
    <t>TWH6.4B14/15 Q1</t>
  </si>
  <si>
    <t>Medway6.4B14/15 Q1</t>
  </si>
  <si>
    <t>RSCH6.4B14/15 Q1</t>
  </si>
  <si>
    <t>SASH6.4B14/15 Q1</t>
  </si>
  <si>
    <t>STR6.4B14/15 Q1</t>
  </si>
  <si>
    <t>WOR6.4B14/15 Q1</t>
  </si>
  <si>
    <t>ENGD714/15 Q1</t>
  </si>
  <si>
    <t>SECD714/15 Q1</t>
  </si>
  <si>
    <t>ASPHD714/15 Q1</t>
  </si>
  <si>
    <t>PRHD714/15 Q1</t>
  </si>
  <si>
    <t>RSCD714/15 Q1</t>
  </si>
  <si>
    <t>DVHD714/15 Q1</t>
  </si>
  <si>
    <t>K&amp;CD714/15 Q1</t>
  </si>
  <si>
    <t>QEQMD714/15 Q1</t>
  </si>
  <si>
    <t>WHHD714/15 Q1</t>
  </si>
  <si>
    <t>CONQD714/15 Q1</t>
  </si>
  <si>
    <t>EDGHD714/15 Q1</t>
  </si>
  <si>
    <t>ESUHD714/15 Q1</t>
  </si>
  <si>
    <t>FrimleyD714/15 Q1</t>
  </si>
  <si>
    <t>MDGHD714/15 Q1</t>
  </si>
  <si>
    <t>TWHD714/15 Q1</t>
  </si>
  <si>
    <t>MedwayD714/15 Q1</t>
  </si>
  <si>
    <t>RSCHD714/15 Q1</t>
  </si>
  <si>
    <t>SASHD714/15 Q1</t>
  </si>
  <si>
    <t>STRD714/15 Q1</t>
  </si>
  <si>
    <t>WORD714/15 Q1</t>
  </si>
  <si>
    <t>ENG7.1B14/15 Q1</t>
  </si>
  <si>
    <t>SEC7.1B14/15 Q1</t>
  </si>
  <si>
    <t>ASPH7.1B14/15 Q1</t>
  </si>
  <si>
    <t>PRH7.1B14/15 Q1</t>
  </si>
  <si>
    <t>RSC7.1B14/15 Q1</t>
  </si>
  <si>
    <t>DVH7.1B14/15 Q1</t>
  </si>
  <si>
    <t>K&amp;C7.1B14/15 Q1</t>
  </si>
  <si>
    <t>QEQM7.1B14/15 Q1</t>
  </si>
  <si>
    <t>WHH7.1B14/15 Q1</t>
  </si>
  <si>
    <t>CONQ7.1B14/15 Q1</t>
  </si>
  <si>
    <t>EDGH7.1B14/15 Q1</t>
  </si>
  <si>
    <t>ESUH7.1B14/15 Q1</t>
  </si>
  <si>
    <t>Frimley7.1B14/15 Q1</t>
  </si>
  <si>
    <t>MDGH7.1B14/15 Q1</t>
  </si>
  <si>
    <t>TWH7.1B14/15 Q1</t>
  </si>
  <si>
    <t>Medway7.1B14/15 Q1</t>
  </si>
  <si>
    <t>RSCH7.1B14/15 Q1</t>
  </si>
  <si>
    <t>SASH7.1B14/15 Q1</t>
  </si>
  <si>
    <t>STR7.1B14/15 Q1</t>
  </si>
  <si>
    <t>WOR7.1B14/15 Q1</t>
  </si>
  <si>
    <t>ENG7.2B14/15 Q1</t>
  </si>
  <si>
    <t>SEC7.2B14/15 Q1</t>
  </si>
  <si>
    <t>ASPH7.2B14/15 Q1</t>
  </si>
  <si>
    <t>PRH7.2B14/15 Q1</t>
  </si>
  <si>
    <t>RSC7.2B14/15 Q1</t>
  </si>
  <si>
    <t>DVH7.2B14/15 Q1</t>
  </si>
  <si>
    <t>K&amp;C7.2B14/15 Q1</t>
  </si>
  <si>
    <t>QEQM7.2B14/15 Q1</t>
  </si>
  <si>
    <t>WHH7.2B14/15 Q1</t>
  </si>
  <si>
    <t>CONQ7.2B14/15 Q1</t>
  </si>
  <si>
    <t>EDGH7.2B14/15 Q1</t>
  </si>
  <si>
    <t>ESUH7.2B14/15 Q1</t>
  </si>
  <si>
    <t>Frimley7.2B14/15 Q1</t>
  </si>
  <si>
    <t>MDGH7.2B14/15 Q1</t>
  </si>
  <si>
    <t>TWH7.2B14/15 Q1</t>
  </si>
  <si>
    <t>Medway7.2B14/15 Q1</t>
  </si>
  <si>
    <t>RSCH7.2B14/15 Q1</t>
  </si>
  <si>
    <t>SASH7.2B14/15 Q1</t>
  </si>
  <si>
    <t>STR7.2B14/15 Q1</t>
  </si>
  <si>
    <t>WOR7.2B14/15 Q1</t>
  </si>
  <si>
    <t>ENG7.3B14/15 Q1</t>
  </si>
  <si>
    <t>SEC7.3B14/15 Q1</t>
  </si>
  <si>
    <t>ASPH7.3B14/15 Q1</t>
  </si>
  <si>
    <t>PRH7.3B14/15 Q1</t>
  </si>
  <si>
    <t>RSC7.3B14/15 Q1</t>
  </si>
  <si>
    <t>DVH7.3B14/15 Q1</t>
  </si>
  <si>
    <t>K&amp;C7.3B14/15 Q1</t>
  </si>
  <si>
    <t>QEQM7.3B14/15 Q1</t>
  </si>
  <si>
    <t>WHH7.3B14/15 Q1</t>
  </si>
  <si>
    <t>CONQ7.3B14/15 Q1</t>
  </si>
  <si>
    <t>EDGH7.3B14/15 Q1</t>
  </si>
  <si>
    <t>ESUH7.3B14/15 Q1</t>
  </si>
  <si>
    <t>Frimley7.3B14/15 Q1</t>
  </si>
  <si>
    <t>MDGH7.3B14/15 Q1</t>
  </si>
  <si>
    <t>TWH7.3B14/15 Q1</t>
  </si>
  <si>
    <t>Medway7.3B14/15 Q1</t>
  </si>
  <si>
    <t>RSCH7.3B14/15 Q1</t>
  </si>
  <si>
    <t>SASH7.3B14/15 Q1</t>
  </si>
  <si>
    <t>STR7.3B14/15 Q1</t>
  </si>
  <si>
    <t>WOR7.3B14/15 Q1</t>
  </si>
  <si>
    <t>ENG7.4B14/15 Q1</t>
  </si>
  <si>
    <t>SEC7.4B14/15 Q1</t>
  </si>
  <si>
    <t>ASPH7.4B14/15 Q1</t>
  </si>
  <si>
    <t>PRH7.4B14/15 Q1</t>
  </si>
  <si>
    <t>RSC7.4B14/15 Q1</t>
  </si>
  <si>
    <t>DVH7.4B14/15 Q1</t>
  </si>
  <si>
    <t>K&amp;C7.4B14/15 Q1</t>
  </si>
  <si>
    <t>QEQM7.4B14/15 Q1</t>
  </si>
  <si>
    <t>WHH7.4B14/15 Q1</t>
  </si>
  <si>
    <t>CONQ7.4B14/15 Q1</t>
  </si>
  <si>
    <t>EDGH7.4B14/15 Q1</t>
  </si>
  <si>
    <t>ESUH7.4B14/15 Q1</t>
  </si>
  <si>
    <t>Frimley7.4B14/15 Q1</t>
  </si>
  <si>
    <t>MDGH7.4B14/15 Q1</t>
  </si>
  <si>
    <t>TWH7.4B14/15 Q1</t>
  </si>
  <si>
    <t>Medway7.4B14/15 Q1</t>
  </si>
  <si>
    <t>RSCH7.4B14/15 Q1</t>
  </si>
  <si>
    <t>SASH7.4B14/15 Q1</t>
  </si>
  <si>
    <t>STR7.4B14/15 Q1</t>
  </si>
  <si>
    <t>WOR7.4B14/15 Q1</t>
  </si>
  <si>
    <t>ENGD814/15 Q1</t>
  </si>
  <si>
    <t>SECD814/15 Q1</t>
  </si>
  <si>
    <t>ASPHD814/15 Q1</t>
  </si>
  <si>
    <t>PRHD814/15 Q1</t>
  </si>
  <si>
    <t>RSCD814/15 Q1</t>
  </si>
  <si>
    <t>DVHD814/15 Q1</t>
  </si>
  <si>
    <t>K&amp;CD814/15 Q1</t>
  </si>
  <si>
    <t>QEQMD814/15 Q1</t>
  </si>
  <si>
    <t>WHHD814/15 Q1</t>
  </si>
  <si>
    <t>CONQD814/15 Q1</t>
  </si>
  <si>
    <t>EDGHD814/15 Q1</t>
  </si>
  <si>
    <t>ESUHD814/15 Q1</t>
  </si>
  <si>
    <t>FrimleyD814/15 Q1</t>
  </si>
  <si>
    <t>MDGHD814/15 Q1</t>
  </si>
  <si>
    <t>TWHD814/15 Q1</t>
  </si>
  <si>
    <t>MedwayD814/15 Q1</t>
  </si>
  <si>
    <t>RSCHD814/15 Q1</t>
  </si>
  <si>
    <t>SASHD814/15 Q1</t>
  </si>
  <si>
    <t>STRD814/15 Q1</t>
  </si>
  <si>
    <t>WORD814/15 Q1</t>
  </si>
  <si>
    <t>Medway8.1B13/14 Q3</t>
  </si>
  <si>
    <t>RSCH8.1B13/14 Q3</t>
  </si>
  <si>
    <t>SASH8.1B13/14 Q3</t>
  </si>
  <si>
    <t>STR8.1B13/14 Q3</t>
  </si>
  <si>
    <t>WOR8.1B13/14 Q3</t>
  </si>
  <si>
    <t>ENG8.2B13/14 Q3</t>
  </si>
  <si>
    <t>SEC8.2B13/14 Q3</t>
  </si>
  <si>
    <t>ASPH8.2B13/14 Q3</t>
  </si>
  <si>
    <t>PRH8.2B13/14 Q3</t>
  </si>
  <si>
    <t>RSC8.2B13/14 Q3</t>
  </si>
  <si>
    <t>DVH8.2B13/14 Q3</t>
  </si>
  <si>
    <t>K&amp;C8.2B13/14 Q3</t>
  </si>
  <si>
    <t>QEQM8.2B13/14 Q3</t>
  </si>
  <si>
    <t>WHH8.2B13/14 Q3</t>
  </si>
  <si>
    <t>CONQ8.2B13/14 Q3</t>
  </si>
  <si>
    <t>EDGH8.2B13/14 Q3</t>
  </si>
  <si>
    <t>ESUH8.2B13/14 Q3</t>
  </si>
  <si>
    <t>Frimley8.2B13/14 Q3</t>
  </si>
  <si>
    <t>MDGH8.2B13/14 Q3</t>
  </si>
  <si>
    <t>TWH8.2B13/14 Q3</t>
  </si>
  <si>
    <t>Medway8.2B13/14 Q3</t>
  </si>
  <si>
    <t>RSCH8.2B13/14 Q3</t>
  </si>
  <si>
    <t>SASH8.2B13/14 Q3</t>
  </si>
  <si>
    <t>STR8.2B13/14 Q3</t>
  </si>
  <si>
    <t>WOR8.2B13/14 Q3</t>
  </si>
  <si>
    <t>ENG8.3B13/14 Q3</t>
  </si>
  <si>
    <t>SEC8.3B13/14 Q3</t>
  </si>
  <si>
    <t>ASPH8.3B13/14 Q3</t>
  </si>
  <si>
    <t>PRH8.3B13/14 Q3</t>
  </si>
  <si>
    <t>RSC8.3B13/14 Q3</t>
  </si>
  <si>
    <t>DVH8.3B13/14 Q3</t>
  </si>
  <si>
    <t>K&amp;C8.3B13/14 Q3</t>
  </si>
  <si>
    <t>QEQM8.3B13/14 Q3</t>
  </si>
  <si>
    <t>WHH8.3B13/14 Q3</t>
  </si>
  <si>
    <t>CONQ8.3B13/14 Q3</t>
  </si>
  <si>
    <t>EDGH8.3B13/14 Q3</t>
  </si>
  <si>
    <t>ESUH8.3B13/14 Q3</t>
  </si>
  <si>
    <t>Frimley8.3B13/14 Q3</t>
  </si>
  <si>
    <t>MDGH8.3B13/14 Q3</t>
  </si>
  <si>
    <t>TWH8.3B13/14 Q3</t>
  </si>
  <si>
    <t>Medway8.3B13/14 Q3</t>
  </si>
  <si>
    <t>RSCH8.3B13/14 Q3</t>
  </si>
  <si>
    <t>SASH8.3B13/14 Q3</t>
  </si>
  <si>
    <t>STR8.3B13/14 Q3</t>
  </si>
  <si>
    <t>WOR8.3B13/14 Q3</t>
  </si>
  <si>
    <t>ENG8.4B13/14 Q3</t>
  </si>
  <si>
    <t>SEC8.4B13/14 Q3</t>
  </si>
  <si>
    <t>ASPH8.4B13/14 Q3</t>
  </si>
  <si>
    <t>PRH8.4B13/14 Q3</t>
  </si>
  <si>
    <t>RSC8.4B13/14 Q3</t>
  </si>
  <si>
    <t>DVH8.4B13/14 Q3</t>
  </si>
  <si>
    <t>K&amp;C8.4B13/14 Q3</t>
  </si>
  <si>
    <t>QEQM8.4B13/14 Q3</t>
  </si>
  <si>
    <t>WHH8.4B13/14 Q3</t>
  </si>
  <si>
    <t>CONQ8.4B13/14 Q3</t>
  </si>
  <si>
    <t>EDGH8.4B13/14 Q3</t>
  </si>
  <si>
    <t>ESUH8.4B13/14 Q3</t>
  </si>
  <si>
    <t>Frimley8.4B13/14 Q3</t>
  </si>
  <si>
    <t>MDGH8.4B13/14 Q3</t>
  </si>
  <si>
    <t>TWH8.4B13/14 Q3</t>
  </si>
  <si>
    <t>Medway8.4B13/14 Q3</t>
  </si>
  <si>
    <t>RSCH8.4B13/14 Q3</t>
  </si>
  <si>
    <t>SASH8.4B13/14 Q3</t>
  </si>
  <si>
    <t>STR8.4B13/14 Q3</t>
  </si>
  <si>
    <t>WOR8.4B13/14 Q3</t>
  </si>
  <si>
    <t>ENG8.5B13/14 Q3</t>
  </si>
  <si>
    <t>SEC8.5B13/14 Q3</t>
  </si>
  <si>
    <t>ASPH8.5B13/14 Q3</t>
  </si>
  <si>
    <t>PRH8.5B13/14 Q3</t>
  </si>
  <si>
    <t>RSC8.5B13/14 Q3</t>
  </si>
  <si>
    <t>DVH8.5B13/14 Q3</t>
  </si>
  <si>
    <t>K&amp;C8.5B13/14 Q3</t>
  </si>
  <si>
    <t>QEQM8.5B13/14 Q3</t>
  </si>
  <si>
    <t>WHH8.5B13/14 Q3</t>
  </si>
  <si>
    <t>CONQ8.5B13/14 Q3</t>
  </si>
  <si>
    <t>EDGH8.5B13/14 Q3</t>
  </si>
  <si>
    <t>ESUH8.5B13/14 Q3</t>
  </si>
  <si>
    <t>Frimley8.5B13/14 Q3</t>
  </si>
  <si>
    <t>MDGH8.5B13/14 Q3</t>
  </si>
  <si>
    <t>TWH8.5B13/14 Q3</t>
  </si>
  <si>
    <t>Medway8.5B13/14 Q3</t>
  </si>
  <si>
    <t>RSCH8.5B13/14 Q3</t>
  </si>
  <si>
    <t>SASH8.5B13/14 Q3</t>
  </si>
  <si>
    <t>STR8.5B13/14 Q3</t>
  </si>
  <si>
    <t>WOR8.5B13/14 Q3</t>
  </si>
  <si>
    <t>ENG8.6B13/14 Q3</t>
  </si>
  <si>
    <t>SEC8.6B13/14 Q3</t>
  </si>
  <si>
    <t>ASPH8.6B13/14 Q3</t>
  </si>
  <si>
    <t>PRH8.6B13/14 Q3</t>
  </si>
  <si>
    <t>RSC8.6B13/14 Q3</t>
  </si>
  <si>
    <t>DVH8.6B13/14 Q3</t>
  </si>
  <si>
    <t>K&amp;C8.6B13/14 Q3</t>
  </si>
  <si>
    <t>QEQM8.6B13/14 Q3</t>
  </si>
  <si>
    <t>WHH8.6B13/14 Q3</t>
  </si>
  <si>
    <t>CONQ8.6B13/14 Q3</t>
  </si>
  <si>
    <t>EDGH8.6B13/14 Q3</t>
  </si>
  <si>
    <t>ESUH8.6B13/14 Q3</t>
  </si>
  <si>
    <t>Frimley8.6B13/14 Q3</t>
  </si>
  <si>
    <t>MDGH8.6B13/14 Q3</t>
  </si>
  <si>
    <t>TWH8.6B13/14 Q3</t>
  </si>
  <si>
    <t>Medway8.6B13/14 Q3</t>
  </si>
  <si>
    <t>RSCH8.6B13/14 Q3</t>
  </si>
  <si>
    <t>SASH8.6B13/14 Q3</t>
  </si>
  <si>
    <t>STR8.6B13/14 Q3</t>
  </si>
  <si>
    <t>WOR8.6B13/14 Q3</t>
  </si>
  <si>
    <t>ENGD913/14 Q3</t>
  </si>
  <si>
    <t>SECD913/14 Q3</t>
  </si>
  <si>
    <t>ASPHD913/14 Q3</t>
  </si>
  <si>
    <t>PRHD913/14 Q3</t>
  </si>
  <si>
    <t>RSCD913/14 Q3</t>
  </si>
  <si>
    <t>DVHD913/14 Q3</t>
  </si>
  <si>
    <t>K&amp;CD913/14 Q3</t>
  </si>
  <si>
    <t>QEQMD913/14 Q3</t>
  </si>
  <si>
    <t>WHHD913/14 Q3</t>
  </si>
  <si>
    <t>CONQD913/14 Q3</t>
  </si>
  <si>
    <t>EDGHD913/14 Q3</t>
  </si>
  <si>
    <t>ESUHD913/14 Q3</t>
  </si>
  <si>
    <t>FrimleyD913/14 Q3</t>
  </si>
  <si>
    <t>MDGHD913/14 Q3</t>
  </si>
  <si>
    <t>TWHD913/14 Q3</t>
  </si>
  <si>
    <t>MedwayD913/14 Q3</t>
  </si>
  <si>
    <t>RSCHD913/14 Q3</t>
  </si>
  <si>
    <t>PRHD914/15 Q1</t>
  </si>
  <si>
    <t>RSCD914/15 Q1</t>
  </si>
  <si>
    <t>DVHD914/15 Q1</t>
  </si>
  <si>
    <t>K&amp;CD914/15 Q1</t>
  </si>
  <si>
    <t>QEQMD914/15 Q1</t>
  </si>
  <si>
    <t>WHHD914/15 Q1</t>
  </si>
  <si>
    <t>CONQD914/15 Q1</t>
  </si>
  <si>
    <t>EDGHD914/15 Q1</t>
  </si>
  <si>
    <t>ESUHD914/15 Q1</t>
  </si>
  <si>
    <t>FrimleyD914/15 Q1</t>
  </si>
  <si>
    <t>MDGHD914/15 Q1</t>
  </si>
  <si>
    <t>TWHD914/15 Q1</t>
  </si>
  <si>
    <t>MedwayD914/15 Q1</t>
  </si>
  <si>
    <t>RSCHD914/15 Q1</t>
  </si>
  <si>
    <t>SASHD914/15 Q1</t>
  </si>
  <si>
    <t>STRD914/15 Q1</t>
  </si>
  <si>
    <t>WORD914/15 Q1</t>
  </si>
  <si>
    <t>ENG9.1B14/15 Q1</t>
  </si>
  <si>
    <t>SEC9.1B14/15 Q1</t>
  </si>
  <si>
    <t>ASPH9.1B14/15 Q1</t>
  </si>
  <si>
    <t>PORT8.1B14/15 Q3</t>
  </si>
  <si>
    <t>PORT8.2B14/15 Q3</t>
  </si>
  <si>
    <t>PORT8.3B14/15 Q3</t>
  </si>
  <si>
    <t>PORT8.4B14/15 Q3</t>
  </si>
  <si>
    <t>PORT8.5B14/15 Q3</t>
  </si>
  <si>
    <t>PORT8.6B14/15 Q3</t>
  </si>
  <si>
    <t>PORTD914/15 Q3</t>
  </si>
  <si>
    <t>PORT9.1B14/15 Q3</t>
  </si>
  <si>
    <t>PORT9.2B14/15 Q3</t>
  </si>
  <si>
    <t>PORT9.3B14/15 Q3</t>
  </si>
  <si>
    <t>PORTD1014/15 Q3</t>
  </si>
  <si>
    <t>PORT10.1B14/15 Q3</t>
  </si>
  <si>
    <t>PORT10.2B14/15 Q3</t>
  </si>
  <si>
    <t>PORT10.3B14/15 Q3</t>
  </si>
  <si>
    <t>PORT10.4B14/15 Q3</t>
  </si>
  <si>
    <t>QEQM9.2B14/15 Q1</t>
  </si>
  <si>
    <t>WHH9.2B14/15 Q1</t>
  </si>
  <si>
    <t>CONQ9.2B14/15 Q1</t>
  </si>
  <si>
    <t>EDGH9.2B14/15 Q1</t>
  </si>
  <si>
    <t>ESUH9.2B14/15 Q1</t>
  </si>
  <si>
    <t>Frimley9.2B14/15 Q1</t>
  </si>
  <si>
    <t>MDGH9.2B14/15 Q1</t>
  </si>
  <si>
    <t>TWH9.2B14/15 Q1</t>
  </si>
  <si>
    <t>Medway9.2B14/15 Q1</t>
  </si>
  <si>
    <t>RSCH9.2B14/15 Q1</t>
  </si>
  <si>
    <t>SASH9.2B14/15 Q1</t>
  </si>
  <si>
    <t>STR9.2B14/15 Q1</t>
  </si>
  <si>
    <t>WOR9.2B14/15 Q1</t>
  </si>
  <si>
    <t>ENG9.3B14/15 Q1</t>
  </si>
  <si>
    <t>SEC9.3B14/15 Q1</t>
  </si>
  <si>
    <t>ASPH9.3B14/15 Q1</t>
  </si>
  <si>
    <t>PRH9.3B14/15 Q1</t>
  </si>
  <si>
    <t>RSC9.3B14/15 Q1</t>
  </si>
  <si>
    <t>DVH9.3B14/15 Q1</t>
  </si>
  <si>
    <t>K&amp;C9.3B14/15 Q1</t>
  </si>
  <si>
    <t>QEQM9.3B14/15 Q1</t>
  </si>
  <si>
    <t>WHH9.3B14/15 Q1</t>
  </si>
  <si>
    <t>CONQ9.3B14/15 Q1</t>
  </si>
  <si>
    <t>EDGH9.3B14/15 Q1</t>
  </si>
  <si>
    <t>ESUH9.3B14/15 Q1</t>
  </si>
  <si>
    <t>Frimley9.3B14/15 Q1</t>
  </si>
  <si>
    <t>MDGH9.3B14/15 Q1</t>
  </si>
  <si>
    <t>TWH9.3B14/15 Q1</t>
  </si>
  <si>
    <t>Medway9.3B14/15 Q1</t>
  </si>
  <si>
    <t>STRD313/14 Q4</t>
  </si>
  <si>
    <t>WORD313/14 Q4</t>
  </si>
  <si>
    <t>ENG3.1B13/14 Q4</t>
  </si>
  <si>
    <t>SEC3.1B13/14 Q4</t>
  </si>
  <si>
    <t>ASPH3.1B13/14 Q4</t>
  </si>
  <si>
    <t>PRH3.1B13/14 Q4</t>
  </si>
  <si>
    <t>RSC3.1B13/14 Q4</t>
  </si>
  <si>
    <t>DVH3.1B13/14 Q4</t>
  </si>
  <si>
    <t>K&amp;C3.1B13/14 Q4</t>
  </si>
  <si>
    <t>QEQM3.1B13/14 Q4</t>
  </si>
  <si>
    <t>WHH3.1B13/14 Q4</t>
  </si>
  <si>
    <t>CONQ3.1B13/14 Q4</t>
  </si>
  <si>
    <t>EDGH3.1B13/14 Q4</t>
  </si>
  <si>
    <t>ESUH3.1B13/14 Q4</t>
  </si>
  <si>
    <t>Frimley3.1B13/14 Q4</t>
  </si>
  <si>
    <t>MDGH3.1B13/14 Q4</t>
  </si>
  <si>
    <t>TWH3.1B13/14 Q4</t>
  </si>
  <si>
    <t>Medway3.1B13/14 Q4</t>
  </si>
  <si>
    <t>RSCH3.1B13/14 Q4</t>
  </si>
  <si>
    <t>SASH3.1B13/14 Q4</t>
  </si>
  <si>
    <t>STR3.1B13/14 Q4</t>
  </si>
  <si>
    <t>WOR3.1B13/14 Q4</t>
  </si>
  <si>
    <t>ENG3.2B13/14 Q4</t>
  </si>
  <si>
    <t>SEC3.2B13/14 Q4</t>
  </si>
  <si>
    <t>ASPH3.2B13/14 Q4</t>
  </si>
  <si>
    <t>PRH3.2B13/14 Q4</t>
  </si>
  <si>
    <t>RSC3.2B13/14 Q4</t>
  </si>
  <si>
    <t>DVH3.2B13/14 Q4</t>
  </si>
  <si>
    <t>K&amp;C3.2B13/14 Q4</t>
  </si>
  <si>
    <t>QEQM3.2B13/14 Q4</t>
  </si>
  <si>
    <t>WHH3.2B13/14 Q4</t>
  </si>
  <si>
    <t>CONQ3.2B13/14 Q4</t>
  </si>
  <si>
    <t>EDGH3.2B13/14 Q4</t>
  </si>
  <si>
    <t>ESUH3.2B13/14 Q4</t>
  </si>
  <si>
    <t>Frimley3.2B13/14 Q4</t>
  </si>
  <si>
    <t>MDGH3.2B13/14 Q4</t>
  </si>
  <si>
    <t>TWH3.2B13/14 Q4</t>
  </si>
  <si>
    <t>Medway3.2B13/14 Q4</t>
  </si>
  <si>
    <t>RSCH3.2B13/14 Q4</t>
  </si>
  <si>
    <t>SASH3.2B13/14 Q4</t>
  </si>
  <si>
    <t>STR3.2B13/14 Q4</t>
  </si>
  <si>
    <t>WOR3.2B13/14 Q4</t>
  </si>
  <si>
    <t>ENG3.3B13/14 Q4</t>
  </si>
  <si>
    <t>SEC3.3B13/14 Q4</t>
  </si>
  <si>
    <t>ASPH3.3B13/14 Q4</t>
  </si>
  <si>
    <t>PRH3.3B13/14 Q4</t>
  </si>
  <si>
    <t>RSC3.3B13/14 Q4</t>
  </si>
  <si>
    <t>DVH3.3B13/14 Q4</t>
  </si>
  <si>
    <t>K&amp;C3.3B13/14 Q4</t>
  </si>
  <si>
    <t>QEQM3.3B13/14 Q4</t>
  </si>
  <si>
    <t>WHH3.3B13/14 Q4</t>
  </si>
  <si>
    <t>CONQ3.3B13/14 Q4</t>
  </si>
  <si>
    <t>EDGH3.3B13/14 Q4</t>
  </si>
  <si>
    <t>ESUH3.3B13/14 Q4</t>
  </si>
  <si>
    <t>Frimley3.3B13/14 Q4</t>
  </si>
  <si>
    <t>MDGH3.3B13/14 Q4</t>
  </si>
  <si>
    <t>TWH3.3B13/14 Q4</t>
  </si>
  <si>
    <t>Medway3.3B13/14 Q4</t>
  </si>
  <si>
    <t>RSCH3.3B13/14 Q4</t>
  </si>
  <si>
    <t>SASH3.3B13/14 Q4</t>
  </si>
  <si>
    <t>STR3.3B13/14 Q4</t>
  </si>
  <si>
    <t>WOR3.3B13/14 Q4</t>
  </si>
  <si>
    <t>ENG3.4B13/14 Q4</t>
  </si>
  <si>
    <t>SEC3.4B13/14 Q4</t>
  </si>
  <si>
    <t>ASPH3.4B13/14 Q4</t>
  </si>
  <si>
    <t>PRH3.4B13/14 Q4</t>
  </si>
  <si>
    <t>RSC3.4B13/14 Q4</t>
  </si>
  <si>
    <t>DVH3.4B13/14 Q4</t>
  </si>
  <si>
    <t>K&amp;C3.4B13/14 Q4</t>
  </si>
  <si>
    <t>QEQM3.4B13/14 Q4</t>
  </si>
  <si>
    <t>WHH3.4B13/14 Q4</t>
  </si>
  <si>
    <t>CONQ3.4B13/14 Q4</t>
  </si>
  <si>
    <t>EDGH3.4B13/14 Q4</t>
  </si>
  <si>
    <t>ESUH3.4B13/14 Q4</t>
  </si>
  <si>
    <t>Frimley3.4B13/14 Q4</t>
  </si>
  <si>
    <t>MDGH3.4B13/14 Q4</t>
  </si>
  <si>
    <t>TWH3.4B13/14 Q4</t>
  </si>
  <si>
    <t>Medway3.4B13/14 Q4</t>
  </si>
  <si>
    <t>RSCH3.4B13/14 Q4</t>
  </si>
  <si>
    <t>SASH3.4B13/14 Q4</t>
  </si>
  <si>
    <t>STR3.4B13/14 Q4</t>
  </si>
  <si>
    <t>WOR3.4B13/14 Q4</t>
  </si>
  <si>
    <t>ENG3.5B13/14 Q4</t>
  </si>
  <si>
    <t>SEC3.5B13/14 Q4</t>
  </si>
  <si>
    <t>ASPH3.5B13/14 Q4</t>
  </si>
  <si>
    <t>PRH3.5B13/14 Q4</t>
  </si>
  <si>
    <t>RSC3.5B13/14 Q4</t>
  </si>
  <si>
    <t>DVH3.5B13/14 Q4</t>
  </si>
  <si>
    <t>K&amp;C3.5B13/14 Q4</t>
  </si>
  <si>
    <t>QEQM3.5B13/14 Q4</t>
  </si>
  <si>
    <t>WHH3.5B13/14 Q4</t>
  </si>
  <si>
    <t>CONQ3.5B13/14 Q4</t>
  </si>
  <si>
    <t>EDGH3.5B13/14 Q4</t>
  </si>
  <si>
    <t>ESUH3.5B13/14 Q4</t>
  </si>
  <si>
    <t>Frimley3.5B13/14 Q4</t>
  </si>
  <si>
    <t>MDGH3.5B13/14 Q4</t>
  </si>
  <si>
    <t>TWH3.5B13/14 Q4</t>
  </si>
  <si>
    <t>Medway3.5B13/14 Q4</t>
  </si>
  <si>
    <t>RSCH3.5B13/14 Q4</t>
  </si>
  <si>
    <t>SASH3.5B13/14 Q4</t>
  </si>
  <si>
    <t>STR3.5B13/14 Q4</t>
  </si>
  <si>
    <t>WOR3.5B13/14 Q4</t>
  </si>
  <si>
    <t>ENGD413/14 Q4</t>
  </si>
  <si>
    <t>SECD413/14 Q4</t>
  </si>
  <si>
    <t>ASPHD413/14 Q4</t>
  </si>
  <si>
    <t>PRHD413/14 Q4</t>
  </si>
  <si>
    <t>RSCD413/14 Q4</t>
  </si>
  <si>
    <t>DVHD413/14 Q4</t>
  </si>
  <si>
    <t>K&amp;CD413/14 Q4</t>
  </si>
  <si>
    <t>QEQMD413/14 Q4</t>
  </si>
  <si>
    <t>WHHD413/14 Q4</t>
  </si>
  <si>
    <t>CONQD413/14 Q4</t>
  </si>
  <si>
    <t>PRH5.2B13/14 Q3</t>
  </si>
  <si>
    <t>RSC5.2B13/14 Q3</t>
  </si>
  <si>
    <t>DVH5.2B13/14 Q3</t>
  </si>
  <si>
    <t>K&amp;C5.2B13/14 Q3</t>
  </si>
  <si>
    <t>QEQM5.2B13/14 Q3</t>
  </si>
  <si>
    <t>WHH5.2B13/14 Q3</t>
  </si>
  <si>
    <t>CONQ5.2B13/14 Q3</t>
  </si>
  <si>
    <t>EDGH5.2B13/14 Q3</t>
  </si>
  <si>
    <t>ESUH5.2B13/14 Q3</t>
  </si>
  <si>
    <t>Frimley5.2B13/14 Q3</t>
  </si>
  <si>
    <t>MDGH5.2B13/14 Q3</t>
  </si>
  <si>
    <t>TWH5.2B13/14 Q3</t>
  </si>
  <si>
    <t>Medway5.2B13/14 Q3</t>
  </si>
  <si>
    <t>RSCH5.2B13/14 Q3</t>
  </si>
  <si>
    <t>SASH5.2B13/14 Q3</t>
  </si>
  <si>
    <t>STR5.2B13/14 Q3</t>
  </si>
  <si>
    <t>WOR5.2B13/14 Q3</t>
  </si>
  <si>
    <t>ENG5.3B13/14 Q3</t>
  </si>
  <si>
    <t>SEC5.3B13/14 Q3</t>
  </si>
  <si>
    <t>ASPH5.3B13/14 Q3</t>
  </si>
  <si>
    <t>PRH5.3B13/14 Q3</t>
  </si>
  <si>
    <t>RSC5.3B13/14 Q3</t>
  </si>
  <si>
    <t>DVH5.3B13/14 Q3</t>
  </si>
  <si>
    <t>K&amp;C5.3B13/14 Q3</t>
  </si>
  <si>
    <t>QEQM5.3B13/14 Q3</t>
  </si>
  <si>
    <t>WHH5.3B13/14 Q3</t>
  </si>
  <si>
    <t>CONQ5.3B13/14 Q3</t>
  </si>
  <si>
    <t>EDGH5.3B13/14 Q3</t>
  </si>
  <si>
    <t>ESUH5.3B13/14 Q3</t>
  </si>
  <si>
    <t>7.1 % patients reported as requiring speech &amp; language therapy</t>
  </si>
  <si>
    <t xml:space="preserve">7.2 Median number of minutes per day on which speech &amp; language therapy is received </t>
  </si>
  <si>
    <t>7.3 Median % of days as an inpatient on which speech &amp; language therapy is received</t>
  </si>
  <si>
    <t>8.5 % applicable patients assessed by a speech &amp; language therapist within 72h of clock start</t>
  </si>
  <si>
    <t>9.1 % applicable patients screened for nutrition &amp; seen by a dietitian by discharge</t>
  </si>
  <si>
    <t>9.3 % applicable patients who have mood &amp; cognition screening by discharge</t>
  </si>
  <si>
    <t>10.1 % applicable patients receiving a joint health &amp; social care plan on discharge</t>
  </si>
  <si>
    <t>1.3 Median time between clock start &amp; scan (hrs)</t>
  </si>
  <si>
    <t>2.2 Median time between clock start &amp; arrival on stroke unit (hrs)</t>
  </si>
  <si>
    <t>3.5 Median time between clock start &amp; thrombolysis (hrs)</t>
  </si>
  <si>
    <t>4.2 Median time between clock start &amp; being assessed by stroke consultant (hrs)</t>
  </si>
  <si>
    <t>4.4 Median time between clock start &amp; being assessed by stroke nurse (hrs)</t>
  </si>
  <si>
    <t>8.2 Median time between clock start &amp; being assessed by occupational therapist (hrs)</t>
  </si>
  <si>
    <t>8.4 Median time between clock start &amp; being assessed by physiotherapist (hrs)</t>
  </si>
  <si>
    <t>8.6 Median time between clock start &amp; being assessed by speech &amp; language therapist (hrs)</t>
  </si>
  <si>
    <t>ENG7.3B13/14 Q4</t>
  </si>
  <si>
    <t>SEC7.3B13/14 Q4</t>
  </si>
  <si>
    <t>ASPH7.3B13/14 Q4</t>
  </si>
  <si>
    <t>PRH7.3B13/14 Q4</t>
  </si>
  <si>
    <t>RSC7.3B13/14 Q4</t>
  </si>
  <si>
    <t>DVH7.3B13/14 Q4</t>
  </si>
  <si>
    <t>K&amp;C7.3B13/14 Q4</t>
  </si>
  <si>
    <t>QEQM7.3B13/14 Q4</t>
  </si>
  <si>
    <t>WHH7.3B13/14 Q4</t>
  </si>
  <si>
    <t>CONQ7.3B13/14 Q4</t>
  </si>
  <si>
    <t>EDGH7.3B13/14 Q4</t>
  </si>
  <si>
    <t>ESUH7.3B13/14 Q4</t>
  </si>
  <si>
    <t>Frimley7.3B13/14 Q4</t>
  </si>
  <si>
    <t>MDGH7.3B13/14 Q4</t>
  </si>
  <si>
    <t>TWH7.3B13/14 Q4</t>
  </si>
  <si>
    <t>Medway7.3B13/14 Q4</t>
  </si>
  <si>
    <t>RSCH7.3B13/14 Q4</t>
  </si>
  <si>
    <t>SASH7.3B13/14 Q4</t>
  </si>
  <si>
    <t>STR7.3B13/14 Q4</t>
  </si>
  <si>
    <t>WOR7.3B13/14 Q4</t>
  </si>
  <si>
    <t>ENG7.4B13/14 Q4</t>
  </si>
  <si>
    <t>SEC7.4B13/14 Q4</t>
  </si>
  <si>
    <t>ASPH7.4B13/14 Q4</t>
  </si>
  <si>
    <t>PRH7.4B13/14 Q4</t>
  </si>
  <si>
    <t>RSC7.4B13/14 Q4</t>
  </si>
  <si>
    <t>DVH7.4B13/14 Q4</t>
  </si>
  <si>
    <t>K&amp;C7.4B13/14 Q4</t>
  </si>
  <si>
    <t>QEQM7.4B13/14 Q4</t>
  </si>
  <si>
    <t>WHH7.4B13/14 Q4</t>
  </si>
  <si>
    <t>CONQ7.4B13/14 Q4</t>
  </si>
  <si>
    <t>EDGH7.4B13/14 Q4</t>
  </si>
  <si>
    <t>ESUH7.4B13/14 Q4</t>
  </si>
  <si>
    <t>Frimley7.4B13/14 Q4</t>
  </si>
  <si>
    <t>MDGH7.4B13/14 Q4</t>
  </si>
  <si>
    <t>TWH7.4B13/14 Q4</t>
  </si>
  <si>
    <t>Medway7.4B13/14 Q4</t>
  </si>
  <si>
    <t>RSCH7.4B13/14 Q4</t>
  </si>
  <si>
    <t>SASH7.4B13/14 Q4</t>
  </si>
  <si>
    <t>STR7.4B13/14 Q4</t>
  </si>
  <si>
    <t>WOR7.4B13/14 Q4</t>
  </si>
  <si>
    <t>ENGD813/14 Q4</t>
  </si>
  <si>
    <t>SECD813/14 Q4</t>
  </si>
  <si>
    <t>ASPHD813/14 Q4</t>
  </si>
  <si>
    <t>EDGH3.5B14/15 Q4</t>
  </si>
  <si>
    <t>Medway1.3B14/15 Q4</t>
  </si>
  <si>
    <t>WHH4.2B14/15 Q4</t>
  </si>
  <si>
    <t>WOR1.3B14/15 Q4</t>
  </si>
  <si>
    <t>TWH1.3B14/15 Q4</t>
  </si>
  <si>
    <t>K&amp;C3.5B14/15 Q4</t>
  </si>
  <si>
    <t>MDGH3.5B14/15 Q4</t>
  </si>
  <si>
    <t>ENG1.3B14/15 Q4</t>
  </si>
  <si>
    <t>DVH1.3B14/15 Q4</t>
  </si>
  <si>
    <t>WHH3.5B14/15 Q4</t>
  </si>
  <si>
    <t>Frimley4.2B14/15 Q4</t>
  </si>
  <si>
    <t>STR1.3B14/15 Q4</t>
  </si>
  <si>
    <t>PRH3.5B14/15 Q4</t>
  </si>
  <si>
    <t>Medway3.5B14/15 Q4</t>
  </si>
  <si>
    <t>ENG4.4B14/15 Q4</t>
  </si>
  <si>
    <t>ASPH4.4B14/15 Q4</t>
  </si>
  <si>
    <t>STR4.4B14/15 Q4</t>
  </si>
  <si>
    <t>EDGH2.2B14/15 Q4</t>
  </si>
  <si>
    <t>WOR2.2B14/15 Q4</t>
  </si>
  <si>
    <t>QEQM2.2B14/15 Q4</t>
  </si>
  <si>
    <t>WHH2.2B14/15 Q4</t>
  </si>
  <si>
    <t>PRH2.2B14/15 Q4</t>
  </si>
  <si>
    <t>ESUH4.2B14/15 Q4</t>
  </si>
  <si>
    <t>STR2.2B14/15 Q4</t>
  </si>
  <si>
    <t>K&amp;C2.2B14/15 Q4</t>
  </si>
  <si>
    <t>SEC2.2B14/15 Q4</t>
  </si>
  <si>
    <t>ENG2.2B14/15 Q4</t>
  </si>
  <si>
    <t>ESUH2.2B14/15 Q4</t>
  </si>
  <si>
    <t>RSCH2.2B14/15 Q4</t>
  </si>
  <si>
    <t>Frimley2.2B14/15 Q4</t>
  </si>
  <si>
    <t>MDGH2.2B14/15 Q4</t>
  </si>
  <si>
    <t>DVH2.2B14/15 Q4</t>
  </si>
  <si>
    <t>ASPH2.2B14/15 Q4</t>
  </si>
  <si>
    <t>RSC2.2B14/15 Q4</t>
  </si>
  <si>
    <t>Medway2.2B14/15 Q4</t>
  </si>
  <si>
    <t>ASPH4.2B14/15 Q4</t>
  </si>
  <si>
    <t>TWH2.2B14/15 Q4</t>
  </si>
  <si>
    <t>WOR4.2B14/15 Q4</t>
  </si>
  <si>
    <t>RSC4.2B14/15 Q4</t>
  </si>
  <si>
    <t>SEC4.2B14/15 Q4</t>
  </si>
  <si>
    <t>TWH4.2B14/15 Q4</t>
  </si>
  <si>
    <t>ENG4.2B14/15 Q4</t>
  </si>
  <si>
    <t>DVH4.2B14/15 Q4</t>
  </si>
  <si>
    <t>Medway4.2B14/15 Q4</t>
  </si>
  <si>
    <t>PRH4.2B14/15 Q4</t>
  </si>
  <si>
    <t>EDGH4.2B14/15 Q4</t>
  </si>
  <si>
    <t>MDGH4.2B14/15 Q4</t>
  </si>
  <si>
    <t>RSCH8.4B14/15 Q4</t>
  </si>
  <si>
    <t>RSCH4.2B14/15 Q4</t>
  </si>
  <si>
    <t>Frimley8.4B14/15 Q4</t>
  </si>
  <si>
    <t>QEQM8.2B14/15 Q4</t>
  </si>
  <si>
    <t>MDGH8.2B14/15 Q4</t>
  </si>
  <si>
    <t>STR4.2B14/15 Q4</t>
  </si>
  <si>
    <t>MDGH8.4B14/15 Q4</t>
  </si>
  <si>
    <t>RSCH8.2B14/15 Q4</t>
  </si>
  <si>
    <t>PRH8.6B14/15 Q4</t>
  </si>
  <si>
    <t>QEQM8.4B14/15 Q4</t>
  </si>
  <si>
    <t>RSCH8.6B14/15 Q4</t>
  </si>
  <si>
    <t>WOR8.4B14/15 Q4</t>
  </si>
  <si>
    <t>ASPH8.4B14/15 Q4</t>
  </si>
  <si>
    <t>ESUH8.2B14/15 Q4</t>
  </si>
  <si>
    <t>WHH8.2B14/15 Q4</t>
  </si>
  <si>
    <t>ESUH8.6B14/15 Q4</t>
  </si>
  <si>
    <t>WHH8.4B14/15 Q4</t>
  </si>
  <si>
    <t>ASPH8.2B14/15 Q4</t>
  </si>
  <si>
    <t>ESUH8.4B14/15 Q4</t>
  </si>
  <si>
    <t>ENG8.4B14/15 Q4</t>
  </si>
  <si>
    <t>DVH8.4B14/15 Q4</t>
  </si>
  <si>
    <t>SEC8.4B14/15 Q4</t>
  </si>
  <si>
    <t>MDGH8.6B14/15 Q4</t>
  </si>
  <si>
    <t>Frimley8.6B14/15 Q4</t>
  </si>
  <si>
    <t>ENG8.2B14/15 Q4</t>
  </si>
  <si>
    <t>STR8.4B14/15 Q4</t>
  </si>
  <si>
    <t>EDGH8.4B14/15 Q4</t>
  </si>
  <si>
    <t>K&amp;C8.2B14/15 Q4</t>
  </si>
  <si>
    <t>STR8.6B14/15 Q4</t>
  </si>
  <si>
    <t>TWH8.2B14/15 Q4</t>
  </si>
  <si>
    <t>TWH8.4B14/15 Q4</t>
  </si>
  <si>
    <t>ASPH8.6B14/15 Q4</t>
  </si>
  <si>
    <t>STR8.2B14/15 Q4</t>
  </si>
  <si>
    <t>QEQM8.6B14/15 Q4</t>
  </si>
  <si>
    <t>Frimley8.2B14/15 Q4</t>
  </si>
  <si>
    <t>WOR8.2B14/15 Q4</t>
  </si>
  <si>
    <t>ENG8.6B14/15 Q4</t>
  </si>
  <si>
    <t>K&amp;C8.4B14/15 Q4</t>
  </si>
  <si>
    <t>PRH8.4B14/15 Q4</t>
  </si>
  <si>
    <t>TWH8.6B14/15 Q4</t>
  </si>
  <si>
    <t>SEC8.2B14/15 Q4</t>
  </si>
  <si>
    <t>RSC8.4B14/15 Q4</t>
  </si>
  <si>
    <t>PRH8.2B14/15 Q4</t>
  </si>
  <si>
    <t>WOR8.6B14/15 Q4</t>
  </si>
  <si>
    <t>SEC8.6B14/15 Q4</t>
  </si>
  <si>
    <t>DVH8.2B14/15 Q4</t>
  </si>
  <si>
    <t>Medway8.2B14/15 Q4</t>
  </si>
  <si>
    <t>Medway8.4B14/15 Q4</t>
  </si>
  <si>
    <t>Medway8.6B14/15 Q4</t>
  </si>
  <si>
    <t>RSC8.6B14/15 Q4</t>
  </si>
  <si>
    <t>EDGH8.6B14/15 Q4</t>
  </si>
  <si>
    <t>WHH8.6B14/15 Q4</t>
  </si>
  <si>
    <t>DVH8.6B14/15 Q4</t>
  </si>
  <si>
    <t>RSC8.2B14/15 Q4</t>
  </si>
  <si>
    <t>K&amp;C8.6B14/15 Q4</t>
  </si>
  <si>
    <t>EDGH8.2B14/15 Q4</t>
  </si>
  <si>
    <t>STR10.2B14/15 Q4</t>
  </si>
  <si>
    <t>DVH3.1B14/15 Q4</t>
  </si>
  <si>
    <t>EDGH3.1B14/15 Q4</t>
  </si>
  <si>
    <t>PRH9.3B14/15 Q4</t>
  </si>
  <si>
    <t>ESUH3.1B14/15 Q4</t>
  </si>
  <si>
    <t>MDGH3.1B14/15 Q4</t>
  </si>
  <si>
    <t>TWH3.1B14/15 Q4</t>
  </si>
  <si>
    <t>STR3.1B14/15 Q4</t>
  </si>
  <si>
    <t>RSCH3.1B14/15 Q4</t>
  </si>
  <si>
    <t>K&amp;C7.4B14/15 Q4</t>
  </si>
  <si>
    <t>ENG3.1B14/15 Q4</t>
  </si>
  <si>
    <t>Medway3.1B14/15 Q4</t>
  </si>
  <si>
    <t>RSC10.2B14/15 Q4</t>
  </si>
  <si>
    <t>SEC3.1B14/15 Q4</t>
  </si>
  <si>
    <t>RSC3.1B14/15 Q4</t>
  </si>
  <si>
    <t>WHH3.1B14/15 Q4</t>
  </si>
  <si>
    <t>EDGH7.4B14/15 Q4</t>
  </si>
  <si>
    <t>K&amp;C3.1B14/15 Q4</t>
  </si>
  <si>
    <t>WHH10.2B14/15 Q4</t>
  </si>
  <si>
    <t>WOR3.1B14/15 Q4</t>
  </si>
  <si>
    <t>Medway9.2B14/15 Q4</t>
  </si>
  <si>
    <t>DVH7.4B14/15 Q4</t>
  </si>
  <si>
    <t>DVH10.2B14/15 Q4</t>
  </si>
  <si>
    <t>Frimley7.4B14/15 Q4</t>
  </si>
  <si>
    <t>Frimley3.1B14/15 Q4</t>
  </si>
  <si>
    <t>ESUH10.2B14/15 Q4</t>
  </si>
  <si>
    <t>QEQM3.1B14/15 Q4</t>
  </si>
  <si>
    <t>ASPH3.1B14/15 Q4</t>
  </si>
  <si>
    <t>Frimley7.2B14/15 Q4</t>
  </si>
  <si>
    <t>K&amp;C6.2B14/15 Q4</t>
  </si>
  <si>
    <t>PRH5.4B14/15 Q4</t>
  </si>
  <si>
    <t>EDGH7.3B14/15 Q4</t>
  </si>
  <si>
    <t>TWH2.1B14/15 Q4</t>
  </si>
  <si>
    <t>TWH3.4B14/15 Q4</t>
  </si>
  <si>
    <t>TWH9.2B14/15 Q4</t>
  </si>
  <si>
    <t>Medway3.3B14/15 Q4</t>
  </si>
  <si>
    <t>PRH3.1B14/15 Q4</t>
  </si>
  <si>
    <t>Medway7.4B14/15 Q4</t>
  </si>
  <si>
    <t>K&amp;C7.2B14/15 Q4</t>
  </si>
  <si>
    <t>K&amp;C7.3B14/15 Q4</t>
  </si>
  <si>
    <t>MDGH9.2B14/15 Q4</t>
  </si>
  <si>
    <t>Medway7.3B14/15 Q4</t>
  </si>
  <si>
    <t>QEQM7.4B14/15 Q4</t>
  </si>
  <si>
    <t>K&amp;C5.2B14/15 Q4</t>
  </si>
  <si>
    <t>PRH5.3B14/15 Q4</t>
  </si>
  <si>
    <t>QEQM7.3B14/15 Q4</t>
  </si>
  <si>
    <t>RSCH10.2B14/15 Q4</t>
  </si>
  <si>
    <t>K&amp;C3.3B14/15 Q4</t>
  </si>
  <si>
    <t>K&amp;C7.1B14/15 Q4</t>
  </si>
  <si>
    <t>RSC5.3B14/15 Q4</t>
  </si>
  <si>
    <t>EDGH3.3B14/15 Q4</t>
  </si>
  <si>
    <t>DVH7.2B14/15 Q4</t>
  </si>
  <si>
    <t>PRH10.1B14/15 Q4</t>
  </si>
  <si>
    <t>SEC10.2B14/15 Q4</t>
  </si>
  <si>
    <t>RSCH7.2B14/15 Q4</t>
  </si>
  <si>
    <t>EDGH8.5B14/15 Q4</t>
  </si>
  <si>
    <t>DVH7.3B14/15 Q4</t>
  </si>
  <si>
    <t>EDGH5.2B14/15 Q4</t>
  </si>
  <si>
    <t>DVH6.2B14/15 Q4</t>
  </si>
  <si>
    <t>WHH6.2B14/15 Q4</t>
  </si>
  <si>
    <t>EDGH6.2B14/15 Q4</t>
  </si>
  <si>
    <t>EDGH7.2B14/15 Q4</t>
  </si>
  <si>
    <t>MDGH7.2B14/15 Q4</t>
  </si>
  <si>
    <t>TWH7.2B14/15 Q4</t>
  </si>
  <si>
    <t>STR7.2B14/15 Q4</t>
  </si>
  <si>
    <t>WHH7.2B14/15 Q4</t>
  </si>
  <si>
    <t>ENG10.2B14/15 Q4</t>
  </si>
  <si>
    <t>TWH7.4B14/15 Q4</t>
  </si>
  <si>
    <t>EDGH10.2B14/15 Q4</t>
  </si>
  <si>
    <t>WOR6.2B14/15 Q4</t>
  </si>
  <si>
    <t>TWHD214/15 Q4</t>
  </si>
  <si>
    <t>DVH7.1B14/15 Q4</t>
  </si>
  <si>
    <t>MDGH10.2B14/15 Q4</t>
  </si>
  <si>
    <t>TWH6.2B14/15 Q4</t>
  </si>
  <si>
    <t>ENG7.2B14/15 Q4</t>
  </si>
  <si>
    <t>SEC7.2B14/15 Q4</t>
  </si>
  <si>
    <t>WHH5.2B14/15 Q4</t>
  </si>
  <si>
    <t>TWH7.3B14/15 Q4</t>
  </si>
  <si>
    <t>K&amp;CD714/15 Q4</t>
  </si>
  <si>
    <t>Medway7.2B14/15 Q4</t>
  </si>
  <si>
    <t>STR10.1B15/16 Q2</t>
  </si>
  <si>
    <t>WOR10.1B15/16 Q2</t>
  </si>
  <si>
    <t>ENG10.2B15/16 Q2</t>
  </si>
  <si>
    <t>SEC10.2B15/16 Q2</t>
  </si>
  <si>
    <t>ASPH10.2B15/16 Q2</t>
  </si>
  <si>
    <t>PRH10.2B15/16 Q2</t>
  </si>
  <si>
    <t>RSC10.2B15/16 Q2</t>
  </si>
  <si>
    <t>DVH10.2B15/16 Q2</t>
  </si>
  <si>
    <t>K&amp;C10.2B15/16 Q2</t>
  </si>
  <si>
    <t>QEQM10.2B15/16 Q2</t>
  </si>
  <si>
    <t>WHH10.2B15/16 Q2</t>
  </si>
  <si>
    <t>EDGH10.2B15/16 Q2</t>
  </si>
  <si>
    <t>ESUH10.2B15/16 Q2</t>
  </si>
  <si>
    <t>Frimley10.2B15/16 Q2</t>
  </si>
  <si>
    <t>MDGH10.2B15/16 Q2</t>
  </si>
  <si>
    <t>TWH10.2B15/16 Q2</t>
  </si>
  <si>
    <t>Medway10.2B15/16 Q2</t>
  </si>
  <si>
    <t>RSCH10.2B15/16 Q2</t>
  </si>
  <si>
    <t>SASH10.2B15/16 Q2</t>
  </si>
  <si>
    <t>STR10.2B15/16 Q2</t>
  </si>
  <si>
    <t>WOR10.2B15/16 Q2</t>
  </si>
  <si>
    <t>ENG10.3B15/16 Q2</t>
  </si>
  <si>
    <t>SEC10.3B15/16 Q2</t>
  </si>
  <si>
    <t>ASPH10.3B15/16 Q2</t>
  </si>
  <si>
    <t>PRH10.3B15/16 Q2</t>
  </si>
  <si>
    <t>RSC10.3B15/16 Q2</t>
  </si>
  <si>
    <t>DVH10.3B15/16 Q2</t>
  </si>
  <si>
    <t>K&amp;C10.3B15/16 Q2</t>
  </si>
  <si>
    <t>QEQM10.3B15/16 Q2</t>
  </si>
  <si>
    <t>WHH10.3B15/16 Q2</t>
  </si>
  <si>
    <t>EDGH10.3B15/16 Q2</t>
  </si>
  <si>
    <t>ESUH10.3B15/16 Q2</t>
  </si>
  <si>
    <t>Frimley10.3B15/16 Q2</t>
  </si>
  <si>
    <t>MDGH10.3B15/16 Q2</t>
  </si>
  <si>
    <t>TWH10.3B15/16 Q2</t>
  </si>
  <si>
    <t>Medway10.3B15/16 Q2</t>
  </si>
  <si>
    <t>RSCH10.3B15/16 Q2</t>
  </si>
  <si>
    <t>SASH10.3B15/16 Q2</t>
  </si>
  <si>
    <t>STR10.3B15/16 Q2</t>
  </si>
  <si>
    <t>WOR10.3B15/16 Q2</t>
  </si>
  <si>
    <t>ENG10.4B15/16 Q2</t>
  </si>
  <si>
    <t>SEC10.4B15/16 Q2</t>
  </si>
  <si>
    <t>ASPH10.4B15/16 Q2</t>
  </si>
  <si>
    <t>PRH10.4B15/16 Q2</t>
  </si>
  <si>
    <t>RSC10.4B15/16 Q2</t>
  </si>
  <si>
    <t>DVH10.4B15/16 Q2</t>
  </si>
  <si>
    <t>K&amp;C10.4B15/16 Q2</t>
  </si>
  <si>
    <t>QEQM10.4B15/16 Q2</t>
  </si>
  <si>
    <t>WHH10.4B15/16 Q2</t>
  </si>
  <si>
    <t>EDGH10.4B15/16 Q2</t>
  </si>
  <si>
    <t>ESUH10.4B15/16 Q2</t>
  </si>
  <si>
    <t>Frimley10.4B15/16 Q2</t>
  </si>
  <si>
    <t>MDGH10.4B15/16 Q2</t>
  </si>
  <si>
    <t>TWH10.4B15/16 Q2</t>
  </si>
  <si>
    <t>Medway10.4B15/16 Q2</t>
  </si>
  <si>
    <t>RSCH10.4B15/16 Q2</t>
  </si>
  <si>
    <t>SASH10.4B15/16 Q2</t>
  </si>
  <si>
    <t>STR10.4B15/16 Q2</t>
  </si>
  <si>
    <t>WOR10.4B15/16 Q2</t>
  </si>
  <si>
    <t>PORTD115/16 Q2</t>
  </si>
  <si>
    <t>PORT1.1B15/16 Q2</t>
  </si>
  <si>
    <t>PORT1.2B15/16 Q2</t>
  </si>
  <si>
    <t>PORT1.3B15/16 Q2</t>
  </si>
  <si>
    <t>PORTD215/16 Q2</t>
  </si>
  <si>
    <t>PORT2.1B15/16 Q2</t>
  </si>
  <si>
    <t>PORT2.2B15/16 Q2</t>
  </si>
  <si>
    <t>PORT2.3B15/16 Q2</t>
  </si>
  <si>
    <t>PORTD315/16 Q2</t>
  </si>
  <si>
    <t>PORT3.1B15/16 Q2</t>
  </si>
  <si>
    <t>PORT3.2B15/16 Q2</t>
  </si>
  <si>
    <t>PORT3.3B15/16 Q2</t>
  </si>
  <si>
    <t>PORT3.4B15/16 Q2</t>
  </si>
  <si>
    <t>PORT3.5B15/16 Q2</t>
  </si>
  <si>
    <t>PORTD415/16 Q2</t>
  </si>
  <si>
    <t>PORT4.1B15/16 Q2</t>
  </si>
  <si>
    <t>PORT4.2B15/16 Q2</t>
  </si>
  <si>
    <t>PORT4.3B15/16 Q2</t>
  </si>
  <si>
    <t>PORT4.4B15/16 Q2</t>
  </si>
  <si>
    <t>PORT4.5B15/16 Q2</t>
  </si>
  <si>
    <t>PORT4.6B15/16 Q2</t>
  </si>
  <si>
    <t>PORTD515/16 Q2</t>
  </si>
  <si>
    <t>PORT5.1B15/16 Q2</t>
  </si>
  <si>
    <t>PORT5.2B15/16 Q2</t>
  </si>
  <si>
    <t>PORT5.3B15/16 Q2</t>
  </si>
  <si>
    <t>PORT5.4B15/16 Q2</t>
  </si>
  <si>
    <t>PORTD615/16 Q2</t>
  </si>
  <si>
    <t>PORT6.1B15/16 Q2</t>
  </si>
  <si>
    <t>PORT6.2B15/16 Q2</t>
  </si>
  <si>
    <t>PORT6.3B15/16 Q2</t>
  </si>
  <si>
    <t>PORT6.4B15/16 Q2</t>
  </si>
  <si>
    <t>PORTD715/16 Q2</t>
  </si>
  <si>
    <t>PORT7.1B15/16 Q2</t>
  </si>
  <si>
    <t>PORT7.2B15/16 Q2</t>
  </si>
  <si>
    <t>PORT7.3B15/16 Q2</t>
  </si>
  <si>
    <t>PORT7.4B15/16 Q2</t>
  </si>
  <si>
    <t>PORTD815/16 Q2</t>
  </si>
  <si>
    <t>PORT8.1B15/16 Q2</t>
  </si>
  <si>
    <t>PORT8.2B15/16 Q2</t>
  </si>
  <si>
    <t>PORT8.3B15/16 Q2</t>
  </si>
  <si>
    <t>PORT8.4B15/16 Q2</t>
  </si>
  <si>
    <t>PORT8.5B15/16 Q2</t>
  </si>
  <si>
    <t>PORT8.6B15/16 Q2</t>
  </si>
  <si>
    <t>PORTD915/16 Q2</t>
  </si>
  <si>
    <t>PORT9.1B15/16 Q2</t>
  </si>
  <si>
    <t>PORT9.2B15/16 Q2</t>
  </si>
  <si>
    <t>PORT9.3B15/16 Q2</t>
  </si>
  <si>
    <t>PORTD1015/16 Q2</t>
  </si>
  <si>
    <t>PORT10.1B15/16 Q2</t>
  </si>
  <si>
    <t>PORT10.2B15/16 Q2</t>
  </si>
  <si>
    <t>PORT10.3B15/16 Q2</t>
  </si>
  <si>
    <t>PORT10.4B15/16 Q2</t>
  </si>
  <si>
    <t>K&amp;C3.4B14/15 Q4</t>
  </si>
  <si>
    <t>ASPHD714/15 Q4</t>
  </si>
  <si>
    <t>SECD714/15 Q4</t>
  </si>
  <si>
    <t>TWH2.3B14/15 Q4</t>
  </si>
  <si>
    <t>ENG3.4B14/15 Q4</t>
  </si>
  <si>
    <t>RSCD714/15 Q4</t>
  </si>
  <si>
    <t>ENG2.1B14/15 Q4</t>
  </si>
  <si>
    <t>PRH7.4B14/15 Q4</t>
  </si>
  <si>
    <t>K&amp;CD314/15 Q4</t>
  </si>
  <si>
    <t>WHHD714/15 Q4</t>
  </si>
  <si>
    <t>SASH5.3B14/15 Q4</t>
  </si>
  <si>
    <t>Medway4.1B14/15 Q4</t>
  </si>
  <si>
    <t>STR7.1B14/15 Q4</t>
  </si>
  <si>
    <t>MDGHD714/15 Q4</t>
  </si>
  <si>
    <t>ENGD714/15 Q4</t>
  </si>
  <si>
    <t>MDGH2.1B14/15 Q4</t>
  </si>
  <si>
    <t>MDGH3.4B14/15 Q4</t>
  </si>
  <si>
    <t>DVH5.3B14/15 Q4</t>
  </si>
  <si>
    <t>MDGH3.2B14/15 Q4</t>
  </si>
  <si>
    <t>PRH5.1B14/15 Q4</t>
  </si>
  <si>
    <t>RSCH7.3B14/15 Q4</t>
  </si>
  <si>
    <t>SASH7.4B14/15 Q4</t>
  </si>
  <si>
    <t>ENG3.3B14/15 Q4</t>
  </si>
  <si>
    <t>SEC3.3B14/15 Q4</t>
  </si>
  <si>
    <t>SASH7.1B14/15 Q4</t>
  </si>
  <si>
    <t>EDGHD814/15 Q4</t>
  </si>
  <si>
    <t>STRD714/15 Q4</t>
  </si>
  <si>
    <t>PRH6.3B14/15 Q4</t>
  </si>
  <si>
    <t>QEQM3.3B14/15 Q4</t>
  </si>
  <si>
    <t>WOR7.4B14/15 Q4</t>
  </si>
  <si>
    <t>MDGH1.1B14/15 Q4</t>
  </si>
  <si>
    <t>K&amp;C1.1B14/15 Q4</t>
  </si>
  <si>
    <t>SEC5.3B14/15 Q4</t>
  </si>
  <si>
    <t>PRH6.4B14/15 Q4</t>
  </si>
  <si>
    <t>TWHD314/15 Q4</t>
  </si>
  <si>
    <t>MedwayD214/15 Q4</t>
  </si>
  <si>
    <t>ENG5.3B14/15 Q4</t>
  </si>
  <si>
    <t>ASPHD214/15 Q4</t>
  </si>
  <si>
    <t>ESUH7.4B14/15 Q4</t>
  </si>
  <si>
    <t>ESUH7.3B14/15 Q4</t>
  </si>
  <si>
    <t>DVH2.1B14/15 Q4</t>
  </si>
  <si>
    <t>DVH3.4B14/15 Q4</t>
  </si>
  <si>
    <t>RSCD514/15 Q4</t>
  </si>
  <si>
    <t>SEC1.1B14/15 Q4</t>
  </si>
  <si>
    <t>K&amp;C5.3B14/15 Q4</t>
  </si>
  <si>
    <t>WOR3.3B14/15 Q4</t>
  </si>
  <si>
    <t>K&amp;CD614/15 Q4</t>
  </si>
  <si>
    <t>PRHD714/15 Q4</t>
  </si>
  <si>
    <t>SEC3.4B14/15 Q4</t>
  </si>
  <si>
    <t>STR6.4B14/15 Q4</t>
  </si>
  <si>
    <t>SEC2.1B14/15 Q4</t>
  </si>
  <si>
    <t>RSCH4.5B14/15 Q4</t>
  </si>
  <si>
    <t>TWH6.3B14/15 Q4</t>
  </si>
  <si>
    <t>WOR7.1B14/15 Q4</t>
  </si>
  <si>
    <t>K&amp;C4.5B14/15 Q4</t>
  </si>
  <si>
    <t>MedwayD514/15 Q4</t>
  </si>
  <si>
    <t>MedwayD614/15 Q4</t>
  </si>
  <si>
    <t>RSCH4.1B14/15 Q4</t>
  </si>
  <si>
    <t>Frimley5.3B14/15 Q4</t>
  </si>
  <si>
    <t>STR6.3B14/15 Q4</t>
  </si>
  <si>
    <t>Frimley1.1B14/15 Q4</t>
  </si>
  <si>
    <t>WHHD314/15 Q4</t>
  </si>
  <si>
    <t>ESUH5.3B14/15 Q4</t>
  </si>
  <si>
    <t>Medway4.5B14/15 Q4</t>
  </si>
  <si>
    <t>EDGHD514/15 Q4</t>
  </si>
  <si>
    <t>SASH6.3B14/15 Q4</t>
  </si>
  <si>
    <t>QEQM3.4B14/15 Q4</t>
  </si>
  <si>
    <t>RSCD214/15 Q4</t>
  </si>
  <si>
    <t>K&amp;C6.3B14/15 Q4</t>
  </si>
  <si>
    <t>RSCH1.1B14/15 Q4</t>
  </si>
  <si>
    <t>ESUH6.3B14/15 Q4</t>
  </si>
  <si>
    <t>PRH7.1B14/15 Q4</t>
  </si>
  <si>
    <t>EDGH6.4B14/15 Q4</t>
  </si>
  <si>
    <t>PRHD914/15 Q4</t>
  </si>
  <si>
    <t>RSCH2.1B14/15 Q4</t>
  </si>
  <si>
    <t>RSCH3.4B14/15 Q4</t>
  </si>
  <si>
    <t>ENGD314/15 Q4</t>
  </si>
  <si>
    <t>ESUHD714/15 Q4</t>
  </si>
  <si>
    <t>WORD714/15 Q4</t>
  </si>
  <si>
    <t>EDGH8.1B14/15 Q4</t>
  </si>
  <si>
    <t>ASPH5.3B14/15 Q4</t>
  </si>
  <si>
    <t>ESUH1.1B14/15 Q4</t>
  </si>
  <si>
    <t>DVH5.4B14/15 Q4</t>
  </si>
  <si>
    <t>DVH4.1B14/15 Q4</t>
  </si>
  <si>
    <t>DVHD314/15 Q4</t>
  </si>
  <si>
    <t>TWH5.4B14/15 Q4</t>
  </si>
  <si>
    <t>RSCD314/15 Q4</t>
  </si>
  <si>
    <t>STR5.3B14/15 Q4</t>
  </si>
  <si>
    <t>K&amp;CD514/15 Q4</t>
  </si>
  <si>
    <t>MDGH6.3B14/15 Q4</t>
  </si>
  <si>
    <t>WHH2.1B14/15 Q4</t>
  </si>
  <si>
    <t>WHH3.4B14/15 Q4</t>
  </si>
  <si>
    <t>ASPH1.1B14/15 Q4</t>
  </si>
  <si>
    <t>EDGH6.3B14/15 Q4</t>
  </si>
  <si>
    <t>SEC6.3B14/15 Q4</t>
  </si>
  <si>
    <t>RSCD614/15 Q4</t>
  </si>
  <si>
    <t>K&amp;CD814/15 Q4</t>
  </si>
  <si>
    <t>TWH6.4B14/15 Q4</t>
  </si>
  <si>
    <t>RSCH7.1B14/15 Q4</t>
  </si>
  <si>
    <t>STR2.1B14/15 Q4</t>
  </si>
  <si>
    <t>STR3.4B14/15 Q4</t>
  </si>
  <si>
    <t>DVH6.3B14/15 Q4</t>
  </si>
  <si>
    <t>DVH3.3B14/15 Q4</t>
  </si>
  <si>
    <t>ESUH3.3B14/15 Q4</t>
  </si>
  <si>
    <t>TWH3.3B14/15 Q4</t>
  </si>
  <si>
    <t>ENG6.3B14/15 Q4</t>
  </si>
  <si>
    <t>DVH9.3B14/15 Q4</t>
  </si>
  <si>
    <t>SASH5.4B14/15 Q4</t>
  </si>
  <si>
    <t>SECD314/15 Q4</t>
  </si>
  <si>
    <t>MDGHD914/15 Q4</t>
  </si>
  <si>
    <t>QEQM2.1B14/15 Q4</t>
  </si>
  <si>
    <t>RSCHD714/15 Q4</t>
  </si>
  <si>
    <t>RSCH7.4B14/15 Q4</t>
  </si>
  <si>
    <t>QEQM1.1B14/15 Q4</t>
  </si>
  <si>
    <t>EDGH4.1B14/15 Q4</t>
  </si>
  <si>
    <t>QEQM5.3B14/15 Q4</t>
  </si>
  <si>
    <t>DVH6.4B14/15 Q4</t>
  </si>
  <si>
    <t>RSCD814/15 Q4</t>
  </si>
  <si>
    <t>ENG4.5B14/15 Q4</t>
  </si>
  <si>
    <t>ASPH6.3B14/15 Q4</t>
  </si>
  <si>
    <t>RSC1.1B14/15 Q4</t>
  </si>
  <si>
    <t>K&amp;CD214/15 Q4</t>
  </si>
  <si>
    <t>MDGH5.3B14/15 Q4</t>
  </si>
  <si>
    <t>TWHD914/15 Q4</t>
  </si>
  <si>
    <t>MedwayD914/15 Q4</t>
  </si>
  <si>
    <t>ENGD214/15 Q4</t>
  </si>
  <si>
    <t>ESUHD314/15 Q4</t>
  </si>
  <si>
    <t>WOR5.3B14/15 Q4</t>
  </si>
  <si>
    <t>STRD1014/15 Q4</t>
  </si>
  <si>
    <t>Frimley5.4B14/15 Q4</t>
  </si>
  <si>
    <t>QEQM6.3B14/15 Q4</t>
  </si>
  <si>
    <t>MDGH6.4B14/15 Q4</t>
  </si>
  <si>
    <t>SEC5.4B14/15 Q4</t>
  </si>
  <si>
    <t>SEC6.4B14/15 Q4</t>
  </si>
  <si>
    <t>SASH6.4B14/15 Q4</t>
  </si>
  <si>
    <t>ESUH9.1B14/15 Q4</t>
  </si>
  <si>
    <t>ENG6.4B14/15 Q4</t>
  </si>
  <si>
    <t>PRHD314/15 Q4</t>
  </si>
  <si>
    <t>RSC4.6B14/15 Q4</t>
  </si>
  <si>
    <t>MedwayD414/15 Q4</t>
  </si>
  <si>
    <t>PRHD614/15 Q4</t>
  </si>
  <si>
    <t>PRHD814/15 Q4</t>
  </si>
  <si>
    <t>DVHD214/15 Q4</t>
  </si>
  <si>
    <t>EDGHD914/15 Q4</t>
  </si>
  <si>
    <t>K&amp;C3.2B14/15 Q4</t>
  </si>
  <si>
    <t>SECD214/15 Q4</t>
  </si>
  <si>
    <t>DVHD514/15 Q4</t>
  </si>
  <si>
    <t>Medway2.3B14/15 Q4</t>
  </si>
  <si>
    <t>STRD614/15 Q4</t>
  </si>
  <si>
    <t>MDGHD214/15 Q4</t>
  </si>
  <si>
    <t>RSCHD314/15 Q4</t>
  </si>
  <si>
    <t>STR4.1B14/15 Q4</t>
  </si>
  <si>
    <t>STR4.5B14/15 Q4</t>
  </si>
  <si>
    <t>ESUH2.1B14/15 Q4</t>
  </si>
  <si>
    <t>ESUH3.4B14/15 Q4</t>
  </si>
  <si>
    <t>STRD214/15 Q4</t>
  </si>
  <si>
    <t>Medway5.1B14/15 Q4</t>
  </si>
  <si>
    <t>RSCHD214/15 Q4</t>
  </si>
  <si>
    <t>WHH6.4B14/15 Q4</t>
  </si>
  <si>
    <t>WHH9.1B14/15 Q4</t>
  </si>
  <si>
    <t>WHH1.1B14/15 Q4</t>
  </si>
  <si>
    <t>Medway3.2B14/15 Q4</t>
  </si>
  <si>
    <t>ESUHD1014/15 Q4</t>
  </si>
  <si>
    <t>MDGH4.1B14/15 Q4</t>
  </si>
  <si>
    <t>TWHD514/15 Q4</t>
  </si>
  <si>
    <t>STRD414/15 Q4</t>
  </si>
  <si>
    <t>QEQMD314/15 Q4</t>
  </si>
  <si>
    <t>RSC8.1B14/15 Q4</t>
  </si>
  <si>
    <t>ASPH2.3B14/15 Q4</t>
  </si>
  <si>
    <t>ESUH4.1B14/15 Q4</t>
  </si>
  <si>
    <t>WHHD214/15 Q4</t>
  </si>
  <si>
    <t>EDGHD614/15 Q4</t>
  </si>
  <si>
    <t>ESUH6.4B14/15 Q4</t>
  </si>
  <si>
    <t>Frimley2.1B14/15 Q4</t>
  </si>
  <si>
    <t>Frimley3.4B14/15 Q4</t>
  </si>
  <si>
    <t>ENG5.4B14/15 Q4</t>
  </si>
  <si>
    <t>DVHD814/15 Q4</t>
  </si>
  <si>
    <t>ESUH4.5B14/15 Q4</t>
  </si>
  <si>
    <t>RSCH5.3B14/15 Q4</t>
  </si>
  <si>
    <t>TWHD814/15 Q4</t>
  </si>
  <si>
    <t>TWH4.5B14/15 Q4</t>
  </si>
  <si>
    <t>ENGD1014/15 Q4</t>
  </si>
  <si>
    <t>SECD514/15 Q4</t>
  </si>
  <si>
    <t>WORD314/15 Q4</t>
  </si>
  <si>
    <t>Frimley3.3B14/15 Q4</t>
  </si>
  <si>
    <t>RSC5.1B14/15 Q4</t>
  </si>
  <si>
    <t>WORD1014/15 Q4</t>
  </si>
  <si>
    <t>RSCHD414/15 Q4</t>
  </si>
  <si>
    <t>PRHD1014/15 Q4</t>
  </si>
  <si>
    <t>EDGH2.1B14/15 Q4</t>
  </si>
  <si>
    <t>EDGH3.4B14/15 Q4</t>
  </si>
  <si>
    <t>QEQMD214/15 Q4</t>
  </si>
  <si>
    <t>MedwayD814/15 Q4</t>
  </si>
  <si>
    <t>ENGD414/15 Q4</t>
  </si>
  <si>
    <t>STR6.1B14/15 Q4</t>
  </si>
  <si>
    <t>WHHD1014/15 Q4</t>
  </si>
  <si>
    <t>SECD814/15 Q4</t>
  </si>
  <si>
    <t>WHHD814/15 Q4</t>
  </si>
  <si>
    <t>ENGD514/15 Q4</t>
  </si>
  <si>
    <t>ASPH3.3B14/15 Q4</t>
  </si>
  <si>
    <t>K&amp;C4.6B14/15 Q4</t>
  </si>
  <si>
    <t>ENG4.1B14/15 Q4</t>
  </si>
  <si>
    <t>FrimleyD514/15 Q4</t>
  </si>
  <si>
    <t>TWH4.1B14/15 Q4</t>
  </si>
  <si>
    <t>ASPH5.1B14/15 Q4</t>
  </si>
  <si>
    <t>ASPH6.4B14/15 Q4</t>
  </si>
  <si>
    <t>DVHD614/15 Q4</t>
  </si>
  <si>
    <t>DVHD414/15 Q4</t>
  </si>
  <si>
    <t>ESUHD214/15 Q4</t>
  </si>
  <si>
    <t>ESUHD614/15 Q4</t>
  </si>
  <si>
    <t>SECD1014/15 Q4</t>
  </si>
  <si>
    <t>SEC4.1B14/15 Q4</t>
  </si>
  <si>
    <t>DVH5.1B14/15 Q4</t>
  </si>
  <si>
    <t>PRHD414/15 Q4</t>
  </si>
  <si>
    <t>SECD614/15 Q4</t>
  </si>
  <si>
    <t>TWH4.6B14/15 Q4</t>
  </si>
  <si>
    <t>TWHD614/15 Q4</t>
  </si>
  <si>
    <t>WORD814/15 Q4</t>
  </si>
  <si>
    <t>ENG9.1B14/15 Q4</t>
  </si>
  <si>
    <t>ENGD814/15 Q4</t>
  </si>
  <si>
    <t>RSC6.1B14/15 Q4</t>
  </si>
  <si>
    <t>MDGH9.1B14/15 Q4</t>
  </si>
  <si>
    <t>Medway6.1B14/15 Q4</t>
  </si>
  <si>
    <t>FrimleyD214/15 Q4</t>
  </si>
  <si>
    <t>ENGD614/15 Q4</t>
  </si>
  <si>
    <t>MDGHD614/15 Q4</t>
  </si>
  <si>
    <t>WHH5.3B14/15 Q4</t>
  </si>
  <si>
    <t>WHH6.3B14/15 Q4</t>
  </si>
  <si>
    <t>QEQM10.2B14/15 Q4</t>
  </si>
  <si>
    <t>EDGH1.1B14/15 Q4</t>
  </si>
  <si>
    <t>STRD314/15 Q4</t>
  </si>
  <si>
    <t>Medway4.6B14/15 Q4</t>
  </si>
  <si>
    <t>ASPHD614/15 Q4</t>
  </si>
  <si>
    <t>PRH1.1B14/15 Q4</t>
  </si>
  <si>
    <t>PRH2.1B14/15 Q4</t>
  </si>
  <si>
    <t>PRH3.4B14/15 Q4</t>
  </si>
  <si>
    <t>WHHD614/15 Q4</t>
  </si>
  <si>
    <t>TWH8.5B14/15 Q4</t>
  </si>
  <si>
    <t>EDGHD414/15 Q4</t>
  </si>
  <si>
    <t>TWHD414/15 Q4</t>
  </si>
  <si>
    <t>DVH4.5B14/15 Q4</t>
  </si>
  <si>
    <t>PRH6.1B14/15 Q4</t>
  </si>
  <si>
    <t>PRH10.4B14/15 Q4</t>
  </si>
  <si>
    <t>SEC4.5B14/15 Q4</t>
  </si>
  <si>
    <t>RSC2.3B14/15 Q4</t>
  </si>
  <si>
    <t>EDGH4.5B14/15 Q4</t>
  </si>
  <si>
    <t>STRD814/15 Q4</t>
  </si>
  <si>
    <t>WHH8.5B14/15 Q4</t>
  </si>
  <si>
    <t>STR10.4B14/15 Q4</t>
  </si>
  <si>
    <t>EDGH4.6B14/15 Q4</t>
  </si>
  <si>
    <t>MDGH5.4B14/15 Q4</t>
  </si>
  <si>
    <t>WOR6.4B14/15 Q4</t>
  </si>
  <si>
    <t>QEQMD814/15 Q4</t>
  </si>
  <si>
    <t>RSCH3.2B14/15 Q4</t>
  </si>
  <si>
    <t>K&amp;C5.1B14/15 Q4</t>
  </si>
  <si>
    <t>EDGH5.1B14/15 Q4</t>
  </si>
  <si>
    <t>ESUHD914/15 Q4</t>
  </si>
  <si>
    <t>Medway4.3B14/15 Q4</t>
  </si>
  <si>
    <t>WORD514/15 Q4</t>
  </si>
  <si>
    <t>ASPH6.1B14/15 Q4</t>
  </si>
  <si>
    <t>WOR6.3B14/15 Q4</t>
  </si>
  <si>
    <t>DVHD914/15 Q4</t>
  </si>
  <si>
    <t>ESUH4.6B14/15 Q4</t>
  </si>
  <si>
    <t>WOR5.1B14/15 Q4</t>
  </si>
  <si>
    <t>ASPHD814/15 Q4</t>
  </si>
  <si>
    <t>MDGHD514/15 Q4</t>
  </si>
  <si>
    <t>ESUH6.1B14/15 Q4</t>
  </si>
  <si>
    <t>RSCH6.3B14/15 Q4</t>
  </si>
  <si>
    <t>FrimleyD814/15 Q4</t>
  </si>
  <si>
    <t>STR2.3B14/15 Q4</t>
  </si>
  <si>
    <t>SASH2.3B14/15 Q4</t>
  </si>
  <si>
    <t>K&amp;C4.3B14/15 Q4</t>
  </si>
  <si>
    <t>STR5.1B14/15 Q4</t>
  </si>
  <si>
    <t>K&amp;C6.1B14/15 Q4</t>
  </si>
  <si>
    <t>K&amp;C10.1B14/15 Q4</t>
  </si>
  <si>
    <t>SEC5.1B14/15 Q4</t>
  </si>
  <si>
    <t>SEC9.2B14/15 Q4</t>
  </si>
  <si>
    <t>ASPHD314/15 Q4</t>
  </si>
  <si>
    <t>WORD614/15 Q4</t>
  </si>
  <si>
    <t>MDGHD414/15 Q4</t>
  </si>
  <si>
    <t>ENG3.2B14/15 Q4</t>
  </si>
  <si>
    <t>DVH8.1B14/15 Q4</t>
  </si>
  <si>
    <t>STRD514/15 Q4</t>
  </si>
  <si>
    <t>ENG2.3B14/15 Q4</t>
  </si>
  <si>
    <t>ASPH4.1B14/15 Q4</t>
  </si>
  <si>
    <t>ENG5.1B14/15 Q4</t>
  </si>
  <si>
    <t>STRD114/15 Q4</t>
  </si>
  <si>
    <t>WOR2.1B14/15 Q4</t>
  </si>
  <si>
    <t>WOR3.4B14/15 Q4</t>
  </si>
  <si>
    <t>RSCD1014/15 Q4</t>
  </si>
  <si>
    <t>SECD414/15 Q4</t>
  </si>
  <si>
    <t>K&amp;C2.3B14/15 Q4</t>
  </si>
  <si>
    <t>SEC8.5B14/15 Q4</t>
  </si>
  <si>
    <t>FrimleyD314/15 Q4</t>
  </si>
  <si>
    <t>QEQM3.2B14/15 Q4</t>
  </si>
  <si>
    <t>STR5.4B14/15 Q4</t>
  </si>
  <si>
    <t>DVH9.2B14/15 Q4</t>
  </si>
  <si>
    <t>RSC4.3B14/15 Q4</t>
  </si>
  <si>
    <t>WOR5.4B14/15 Q4</t>
  </si>
  <si>
    <t>Frimley6.3B14/15 Q4</t>
  </si>
  <si>
    <t>ENG10.1B14/15 Q4</t>
  </si>
  <si>
    <t>DVHD114/15 Q4</t>
  </si>
  <si>
    <t>EDGHD214/15 Q4</t>
  </si>
  <si>
    <t>RSCD414/15 Q4</t>
  </si>
  <si>
    <t>PRH4.5B14/15 Q4</t>
  </si>
  <si>
    <t>MDGHD814/15 Q4</t>
  </si>
  <si>
    <t>ENG4.6B14/15 Q4</t>
  </si>
  <si>
    <t>ENG8.5B14/15 Q4</t>
  </si>
  <si>
    <t>PRHD214/15 Q4</t>
  </si>
  <si>
    <t>ESUHD814/15 Q4</t>
  </si>
  <si>
    <t>WOR8.5B14/15 Q4</t>
  </si>
  <si>
    <t>TWH3.2B14/15 Q4</t>
  </si>
  <si>
    <t>PRH9.2B14/15 Q4</t>
  </si>
  <si>
    <t>ENGD114/15 Q4</t>
  </si>
  <si>
    <t>ASPHD514/15 Q4</t>
  </si>
  <si>
    <t>Frimley9.3B14/15 Q4</t>
  </si>
  <si>
    <t>QEQMD1014/15 Q4</t>
  </si>
  <si>
    <t>WHH5.4B14/15 Q4</t>
  </si>
  <si>
    <t>RSC8.5B14/15 Q4</t>
  </si>
  <si>
    <t>SEC2.3B14/15 Q4</t>
  </si>
  <si>
    <t>QEQM8.5B14/15 Q4</t>
  </si>
  <si>
    <t>ESUH9.2B14/15 Q4</t>
  </si>
  <si>
    <t>ENGD914/15 Q4</t>
  </si>
  <si>
    <t>ESUH5.1B14/15 Q4</t>
  </si>
  <si>
    <t>K&amp;CD414/15 Q4</t>
  </si>
  <si>
    <t>Frimley4.5B14/15 Q4</t>
  </si>
  <si>
    <t>WHHD514/15 Q4</t>
  </si>
  <si>
    <t>K&amp;C10.3B14/15 Q4</t>
  </si>
  <si>
    <t>SEC6.1B14/15 Q4</t>
  </si>
  <si>
    <t>RSCHD814/15 Q4</t>
  </si>
  <si>
    <t>MDGH4.6B14/15 Q4</t>
  </si>
  <si>
    <t>WHH5.1B14/15 Q4</t>
  </si>
  <si>
    <t>WHH6.1B14/15 Q4</t>
  </si>
  <si>
    <t>DVH2.3B14/15 Q4</t>
  </si>
  <si>
    <t>WHH10.4B14/15 Q4</t>
  </si>
  <si>
    <t>RSCH2.3B14/15 Q4</t>
  </si>
  <si>
    <t>ENG6.1B14/15 Q4</t>
  </si>
  <si>
    <t>ESUHD414/15 Q4</t>
  </si>
  <si>
    <t>MDGH4.5B14/15 Q4</t>
  </si>
  <si>
    <t>Frimley5.1B14/15 Q4</t>
  </si>
  <si>
    <t>SEC3.2B14/15 Q4</t>
  </si>
  <si>
    <t>TWH4.3B14/15 Q4</t>
  </si>
  <si>
    <t>EDGH9.2B14/15 Q4</t>
  </si>
  <si>
    <t>K&amp;C8.1B14/15 Q4</t>
  </si>
  <si>
    <t>RSC9.2B14/15 Q4</t>
  </si>
  <si>
    <t>SEC9.1B14/15 Q4</t>
  </si>
  <si>
    <t>WOR6.1B14/15 Q4</t>
  </si>
  <si>
    <t>MDGH5.1B14/15 Q4</t>
  </si>
  <si>
    <t>DVHD1014/15 Q4</t>
  </si>
  <si>
    <t>WORD214/15 Q4</t>
  </si>
  <si>
    <t>WOR4.5B14/15 Q4</t>
  </si>
  <si>
    <t>QEQM6.1B14/15 Q4</t>
  </si>
  <si>
    <t>DVH8.5B14/15 Q4</t>
  </si>
  <si>
    <t>RSCHD514/15 Q4</t>
  </si>
  <si>
    <t>QEQM10.4B14/15 Q4</t>
  </si>
  <si>
    <t>RSC4.5B14/15 Q4</t>
  </si>
  <si>
    <t>QEQMD614/15 Q4</t>
  </si>
  <si>
    <t>K&amp;C4.1B14/15 Q4</t>
  </si>
  <si>
    <t>WHH4.5B14/15 Q4</t>
  </si>
  <si>
    <t>SECD914/15 Q4</t>
  </si>
  <si>
    <t>WHH4.1B14/15 Q4</t>
  </si>
  <si>
    <t>RSCH4.4B13/14 Q2</t>
  </si>
  <si>
    <t>SASH4.4B13/14 Q2</t>
  </si>
  <si>
    <t>STR4.4B13/14 Q2</t>
  </si>
  <si>
    <t>WOR4.4B13/14 Q2</t>
  </si>
  <si>
    <t>ENG4.5B13/14 Q2</t>
  </si>
  <si>
    <t>4.5B</t>
  </si>
  <si>
    <t>SEC4.5B13/14 Q2</t>
  </si>
  <si>
    <t>ASPH4.5B13/14 Q2</t>
  </si>
  <si>
    <t>PRH4.5B13/14 Q2</t>
  </si>
  <si>
    <t>RSC4.5B13/14 Q2</t>
  </si>
  <si>
    <t>DVH4.5B13/14 Q2</t>
  </si>
  <si>
    <t>K&amp;C4.5B13/14 Q2</t>
  </si>
  <si>
    <t>QEQM4.5B13/14 Q2</t>
  </si>
  <si>
    <t>WHH4.5B13/14 Q2</t>
  </si>
  <si>
    <t>CONQ4.5B13/14 Q2</t>
  </si>
  <si>
    <t>EDGH4.5B13/14 Q2</t>
  </si>
  <si>
    <t>ESUH4.5B13/14 Q2</t>
  </si>
  <si>
    <t>Frimley4.5B13/14 Q2</t>
  </si>
  <si>
    <t>MDGH4.5B13/14 Q2</t>
  </si>
  <si>
    <t>TWH4.5B13/14 Q2</t>
  </si>
  <si>
    <t>Medway4.5B13/14 Q2</t>
  </si>
  <si>
    <t>RSCH4.5B13/14 Q2</t>
  </si>
  <si>
    <t>SASH4.5B13/14 Q2</t>
  </si>
  <si>
    <t>STR4.5B13/14 Q2</t>
  </si>
  <si>
    <t>WOR4.5B13/14 Q2</t>
  </si>
  <si>
    <t>ENG4.6B13/14 Q2</t>
  </si>
  <si>
    <t>4.6B</t>
  </si>
  <si>
    <t>SEC4.6B13/14 Q2</t>
  </si>
  <si>
    <t>ASPH4.6B13/14 Q2</t>
  </si>
  <si>
    <t>PRH4.6B13/14 Q2</t>
  </si>
  <si>
    <t>RSC4.6B13/14 Q2</t>
  </si>
  <si>
    <t>DVH4.6B13/14 Q2</t>
  </si>
  <si>
    <t>K&amp;C4.6B13/14 Q2</t>
  </si>
  <si>
    <t>QEQM4.6B13/14 Q2</t>
  </si>
  <si>
    <t>WHH4.6B13/14 Q2</t>
  </si>
  <si>
    <t>CONQ4.6B13/14 Q2</t>
  </si>
  <si>
    <t>EDGH4.6B13/14 Q2</t>
  </si>
  <si>
    <t>ESUH4.6B13/14 Q2</t>
  </si>
  <si>
    <t>Frimley4.6B13/14 Q2</t>
  </si>
  <si>
    <t>MDGH4.6B13/14 Q2</t>
  </si>
  <si>
    <t>TWH4.6B13/14 Q2</t>
  </si>
  <si>
    <t>Medway4.6B13/14 Q2</t>
  </si>
  <si>
    <t>RSCH4.6B13/14 Q2</t>
  </si>
  <si>
    <t>SASH4.6B13/14 Q2</t>
  </si>
  <si>
    <t>STR4.6B13/14 Q2</t>
  </si>
  <si>
    <t>WOR4.6B13/14 Q2</t>
  </si>
  <si>
    <t>ENGD513/14 Q2</t>
  </si>
  <si>
    <t>D5</t>
  </si>
  <si>
    <t>SECD513/14 Q2</t>
  </si>
  <si>
    <t>ASPHD513/14 Q2</t>
  </si>
  <si>
    <t>PRHD513/14 Q2</t>
  </si>
  <si>
    <t>RSCD513/14 Q2</t>
  </si>
  <si>
    <t>DVHD513/14 Q2</t>
  </si>
  <si>
    <t>K&amp;CD513/14 Q2</t>
  </si>
  <si>
    <t>QEQMD513/14 Q2</t>
  </si>
  <si>
    <t>WHHD513/14 Q2</t>
  </si>
  <si>
    <t>CONQD513/14 Q2</t>
  </si>
  <si>
    <t>EDGHD513/14 Q2</t>
  </si>
  <si>
    <t>ESUHD513/14 Q2</t>
  </si>
  <si>
    <t>FrimleyD513/14 Q2</t>
  </si>
  <si>
    <t>MDGHD513/14 Q2</t>
  </si>
  <si>
    <t>TWHD513/14 Q2</t>
  </si>
  <si>
    <t>MedwayD513/14 Q2</t>
  </si>
  <si>
    <t>RSCHD513/14 Q2</t>
  </si>
  <si>
    <t>SASHD513/14 Q2</t>
  </si>
  <si>
    <t>STRD513/14 Q2</t>
  </si>
  <si>
    <t>WORD513/14 Q2</t>
  </si>
  <si>
    <t>ENG5.1B13/14 Q2</t>
  </si>
  <si>
    <t>5.1B</t>
  </si>
  <si>
    <t>SEC5.1B13/14 Q2</t>
  </si>
  <si>
    <t>ASPH5.1B13/14 Q2</t>
  </si>
  <si>
    <t>PRH5.1B13/14 Q2</t>
  </si>
  <si>
    <t>RSC5.1B13/14 Q2</t>
  </si>
  <si>
    <t>DVH5.1B13/14 Q2</t>
  </si>
  <si>
    <t>K&amp;C5.1B13/14 Q2</t>
  </si>
  <si>
    <t>QEQM5.1B13/14 Q2</t>
  </si>
  <si>
    <t>WHH5.1B13/14 Q2</t>
  </si>
  <si>
    <t>CONQ5.1B13/14 Q2</t>
  </si>
  <si>
    <t>EDGH5.1B13/14 Q2</t>
  </si>
  <si>
    <t>ESUH5.1B13/14 Q2</t>
  </si>
  <si>
    <t>Frimley5.1B13/14 Q2</t>
  </si>
  <si>
    <t>MDGH5.1B13/14 Q2</t>
  </si>
  <si>
    <t>TWH5.1B13/14 Q2</t>
  </si>
  <si>
    <t>Medway5.1B13/14 Q2</t>
  </si>
  <si>
    <t>RSCH5.1B13/14 Q2</t>
  </si>
  <si>
    <t>SASH5.1B13/14 Q2</t>
  </si>
  <si>
    <t>STR5.1B13/14 Q2</t>
  </si>
  <si>
    <t>WOR5.1B13/14 Q2</t>
  </si>
  <si>
    <t>ENG5.2B13/14 Q2</t>
  </si>
  <si>
    <t>5.2B</t>
  </si>
  <si>
    <t>SEC5.2B13/14 Q2</t>
  </si>
  <si>
    <t>ASPH5.2B13/14 Q2</t>
  </si>
  <si>
    <t>PRH5.2B13/14 Q2</t>
  </si>
  <si>
    <t>RSC5.2B13/14 Q2</t>
  </si>
  <si>
    <t>DVH5.2B13/14 Q2</t>
  </si>
  <si>
    <t>K&amp;C5.2B13/14 Q2</t>
  </si>
  <si>
    <t>QEQM5.2B13/14 Q2</t>
  </si>
  <si>
    <t>WHH5.2B13/14 Q2</t>
  </si>
  <si>
    <t>CONQ5.2B13/14 Q2</t>
  </si>
  <si>
    <t>EDGH5.2B13/14 Q2</t>
  </si>
  <si>
    <t>ESUH5.2B13/14 Q2</t>
  </si>
  <si>
    <t>Frimley5.2B13/14 Q2</t>
  </si>
  <si>
    <t>MDGH5.2B13/14 Q2</t>
  </si>
  <si>
    <t>TWH5.2B13/14 Q2</t>
  </si>
  <si>
    <t>Medway5.2B13/14 Q2</t>
  </si>
  <si>
    <t>RSCH5.2B13/14 Q2</t>
  </si>
  <si>
    <t>SASH5.2B13/14 Q2</t>
  </si>
  <si>
    <t>STR5.2B13/14 Q2</t>
  </si>
  <si>
    <t>WOR5.2B13/14 Q2</t>
  </si>
  <si>
    <t>ENG5.3B13/14 Q2</t>
  </si>
  <si>
    <t>5.3B</t>
  </si>
  <si>
    <t>SEC5.3B13/14 Q2</t>
  </si>
  <si>
    <t>ASPH5.3B13/14 Q2</t>
  </si>
  <si>
    <t>PRH5.3B13/14 Q2</t>
  </si>
  <si>
    <t>RSC5.3B13/14 Q2</t>
  </si>
  <si>
    <t>DVH5.3B13/14 Q2</t>
  </si>
  <si>
    <t>K&amp;C5.3B13/14 Q2</t>
  </si>
  <si>
    <t>QEQM5.3B13/14 Q2</t>
  </si>
  <si>
    <t>WHH5.3B13/14 Q2</t>
  </si>
  <si>
    <t>CONQ5.3B13/14 Q2</t>
  </si>
  <si>
    <t>EDGH5.3B13/14 Q2</t>
  </si>
  <si>
    <t>ESUH5.3B13/14 Q2</t>
  </si>
  <si>
    <t>Frimley5.3B13/14 Q2</t>
  </si>
  <si>
    <t>MDGH5.3B13/14 Q2</t>
  </si>
  <si>
    <t>TWH5.3B13/14 Q2</t>
  </si>
  <si>
    <t>Medway5.3B13/14 Q2</t>
  </si>
  <si>
    <t>RSCH5.3B13/14 Q2</t>
  </si>
  <si>
    <t>SASH5.3B13/14 Q2</t>
  </si>
  <si>
    <t>STR5.3B13/14 Q2</t>
  </si>
  <si>
    <t>WOR5.3B13/14 Q2</t>
  </si>
  <si>
    <t>ENG5.4B13/14 Q2</t>
  </si>
  <si>
    <t>5.4B</t>
  </si>
  <si>
    <t>SEC5.4B13/14 Q2</t>
  </si>
  <si>
    <t>ASPH5.4B13/14 Q2</t>
  </si>
  <si>
    <t>PRH5.4B13/14 Q2</t>
  </si>
  <si>
    <t>RSC5.4B13/14 Q2</t>
  </si>
  <si>
    <t>DVH5.4B13/14 Q2</t>
  </si>
  <si>
    <t>K&amp;C5.4B13/14 Q2</t>
  </si>
  <si>
    <t>QEQM5.4B13/14 Q2</t>
  </si>
  <si>
    <t>WHH5.4B13/14 Q2</t>
  </si>
  <si>
    <t>CONQ5.4B13/14 Q2</t>
  </si>
  <si>
    <t>EDGH5.4B13/14 Q2</t>
  </si>
  <si>
    <t>ESUH5.4B13/14 Q2</t>
  </si>
  <si>
    <t>Frimley5.4B13/14 Q2</t>
  </si>
  <si>
    <t>MDGH5.4B13/14 Q2</t>
  </si>
  <si>
    <t>TWH5.4B13/14 Q2</t>
  </si>
  <si>
    <t>Medway5.4B13/14 Q2</t>
  </si>
  <si>
    <t>RSCH5.4B13/14 Q2</t>
  </si>
  <si>
    <t>SASH5.4B13/14 Q2</t>
  </si>
  <si>
    <t>STR5.4B13/14 Q2</t>
  </si>
  <si>
    <t>WOR5.4B13/14 Q2</t>
  </si>
  <si>
    <t>ENGD613/14 Q2</t>
  </si>
  <si>
    <t>D6</t>
  </si>
  <si>
    <t>SECD613/14 Q2</t>
  </si>
  <si>
    <t>ASPHD613/14 Q2</t>
  </si>
  <si>
    <t>PRHD613/14 Q2</t>
  </si>
  <si>
    <t>RSCD613/14 Q2</t>
  </si>
  <si>
    <t>DVHD613/14 Q2</t>
  </si>
  <si>
    <t>K&amp;CD613/14 Q2</t>
  </si>
  <si>
    <t>QEQMD613/14 Q2</t>
  </si>
  <si>
    <t>WHHD613/14 Q2</t>
  </si>
  <si>
    <t>CONQD613/14 Q2</t>
  </si>
  <si>
    <t>EDGHD613/14 Q2</t>
  </si>
  <si>
    <t>ESUHD613/14 Q2</t>
  </si>
  <si>
    <t>FrimleyD613/14 Q2</t>
  </si>
  <si>
    <t>MDGHD613/14 Q2</t>
  </si>
  <si>
    <t>TWHD613/14 Q2</t>
  </si>
  <si>
    <t>MedwayD613/14 Q2</t>
  </si>
  <si>
    <t>RSCHD613/14 Q2</t>
  </si>
  <si>
    <t>SASHD613/14 Q2</t>
  </si>
  <si>
    <t>STRD613/14 Q2</t>
  </si>
  <si>
    <t>WORD613/14 Q2</t>
  </si>
  <si>
    <t>ENG6.1B13/14 Q2</t>
  </si>
  <si>
    <t>6.1B</t>
  </si>
  <si>
    <t>SEC6.1B13/14 Q2</t>
  </si>
  <si>
    <t>ASPH6.1B13/14 Q2</t>
  </si>
  <si>
    <t>PRH6.1B13/14 Q2</t>
  </si>
  <si>
    <t>RSC6.1B13/14 Q2</t>
  </si>
  <si>
    <t>DVH6.1B13/14 Q2</t>
  </si>
  <si>
    <t>K&amp;C6.1B13/14 Q2</t>
  </si>
  <si>
    <t>QEQM6.1B13/14 Q2</t>
  </si>
  <si>
    <t>WHH6.1B13/14 Q2</t>
  </si>
  <si>
    <t>CONQ6.1B13/14 Q2</t>
  </si>
  <si>
    <t>EDGH6.1B13/14 Q2</t>
  </si>
  <si>
    <t>ESUH6.1B13/14 Q2</t>
  </si>
  <si>
    <t>Frimley6.1B13/14 Q2</t>
  </si>
  <si>
    <t>MDGH6.1B13/14 Q2</t>
  </si>
  <si>
    <t>TWH6.1B13/14 Q2</t>
  </si>
  <si>
    <t>Medway6.1B13/14 Q2</t>
  </si>
  <si>
    <t>RSCH6.1B13/14 Q2</t>
  </si>
  <si>
    <t>SASH6.1B13/14 Q2</t>
  </si>
  <si>
    <t>STR6.1B13/14 Q2</t>
  </si>
  <si>
    <t>WOR6.1B13/14 Q2</t>
  </si>
  <si>
    <t>ENG6.2B13/14 Q2</t>
  </si>
  <si>
    <t>6.2B</t>
  </si>
  <si>
    <t>SEC6.2B13/14 Q2</t>
  </si>
  <si>
    <t>ASPH6.2B13/14 Q2</t>
  </si>
  <si>
    <t>PRH6.2B13/14 Q2</t>
  </si>
  <si>
    <t>RSC6.2B13/14 Q2</t>
  </si>
  <si>
    <t>DVH6.2B13/14 Q2</t>
  </si>
  <si>
    <t>K&amp;C6.2B13/14 Q2</t>
  </si>
  <si>
    <t>QEQM6.2B13/14 Q2</t>
  </si>
  <si>
    <t>WHH6.2B13/14 Q2</t>
  </si>
  <si>
    <t>CONQ6.2B13/14 Q2</t>
  </si>
  <si>
    <t>EDGH6.2B13/14 Q2</t>
  </si>
  <si>
    <t>ESUH6.2B13/14 Q2</t>
  </si>
  <si>
    <t>Frimley6.2B13/14 Q2</t>
  </si>
  <si>
    <t>MDGH6.2B13/14 Q2</t>
  </si>
  <si>
    <t>TWH6.2B13/14 Q2</t>
  </si>
  <si>
    <t>Medway6.2B13/14 Q2</t>
  </si>
  <si>
    <t>RSCH6.2B13/14 Q2</t>
  </si>
  <si>
    <t>SASH6.2B13/14 Q2</t>
  </si>
  <si>
    <t>STR6.2B13/14 Q2</t>
  </si>
  <si>
    <t>WOR6.2B13/14 Q2</t>
  </si>
  <si>
    <t>ENG6.3B13/14 Q2</t>
  </si>
  <si>
    <t>6.3B</t>
  </si>
  <si>
    <t>SEC6.3B13/14 Q2</t>
  </si>
  <si>
    <t>ASPH6.3B13/14 Q2</t>
  </si>
  <si>
    <t>PRH6.3B13/14 Q2</t>
  </si>
  <si>
    <t>RSC6.3B13/14 Q2</t>
  </si>
  <si>
    <t>DVH6.3B13/14 Q2</t>
  </si>
  <si>
    <t>K&amp;C6.3B13/14 Q2</t>
  </si>
  <si>
    <t>QEQM6.3B13/14 Q2</t>
  </si>
  <si>
    <t>WHH6.3B13/14 Q2</t>
  </si>
  <si>
    <t>CONQ6.3B13/14 Q2</t>
  </si>
  <si>
    <t>EDGH6.3B13/14 Q2</t>
  </si>
  <si>
    <t>ESUH6.3B13/14 Q2</t>
  </si>
  <si>
    <t>Frimley6.3B13/14 Q2</t>
  </si>
  <si>
    <t>MDGH6.3B13/14 Q2</t>
  </si>
  <si>
    <t>TWH6.3B13/14 Q2</t>
  </si>
  <si>
    <t>Medway6.3B13/14 Q2</t>
  </si>
  <si>
    <t>RSCH6.3B13/14 Q2</t>
  </si>
  <si>
    <t>SASH6.3B13/14 Q2</t>
  </si>
  <si>
    <t>STR6.3B13/14 Q2</t>
  </si>
  <si>
    <t>WOR6.3B13/14 Q2</t>
  </si>
  <si>
    <t>ENG6.4B13/14 Q2</t>
  </si>
  <si>
    <t>6.4B</t>
  </si>
  <si>
    <t>SEC6.4B13/14 Q2</t>
  </si>
  <si>
    <t>ASPH6.4B13/14 Q2</t>
  </si>
  <si>
    <t>PRH6.4B13/14 Q2</t>
  </si>
  <si>
    <t>RSC6.4B13/14 Q2</t>
  </si>
  <si>
    <t>DVH6.4B13/14 Q2</t>
  </si>
  <si>
    <t>K&amp;C6.4B13/14 Q2</t>
  </si>
  <si>
    <t>QEQM6.4B13/14 Q2</t>
  </si>
  <si>
    <t>WHH6.4B13/14 Q2</t>
  </si>
  <si>
    <t>CONQ6.4B13/14 Q2</t>
  </si>
  <si>
    <t>EDGH6.4B13/14 Q2</t>
  </si>
  <si>
    <t>ESUH6.4B13/14 Q2</t>
  </si>
  <si>
    <t>Frimley6.4B13/14 Q2</t>
  </si>
  <si>
    <t>MDGH6.4B13/14 Q2</t>
  </si>
  <si>
    <t>TWH6.4B13/14 Q2</t>
  </si>
  <si>
    <t>Medway6.4B13/14 Q2</t>
  </si>
  <si>
    <t>RSCH6.4B13/14 Q2</t>
  </si>
  <si>
    <t>SASH6.4B13/14 Q2</t>
  </si>
  <si>
    <t>STR6.4B13/14 Q2</t>
  </si>
  <si>
    <t>WOR6.4B13/14 Q2</t>
  </si>
  <si>
    <t>ENGD713/14 Q2</t>
  </si>
  <si>
    <t>D7</t>
  </si>
  <si>
    <t>SECD713/14 Q2</t>
  </si>
  <si>
    <t>ASPHD713/14 Q2</t>
  </si>
  <si>
    <t>PRHD713/14 Q2</t>
  </si>
  <si>
    <t>RSCD713/14 Q2</t>
  </si>
  <si>
    <t>DVHD713/14 Q2</t>
  </si>
  <si>
    <t>K&amp;CD713/14 Q2</t>
  </si>
  <si>
    <t>QEQMD713/14 Q2</t>
  </si>
  <si>
    <t>WHHD713/14 Q2</t>
  </si>
  <si>
    <t>CONQD713/14 Q2</t>
  </si>
  <si>
    <t>EDGHD713/14 Q2</t>
  </si>
  <si>
    <t>ESUHD713/14 Q2</t>
  </si>
  <si>
    <t>FrimleyD713/14 Q2</t>
  </si>
  <si>
    <t>MDGHD713/14 Q2</t>
  </si>
  <si>
    <t>TWHD713/14 Q2</t>
  </si>
  <si>
    <t>MedwayD713/14 Q2</t>
  </si>
  <si>
    <t>RSCHD713/14 Q2</t>
  </si>
  <si>
    <t>SASHD713/14 Q2</t>
  </si>
  <si>
    <t>STRD713/14 Q2</t>
  </si>
  <si>
    <t>WORD713/14 Q2</t>
  </si>
  <si>
    <t>ENG7.1B13/14 Q2</t>
  </si>
  <si>
    <t>7.1B</t>
  </si>
  <si>
    <t>SEC7.1B13/14 Q2</t>
  </si>
  <si>
    <t>ASPH7.1B13/14 Q2</t>
  </si>
  <si>
    <t>PRH7.1B13/14 Q2</t>
  </si>
  <si>
    <t>RSC7.1B13/14 Q2</t>
  </si>
  <si>
    <t>DVH7.1B13/14 Q2</t>
  </si>
  <si>
    <t>K&amp;C7.1B13/14 Q2</t>
  </si>
  <si>
    <t>QEQM7.1B13/14 Q2</t>
  </si>
  <si>
    <t>WHH7.1B13/14 Q2</t>
  </si>
  <si>
    <t>CONQ7.1B13/14 Q2</t>
  </si>
  <si>
    <t>EDGH7.1B13/14 Q2</t>
  </si>
  <si>
    <t>ESUH7.1B13/14 Q2</t>
  </si>
  <si>
    <t>Frimley7.1B13/14 Q2</t>
  </si>
  <si>
    <t>MDGH7.1B13/14 Q2</t>
  </si>
  <si>
    <t>TWH7.1B13/14 Q2</t>
  </si>
  <si>
    <t>Medway7.1B13/14 Q2</t>
  </si>
  <si>
    <t>RSCH7.1B13/14 Q2</t>
  </si>
  <si>
    <t>SASH7.1B13/14 Q2</t>
  </si>
  <si>
    <t>STR7.1B13/14 Q2</t>
  </si>
  <si>
    <t>WOR7.1B13/14 Q2</t>
  </si>
  <si>
    <t>ENG7.2B13/14 Q2</t>
  </si>
  <si>
    <t>7.2B</t>
  </si>
  <si>
    <t>SEC7.2B13/14 Q2</t>
  </si>
  <si>
    <t>ASPH7.2B13/14 Q2</t>
  </si>
  <si>
    <t>PRH7.2B13/14 Q2</t>
  </si>
  <si>
    <t>RSC7.2B13/14 Q2</t>
  </si>
  <si>
    <t>DVH7.2B13/14 Q2</t>
  </si>
  <si>
    <t>K&amp;C7.2B13/14 Q2</t>
  </si>
  <si>
    <t>QEQM7.2B13/14 Q2</t>
  </si>
  <si>
    <t>WHH7.2B13/14 Q2</t>
  </si>
  <si>
    <t>CONQ7.2B13/14 Q2</t>
  </si>
  <si>
    <t>EDGH7.2B13/14 Q2</t>
  </si>
  <si>
    <t>ESUH7.2B13/14 Q2</t>
  </si>
  <si>
    <t>Frimley7.2B13/14 Q2</t>
  </si>
  <si>
    <t>MDGH7.2B13/14 Q2</t>
  </si>
  <si>
    <t>TWH7.2B13/14 Q2</t>
  </si>
  <si>
    <t>Medway7.2B13/14 Q2</t>
  </si>
  <si>
    <t>RSCH7.2B13/14 Q2</t>
  </si>
  <si>
    <t>SASH7.2B13/14 Q2</t>
  </si>
  <si>
    <t>STR7.2B13/14 Q2</t>
  </si>
  <si>
    <t>WOR7.2B13/14 Q2</t>
  </si>
  <si>
    <t>ENG7.3B13/14 Q2</t>
  </si>
  <si>
    <t>7.3B</t>
  </si>
  <si>
    <t>CONQ4.5B14/15 Q3</t>
  </si>
  <si>
    <t>EDGH4.5B14/15 Q3</t>
  </si>
  <si>
    <t>PORT10.2B14/15 Q4</t>
  </si>
  <si>
    <t>PORT10.3B14/15 Q4</t>
  </si>
  <si>
    <t>PORT10.4B14/15 Q4</t>
  </si>
  <si>
    <t>SEC7.3B13/14 Q2</t>
  </si>
  <si>
    <t>ASPH7.3B13/14 Q2</t>
  </si>
  <si>
    <t>PRH7.3B13/14 Q2</t>
  </si>
  <si>
    <t>RSC7.3B13/14 Q2</t>
  </si>
  <si>
    <t>DVH7.3B13/14 Q2</t>
  </si>
  <si>
    <t>K&amp;C7.3B13/14 Q2</t>
  </si>
  <si>
    <t>QEQM7.3B13/14 Q2</t>
  </si>
  <si>
    <t>WHH7.3B13/14 Q2</t>
  </si>
  <si>
    <t>CONQ7.3B13/14 Q2</t>
  </si>
  <si>
    <t>EDGH7.3B13/14 Q2</t>
  </si>
  <si>
    <t>ESUH7.3B13/14 Q2</t>
  </si>
  <si>
    <t>Frimley7.3B13/14 Q2</t>
  </si>
  <si>
    <t>MDGH7.3B13/14 Q2</t>
  </si>
  <si>
    <t>TWH7.3B13/14 Q2</t>
  </si>
  <si>
    <t>Medway7.3B13/14 Q2</t>
  </si>
  <si>
    <t>RSCH7.3B13/14 Q2</t>
  </si>
  <si>
    <t>SASH7.3B13/14 Q2</t>
  </si>
  <si>
    <t>STR7.3B13/14 Q2</t>
  </si>
  <si>
    <t>WOR7.3B13/14 Q2</t>
  </si>
  <si>
    <t>ENG7.4B13/14 Q2</t>
  </si>
  <si>
    <t>7.4B</t>
  </si>
  <si>
    <t>SEC7.4B13/14 Q2</t>
  </si>
  <si>
    <t>ASPH7.4B13/14 Q2</t>
  </si>
  <si>
    <t>PRH7.4B13/14 Q2</t>
  </si>
  <si>
    <t>RSC7.4B13/14 Q2</t>
  </si>
  <si>
    <t>DVH7.4B13/14 Q2</t>
  </si>
  <si>
    <t>K&amp;C7.4B13/14 Q2</t>
  </si>
  <si>
    <t>QEQM7.4B13/14 Q2</t>
  </si>
  <si>
    <t>WHH7.4B13/14 Q2</t>
  </si>
  <si>
    <t>CONQ7.4B13/14 Q2</t>
  </si>
  <si>
    <t>EDGH7.4B13/14 Q2</t>
  </si>
  <si>
    <t>ESUH7.4B13/14 Q2</t>
  </si>
  <si>
    <t>Frimley7.4B13/14 Q2</t>
  </si>
  <si>
    <t>MDGH7.4B13/14 Q2</t>
  </si>
  <si>
    <t>TWH7.4B13/14 Q2</t>
  </si>
  <si>
    <t>Medway7.4B13/14 Q2</t>
  </si>
  <si>
    <t>RSCH7.4B13/14 Q2</t>
  </si>
  <si>
    <t>SASH7.4B13/14 Q2</t>
  </si>
  <si>
    <t>STR7.4B13/14 Q2</t>
  </si>
  <si>
    <t>WOR7.4B13/14 Q2</t>
  </si>
  <si>
    <t>ENGD813/14 Q2</t>
  </si>
  <si>
    <t>D8</t>
  </si>
  <si>
    <t>SECD813/14 Q2</t>
  </si>
  <si>
    <t>ASPHD813/14 Q2</t>
  </si>
  <si>
    <t>PRHD813/14 Q2</t>
  </si>
  <si>
    <t>RSCD813/14 Q2</t>
  </si>
  <si>
    <t>DVHD813/14 Q2</t>
  </si>
  <si>
    <t>K&amp;CD813/14 Q2</t>
  </si>
  <si>
    <t>QEQMD813/14 Q2</t>
  </si>
  <si>
    <t>WHHD813/14 Q2</t>
  </si>
  <si>
    <t>CONQD813/14 Q2</t>
  </si>
  <si>
    <t>EDGHD813/14 Q2</t>
  </si>
  <si>
    <t>ESUHD813/14 Q2</t>
  </si>
  <si>
    <t>FrimleyD813/14 Q2</t>
  </si>
  <si>
    <t>MDGHD813/14 Q2</t>
  </si>
  <si>
    <t>TWHD813/14 Q2</t>
  </si>
  <si>
    <t>MedwayD813/14 Q2</t>
  </si>
  <si>
    <t>RSCHD813/14 Q2</t>
  </si>
  <si>
    <t>SASHD813/14 Q2</t>
  </si>
  <si>
    <t>STRD813/14 Q2</t>
  </si>
  <si>
    <t>WORD813/14 Q2</t>
  </si>
  <si>
    <t>ENG8.1B13/14 Q2</t>
  </si>
  <si>
    <t>8.1B</t>
  </si>
  <si>
    <t>SEC8.1B13/14 Q2</t>
  </si>
  <si>
    <t>ASPH8.1B13/14 Q2</t>
  </si>
  <si>
    <t>PRH8.1B13/14 Q2</t>
  </si>
  <si>
    <t>RSC8.1B13/14 Q2</t>
  </si>
  <si>
    <t>DVH8.1B13/14 Q2</t>
  </si>
  <si>
    <t>K&amp;C8.1B13/14 Q2</t>
  </si>
  <si>
    <t>QEQM8.1B13/14 Q2</t>
  </si>
  <si>
    <t>WHH8.1B13/14 Q2</t>
  </si>
  <si>
    <t>CONQ8.1B13/14 Q2</t>
  </si>
  <si>
    <t>EDGH8.1B13/14 Q2</t>
  </si>
  <si>
    <t>ESUH8.1B13/14 Q2</t>
  </si>
  <si>
    <t>Frimley8.1B13/14 Q2</t>
  </si>
  <si>
    <t>MDGH8.1B13/14 Q2</t>
  </si>
  <si>
    <t>TWH8.1B13/14 Q2</t>
  </si>
  <si>
    <t>Medway8.1B13/14 Q2</t>
  </si>
  <si>
    <t>RSCH8.1B13/14 Q2</t>
  </si>
  <si>
    <t>SASH8.1B13/14 Q2</t>
  </si>
  <si>
    <t>STR8.1B13/14 Q2</t>
  </si>
  <si>
    <t>WOR8.1B13/14 Q2</t>
  </si>
  <si>
    <t>ENG8.2B13/14 Q2</t>
  </si>
  <si>
    <t>8.2B</t>
  </si>
  <si>
    <t>SEC8.2B13/14 Q2</t>
  </si>
  <si>
    <t>ASPH8.2B13/14 Q2</t>
  </si>
  <si>
    <t>PRH8.2B13/14 Q2</t>
  </si>
  <si>
    <t>RSC8.2B13/14 Q2</t>
  </si>
  <si>
    <t>DVH8.2B13/14 Q2</t>
  </si>
  <si>
    <t>K&amp;C8.2B13/14 Q2</t>
  </si>
  <si>
    <t>QEQM8.2B13/14 Q2</t>
  </si>
  <si>
    <t>WHH8.2B13/14 Q2</t>
  </si>
  <si>
    <t>CONQ8.2B13/14 Q2</t>
  </si>
  <si>
    <t>EDGH8.2B13/14 Q2</t>
  </si>
  <si>
    <t>ESUH8.2B13/14 Q2</t>
  </si>
  <si>
    <t>Frimley8.2B13/14 Q2</t>
  </si>
  <si>
    <t>MDGH8.2B13/14 Q2</t>
  </si>
  <si>
    <t>TWH8.2B13/14 Q2</t>
  </si>
  <si>
    <t>Medway8.2B13/14 Q2</t>
  </si>
  <si>
    <t>RSCH8.2B13/14 Q2</t>
  </si>
  <si>
    <t>SASH8.2B13/14 Q2</t>
  </si>
  <si>
    <t>STR8.2B13/14 Q2</t>
  </si>
  <si>
    <t>WOR8.2B13/14 Q2</t>
  </si>
  <si>
    <t>ENG8.3B13/14 Q2</t>
  </si>
  <si>
    <t>8.3B</t>
  </si>
  <si>
    <t>SEC8.3B13/14 Q2</t>
  </si>
  <si>
    <t>ASPH8.3B13/14 Q2</t>
  </si>
  <si>
    <t>PRH8.3B13/14 Q2</t>
  </si>
  <si>
    <t>RSC8.3B13/14 Q2</t>
  </si>
  <si>
    <t>DVH8.3B13/14 Q2</t>
  </si>
  <si>
    <t>K&amp;C8.3B13/14 Q2</t>
  </si>
  <si>
    <t>QEQM8.3B13/14 Q2</t>
  </si>
  <si>
    <t>WHH8.3B13/14 Q2</t>
  </si>
  <si>
    <t>CONQ8.3B13/14 Q2</t>
  </si>
  <si>
    <t>EDGH8.3B13/14 Q2</t>
  </si>
  <si>
    <t>ESUH8.3B13/14 Q2</t>
  </si>
  <si>
    <t>Frimley8.3B13/14 Q2</t>
  </si>
  <si>
    <t>MDGH8.3B13/14 Q2</t>
  </si>
  <si>
    <t>TWH8.3B13/14 Q2</t>
  </si>
  <si>
    <t>Medway8.3B13/14 Q2</t>
  </si>
  <si>
    <t>RSCH8.3B13/14 Q2</t>
  </si>
  <si>
    <t>SASH8.3B13/14 Q2</t>
  </si>
  <si>
    <t>STR8.3B13/14 Q2</t>
  </si>
  <si>
    <t>WOR8.3B13/14 Q2</t>
  </si>
  <si>
    <t>ENG8.4B13/14 Q2</t>
  </si>
  <si>
    <t>8.4B</t>
  </si>
  <si>
    <t>SEC8.4B13/14 Q2</t>
  </si>
  <si>
    <t>ASPH8.4B13/14 Q2</t>
  </si>
  <si>
    <t>PRH8.4B13/14 Q2</t>
  </si>
  <si>
    <t>RSC8.4B13/14 Q2</t>
  </si>
  <si>
    <t>DVH8.4B13/14 Q2</t>
  </si>
  <si>
    <t>K&amp;C8.4B13/14 Q2</t>
  </si>
  <si>
    <t>QEQM8.4B13/14 Q2</t>
  </si>
  <si>
    <t>WHH8.4B13/14 Q2</t>
  </si>
  <si>
    <t>CONQ8.4B13/14 Q2</t>
  </si>
  <si>
    <t>EDGH8.4B13/14 Q2</t>
  </si>
  <si>
    <t>ESUH8.4B13/14 Q2</t>
  </si>
  <si>
    <t>Frimley8.4B13/14 Q2</t>
  </si>
  <si>
    <t>MDGH8.4B13/14 Q2</t>
  </si>
  <si>
    <t>TWH8.4B13/14 Q2</t>
  </si>
  <si>
    <t>Medway8.4B13/14 Q2</t>
  </si>
  <si>
    <t>RSC5.3B13/14 Q4</t>
  </si>
  <si>
    <t>DVH5.3B13/14 Q4</t>
  </si>
  <si>
    <t>K&amp;C5.3B13/14 Q4</t>
  </si>
  <si>
    <t>QEQM5.3B13/14 Q4</t>
  </si>
  <si>
    <t>WHH5.3B13/14 Q4</t>
  </si>
  <si>
    <t>CONQ5.3B13/14 Q4</t>
  </si>
  <si>
    <t>EDGH5.3B13/14 Q4</t>
  </si>
  <si>
    <t>ESUH5.3B13/14 Q4</t>
  </si>
  <si>
    <t>Frimley5.3B13/14 Q4</t>
  </si>
  <si>
    <t>MDGH5.3B13/14 Q4</t>
  </si>
  <si>
    <t>TWH5.3B13/14 Q4</t>
  </si>
  <si>
    <t>Medway5.3B13/14 Q4</t>
  </si>
  <si>
    <t>RSCH5.3B13/14 Q4</t>
  </si>
  <si>
    <t>SASH5.3B13/14 Q4</t>
  </si>
  <si>
    <t>STR5.3B13/14 Q4</t>
  </si>
  <si>
    <t>WOR5.3B13/14 Q4</t>
  </si>
  <si>
    <t>ENG5.4B13/14 Q4</t>
  </si>
  <si>
    <t>SEC5.4B13/14 Q4</t>
  </si>
  <si>
    <t>ASPH5.4B13/14 Q4</t>
  </si>
  <si>
    <t>PRH5.4B13/14 Q4</t>
  </si>
  <si>
    <t>RSC5.4B13/14 Q4</t>
  </si>
  <si>
    <t>DVH5.4B13/14 Q4</t>
  </si>
  <si>
    <t>K&amp;C5.4B13/14 Q4</t>
  </si>
  <si>
    <t>QEQM5.4B13/14 Q4</t>
  </si>
  <si>
    <t>WHH5.4B13/14 Q4</t>
  </si>
  <si>
    <t>CONQ5.4B13/14 Q4</t>
  </si>
  <si>
    <t>EDGH5.4B13/14 Q4</t>
  </si>
  <si>
    <t>ESUH5.4B13/14 Q4</t>
  </si>
  <si>
    <t>Frimley5.4B13/14 Q4</t>
  </si>
  <si>
    <t>MDGH5.4B13/14 Q4</t>
  </si>
  <si>
    <t>TWH5.4B13/14 Q4</t>
  </si>
  <si>
    <t>Medway5.4B13/14 Q4</t>
  </si>
  <si>
    <t>RSCH5.4B13/14 Q4</t>
  </si>
  <si>
    <t>SASH5.4B13/14 Q4</t>
  </si>
  <si>
    <t>STR5.4B13/14 Q4</t>
  </si>
  <si>
    <t>WOR5.4B13/14 Q4</t>
  </si>
  <si>
    <t>ENGD613/14 Q4</t>
  </si>
  <si>
    <t>SECD613/14 Q4</t>
  </si>
  <si>
    <t>ASPHD613/14 Q4</t>
  </si>
  <si>
    <t>PRHD613/14 Q4</t>
  </si>
  <si>
    <t>RSCD613/14 Q4</t>
  </si>
  <si>
    <t>DVHD613/14 Q4</t>
  </si>
  <si>
    <t>K&amp;CD613/14 Q4</t>
  </si>
  <si>
    <t>QEQMD613/14 Q4</t>
  </si>
  <si>
    <t>WHHD613/14 Q4</t>
  </si>
  <si>
    <t>CONQD613/14 Q4</t>
  </si>
  <si>
    <t>EDGHD613/14 Q4</t>
  </si>
  <si>
    <t>ESUHD613/14 Q4</t>
  </si>
  <si>
    <t>FrimleyD613/14 Q4</t>
  </si>
  <si>
    <t>MDGHD613/14 Q4</t>
  </si>
  <si>
    <t>ENGD115/16 Q2</t>
  </si>
  <si>
    <t>15/16 Q2</t>
  </si>
  <si>
    <t>SECD115/16 Q2</t>
  </si>
  <si>
    <t>ASPHD115/16 Q2</t>
  </si>
  <si>
    <t>PRHD115/16 Q2</t>
  </si>
  <si>
    <t>RSCD115/16 Q2</t>
  </si>
  <si>
    <t>DVHD115/16 Q2</t>
  </si>
  <si>
    <t>K&amp;CD115/16 Q2</t>
  </si>
  <si>
    <t>QEQMD115/16 Q2</t>
  </si>
  <si>
    <t>WHHD115/16 Q2</t>
  </si>
  <si>
    <t>EDGHD115/16 Q2</t>
  </si>
  <si>
    <t>ESUHD115/16 Q2</t>
  </si>
  <si>
    <t>FrimleyD115/16 Q2</t>
  </si>
  <si>
    <t>MDGHD115/16 Q2</t>
  </si>
  <si>
    <t>TWHD115/16 Q2</t>
  </si>
  <si>
    <t>MedwayD115/16 Q2</t>
  </si>
  <si>
    <t>RSCHD115/16 Q2</t>
  </si>
  <si>
    <t>SASHD115/16 Q2</t>
  </si>
  <si>
    <t>STRD115/16 Q2</t>
  </si>
  <si>
    <t>WORD115/16 Q2</t>
  </si>
  <si>
    <t>ENG1.1B15/16 Q2</t>
  </si>
  <si>
    <t>SEC1.1B15/16 Q2</t>
  </si>
  <si>
    <t>ASPH1.1B15/16 Q2</t>
  </si>
  <si>
    <t>PRH1.1B15/16 Q2</t>
  </si>
  <si>
    <t>RSC1.1B15/16 Q2</t>
  </si>
  <si>
    <t>DVH1.1B15/16 Q2</t>
  </si>
  <si>
    <t>K&amp;C1.1B15/16 Q2</t>
  </si>
  <si>
    <t>QEQM1.1B15/16 Q2</t>
  </si>
  <si>
    <t>WHH1.1B15/16 Q2</t>
  </si>
  <si>
    <t>EDGH1.1B15/16 Q2</t>
  </si>
  <si>
    <t>ESUH1.1B15/16 Q2</t>
  </si>
  <si>
    <t>Frimley1.1B15/16 Q2</t>
  </si>
  <si>
    <t>MDGH1.1B15/16 Q2</t>
  </si>
  <si>
    <t>TWH1.1B15/16 Q2</t>
  </si>
  <si>
    <t>Medway1.1B15/16 Q2</t>
  </si>
  <si>
    <t>RSCH1.1B15/16 Q2</t>
  </si>
  <si>
    <t>SASH1.1B15/16 Q2</t>
  </si>
  <si>
    <t>STR1.1B15/16 Q2</t>
  </si>
  <si>
    <t>WOR1.1B15/16 Q2</t>
  </si>
  <si>
    <t>ENG1.2B15/16 Q2</t>
  </si>
  <si>
    <t>SEC1.2B15/16 Q2</t>
  </si>
  <si>
    <t>ASPH1.2B15/16 Q2</t>
  </si>
  <si>
    <t>PRH1.2B15/16 Q2</t>
  </si>
  <si>
    <t>RSC1.2B15/16 Q2</t>
  </si>
  <si>
    <t>DVH1.2B15/16 Q2</t>
  </si>
  <si>
    <t>K&amp;C1.2B15/16 Q2</t>
  </si>
  <si>
    <t>QEQM1.2B15/16 Q2</t>
  </si>
  <si>
    <t>WHH1.2B15/16 Q2</t>
  </si>
  <si>
    <t>EDGH1.2B15/16 Q2</t>
  </si>
  <si>
    <t>ESUH1.2B15/16 Q2</t>
  </si>
  <si>
    <t>Frimley1.2B15/16 Q2</t>
  </si>
  <si>
    <t>MDGH1.2B15/16 Q2</t>
  </si>
  <si>
    <t>TWH1.2B15/16 Q2</t>
  </si>
  <si>
    <t>Medway1.2B15/16 Q2</t>
  </si>
  <si>
    <t>RSCH1.2B15/16 Q2</t>
  </si>
  <si>
    <t>SASH1.2B15/16 Q2</t>
  </si>
  <si>
    <t>STR1.2B15/16 Q2</t>
  </si>
  <si>
    <t>WOR1.2B15/16 Q2</t>
  </si>
  <si>
    <t>ENG1.3B15/16 Q2</t>
  </si>
  <si>
    <t>SEC1.3B15/16 Q2</t>
  </si>
  <si>
    <t>ASPH1.3B15/16 Q2</t>
  </si>
  <si>
    <t>PRH1.3B15/16 Q2</t>
  </si>
  <si>
    <t>RSC1.3B15/16 Q2</t>
  </si>
  <si>
    <t>DVH1.3B15/16 Q2</t>
  </si>
  <si>
    <t>K&amp;C1.3B15/16 Q2</t>
  </si>
  <si>
    <t>QEQM1.3B15/16 Q2</t>
  </si>
  <si>
    <t>WHH1.3B15/16 Q2</t>
  </si>
  <si>
    <t>EDGH1.3B15/16 Q2</t>
  </si>
  <si>
    <t>ESUH1.3B15/16 Q2</t>
  </si>
  <si>
    <t>Frimley1.3B15/16 Q2</t>
  </si>
  <si>
    <t>MDGH1.3B15/16 Q2</t>
  </si>
  <si>
    <t>TWH1.3B15/16 Q2</t>
  </si>
  <si>
    <t>Medway1.3B15/16 Q2</t>
  </si>
  <si>
    <t>RSCH1.3B15/16 Q2</t>
  </si>
  <si>
    <t>SASH1.3B15/16 Q2</t>
  </si>
  <si>
    <t>STR1.3B15/16 Q2</t>
  </si>
  <si>
    <t>WOR1.3B15/16 Q2</t>
  </si>
  <si>
    <t>ENGD215/16 Q2</t>
  </si>
  <si>
    <t>SECD215/16 Q2</t>
  </si>
  <si>
    <t>ASPHD215/16 Q2</t>
  </si>
  <si>
    <t>PRHD215/16 Q2</t>
  </si>
  <si>
    <t>RSCD215/16 Q2</t>
  </si>
  <si>
    <t>DVHD215/16 Q2</t>
  </si>
  <si>
    <t>K&amp;CD215/16 Q2</t>
  </si>
  <si>
    <t>QEQMD215/16 Q2</t>
  </si>
  <si>
    <t>WHHD215/16 Q2</t>
  </si>
  <si>
    <t>EDGHD215/16 Q2</t>
  </si>
  <si>
    <t>ESUHD215/16 Q2</t>
  </si>
  <si>
    <t>FrimleyD215/16 Q2</t>
  </si>
  <si>
    <t>MDGHD215/16 Q2</t>
  </si>
  <si>
    <t>TWHD215/16 Q2</t>
  </si>
  <si>
    <t>MedwayD215/16 Q2</t>
  </si>
  <si>
    <t>RSCHD215/16 Q2</t>
  </si>
  <si>
    <t>SASHD215/16 Q2</t>
  </si>
  <si>
    <t>STRD215/16 Q2</t>
  </si>
  <si>
    <t>WORD215/16 Q2</t>
  </si>
  <si>
    <t>ENG2.1B15/16 Q2</t>
  </si>
  <si>
    <t>SEC2.1B15/16 Q2</t>
  </si>
  <si>
    <t>ASPH2.1B15/16 Q2</t>
  </si>
  <si>
    <t>PRH2.1B15/16 Q2</t>
  </si>
  <si>
    <t>RSC2.1B15/16 Q2</t>
  </si>
  <si>
    <t>DVH2.1B15/16 Q2</t>
  </si>
  <si>
    <t>K&amp;C2.1B15/16 Q2</t>
  </si>
  <si>
    <t>QEQM2.1B15/16 Q2</t>
  </si>
  <si>
    <t>WHH2.1B15/16 Q2</t>
  </si>
  <si>
    <t>EDGH2.1B15/16 Q2</t>
  </si>
  <si>
    <t>ESUH2.1B15/16 Q2</t>
  </si>
  <si>
    <t>Frimley2.1B15/16 Q2</t>
  </si>
  <si>
    <t>MDGH2.1B15/16 Q2</t>
  </si>
  <si>
    <t>TWH2.1B15/16 Q2</t>
  </si>
  <si>
    <t>Medway2.1B15/16 Q2</t>
  </si>
  <si>
    <t>RSCH2.1B15/16 Q2</t>
  </si>
  <si>
    <t>SASH2.1B15/16 Q2</t>
  </si>
  <si>
    <t>STR2.1B15/16 Q2</t>
  </si>
  <si>
    <t>WOR2.1B15/16 Q2</t>
  </si>
  <si>
    <t>ENG2.2B15/16 Q2</t>
  </si>
  <si>
    <t>SEC2.2B15/16 Q2</t>
  </si>
  <si>
    <t>ASPH2.2B15/16 Q2</t>
  </si>
  <si>
    <t>PRH2.2B15/16 Q2</t>
  </si>
  <si>
    <t>RSC2.2B15/16 Q2</t>
  </si>
  <si>
    <t>DVH2.2B15/16 Q2</t>
  </si>
  <si>
    <t>SASH7.1B13/14 Q4</t>
  </si>
  <si>
    <t>STR7.1B13/14 Q4</t>
  </si>
  <si>
    <t>WOR7.1B13/14 Q4</t>
  </si>
  <si>
    <t>ENG7.2B13/14 Q4</t>
  </si>
  <si>
    <t>SEC7.2B13/14 Q4</t>
  </si>
  <si>
    <t>ASPH7.2B13/14 Q4</t>
  </si>
  <si>
    <t>PRH7.2B13/14 Q4</t>
  </si>
  <si>
    <t>RSC7.2B13/14 Q4</t>
  </si>
  <si>
    <t>DVH7.2B13/14 Q4</t>
  </si>
  <si>
    <t>K&amp;C7.2B13/14 Q4</t>
  </si>
  <si>
    <t>QEQM7.2B13/14 Q4</t>
  </si>
  <si>
    <t>WHH7.2B13/14 Q4</t>
  </si>
  <si>
    <t>CONQ7.2B13/14 Q4</t>
  </si>
  <si>
    <t>EDGH7.2B13/14 Q4</t>
  </si>
  <si>
    <t>ESUH7.2B13/14 Q4</t>
  </si>
  <si>
    <t>Frimley7.2B13/14 Q4</t>
  </si>
  <si>
    <t>MDGH7.2B13/14 Q4</t>
  </si>
  <si>
    <t>TWH7.2B13/14 Q4</t>
  </si>
  <si>
    <t>EDGHD814/15 Q3</t>
  </si>
  <si>
    <t>ESUHD814/15 Q3</t>
  </si>
  <si>
    <t>FrimleyD814/15 Q3</t>
  </si>
  <si>
    <t>MDGHD814/15 Q3</t>
  </si>
  <si>
    <t>TWHD814/15 Q3</t>
  </si>
  <si>
    <t>MedwayD814/15 Q3</t>
  </si>
  <si>
    <t>RSCHD814/15 Q3</t>
  </si>
  <si>
    <t>SASHD814/15 Q3</t>
  </si>
  <si>
    <t>STRD814/15 Q3</t>
  </si>
  <si>
    <t>WORD814/15 Q3</t>
  </si>
  <si>
    <t>ENG8.1B14/15 Q3</t>
  </si>
  <si>
    <t>SEC8.1B14/15 Q3</t>
  </si>
  <si>
    <t>ASPH8.1B14/15 Q3</t>
  </si>
  <si>
    <t>PRH8.1B14/15 Q3</t>
  </si>
  <si>
    <t>RSC8.1B14/15 Q3</t>
  </si>
  <si>
    <t>DVH8.1B14/15 Q3</t>
  </si>
  <si>
    <t>K&amp;C8.1B14/15 Q3</t>
  </si>
  <si>
    <t>TWH1.3B13/14 Q3</t>
  </si>
  <si>
    <t>Medway1.3B13/14 Q3</t>
  </si>
  <si>
    <t>RSCH1.3B13/14 Q3</t>
  </si>
  <si>
    <t>SASH1.3B13/14 Q3</t>
  </si>
  <si>
    <t>STR1.3B13/14 Q3</t>
  </si>
  <si>
    <t>WOR1.3B13/14 Q3</t>
  </si>
  <si>
    <t>ENGD213/14 Q3</t>
  </si>
  <si>
    <t>SECD213/14 Q3</t>
  </si>
  <si>
    <t>ASPHD213/14 Q3</t>
  </si>
  <si>
    <t>PRHD213/14 Q3</t>
  </si>
  <si>
    <t>RSCD213/14 Q3</t>
  </si>
  <si>
    <t>DVHD213/14 Q3</t>
  </si>
  <si>
    <t>K&amp;CD213/14 Q3</t>
  </si>
  <si>
    <t>QEQMD213/14 Q3</t>
  </si>
  <si>
    <t>WHHD213/14 Q3</t>
  </si>
  <si>
    <t>CONQD213/14 Q3</t>
  </si>
  <si>
    <t>EDGHD213/14 Q3</t>
  </si>
  <si>
    <t>ESUHD213/14 Q3</t>
  </si>
  <si>
    <t>FrimleyD213/14 Q3</t>
  </si>
  <si>
    <t>MDGHD213/14 Q3</t>
  </si>
  <si>
    <t>TWHD213/14 Q3</t>
  </si>
  <si>
    <t>MedwayD213/14 Q3</t>
  </si>
  <si>
    <t>RSCHD213/14 Q3</t>
  </si>
  <si>
    <t>SASHD213/14 Q3</t>
  </si>
  <si>
    <t>STRD213/14 Q3</t>
  </si>
  <si>
    <t>WORD213/14 Q3</t>
  </si>
  <si>
    <t>ENG2.1B13/14 Q3</t>
  </si>
  <si>
    <t>SEC2.1B13/14 Q3</t>
  </si>
  <si>
    <t>ASPH2.1B13/14 Q3</t>
  </si>
  <si>
    <t>PRH2.1B13/14 Q3</t>
  </si>
  <si>
    <t>RSC2.1B13/14 Q3</t>
  </si>
  <si>
    <t>RSC4.6B14/15 Q2</t>
  </si>
  <si>
    <t>PRH4.6B14/15 Q2</t>
  </si>
  <si>
    <t>DVH4.6B14/15 Q2</t>
  </si>
  <si>
    <t>MDGH4.6B14/15 Q2</t>
  </si>
  <si>
    <t>SEC4.6B14/15 Q2</t>
  </si>
  <si>
    <t>ENG4.6B14/15 Q2</t>
  </si>
  <si>
    <t>WOR4.6B14/15 Q2</t>
  </si>
  <si>
    <t>Frimley4.6B14/15 Q2</t>
  </si>
  <si>
    <t>RSCH4.6B14/15 Q2</t>
  </si>
  <si>
    <t>WHH4.6B14/15 Q2</t>
  </si>
  <si>
    <t>ESUH4.6B14/15 Q2</t>
  </si>
  <si>
    <t>QEQM4.6B14/15 Q2</t>
  </si>
  <si>
    <t>STR4.6B14/15 Q2</t>
  </si>
  <si>
    <t>ASPH4.6B14/15 Q2</t>
  </si>
  <si>
    <t>K&amp;C4.6B14/15 Q2</t>
  </si>
  <si>
    <t>SASH4.6B14/15 Q2</t>
  </si>
  <si>
    <t>K&amp;C5.1B14/15 Q2</t>
  </si>
  <si>
    <t>Medway5.1B14/15 Q2</t>
  </si>
  <si>
    <t>PRH5.1B14/15 Q2</t>
  </si>
  <si>
    <t>Frimley5.1B14/15 Q2</t>
  </si>
  <si>
    <t>STR5.1B14/15 Q2</t>
  </si>
  <si>
    <t>DVH5.1B14/15 Q2</t>
  </si>
  <si>
    <t>RSC5.1B14/15 Q2</t>
  </si>
  <si>
    <t>ENG5.1B14/15 Q2</t>
  </si>
  <si>
    <t>SEC5.1B14/15 Q2</t>
  </si>
  <si>
    <t>WOR5.1B14/15 Q2</t>
  </si>
  <si>
    <t>WHH5.1B14/15 Q2</t>
  </si>
  <si>
    <t>ASPH5.1B14/15 Q2</t>
  </si>
  <si>
    <t>ESUH5.1B14/15 Q2</t>
  </si>
  <si>
    <t>QEQM5.1B14/15 Q2</t>
  </si>
  <si>
    <t>EDGH5.1B14/15 Q2</t>
  </si>
  <si>
    <t>TWH5.1B14/15 Q2</t>
  </si>
  <si>
    <t>MDGH5.1B14/15 Q2</t>
  </si>
  <si>
    <t>RSCH5.1B14/15 Q2</t>
  </si>
  <si>
    <t>SASH5.1B14/15 Q2</t>
  </si>
  <si>
    <t>K&amp;C5.2B14/15 Q2</t>
  </si>
  <si>
    <t>EDGH5.2B14/15 Q2</t>
  </si>
  <si>
    <t>TWH5.2B14/15 Q2</t>
  </si>
  <si>
    <t>QEQM5.2B14/15 Q2</t>
  </si>
  <si>
    <t>Frimley5.2B14/15 Q2</t>
  </si>
  <si>
    <t>RSCH5.2B14/15 Q2</t>
  </si>
  <si>
    <t>SASH5.2B14/15 Q2</t>
  </si>
  <si>
    <t>SEC5.2B14/15 Q2</t>
  </si>
  <si>
    <t>WHH5.2B14/15 Q2</t>
  </si>
  <si>
    <t>RSC5.2B14/15 Q2</t>
  </si>
  <si>
    <t>Medway5.2B14/15 Q2</t>
  </si>
  <si>
    <t>ENG5.2B14/15 Q2</t>
  </si>
  <si>
    <t>WOR5.2B14/15 Q2</t>
  </si>
  <si>
    <t>PRH5.2B14/15 Q2</t>
  </si>
  <si>
    <t>DVH5.2B14/15 Q2</t>
  </si>
  <si>
    <t>MDGH5.2B14/15 Q2</t>
  </si>
  <si>
    <t>STR5.2B14/15 Q2</t>
  </si>
  <si>
    <t>ESUH5.2B14/15 Q2</t>
  </si>
  <si>
    <t>ASPH5.2B14/15 Q2</t>
  </si>
  <si>
    <t>PRH5.3B14/15 Q2</t>
  </si>
  <si>
    <t>Medway5.3B14/15 Q2</t>
  </si>
  <si>
    <t>DVH5.3B14/15 Q2</t>
  </si>
  <si>
    <t>K&amp;C5.3B14/15 Q2</t>
  </si>
  <si>
    <t>ESUH5.3B14/15 Q2</t>
  </si>
  <si>
    <t>TWH5.3B14/15 Q2</t>
  </si>
  <si>
    <t>EDGH5.3B14/15 Q2</t>
  </si>
  <si>
    <t>ASPH5.3B14/15 Q2</t>
  </si>
  <si>
    <t>SEC5.3B14/15 Q2</t>
  </si>
  <si>
    <t>ENG5.3B14/15 Q2</t>
  </si>
  <si>
    <t>RSC5.3B14/15 Q2</t>
  </si>
  <si>
    <t>STR5.3B14/15 Q2</t>
  </si>
  <si>
    <t>QEQM5.3B14/15 Q2</t>
  </si>
  <si>
    <t>Frimley5.3B14/15 Q2</t>
  </si>
  <si>
    <t>SASH5.3B14/15 Q2</t>
  </si>
  <si>
    <t>MDGH5.3B14/15 Q2</t>
  </si>
  <si>
    <t>WOR5.3B14/15 Q2</t>
  </si>
  <si>
    <t>RSCH5.3B14/15 Q2</t>
  </si>
  <si>
    <t>WHH5.3B14/15 Q2</t>
  </si>
  <si>
    <t>K&amp;C5.4B14/15 Q2</t>
  </si>
  <si>
    <t>PRH5.4B14/15 Q2</t>
  </si>
  <si>
    <t>Medway5.4B14/15 Q2</t>
  </si>
  <si>
    <t>DVH5.4B14/15 Q2</t>
  </si>
  <si>
    <t>EDGH5.4B14/15 Q2</t>
  </si>
  <si>
    <t>TWH5.4B14/15 Q2</t>
  </si>
  <si>
    <t>Frimley5.4B14/15 Q2</t>
  </si>
  <si>
    <t>QEQM5.4B14/15 Q2</t>
  </si>
  <si>
    <t>RSC5.4B14/15 Q2</t>
  </si>
  <si>
    <t>SEC5.4B14/15 Q2</t>
  </si>
  <si>
    <t>ESUH5.4B14/15 Q2</t>
  </si>
  <si>
    <t>STR5.4B14/15 Q2</t>
  </si>
  <si>
    <t>ENG5.4B14/15 Q2</t>
  </si>
  <si>
    <t>SASH5.4B14/15 Q2</t>
  </si>
  <si>
    <t>ASPH5.4B14/15 Q2</t>
  </si>
  <si>
    <t>WOR5.4B14/15 Q2</t>
  </si>
  <si>
    <t>RSCH5.4B14/15 Q2</t>
  </si>
  <si>
    <t>MDGH5.4B14/15 Q2</t>
  </si>
  <si>
    <t>WHH5.4B14/15 Q2</t>
  </si>
  <si>
    <t>K&amp;C6.1B14/15 Q2</t>
  </si>
  <si>
    <t>Medway6.1B14/15 Q2</t>
  </si>
  <si>
    <t>RSC6.1B14/15 Q2</t>
  </si>
  <si>
    <t>Frimley6.1B14/15 Q2</t>
  </si>
  <si>
    <t>STR6.1B14/15 Q2</t>
  </si>
  <si>
    <t>PRH6.1B14/15 Q2</t>
  </si>
  <si>
    <t>SEC6.1B14/15 Q2</t>
  </si>
  <si>
    <t>WOR6.1B14/15 Q2</t>
  </si>
  <si>
    <t>ENG6.1B14/15 Q2</t>
  </si>
  <si>
    <t>QEQM6.1B14/15 Q2</t>
  </si>
  <si>
    <t>ESUH6.1B14/15 Q2</t>
  </si>
  <si>
    <t>EDGH6.1B14/15 Q2</t>
  </si>
  <si>
    <t>RSCH6.1B14/15 Q2</t>
  </si>
  <si>
    <t>WHH6.1B14/15 Q2</t>
  </si>
  <si>
    <t>ASPH6.1B14/15 Q2</t>
  </si>
  <si>
    <t>DVH6.1B14/15 Q2</t>
  </si>
  <si>
    <t>TWH6.1B14/15 Q2</t>
  </si>
  <si>
    <t>MDGH6.1B14/15 Q2</t>
  </si>
  <si>
    <t>SASH6.1B14/15 Q2</t>
  </si>
  <si>
    <t>K&amp;C6.2B14/15 Q2</t>
  </si>
  <si>
    <t>PRH6.2B14/15 Q2</t>
  </si>
  <si>
    <t>DVH6.2B14/15 Q2</t>
  </si>
  <si>
    <t>EDGH6.2B14/15 Q2</t>
  </si>
  <si>
    <t>SASH6.2B14/15 Q2</t>
  </si>
  <si>
    <t>WHH6.2B14/15 Q2</t>
  </si>
  <si>
    <t>TWH6.2B14/15 Q2</t>
  </si>
  <si>
    <t>ENG6.2B14/15 Q2</t>
  </si>
  <si>
    <t>SEC6.2B14/15 Q2</t>
  </si>
  <si>
    <t>ESUH6.2B14/15 Q2</t>
  </si>
  <si>
    <t>RSC6.2B14/15 Q2</t>
  </si>
  <si>
    <t>STR6.2B14/15 Q2</t>
  </si>
  <si>
    <t>Medway6.2B14/15 Q2</t>
  </si>
  <si>
    <t>WOR6.2B14/15 Q2</t>
  </si>
  <si>
    <t>RSCH6.2B14/15 Q2</t>
  </si>
  <si>
    <t>QEQM6.2B14/15 Q2</t>
  </si>
  <si>
    <t>MDGH6.2B14/15 Q2</t>
  </si>
  <si>
    <t>Frimley6.2B14/15 Q2</t>
  </si>
  <si>
    <t>ASPH6.2B14/15 Q2</t>
  </si>
  <si>
    <t>ESUH6.3B14/15 Q2</t>
  </si>
  <si>
    <t>K&amp;C6.3B14/15 Q2</t>
  </si>
  <si>
    <t>TWH6.3B14/15 Q2</t>
  </si>
  <si>
    <t>Medway6.3B14/15 Q2</t>
  </si>
  <si>
    <t>STR6.3B14/15 Q2</t>
  </si>
  <si>
    <t>RSC6.3B14/15 Q2</t>
  </si>
  <si>
    <t>EDGH6.3B14/15 Q2</t>
  </si>
  <si>
    <t>PRH6.3B14/15 Q2</t>
  </si>
  <si>
    <t>SASH6.3B14/15 Q2</t>
  </si>
  <si>
    <t>MDGH6.3B14/15 Q2</t>
  </si>
  <si>
    <t>DVH6.3B14/15 Q2</t>
  </si>
  <si>
    <t>QEQM6.3B14/15 Q2</t>
  </si>
  <si>
    <t>ASPH6.3B14/15 Q2</t>
  </si>
  <si>
    <t>SEC6.3B14/15 Q2</t>
  </si>
  <si>
    <t>ENG6.3B14/15 Q2</t>
  </si>
  <si>
    <t>WOR6.3B14/15 Q2</t>
  </si>
  <si>
    <t>Frimley6.3B14/15 Q2</t>
  </si>
  <si>
    <t>WHH6.3B14/15 Q2</t>
  </si>
  <si>
    <t>RSCH6.3B14/15 Q2</t>
  </si>
  <si>
    <t>K&amp;C6.4B14/15 Q2</t>
  </si>
  <si>
    <t>Medway6.4B14/15 Q2</t>
  </si>
  <si>
    <t>PRH6.4B14/15 Q2</t>
  </si>
  <si>
    <t>ESUH6.4B14/15 Q2</t>
  </si>
  <si>
    <t>RSC6.4B14/15 Q2</t>
  </si>
  <si>
    <t>STR6.4B14/15 Q2</t>
  </si>
  <si>
    <t>TWH6.4B14/15 Q2</t>
  </si>
  <si>
    <t>EDGH6.4B14/15 Q2</t>
  </si>
  <si>
    <t>DVH6.4B14/15 Q2</t>
  </si>
  <si>
    <t>SASH6.4B14/15 Q2</t>
  </si>
  <si>
    <t>ENG6.4B14/15 Q2</t>
  </si>
  <si>
    <t>SEC6.4B14/15 Q2</t>
  </si>
  <si>
    <t>QEQM6.4B14/15 Q2</t>
  </si>
  <si>
    <t>MDGH6.4B14/15 Q2</t>
  </si>
  <si>
    <t>WHH6.4B14/15 Q2</t>
  </si>
  <si>
    <t>WOR6.4B14/15 Q2</t>
  </si>
  <si>
    <t>Frimley6.4B14/15 Q2</t>
  </si>
  <si>
    <t>ASPH6.4B14/15 Q2</t>
  </si>
  <si>
    <t>RSCH6.4B14/15 Q2</t>
  </si>
  <si>
    <t>K&amp;C7.1B14/15 Q2</t>
  </si>
  <si>
    <t>Frimley7.1B14/15 Q2</t>
  </si>
  <si>
    <t>EDGH7.1B14/15 Q2</t>
  </si>
  <si>
    <t>Medway7.1B14/15 Q2</t>
  </si>
  <si>
    <t>QEQM7.1B14/15 Q2</t>
  </si>
  <si>
    <t>MDGH7.1B14/15 Q2</t>
  </si>
  <si>
    <t>ESUH7.1B14/15 Q2</t>
  </si>
  <si>
    <t>DVH7.1B14/15 Q2</t>
  </si>
  <si>
    <t>RSC7.1B14/15 Q2</t>
  </si>
  <si>
    <t>WHH7.1B14/15 Q2</t>
  </si>
  <si>
    <t>SEC7.1B14/15 Q2</t>
  </si>
  <si>
    <t>TWH7.1B14/15 Q2</t>
  </si>
  <si>
    <t>ENG7.1B14/15 Q2</t>
  </si>
  <si>
    <t>WOR7.1B14/15 Q2</t>
  </si>
  <si>
    <t>ASPH7.1B14/15 Q2</t>
  </si>
  <si>
    <t>PRH7.1B14/15 Q2</t>
  </si>
  <si>
    <t>STR7.1B14/15 Q2</t>
  </si>
  <si>
    <t>SASH7.1B14/15 Q2</t>
  </si>
  <si>
    <t>RSCH7.1B14/15 Q2</t>
  </si>
  <si>
    <t>Frimley7.2B14/15 Q2</t>
  </si>
  <si>
    <t>K&amp;C7.2B14/15 Q2</t>
  </si>
  <si>
    <t>RSCH7.2B14/15 Q2</t>
  </si>
  <si>
    <t>DVH7.2B14/15 Q2</t>
  </si>
  <si>
    <t>QEQM7.2B14/15 Q2</t>
  </si>
  <si>
    <t>EDGH7.2B14/15 Q2</t>
  </si>
  <si>
    <t>MDGH7.2B14/15 Q2</t>
  </si>
  <si>
    <t>TWH7.2B14/15 Q2</t>
  </si>
  <si>
    <t>WOR7.2B14/15 Q2</t>
  </si>
  <si>
    <t>ENG7.2B14/15 Q2</t>
  </si>
  <si>
    <t>ESUH7.2B14/15 Q2</t>
  </si>
  <si>
    <t>SEC7.2B14/15 Q2</t>
  </si>
  <si>
    <t>Medway7.2B14/15 Q2</t>
  </si>
  <si>
    <t>PRH7.2B14/15 Q2</t>
  </si>
  <si>
    <t>STR7.2B14/15 Q2</t>
  </si>
  <si>
    <t>SASH7.2B14/15 Q2</t>
  </si>
  <si>
    <t>RSC7.2B14/15 Q2</t>
  </si>
  <si>
    <t>ASPH7.2B14/15 Q2</t>
  </si>
  <si>
    <t>WHH7.2B14/15 Q2</t>
  </si>
  <si>
    <t>K&amp;C7.3B14/15 Q2</t>
  </si>
  <si>
    <t>TWH7.3B14/15 Q2</t>
  </si>
  <si>
    <t>EDGH7.3B14/15 Q2</t>
  </si>
  <si>
    <t>DVH7.3B14/15 Q2</t>
  </si>
  <si>
    <t>ESUH7.3B14/15 Q2</t>
  </si>
  <si>
    <t>QEQM7.3B14/15 Q2</t>
  </si>
  <si>
    <t>Medway7.3B14/15 Q2</t>
  </si>
  <si>
    <t>Frimley7.3B14/15 Q2</t>
  </si>
  <si>
    <t>PRH7.3B14/15 Q2</t>
  </si>
  <si>
    <t>SEC7.3B14/15 Q2</t>
  </si>
  <si>
    <t>STR7.3B14/15 Q2</t>
  </si>
  <si>
    <t>ENG7.3B14/15 Q2</t>
  </si>
  <si>
    <t>ASPH7.3B14/15 Q2</t>
  </si>
  <si>
    <t>SASH7.3B14/15 Q2</t>
  </si>
  <si>
    <t>RSC7.3B14/15 Q2</t>
  </si>
  <si>
    <t>WOR7.3B14/15 Q2</t>
  </si>
  <si>
    <t>WHH7.3B14/15 Q2</t>
  </si>
  <si>
    <t>RSCH7.3B14/15 Q2</t>
  </si>
  <si>
    <t>MDGH7.3B14/15 Q2</t>
  </si>
  <si>
    <t>K&amp;C7.4B14/15 Q2</t>
  </si>
  <si>
    <t>Frimley7.4B14/15 Q2</t>
  </si>
  <si>
    <t>TWH7.4B14/15 Q2</t>
  </si>
  <si>
    <t>EDGH7.4B14/15 Q2</t>
  </si>
  <si>
    <t>DVH7.4B14/15 Q2</t>
  </si>
  <si>
    <t>QEQM7.4B14/15 Q2</t>
  </si>
  <si>
    <t>ESUH7.4B14/15 Q2</t>
  </si>
  <si>
    <t>Medway7.4B14/15 Q2</t>
  </si>
  <si>
    <t>ENG7.4B14/15 Q2</t>
  </si>
  <si>
    <t>SEC7.4B14/15 Q2</t>
  </si>
  <si>
    <t>WOR7.4B14/15 Q2</t>
  </si>
  <si>
    <t>PRH7.4B14/15 Q2</t>
  </si>
  <si>
    <t>MDGH7.4B14/15 Q2</t>
  </si>
  <si>
    <t>RSC7.4B14/15 Q2</t>
  </si>
  <si>
    <t>ASPH7.4B14/15 Q2</t>
  </si>
  <si>
    <t>STR7.4B14/15 Q2</t>
  </si>
  <si>
    <t>Frimley5.1B15/16 Q2</t>
  </si>
  <si>
    <t>MDGH5.1B15/16 Q2</t>
  </si>
  <si>
    <t>TWH5.1B15/16 Q2</t>
  </si>
  <si>
    <t>Medway5.1B15/16 Q2</t>
  </si>
  <si>
    <t>RSCH5.1B15/16 Q2</t>
  </si>
  <si>
    <t>SASH5.1B15/16 Q2</t>
  </si>
  <si>
    <t>STR5.1B15/16 Q2</t>
  </si>
  <si>
    <t>WOR5.1B15/16 Q2</t>
  </si>
  <si>
    <t>ENG5.2B15/16 Q2</t>
  </si>
  <si>
    <t>SEC5.2B15/16 Q2</t>
  </si>
  <si>
    <t>ASPH5.2B15/16 Q2</t>
  </si>
  <si>
    <t>PRH5.2B15/16 Q2</t>
  </si>
  <si>
    <t>RSC5.2B15/16 Q2</t>
  </si>
  <si>
    <t>DVH5.2B15/16 Q2</t>
  </si>
  <si>
    <t>K&amp;C5.2B15/16 Q2</t>
  </si>
  <si>
    <t>QEQM5.2B15/16 Q2</t>
  </si>
  <si>
    <t>WHH5.2B15/16 Q2</t>
  </si>
  <si>
    <t>EDGH5.2B15/16 Q2</t>
  </si>
  <si>
    <t>ESUH5.2B15/16 Q2</t>
  </si>
  <si>
    <t>Frimley5.2B15/16 Q2</t>
  </si>
  <si>
    <t>MDGH5.2B15/16 Q2</t>
  </si>
  <si>
    <t>TWH5.2B15/16 Q2</t>
  </si>
  <si>
    <t>Medway5.2B15/16 Q2</t>
  </si>
  <si>
    <t>RSCH5.2B15/16 Q2</t>
  </si>
  <si>
    <t>SASH5.2B15/16 Q2</t>
  </si>
  <si>
    <t>STR5.2B15/16 Q2</t>
  </si>
  <si>
    <t>WOR5.2B15/16 Q2</t>
  </si>
  <si>
    <t>ENG5.3B15/16 Q2</t>
  </si>
  <si>
    <t>SEC5.3B15/16 Q2</t>
  </si>
  <si>
    <t>ASPH5.3B15/16 Q2</t>
  </si>
  <si>
    <t>PRH5.3B15/16 Q2</t>
  </si>
  <si>
    <t>RSC5.3B15/16 Q2</t>
  </si>
  <si>
    <t>DVH5.3B15/16 Q2</t>
  </si>
  <si>
    <t>K&amp;C5.3B15/16 Q2</t>
  </si>
  <si>
    <t>QEQM5.3B15/16 Q2</t>
  </si>
  <si>
    <t>WHH5.3B15/16 Q2</t>
  </si>
  <si>
    <t>EDGH5.3B15/16 Q2</t>
  </si>
  <si>
    <t>ESUH5.3B15/16 Q2</t>
  </si>
  <si>
    <t>Frimley5.3B15/16 Q2</t>
  </si>
  <si>
    <t>MDGH5.3B15/16 Q2</t>
  </si>
  <si>
    <t>TWH5.3B15/16 Q2</t>
  </si>
  <si>
    <t>Medway5.3B15/16 Q2</t>
  </si>
  <si>
    <t>RSCH5.3B15/16 Q2</t>
  </si>
  <si>
    <t>SASH5.3B15/16 Q2</t>
  </si>
  <si>
    <t>STR5.3B15/16 Q2</t>
  </si>
  <si>
    <t>WOR5.3B15/16 Q2</t>
  </si>
  <si>
    <t>ENG5.4B15/16 Q2</t>
  </si>
  <si>
    <t>SEC5.4B15/16 Q2</t>
  </si>
  <si>
    <t>ASPH5.4B15/16 Q2</t>
  </si>
  <si>
    <t>PRH5.4B15/16 Q2</t>
  </si>
  <si>
    <t>RSC5.4B15/16 Q2</t>
  </si>
  <si>
    <t>DVH5.4B15/16 Q2</t>
  </si>
  <si>
    <t>K&amp;C5.4B15/16 Q2</t>
  </si>
  <si>
    <t>QEQM5.4B15/16 Q2</t>
  </si>
  <si>
    <t>WHH5.4B15/16 Q2</t>
  </si>
  <si>
    <t>EDGH5.4B15/16 Q2</t>
  </si>
  <si>
    <t>ESUH5.4B15/16 Q2</t>
  </si>
  <si>
    <t>Frimley5.4B15/16 Q2</t>
  </si>
  <si>
    <t>MDGH5.4B15/16 Q2</t>
  </si>
  <si>
    <t>TWH5.4B15/16 Q2</t>
  </si>
  <si>
    <t>Medway5.4B15/16 Q2</t>
  </si>
  <si>
    <t>RSCH5.4B15/16 Q2</t>
  </si>
  <si>
    <t>SASH5.4B15/16 Q2</t>
  </si>
  <si>
    <t>STR5.4B15/16 Q2</t>
  </si>
  <si>
    <t>WOR5.4B15/16 Q2</t>
  </si>
  <si>
    <t>ENGD615/16 Q2</t>
  </si>
  <si>
    <t>SECD615/16 Q2</t>
  </si>
  <si>
    <t>ASPHD615/16 Q2</t>
  </si>
  <si>
    <t>PRHD615/16 Q2</t>
  </si>
  <si>
    <t>RSCD615/16 Q2</t>
  </si>
  <si>
    <t>DVHD615/16 Q2</t>
  </si>
  <si>
    <t>K&amp;CD615/16 Q2</t>
  </si>
  <si>
    <t>QEQMD615/16 Q2</t>
  </si>
  <si>
    <t>WHHD615/16 Q2</t>
  </si>
  <si>
    <t>EDGHD615/16 Q2</t>
  </si>
  <si>
    <t>ESUHD615/16 Q2</t>
  </si>
  <si>
    <t>FrimleyD615/16 Q2</t>
  </si>
  <si>
    <t>MDGHD615/16 Q2</t>
  </si>
  <si>
    <t>TWHD615/16 Q2</t>
  </si>
  <si>
    <t>MedwayD615/16 Q2</t>
  </si>
  <si>
    <t>RSCHD615/16 Q2</t>
  </si>
  <si>
    <t>SASHD615/16 Q2</t>
  </si>
  <si>
    <t>STRD615/16 Q2</t>
  </si>
  <si>
    <t>WORD615/16 Q2</t>
  </si>
  <si>
    <t>ENG6.1B15/16 Q2</t>
  </si>
  <si>
    <t>SEC6.1B15/16 Q2</t>
  </si>
  <si>
    <t>ASPH6.1B15/16 Q2</t>
  </si>
  <si>
    <t>PRH6.1B15/16 Q2</t>
  </si>
  <si>
    <t>RSC6.1B15/16 Q2</t>
  </si>
  <si>
    <t>DVH6.1B15/16 Q2</t>
  </si>
  <si>
    <t>K&amp;C6.1B15/16 Q2</t>
  </si>
  <si>
    <t>QEQM6.1B15/16 Q2</t>
  </si>
  <si>
    <t>WHH6.1B15/16 Q2</t>
  </si>
  <si>
    <t>EDGH6.1B15/16 Q2</t>
  </si>
  <si>
    <t>ESUH6.1B15/16 Q2</t>
  </si>
  <si>
    <t>Frimley6.1B15/16 Q2</t>
  </si>
  <si>
    <t>MDGH6.1B15/16 Q2</t>
  </si>
  <si>
    <t>TWH6.1B15/16 Q2</t>
  </si>
  <si>
    <t>Medway6.1B15/16 Q2</t>
  </si>
  <si>
    <t>RSCH6.1B15/16 Q2</t>
  </si>
  <si>
    <t>SASH6.1B15/16 Q2</t>
  </si>
  <si>
    <t>STR6.1B15/16 Q2</t>
  </si>
  <si>
    <t>WOR6.1B15/16 Q2</t>
  </si>
  <si>
    <t>ENG6.2B15/16 Q2</t>
  </si>
  <si>
    <t>SEC6.2B15/16 Q2</t>
  </si>
  <si>
    <t>ASPH6.2B15/16 Q2</t>
  </si>
  <si>
    <t>PRH6.2B15/16 Q2</t>
  </si>
  <si>
    <t>RSC6.2B15/16 Q2</t>
  </si>
  <si>
    <t>DVH6.2B15/16 Q2</t>
  </si>
  <si>
    <t>K&amp;C6.2B15/16 Q2</t>
  </si>
  <si>
    <t>QEQM6.2B15/16 Q2</t>
  </si>
  <si>
    <t>WHH6.2B15/16 Q2</t>
  </si>
  <si>
    <t>EDGH6.2B15/16 Q2</t>
  </si>
  <si>
    <t>ESUH6.2B15/16 Q2</t>
  </si>
  <si>
    <t>Frimley6.2B15/16 Q2</t>
  </si>
  <si>
    <t>MDGH6.2B15/16 Q2</t>
  </si>
  <si>
    <t>TWH6.2B15/16 Q2</t>
  </si>
  <si>
    <t>Medway6.2B15/16 Q2</t>
  </si>
  <si>
    <t>RSCH6.2B15/16 Q2</t>
  </si>
  <si>
    <t>SASH6.2B15/16 Q2</t>
  </si>
  <si>
    <t>STR6.2B15/16 Q2</t>
  </si>
  <si>
    <t>WOR6.2B15/16 Q2</t>
  </si>
  <si>
    <t>ENG6.3B15/16 Q2</t>
  </si>
  <si>
    <t>SEC6.3B15/16 Q2</t>
  </si>
  <si>
    <t>ASPH6.3B15/16 Q2</t>
  </si>
  <si>
    <t>PRH6.3B15/16 Q2</t>
  </si>
  <si>
    <t>RSC6.3B15/16 Q2</t>
  </si>
  <si>
    <t>DVH6.3B15/16 Q2</t>
  </si>
  <si>
    <t>K&amp;C6.3B15/16 Q2</t>
  </si>
  <si>
    <t>QEQM6.3B15/16 Q2</t>
  </si>
  <si>
    <t>WHH6.3B15/16 Q2</t>
  </si>
  <si>
    <t>EDGH6.3B15/16 Q2</t>
  </si>
  <si>
    <t>ESUH6.3B15/16 Q2</t>
  </si>
  <si>
    <t>Frimley6.3B15/16 Q2</t>
  </si>
  <si>
    <t>MDGH6.3B15/16 Q2</t>
  </si>
  <si>
    <t>TWH6.3B15/16 Q2</t>
  </si>
  <si>
    <t>Medway6.3B15/16 Q2</t>
  </si>
  <si>
    <t>RSCH6.3B15/16 Q2</t>
  </si>
  <si>
    <t>SASH6.3B15/16 Q2</t>
  </si>
  <si>
    <t>STR6.3B15/16 Q2</t>
  </si>
  <si>
    <t>WOR6.3B15/16 Q2</t>
  </si>
  <si>
    <t>ENG6.4B15/16 Q2</t>
  </si>
  <si>
    <t>SEC6.4B15/16 Q2</t>
  </si>
  <si>
    <t>ASPH6.4B15/16 Q2</t>
  </si>
  <si>
    <t>PRH6.4B15/16 Q2</t>
  </si>
  <si>
    <t>RSC6.4B15/16 Q2</t>
  </si>
  <si>
    <t>DVH6.4B15/16 Q2</t>
  </si>
  <si>
    <t>K&amp;C6.4B15/16 Q2</t>
  </si>
  <si>
    <t>QEQM6.4B15/16 Q2</t>
  </si>
  <si>
    <t>WHH6.4B15/16 Q2</t>
  </si>
  <si>
    <t>EDGH6.4B15/16 Q2</t>
  </si>
  <si>
    <t>ESUH6.4B15/16 Q2</t>
  </si>
  <si>
    <t>Frimley6.4B15/16 Q2</t>
  </si>
  <si>
    <t>MDGH6.4B15/16 Q2</t>
  </si>
  <si>
    <t>TWH6.4B15/16 Q2</t>
  </si>
  <si>
    <t>Medway6.4B15/16 Q2</t>
  </si>
  <si>
    <t>RSCH6.4B15/16 Q2</t>
  </si>
  <si>
    <t>SASH6.4B15/16 Q2</t>
  </si>
  <si>
    <t>STR6.4B15/16 Q2</t>
  </si>
  <si>
    <t>WOR6.4B15/16 Q2</t>
  </si>
  <si>
    <t>ENGD715/16 Q2</t>
  </si>
  <si>
    <t>SECD715/16 Q2</t>
  </si>
  <si>
    <t>ASPHD715/16 Q2</t>
  </si>
  <si>
    <t>PRHD715/16 Q2</t>
  </si>
  <si>
    <t>RSCD715/16 Q2</t>
  </si>
  <si>
    <t>DVHD715/16 Q2</t>
  </si>
  <si>
    <t>K&amp;CD715/16 Q2</t>
  </si>
  <si>
    <t>QEQMD715/16 Q2</t>
  </si>
  <si>
    <t>WHHD715/16 Q2</t>
  </si>
  <si>
    <t>EDGHD715/16 Q2</t>
  </si>
  <si>
    <t>ESUHD715/16 Q2</t>
  </si>
  <si>
    <t>FrimleyD715/16 Q2</t>
  </si>
  <si>
    <t>MDGHD715/16 Q2</t>
  </si>
  <si>
    <t>TWHD715/16 Q2</t>
  </si>
  <si>
    <t>MedwayD715/16 Q2</t>
  </si>
  <si>
    <t>RSCHD715/16 Q2</t>
  </si>
  <si>
    <t>SASHD715/16 Q2</t>
  </si>
  <si>
    <t>STRD715/16 Q2</t>
  </si>
  <si>
    <t>WORD715/16 Q2</t>
  </si>
  <si>
    <t>ENG7.1B15/16 Q2</t>
  </si>
  <si>
    <t>SEC7.1B15/16 Q2</t>
  </si>
  <si>
    <t>ASPH7.1B15/16 Q2</t>
  </si>
  <si>
    <t>PRH7.1B15/16 Q2</t>
  </si>
  <si>
    <t>RSC7.1B15/16 Q2</t>
  </si>
  <si>
    <t>DVH7.1B15/16 Q2</t>
  </si>
  <si>
    <t>K&amp;C7.1B15/16 Q2</t>
  </si>
  <si>
    <t>QEQM7.1B15/16 Q2</t>
  </si>
  <si>
    <t>WHH7.1B15/16 Q2</t>
  </si>
  <si>
    <t>EDGH7.1B15/16 Q2</t>
  </si>
  <si>
    <t>ESUH7.1B15/16 Q2</t>
  </si>
  <si>
    <t>QEQM4.5B14/15 Q4</t>
  </si>
  <si>
    <t>PRH4.6B14/15 Q4</t>
  </si>
  <si>
    <t>RSCH9.1B14/15 Q4</t>
  </si>
  <si>
    <t>ENG9.2B14/15 Q4</t>
  </si>
  <si>
    <t>RSC9.3B14/15 Q4</t>
  </si>
  <si>
    <t>K&amp;CD1014/15 Q4</t>
  </si>
  <si>
    <t>ESUHD514/15 Q4</t>
  </si>
  <si>
    <t>ESUH9.3B14/15 Q4</t>
  </si>
  <si>
    <t>WOR4.1B14/15 Q4</t>
  </si>
  <si>
    <t>K&amp;C10.4B14/15 Q4</t>
  </si>
  <si>
    <t>ENG4.3B14/15 Q4</t>
  </si>
  <si>
    <t>SEC4.6B14/15 Q4</t>
  </si>
  <si>
    <t>RSC4.1B14/15 Q4</t>
  </si>
  <si>
    <t>ENG9.3B14/15 Q4</t>
  </si>
  <si>
    <t>RSCH3.3B14/15 Q4</t>
  </si>
  <si>
    <t>DVH4.6B14/15 Q4</t>
  </si>
  <si>
    <t>WHH4.6B14/15 Q4</t>
  </si>
  <si>
    <t>QEQMD514/15 Q4</t>
  </si>
  <si>
    <t>QEQM5.1B14/15 Q4</t>
  </si>
  <si>
    <t>RSCH6.1B14/15 Q4</t>
  </si>
  <si>
    <t>EDGH6.1B14/15 Q4</t>
  </si>
  <si>
    <t>WHH2.3B14/15 Q4</t>
  </si>
  <si>
    <t>SEC8.1B14/15 Q4</t>
  </si>
  <si>
    <t>TWHD114/15 Q4</t>
  </si>
  <si>
    <t>SASH5.1B14/15 Q4</t>
  </si>
  <si>
    <t>SEC10.1B14/15 Q4</t>
  </si>
  <si>
    <t>ESUH2.3B14/15 Q4</t>
  </si>
  <si>
    <t>MDGH6.1B14/15 Q4</t>
  </si>
  <si>
    <t>RSCHD614/15 Q4</t>
  </si>
  <si>
    <t>ENG10.4B14/15 Q4</t>
  </si>
  <si>
    <t>RSCH1.2B14/15 Q4</t>
  </si>
  <si>
    <t>RSCH4.3B14/15 Q4</t>
  </si>
  <si>
    <t>WHHD914/15 Q4</t>
  </si>
  <si>
    <t>WHH3.2B14/15 Q4</t>
  </si>
  <si>
    <t>WOR3.2B14/15 Q4</t>
  </si>
  <si>
    <t>RSCH5.4B14/15 Q4</t>
  </si>
  <si>
    <t>Medway9.1B14/15 Q4</t>
  </si>
  <si>
    <t>TWH8.1B14/15 Q4</t>
  </si>
  <si>
    <t>SASH6.1B14/15 Q4</t>
  </si>
  <si>
    <t>ENG8.1B14/15 Q4</t>
  </si>
  <si>
    <t>QEQM6.4B14/15 Q4</t>
  </si>
  <si>
    <t>EDGH10.4B14/15 Q4</t>
  </si>
  <si>
    <t>WORD114/15 Q4</t>
  </si>
  <si>
    <t>WORD414/15 Q4</t>
  </si>
  <si>
    <t>Frimley4.1B14/15 Q4</t>
  </si>
  <si>
    <t>TWH5.1B14/15 Q4</t>
  </si>
  <si>
    <t>Frimley6.1B14/15 Q4</t>
  </si>
  <si>
    <t>ASPHD414/15 Q4</t>
  </si>
  <si>
    <t>MedwayD114/15 Q4</t>
  </si>
  <si>
    <t>Frimley2.3B14/15 Q4</t>
  </si>
  <si>
    <t>ENG1.2B14/15 Q4</t>
  </si>
  <si>
    <t>RSCH5.1B14/15 Q4</t>
  </si>
  <si>
    <t>K&amp;C8.3B14/15 Q4</t>
  </si>
  <si>
    <t>PRH3.2B14/15 Q4</t>
  </si>
  <si>
    <t>STR3.3B14/15 Q4</t>
  </si>
  <si>
    <t>RSC8.3B14/15 Q4</t>
  </si>
  <si>
    <t>QEQM2.3B14/15 Q4</t>
  </si>
  <si>
    <t>DVH4.3B14/15 Q4</t>
  </si>
  <si>
    <t>Frimley8.1B14/15 Q4</t>
  </si>
  <si>
    <t>WHH10.1B14/15 Q4</t>
  </si>
  <si>
    <t>QEQM4.3B14/15 Q4</t>
  </si>
  <si>
    <t>RSCD914/15 Q4</t>
  </si>
  <si>
    <t>TWH9.3B14/15 Q4</t>
  </si>
  <si>
    <t>ESUH4.3B14/15 Q4</t>
  </si>
  <si>
    <t>K&amp;C9.1B14/15 Q4</t>
  </si>
  <si>
    <t>STR9.1B14/15 Q4</t>
  </si>
  <si>
    <t>Medway8.5B14/15 Q4</t>
  </si>
  <si>
    <t>MDGH1.2B14/15 Q4</t>
  </si>
  <si>
    <t>MDGH2.3B14/15 Q4</t>
  </si>
  <si>
    <t>SEC4.3B14/15 Q4</t>
  </si>
  <si>
    <t>EDGHD1014/15 Q4</t>
  </si>
  <si>
    <t>STR8.1B14/15 Q4</t>
  </si>
  <si>
    <t>STR8.5B14/15 Q4</t>
  </si>
  <si>
    <t>TWHD1014/15 Q4</t>
  </si>
  <si>
    <t>Medway8.3B14/15 Q4</t>
  </si>
  <si>
    <t>MDGH8.5B14/15 Q4</t>
  </si>
  <si>
    <t>TWH9.1B14/15 Q4</t>
  </si>
  <si>
    <t>FrimleyD614/15 Q4</t>
  </si>
  <si>
    <t>Medway8.1B14/15 Q4</t>
  </si>
  <si>
    <t>ASPH8.5B14/15 Q4</t>
  </si>
  <si>
    <t>STR9.3B14/15 Q4</t>
  </si>
  <si>
    <t>RSCHD1014/15 Q4</t>
  </si>
  <si>
    <t>FrimleyD914/15 Q4</t>
  </si>
  <si>
    <t>DVH6.1B14/15 Q4</t>
  </si>
  <si>
    <t>ASPH1.2B14/15 Q4</t>
  </si>
  <si>
    <t>K&amp;C1.2B14/15 Q4</t>
  </si>
  <si>
    <t>TWH1.2B14/15 Q4</t>
  </si>
  <si>
    <t>STR4.3B14/15 Q4</t>
  </si>
  <si>
    <t>WHHD414/15 Q4</t>
  </si>
  <si>
    <t>TWH6.1B14/15 Q4</t>
  </si>
  <si>
    <t>WHH8.1B14/15 Q4</t>
  </si>
  <si>
    <t>DVH9.1B14/15 Q4</t>
  </si>
  <si>
    <t>TWH10.3B14/15 Q4</t>
  </si>
  <si>
    <t>TWH10.4B14/15 Q4</t>
  </si>
  <si>
    <t>SEC9.3B14/15 Q4</t>
  </si>
  <si>
    <t>EDGH2.3B14/15 Q4</t>
  </si>
  <si>
    <t>STRD914/15 Q4</t>
  </si>
  <si>
    <t>MDGHD1014/15 Q4</t>
  </si>
  <si>
    <t>ESUH1.2B14/15 Q4</t>
  </si>
  <si>
    <t>STR8.3B14/15 Q4</t>
  </si>
  <si>
    <t>SEC10.4B14/15 Q4</t>
  </si>
  <si>
    <t>RSCHD114/15 Q4</t>
  </si>
  <si>
    <t>WOR4.6B14/15 Q4</t>
  </si>
  <si>
    <t>ESUH8.3B14/15 Q4</t>
  </si>
  <si>
    <t>WHH9.2B14/15 Q4</t>
  </si>
  <si>
    <t>SECD114/15 Q4</t>
  </si>
  <si>
    <t>DVH1.2B14/15 Q4</t>
  </si>
  <si>
    <t>WOR1.2B14/15 Q4</t>
  </si>
  <si>
    <t>WOR8.1B14/15 Q4</t>
  </si>
  <si>
    <t>QEQM1.2B14/15 Q4</t>
  </si>
  <si>
    <t>QEQM4.1B14/15 Q4</t>
  </si>
  <si>
    <t>ENG8.3B14/15 Q4</t>
  </si>
  <si>
    <t>Frimley4.3B14/15 Q4</t>
  </si>
  <si>
    <t>WHH10.3B14/15 Q4</t>
  </si>
  <si>
    <t>FrimleyD414/15 Q4</t>
  </si>
  <si>
    <t>Medway10.1B14/15 Q4</t>
  </si>
  <si>
    <t>WHH8.3B14/15 Q4</t>
  </si>
  <si>
    <t>STR1.2B14/15 Q4</t>
  </si>
  <si>
    <t>Frimley3.2B14/15 Q4</t>
  </si>
  <si>
    <t>ASPH5.4B14/15 Q4</t>
  </si>
  <si>
    <t>K&amp;C9.2B14/15 Q4</t>
  </si>
  <si>
    <t>MDGH10.1B14/15 Q4</t>
  </si>
  <si>
    <t>SEC1.2B14/15 Q4</t>
  </si>
  <si>
    <t>K&amp;CD914/15 Q4</t>
  </si>
  <si>
    <t>WOR2.3B14/15 Q4</t>
  </si>
  <si>
    <t>FrimleyD1014/15 Q4</t>
  </si>
  <si>
    <t>PRH4.3B14/15 Q4</t>
  </si>
  <si>
    <t>ESUH8.1B14/15 Q4</t>
  </si>
  <si>
    <t>QEQMD414/15 Q4</t>
  </si>
  <si>
    <t>STR4.6B14/15 Q4</t>
  </si>
  <si>
    <t>QEQM5.4B14/15 Q4</t>
  </si>
  <si>
    <t>Frimley10.1B14/15 Q4</t>
  </si>
  <si>
    <t>STR10.3B14/15 Q4</t>
  </si>
  <si>
    <t>TWH10.1B14/15 Q4</t>
  </si>
  <si>
    <t>PRH8.5B14/15 Q4</t>
  </si>
  <si>
    <t>EDGH9.3B14/15 Q4</t>
  </si>
  <si>
    <t>ASPH10.1B14/15 Q4</t>
  </si>
  <si>
    <t>SEC8.3B14/15 Q4</t>
  </si>
  <si>
    <t>RSCH6.4B14/15 Q4</t>
  </si>
  <si>
    <t>Frimley9.1B14/15 Q4</t>
  </si>
  <si>
    <t>RSCHD914/15 Q4</t>
  </si>
  <si>
    <t>QEQM9.2B14/15 Q4</t>
  </si>
  <si>
    <t>EDGH8.3B14/15 Q4</t>
  </si>
  <si>
    <t>WHH1.2B14/15 Q4</t>
  </si>
  <si>
    <t>WHH4.3B14/15 Q4</t>
  </si>
  <si>
    <t>Frimley10.4B14/15 Q4</t>
  </si>
  <si>
    <t>ENG10.3B14/15 Q4</t>
  </si>
  <si>
    <t>QEQM9.1B14/15 Q4</t>
  </si>
  <si>
    <t>STR9.2B14/15 Q4</t>
  </si>
  <si>
    <t>Frimley1.2B14/15 Q4</t>
  </si>
  <si>
    <t>ASPHD1014/15 Q4</t>
  </si>
  <si>
    <t>ASPH8.1B14/15 Q4</t>
  </si>
  <si>
    <t>ASPH8.3B14/15 Q4</t>
  </si>
  <si>
    <t>STR10.1B14/15 Q4</t>
  </si>
  <si>
    <t>ASPHD114/15 Q4</t>
  </si>
  <si>
    <t>K&amp;CD114/15 Q4</t>
  </si>
  <si>
    <t>QEQMD114/15 Q4</t>
  </si>
  <si>
    <t>ESUHD114/15 Q4</t>
  </si>
  <si>
    <t>MDGHD114/15 Q4</t>
  </si>
  <si>
    <t>MDGH8.3B14/15 Q4</t>
  </si>
  <si>
    <t>MDGH4.3B14/15 Q4</t>
  </si>
  <si>
    <t>ASPH4.6B14/15 Q4</t>
  </si>
  <si>
    <t>Frimley8.5B14/15 Q4</t>
  </si>
  <si>
    <t>RSC1.2B14/15 Q4</t>
  </si>
  <si>
    <t>Medway1.2B14/15 Q4</t>
  </si>
  <si>
    <t>EDGH4.3B14/15 Q4</t>
  </si>
  <si>
    <t>Frimley4.6B14/15 Q4</t>
  </si>
  <si>
    <t>QEQMD914/15 Q4</t>
  </si>
  <si>
    <t>PRH1.2B14/15 Q4</t>
  </si>
  <si>
    <t>Frimley9.2B14/15 Q4</t>
  </si>
  <si>
    <t>QEQM8.1B14/15 Q4</t>
  </si>
  <si>
    <t>QEQM8.3B14/15 Q4</t>
  </si>
  <si>
    <t>EDGH10.1B14/15 Q4</t>
  </si>
  <si>
    <t>Medway10.4B14/15 Q4</t>
  </si>
  <si>
    <t>QEQM4.6B14/15 Q4</t>
  </si>
  <si>
    <t>MDGH9.3B14/15 Q4</t>
  </si>
  <si>
    <t>MDGH10.4B14/15 Q4</t>
  </si>
  <si>
    <t>DVH8.3B14/15 Q4</t>
  </si>
  <si>
    <t>MedwayD1014/15 Q4</t>
  </si>
  <si>
    <t>ASPH10.4B14/15 Q4</t>
  </si>
  <si>
    <t>SEC10.3B14/15 Q4</t>
  </si>
  <si>
    <t>ASPH4.3B14/15 Q4</t>
  </si>
  <si>
    <t>Frimley8.3B14/15 Q4</t>
  </si>
  <si>
    <t>K&amp;C9.3B14/15 Q4</t>
  </si>
  <si>
    <t>WOR8.3B14/15 Q4</t>
  </si>
  <si>
    <t>MDGH8.1B14/15 Q4</t>
  </si>
  <si>
    <t>RSCH8.1B14/15 Q4</t>
  </si>
  <si>
    <t>TWH8.3B14/15 Q4</t>
  </si>
  <si>
    <t>RSCH8.3B14/15 Q4</t>
  </si>
  <si>
    <t>ESUH10.4B14/15 Q4</t>
  </si>
  <si>
    <t>ASPH9.3B14/15 Q4</t>
  </si>
  <si>
    <t>WOR9.3B14/15 Q4</t>
  </si>
  <si>
    <t>EDGH1.2B14/15 Q4</t>
  </si>
  <si>
    <t>ASPHD914/15 Q4</t>
  </si>
  <si>
    <t>WORD914/15 Q4</t>
  </si>
  <si>
    <t>PRHD114/15 Q4</t>
  </si>
  <si>
    <t>RSCD114/15 Q4</t>
  </si>
  <si>
    <t>WHHD114/15 Q4</t>
  </si>
  <si>
    <t>EDGHD114/15 Q4</t>
  </si>
  <si>
    <t>FrimleyD114/15 Q4</t>
  </si>
  <si>
    <t>PRH2.3B14/15 Q4</t>
  </si>
  <si>
    <t>ASPH3.2B14/15 Q4</t>
  </si>
  <si>
    <t>RSC3.2B14/15 Q4</t>
  </si>
  <si>
    <t>DVH3.2B14/15 Q4</t>
  </si>
  <si>
    <t>ESUH3.2B14/15 Q4</t>
  </si>
  <si>
    <t>STR3.2B14/15 Q4</t>
  </si>
  <si>
    <t>WOR4.3B14/15 Q4</t>
  </si>
  <si>
    <t>ASPH4.5B14/15 Q4</t>
  </si>
  <si>
    <t>RSCH4.6B14/15 Q4</t>
  </si>
  <si>
    <t>PRH8.3B14/15 Q4</t>
  </si>
  <si>
    <t>ESUH8.5B14/15 Q4</t>
  </si>
  <si>
    <t>RSCH8.5B14/15 Q4</t>
  </si>
  <si>
    <t>ASPH9.1B14/15 Q4</t>
  </si>
  <si>
    <t>PRH9.1B14/15 Q4</t>
  </si>
  <si>
    <t>RSC9.1B14/15 Q4</t>
  </si>
  <si>
    <t>WOR9.1B14/15 Q4</t>
  </si>
  <si>
    <t>ASPH9.2B14/15 Q4</t>
  </si>
  <si>
    <t>RSCH9.2B14/15 Q4</t>
  </si>
  <si>
    <t>WOR9.2B14/15 Q4</t>
  </si>
  <si>
    <t>QEQM9.3B14/15 Q4</t>
  </si>
  <si>
    <t>WHH9.3B14/15 Q4</t>
  </si>
  <si>
    <t>Medway9.3B14/15 Q4</t>
  </si>
  <si>
    <t>RSCH9.3B14/15 Q4</t>
  </si>
  <si>
    <t>RSC10.1B14/15 Q4</t>
  </si>
  <si>
    <t>DVH10.1B14/15 Q4</t>
  </si>
  <si>
    <t>RSCH10.1B14/15 Q4</t>
  </si>
  <si>
    <t>WOR10.1B14/15 Q4</t>
  </si>
  <si>
    <t>ASPH10.3B14/15 Q4</t>
  </si>
  <si>
    <t>PRH10.3B14/15 Q4</t>
  </si>
  <si>
    <t>RSC10.3B14/15 Q4</t>
  </si>
  <si>
    <t>DVH10.3B14/15 Q4</t>
  </si>
  <si>
    <t>QEQM10.3B14/15 Q4</t>
  </si>
  <si>
    <t>EDGH10.3B14/15 Q4</t>
  </si>
  <si>
    <t>ESUH10.3B14/15 Q4</t>
  </si>
  <si>
    <t>Frimley10.3B14/15 Q4</t>
  </si>
  <si>
    <t>MDGH10.3B14/15 Q4</t>
  </si>
  <si>
    <t>Medway10.3B14/15 Q4</t>
  </si>
  <si>
    <t>RSCH10.3B14/15 Q4</t>
  </si>
  <si>
    <t>WOR10.3B14/15 Q4</t>
  </si>
  <si>
    <t>RSC10.4B14/15 Q4</t>
  </si>
  <si>
    <t>DVH10.4B14/15 Q4</t>
  </si>
  <si>
    <t>RSCH10.4B14/15 Q4</t>
  </si>
  <si>
    <t>WOR10.4B14/15 Q4</t>
  </si>
  <si>
    <t>ESUH5.4B14/15 Q4</t>
  </si>
  <si>
    <t>Frimley6.4B14/15 Q4</t>
  </si>
  <si>
    <t>SASHD114/15 Q4</t>
  </si>
  <si>
    <t>SASHD214/15 Q4</t>
  </si>
  <si>
    <t>SASHD314/15 Q4</t>
  </si>
  <si>
    <t>SASHD414/15 Q4</t>
  </si>
  <si>
    <t>SASHD514/15 Q4</t>
  </si>
  <si>
    <t>SASHD614/15 Q4</t>
  </si>
  <si>
    <t>SASHD714/15 Q4</t>
  </si>
  <si>
    <t>SASHD814/15 Q4</t>
  </si>
  <si>
    <t>SASHD914/15 Q4</t>
  </si>
  <si>
    <t>SASH9.3B14/15 Q4</t>
  </si>
  <si>
    <t>SASHD1014/15 Q4</t>
  </si>
  <si>
    <t>SASH10.4B14/15 Q4</t>
  </si>
  <si>
    <t>PORTD114/15 Q4</t>
  </si>
  <si>
    <t>PORT1.1B14/15 Q4</t>
  </si>
  <si>
    <t>PORT1.2B14/15 Q4</t>
  </si>
  <si>
    <t>PORT1.3B14/15 Q4</t>
  </si>
  <si>
    <t>PORTD214/15 Q4</t>
  </si>
  <si>
    <t>PORT2.1B14/15 Q4</t>
  </si>
  <si>
    <t>PORT2.2B14/15 Q4</t>
  </si>
  <si>
    <t>PORT2.3B14/15 Q4</t>
  </si>
  <si>
    <t>PORTD314/15 Q4</t>
  </si>
  <si>
    <t>PORT3.1B14/15 Q4</t>
  </si>
  <si>
    <t>PORT3.2B14/15 Q4</t>
  </si>
  <si>
    <t>PORT3.3B14/15 Q4</t>
  </si>
  <si>
    <t>PORT3.4B14/15 Q4</t>
  </si>
  <si>
    <t>PORT3.5B14/15 Q4</t>
  </si>
  <si>
    <t>PORTD414/15 Q4</t>
  </si>
  <si>
    <t>PORT4.1B14/15 Q4</t>
  </si>
  <si>
    <t>PORT4.2B14/15 Q4</t>
  </si>
  <si>
    <t>PORT4.3B14/15 Q4</t>
  </si>
  <si>
    <t>PORT4.4B14/15 Q4</t>
  </si>
  <si>
    <t>PORT4.5B14/15 Q4</t>
  </si>
  <si>
    <t>PORT4.6B14/15 Q4</t>
  </si>
  <si>
    <t>PORTD514/15 Q4</t>
  </si>
  <si>
    <t>PORT5.1B14/15 Q4</t>
  </si>
  <si>
    <t>PORT5.2B14/15 Q4</t>
  </si>
  <si>
    <t>PORT5.3B14/15 Q4</t>
  </si>
  <si>
    <t>PORT5.4B14/15 Q4</t>
  </si>
  <si>
    <t>PORTD614/15 Q4</t>
  </si>
  <si>
    <t>PORT6.1B14/15 Q4</t>
  </si>
  <si>
    <t>PORT6.2B14/15 Q4</t>
  </si>
  <si>
    <t>PORT6.3B14/15 Q4</t>
  </si>
  <si>
    <t>PORT6.4B14/15 Q4</t>
  </si>
  <si>
    <t>PORTD714/15 Q4</t>
  </si>
  <si>
    <t>PORT7.1B14/15 Q4</t>
  </si>
  <si>
    <t>PORT7.2B14/15 Q4</t>
  </si>
  <si>
    <t>PORT7.3B14/15 Q4</t>
  </si>
  <si>
    <t>PORT7.4B14/15 Q4</t>
  </si>
  <si>
    <t>PORTD814/15 Q4</t>
  </si>
  <si>
    <t>PORT8.1B14/15 Q4</t>
  </si>
  <si>
    <t>PORT8.2B14/15 Q4</t>
  </si>
  <si>
    <t>PORT8.3B14/15 Q4</t>
  </si>
  <si>
    <t>PORT8.4B14/15 Q4</t>
  </si>
  <si>
    <t>PORT8.5B14/15 Q4</t>
  </si>
  <si>
    <t>PORT8.6B14/15 Q4</t>
  </si>
  <si>
    <t>PORTD914/15 Q4</t>
  </si>
  <si>
    <t>PORT9.1B14/15 Q4</t>
  </si>
  <si>
    <t>PORT9.2B14/15 Q4</t>
  </si>
  <si>
    <t>PORT9.3B14/15 Q4</t>
  </si>
  <si>
    <t>PORTD1014/15 Q4</t>
  </si>
  <si>
    <t>PORT10.1B14/15 Q4</t>
  </si>
  <si>
    <t>ASPHPCSS15/16 Q2</t>
  </si>
  <si>
    <t>PCSS</t>
  </si>
  <si>
    <t>PRHPCSS15/16 Q2</t>
  </si>
  <si>
    <t>RSCPCSS15/16 Q2</t>
  </si>
  <si>
    <t>DVHPCSS15/16 Q2</t>
  </si>
  <si>
    <t>K&amp;CPCSS15/16 Q2</t>
  </si>
  <si>
    <t>QEQMPCSS15/16 Q2</t>
  </si>
  <si>
    <t>WHHPCSS15/16 Q2</t>
  </si>
  <si>
    <t>EDGHPCSS15/16 Q2</t>
  </si>
  <si>
    <t>ESUHPCSS15/16 Q2</t>
  </si>
  <si>
    <t>FrimleyPCSS15/16 Q2</t>
  </si>
  <si>
    <t>MDGHPCSS15/16 Q2</t>
  </si>
  <si>
    <t>TWHPCSS15/16 Q2</t>
  </si>
  <si>
    <t>MedwayPCSS15/16 Q2</t>
  </si>
  <si>
    <t>RSCHPCSS15/16 Q2</t>
  </si>
  <si>
    <t>SASHPCSS15/16 Q2</t>
  </si>
  <si>
    <t>STRPCSS15/16 Q2</t>
  </si>
  <si>
    <t>WORPCSS15/16 Q2</t>
  </si>
  <si>
    <t>ASPHPCSS15/16 Q1</t>
  </si>
  <si>
    <t>PRHPCSS15/16 Q1</t>
  </si>
  <si>
    <t>RSCPCSS15/16 Q1</t>
  </si>
  <si>
    <t>DVHPCSS15/16 Q1</t>
  </si>
  <si>
    <t>K&amp;CPCSS15/16 Q1</t>
  </si>
  <si>
    <t>QEQMPCSS15/16 Q1</t>
  </si>
  <si>
    <t>WHHPCSS15/16 Q1</t>
  </si>
  <si>
    <t>EDGHPCSS15/16 Q1</t>
  </si>
  <si>
    <t>ESUHPCSS15/16 Q1</t>
  </si>
  <si>
    <t>FrimleyPCSS15/16 Q1</t>
  </si>
  <si>
    <t>MDGHPCSS15/16 Q1</t>
  </si>
  <si>
    <t>TWHPCSS15/16 Q1</t>
  </si>
  <si>
    <t>MedwayPCSS15/16 Q1</t>
  </si>
  <si>
    <t>RSCHPCSS15/16 Q1</t>
  </si>
  <si>
    <t>SASHPCSS15/16 Q1</t>
  </si>
  <si>
    <t>STRPCSS15/16 Q1</t>
  </si>
  <si>
    <t>WORPCSS15/16 Q1</t>
  </si>
  <si>
    <t>ASPHPCSS14/15 Q4</t>
  </si>
  <si>
    <t>PRHPCSS14/15 Q4</t>
  </si>
  <si>
    <t>RSCPCSS14/15 Q4</t>
  </si>
  <si>
    <t>DVHPCSS14/15 Q4</t>
  </si>
  <si>
    <t>K&amp;CPCSS14/15 Q4</t>
  </si>
  <si>
    <t>QEQMPCSS14/15 Q4</t>
  </si>
  <si>
    <t>WHHPCSS14/15 Q4</t>
  </si>
  <si>
    <t>EDGHPCSS14/15 Q4</t>
  </si>
  <si>
    <t>ESUHPCSS14/15 Q4</t>
  </si>
  <si>
    <t>FrimleyPCSS14/15 Q4</t>
  </si>
  <si>
    <t>MDGHPCSS14/15 Q4</t>
  </si>
  <si>
    <t>TWHPCSS14/15 Q4</t>
  </si>
  <si>
    <t>MedwayPCSS14/15 Q4</t>
  </si>
  <si>
    <t>RSCHPCSS14/15 Q4</t>
  </si>
  <si>
    <t>SASHPCSS14/15 Q4</t>
  </si>
  <si>
    <t>STRPCSS14/15 Q4</t>
  </si>
  <si>
    <t>WORPCSS14/15 Q4</t>
  </si>
  <si>
    <t>ASPHPCSS14/15 Q3</t>
  </si>
  <si>
    <t>PRHPCSS14/15 Q3</t>
  </si>
  <si>
    <t>RSCPCSS14/15 Q3</t>
  </si>
  <si>
    <t>DVHPCSS14/15 Q3</t>
  </si>
  <si>
    <t>K&amp;CPCSS14/15 Q3</t>
  </si>
  <si>
    <t>QEQMPCSS14/15 Q3</t>
  </si>
  <si>
    <t>WHHPCSS14/15 Q3</t>
  </si>
  <si>
    <t>EDGHPCSS14/15 Q3</t>
  </si>
  <si>
    <t>ESUHPCSS14/15 Q3</t>
  </si>
  <si>
    <t>FrimleyPCSS14/15 Q3</t>
  </si>
  <si>
    <t>MDGHPCSS14/15 Q3</t>
  </si>
  <si>
    <t>TWHPCSS14/15 Q3</t>
  </si>
  <si>
    <t>MedwayPCSS14/15 Q3</t>
  </si>
  <si>
    <t>RSCHPCSS14/15 Q3</t>
  </si>
  <si>
    <t>SASHPCSS14/15 Q3</t>
  </si>
  <si>
    <t>STRPCSS14/15 Q3</t>
  </si>
  <si>
    <t>WORPCSS14/15 Q3</t>
  </si>
  <si>
    <t>ASPHPCSS14/15 Q2</t>
  </si>
  <si>
    <t>PRHPCSS14/15 Q2</t>
  </si>
  <si>
    <t>RSCPCSS14/15 Q2</t>
  </si>
  <si>
    <t>DVHPCSS14/15 Q2</t>
  </si>
  <si>
    <t>K&amp;CPCSS14/15 Q2</t>
  </si>
  <si>
    <t>QEQMPCSS14/15 Q2</t>
  </si>
  <si>
    <t>WHHPCSS14/15 Q2</t>
  </si>
  <si>
    <t>EDGHPCSS14/15 Q2</t>
  </si>
  <si>
    <t>ESUHPCSS14/15 Q2</t>
  </si>
  <si>
    <t>FrimleyPCSS14/15 Q2</t>
  </si>
  <si>
    <t>MDGHPCSS14/15 Q2</t>
  </si>
  <si>
    <t>TWHPCSS14/15 Q2</t>
  </si>
  <si>
    <t>MedwayPCSS14/15 Q2</t>
  </si>
  <si>
    <t>RSCHPCSS14/15 Q2</t>
  </si>
  <si>
    <t>SASHPCSS14/15 Q2</t>
  </si>
  <si>
    <t>STRPCSS14/15 Q2</t>
  </si>
  <si>
    <t>WORPCSS14/15 Q2</t>
  </si>
  <si>
    <t>ASPHPCSS14/15 Q1</t>
  </si>
  <si>
    <t>PRHPCSS14/15 Q1</t>
  </si>
  <si>
    <t>RSCPCSS14/15 Q1</t>
  </si>
  <si>
    <t>DVHPCSS14/15 Q1</t>
  </si>
  <si>
    <t>K&amp;CPCSS14/15 Q1</t>
  </si>
  <si>
    <t>QEQMPCSS14/15 Q1</t>
  </si>
  <si>
    <t>WHHPCSS14/15 Q1</t>
  </si>
  <si>
    <t>EDGHPCSS14/15 Q1</t>
  </si>
  <si>
    <t>ESUHPCSS14/15 Q1</t>
  </si>
  <si>
    <t>FrimleyPCSS14/15 Q1</t>
  </si>
  <si>
    <t>MDGHPCSS14/15 Q1</t>
  </si>
  <si>
    <t>TWHPCSS14/15 Q1</t>
  </si>
  <si>
    <t>MedwayPCSS14/15 Q1</t>
  </si>
  <si>
    <t>RSCHPCSS14/15 Q1</t>
  </si>
  <si>
    <t>SASHPCSS14/15 Q1</t>
  </si>
  <si>
    <t>STRPCSS14/15 Q1</t>
  </si>
  <si>
    <t>WORPCSS14/15 Q1</t>
  </si>
  <si>
    <t>ASPHPCSS13/14 Q4</t>
  </si>
  <si>
    <t>PRHPCSS13/14 Q4</t>
  </si>
  <si>
    <t>RSCPCSS13/14 Q4</t>
  </si>
  <si>
    <t>DVHPCSS13/14 Q4</t>
  </si>
  <si>
    <t>K&amp;CPCSS13/14 Q4</t>
  </si>
  <si>
    <t>QEQMPCSS13/14 Q4</t>
  </si>
  <si>
    <t>WHHPCSS13/14 Q4</t>
  </si>
  <si>
    <t>EDGHPCSS13/14 Q4</t>
  </si>
  <si>
    <t>ESUHPCSS13/14 Q4</t>
  </si>
  <si>
    <t>FrimleyPCSS13/14 Q4</t>
  </si>
  <si>
    <t>MDGHPCSS13/14 Q4</t>
  </si>
  <si>
    <t>TWHPCSS13/14 Q4</t>
  </si>
  <si>
    <t>MedwayPCSS13/14 Q4</t>
  </si>
  <si>
    <t>RSCHPCSS13/14 Q4</t>
  </si>
  <si>
    <t>SASHPCSS13/14 Q4</t>
  </si>
  <si>
    <t>STRPCSS13/14 Q4</t>
  </si>
  <si>
    <t>WORPCSS13/14 Q4</t>
  </si>
  <si>
    <t>ASPHPCSS13/14 Q3</t>
  </si>
  <si>
    <t>PRHPCSS13/14 Q3</t>
  </si>
  <si>
    <t>RSCPCSS13/14 Q3</t>
  </si>
  <si>
    <t>DVHPCSS13/14 Q3</t>
  </si>
  <si>
    <t>K&amp;CPCSS13/14 Q3</t>
  </si>
  <si>
    <t>QEQMPCSS13/14 Q3</t>
  </si>
  <si>
    <t>WHHPCSS13/14 Q3</t>
  </si>
  <si>
    <t>EDGHPCSS13/14 Q3</t>
  </si>
  <si>
    <t>ESUHPCSS13/14 Q3</t>
  </si>
  <si>
    <t>FrimleyPCSS13/14 Q3</t>
  </si>
  <si>
    <t>MDGHPCSS13/14 Q3</t>
  </si>
  <si>
    <t>TWHPCSS13/14 Q3</t>
  </si>
  <si>
    <t>MedwayPCSS13/14 Q3</t>
  </si>
  <si>
    <t>RSCHPCSS13/14 Q3</t>
  </si>
  <si>
    <t>SASHPCSS13/14 Q3</t>
  </si>
  <si>
    <t>STRPCSS13/14 Q3</t>
  </si>
  <si>
    <t>WORPCSS13/14 Q3</t>
  </si>
  <si>
    <t>ASPHPCSS13/14 Q2</t>
  </si>
  <si>
    <t>PRHPCSS13/14 Q2</t>
  </si>
  <si>
    <t>RSCPCSS13/14 Q2</t>
  </si>
  <si>
    <t>DVHPCSS13/14 Q2</t>
  </si>
  <si>
    <t>K&amp;CPCSS13/14 Q2</t>
  </si>
  <si>
    <t>QEQMPCSS13/14 Q2</t>
  </si>
  <si>
    <t>WHHPCSS13/14 Q2</t>
  </si>
  <si>
    <t>EDGHPCSS13/14 Q2</t>
  </si>
  <si>
    <t>ESUHPCSS13/14 Q2</t>
  </si>
  <si>
    <t>FrimleyPCSS13/14 Q2</t>
  </si>
  <si>
    <t>MDGHPCSS13/14 Q2</t>
  </si>
  <si>
    <t>TWHPCSS13/14 Q2</t>
  </si>
  <si>
    <t>MedwayPCSS13/14 Q2</t>
  </si>
  <si>
    <t>RSCHPCSS13/14 Q2</t>
  </si>
  <si>
    <t>SASHPCSS13/14 Q2</t>
  </si>
  <si>
    <t>STRPCSS13/14 Q2</t>
  </si>
  <si>
    <t>WORPCSS13/14 Q2</t>
  </si>
  <si>
    <t>Overall Patient Centred SSNAP Score</t>
  </si>
  <si>
    <t>4.5 % applicable patients given a swallow screen within 4h of clock start</t>
  </si>
  <si>
    <t>4.6 % applicable patients given a formal swallow assessment within 72h of clock start</t>
  </si>
  <si>
    <t>8.1 % applicable patients assessed by an occupational therapist within 72h of clock start</t>
  </si>
  <si>
    <t>8.3 % applicable patients assessed by a physiotherapist within 72h of clock start</t>
  </si>
  <si>
    <t>10.4 % those patients discharged alive given a named person to contact after discharge</t>
  </si>
  <si>
    <t>Factor</t>
  </si>
  <si>
    <t>National</t>
  </si>
  <si>
    <t>St Peter's Hospital</t>
  </si>
  <si>
    <t>Princess Royal Hospital Haywards Heath</t>
  </si>
  <si>
    <t>Royal Sussex County Hospital</t>
  </si>
  <si>
    <t>Darent Valley Hospital</t>
  </si>
  <si>
    <t>Kent and Canterbury Hospital</t>
  </si>
  <si>
    <t>Queen Elizabeth the Queen Mother Hospital</t>
  </si>
  <si>
    <t>William Harvey Hospital</t>
  </si>
  <si>
    <t>Conquest Hospital</t>
  </si>
  <si>
    <t>Eastbourne District General Hospital</t>
  </si>
  <si>
    <t>Epsom Hospital</t>
  </si>
  <si>
    <t>Frimley Park Hospital</t>
  </si>
  <si>
    <t>Maidstone District General Hospital</t>
  </si>
  <si>
    <t>Tunbridge Wells Hospital</t>
  </si>
  <si>
    <t>Medway Maritime Hospital</t>
  </si>
  <si>
    <t>Royal Surrey County Hospital</t>
  </si>
  <si>
    <t>East Surrey Hospital</t>
  </si>
  <si>
    <t>St Richards Hospital</t>
  </si>
  <si>
    <t>Worthing Hospital</t>
  </si>
  <si>
    <t>Frimley5.3B13/14 Q3</t>
  </si>
  <si>
    <t>MDGH5.3B13/14 Q3</t>
  </si>
  <si>
    <t>TWH5.3B13/14 Q3</t>
  </si>
  <si>
    <t>Medway5.3B13/14 Q3</t>
  </si>
  <si>
    <t>RSCH5.3B13/14 Q3</t>
  </si>
  <si>
    <t>SASH5.3B13/14 Q3</t>
  </si>
  <si>
    <t>STR5.3B13/14 Q3</t>
  </si>
  <si>
    <t>WOR5.3B13/14 Q3</t>
  </si>
  <si>
    <t>ENG5.4B13/14 Q3</t>
  </si>
  <si>
    <t>SEC5.4B13/14 Q3</t>
  </si>
  <si>
    <t>ASPH5.4B13/14 Q3</t>
  </si>
  <si>
    <t>PRH5.4B13/14 Q3</t>
  </si>
  <si>
    <t>RSC5.4B13/14 Q3</t>
  </si>
  <si>
    <t>DVH5.4B13/14 Q3</t>
  </si>
  <si>
    <t>K&amp;C5.4B13/14 Q3</t>
  </si>
  <si>
    <t>QEQM5.4B13/14 Q3</t>
  </si>
  <si>
    <t>WHH5.4B13/14 Q3</t>
  </si>
  <si>
    <t>CONQ5.4B13/14 Q3</t>
  </si>
  <si>
    <t>EDGH5.4B13/14 Q3</t>
  </si>
  <si>
    <t>ESUH5.4B13/14 Q3</t>
  </si>
  <si>
    <t>Frimley5.4B13/14 Q3</t>
  </si>
  <si>
    <t>MDGH5.4B13/14 Q3</t>
  </si>
  <si>
    <t>TWH5.4B13/14 Q3</t>
  </si>
  <si>
    <t>Medway5.4B13/14 Q3</t>
  </si>
  <si>
    <t>RSCH5.4B13/14 Q3</t>
  </si>
  <si>
    <t>SASH5.4B13/14 Q3</t>
  </si>
  <si>
    <t>STR5.4B13/14 Q3</t>
  </si>
  <si>
    <t>WOR5.4B13/14 Q3</t>
  </si>
  <si>
    <t>ENGD613/14 Q3</t>
  </si>
  <si>
    <t>SECD613/14 Q3</t>
  </si>
  <si>
    <t>ASPHD613/14 Q3</t>
  </si>
  <si>
    <t>PRHD613/14 Q3</t>
  </si>
  <si>
    <t>RSCD613/14 Q3</t>
  </si>
  <si>
    <t>DVHD613/14 Q3</t>
  </si>
  <si>
    <t>K&amp;CD613/14 Q3</t>
  </si>
  <si>
    <t>QEQMD613/14 Q3</t>
  </si>
  <si>
    <t>WHHD613/14 Q3</t>
  </si>
  <si>
    <t>CONQD613/14 Q3</t>
  </si>
  <si>
    <t>EDGHD613/14 Q3</t>
  </si>
  <si>
    <t>ESUHD613/14 Q3</t>
  </si>
  <si>
    <t>FrimleyD613/14 Q3</t>
  </si>
  <si>
    <t>MDGHD613/14 Q3</t>
  </si>
  <si>
    <t>TWHD613/14 Q3</t>
  </si>
  <si>
    <t>MedwayD613/14 Q3</t>
  </si>
  <si>
    <t>RSCHD613/14 Q3</t>
  </si>
  <si>
    <t>SASHD613/14 Q3</t>
  </si>
  <si>
    <t>STRD613/14 Q3</t>
  </si>
  <si>
    <t>WORD613/14 Q3</t>
  </si>
  <si>
    <t>ENG6.1B13/14 Q3</t>
  </si>
  <si>
    <t>SEC6.1B13/14 Q3</t>
  </si>
  <si>
    <t>ASPH6.1B13/14 Q3</t>
  </si>
  <si>
    <t>PRH6.1B13/14 Q3</t>
  </si>
  <si>
    <t>RSC6.1B13/14 Q3</t>
  </si>
  <si>
    <t>DVH6.1B13/14 Q3</t>
  </si>
  <si>
    <t>K&amp;C6.1B13/14 Q3</t>
  </si>
  <si>
    <t>QEQM6.1B13/14 Q3</t>
  </si>
  <si>
    <t>WHH6.1B13/14 Q3</t>
  </si>
  <si>
    <t>CONQ6.1B13/14 Q3</t>
  </si>
  <si>
    <t>EDGH6.1B13/14 Q3</t>
  </si>
  <si>
    <t>ESUH6.1B13/14 Q3</t>
  </si>
  <si>
    <t>Frimley6.1B13/14 Q3</t>
  </si>
  <si>
    <t>MDGH6.1B13/14 Q3</t>
  </si>
  <si>
    <t>TWH6.1B13/14 Q3</t>
  </si>
  <si>
    <t>Medway6.1B13/14 Q3</t>
  </si>
  <si>
    <t>RSCH6.1B13/14 Q3</t>
  </si>
  <si>
    <t>SASH6.1B13/14 Q3</t>
  </si>
  <si>
    <t>STR6.1B13/14 Q3</t>
  </si>
  <si>
    <t>WOR6.1B13/14 Q3</t>
  </si>
  <si>
    <t>ENG6.2B13/14 Q3</t>
  </si>
  <si>
    <t>SEC6.2B13/14 Q3</t>
  </si>
  <si>
    <t>ASPH6.2B13/14 Q3</t>
  </si>
  <si>
    <t>PRH6.2B13/14 Q3</t>
  </si>
  <si>
    <t>RSC6.2B13/14 Q3</t>
  </si>
  <si>
    <t>DVH6.2B13/14 Q3</t>
  </si>
  <si>
    <t>K&amp;C6.2B13/14 Q3</t>
  </si>
  <si>
    <t>QEQM6.2B13/14 Q3</t>
  </si>
  <si>
    <t>WHH6.2B13/14 Q3</t>
  </si>
  <si>
    <t>CONQ6.2B13/14 Q3</t>
  </si>
  <si>
    <t>EDGH6.2B13/14 Q3</t>
  </si>
  <si>
    <t>ESUH6.2B13/14 Q3</t>
  </si>
  <si>
    <t>Frimley6.2B13/14 Q3</t>
  </si>
  <si>
    <t>MDGH6.2B13/14 Q3</t>
  </si>
  <si>
    <t>TWH6.2B13/14 Q3</t>
  </si>
  <si>
    <t>Medway6.2B13/14 Q3</t>
  </si>
  <si>
    <t>RSCH6.2B13/14 Q3</t>
  </si>
  <si>
    <t>SASH6.2B13/14 Q3</t>
  </si>
  <si>
    <t>STR6.2B13/14 Q3</t>
  </si>
  <si>
    <t>WOR6.2B13/14 Q3</t>
  </si>
  <si>
    <t>ENG6.3B13/14 Q3</t>
  </si>
  <si>
    <t>SEC6.3B13/14 Q3</t>
  </si>
  <si>
    <t>ASPH6.3B13/14 Q3</t>
  </si>
  <si>
    <t>PRH6.3B13/14 Q3</t>
  </si>
  <si>
    <t>RSC6.3B13/14 Q3</t>
  </si>
  <si>
    <t>DVH6.3B13/14 Q3</t>
  </si>
  <si>
    <t>K&amp;C6.3B13/14 Q3</t>
  </si>
  <si>
    <t>QEQM6.3B13/14 Q3</t>
  </si>
  <si>
    <t>WHH6.3B13/14 Q3</t>
  </si>
  <si>
    <t>CONQ6.3B13/14 Q3</t>
  </si>
  <si>
    <t>EDGH6.3B13/14 Q3</t>
  </si>
  <si>
    <t>ESUH6.3B13/14 Q3</t>
  </si>
  <si>
    <t>Frimley6.3B13/14 Q3</t>
  </si>
  <si>
    <t>MDGH6.3B13/14 Q3</t>
  </si>
  <si>
    <t>TWH6.3B13/14 Q3</t>
  </si>
  <si>
    <t>Medway6.3B13/14 Q3</t>
  </si>
  <si>
    <t>RSCH6.3B13/14 Q3</t>
  </si>
  <si>
    <t>SASH6.3B13/14 Q3</t>
  </si>
  <si>
    <t>STR6.3B13/14 Q3</t>
  </si>
  <si>
    <t>WOR6.3B13/14 Q3</t>
  </si>
  <si>
    <t>ENG6.4B13/14 Q3</t>
  </si>
  <si>
    <t>SEC6.4B13/14 Q3</t>
  </si>
  <si>
    <t>ASPH6.4B13/14 Q3</t>
  </si>
  <si>
    <t>PRH6.4B13/14 Q3</t>
  </si>
  <si>
    <t>RSC6.4B13/14 Q3</t>
  </si>
  <si>
    <t>DVH6.4B13/14 Q3</t>
  </si>
  <si>
    <t>K&amp;C6.4B13/14 Q3</t>
  </si>
  <si>
    <t>QEQM6.4B13/14 Q3</t>
  </si>
  <si>
    <t>WHH6.4B13/14 Q3</t>
  </si>
  <si>
    <t>CONQ6.4B13/14 Q3</t>
  </si>
  <si>
    <t>EDGH6.4B13/14 Q3</t>
  </si>
  <si>
    <t>ESUH6.4B13/14 Q3</t>
  </si>
  <si>
    <t>Frimley6.4B13/14 Q3</t>
  </si>
  <si>
    <t>MDGH6.4B13/14 Q3</t>
  </si>
  <si>
    <t>TWH6.4B13/14 Q3</t>
  </si>
  <si>
    <t>Medway6.4B13/14 Q3</t>
  </si>
  <si>
    <t>RSCH6.4B13/14 Q3</t>
  </si>
  <si>
    <t>SASH6.4B13/14 Q3</t>
  </si>
  <si>
    <t>STR6.4B13/14 Q3</t>
  </si>
  <si>
    <t>WOR6.4B13/14 Q3</t>
  </si>
  <si>
    <t>ENGD713/14 Q3</t>
  </si>
  <si>
    <t>SECD713/14 Q3</t>
  </si>
  <si>
    <t>ASPHD713/14 Q3</t>
  </si>
  <si>
    <t>PRHD713/14 Q3</t>
  </si>
  <si>
    <t>RSCD713/14 Q3</t>
  </si>
  <si>
    <t>DVHD713/14 Q3</t>
  </si>
  <si>
    <t>K&amp;CD713/14 Q3</t>
  </si>
  <si>
    <t>QEQMD713/14 Q3</t>
  </si>
  <si>
    <t>WHHD713/14 Q3</t>
  </si>
  <si>
    <t>CONQD713/14 Q3</t>
  </si>
  <si>
    <t>EDGHD713/14 Q3</t>
  </si>
  <si>
    <t>ESUHD713/14 Q3</t>
  </si>
  <si>
    <t>FrimleyD713/14 Q3</t>
  </si>
  <si>
    <t>MDGHD713/14 Q3</t>
  </si>
  <si>
    <t>TWHD713/14 Q3</t>
  </si>
  <si>
    <t>MedwayD713/14 Q3</t>
  </si>
  <si>
    <t>RSCHD713/14 Q3</t>
  </si>
  <si>
    <t>SASHD713/14 Q3</t>
  </si>
  <si>
    <t>STRD713/14 Q3</t>
  </si>
  <si>
    <t>WORD713/14 Q3</t>
  </si>
  <si>
    <t>ENG7.1B13/14 Q3</t>
  </si>
  <si>
    <t>SEC7.1B13/14 Q3</t>
  </si>
  <si>
    <t>ASPH7.1B13/14 Q3</t>
  </si>
  <si>
    <t>PRH7.1B13/14 Q3</t>
  </si>
  <si>
    <t>RSC7.1B13/14 Q3</t>
  </si>
  <si>
    <t>DVH7.1B13/14 Q3</t>
  </si>
  <si>
    <t>K&amp;C7.1B13/14 Q3</t>
  </si>
  <si>
    <t>QEQM7.1B13/14 Q3</t>
  </si>
  <si>
    <t>WHH7.1B13/14 Q3</t>
  </si>
  <si>
    <t>CONQ7.1B13/14 Q3</t>
  </si>
  <si>
    <t>EDGH7.1B13/14 Q3</t>
  </si>
  <si>
    <t>ESUH7.1B13/14 Q3</t>
  </si>
  <si>
    <t>Frimley7.1B13/14 Q3</t>
  </si>
  <si>
    <t>MDGH7.1B13/14 Q3</t>
  </si>
  <si>
    <t>TWH7.1B13/14 Q3</t>
  </si>
  <si>
    <t>Medway7.1B13/14 Q3</t>
  </si>
  <si>
    <t>RSCH7.1B13/14 Q3</t>
  </si>
  <si>
    <t>SASH7.1B13/14 Q3</t>
  </si>
  <si>
    <t>STR7.1B13/14 Q3</t>
  </si>
  <si>
    <t>WOR7.1B13/14 Q3</t>
  </si>
  <si>
    <t>ENG7.2B13/14 Q3</t>
  </si>
  <si>
    <t>SEC7.2B13/14 Q3</t>
  </si>
  <si>
    <t>ASPH7.2B13/14 Q3</t>
  </si>
  <si>
    <t>PRH7.2B13/14 Q3</t>
  </si>
  <si>
    <t>RSC7.2B13/14 Q3</t>
  </si>
  <si>
    <t>DVH7.2B13/14 Q3</t>
  </si>
  <si>
    <t>K&amp;C7.2B13/14 Q3</t>
  </si>
  <si>
    <t>QEQM7.2B13/14 Q3</t>
  </si>
  <si>
    <t>WHH7.2B13/14 Q3</t>
  </si>
  <si>
    <t>CONQ7.2B13/14 Q3</t>
  </si>
  <si>
    <t>EDGH7.2B13/14 Q3</t>
  </si>
  <si>
    <t>ESUH7.2B13/14 Q3</t>
  </si>
  <si>
    <t>Frimley7.2B13/14 Q3</t>
  </si>
  <si>
    <t>MDGH7.2B13/14 Q3</t>
  </si>
  <si>
    <t>TWH7.2B13/14 Q3</t>
  </si>
  <si>
    <t>Medway7.2B13/14 Q3</t>
  </si>
  <si>
    <t>RSCH7.2B13/14 Q3</t>
  </si>
  <si>
    <t>SASH7.2B13/14 Q3</t>
  </si>
  <si>
    <t>STR7.2B13/14 Q3</t>
  </si>
  <si>
    <t>WOR7.2B13/14 Q3</t>
  </si>
  <si>
    <t>ENG7.3B13/14 Q3</t>
  </si>
  <si>
    <t>SEC7.3B13/14 Q3</t>
  </si>
  <si>
    <t>ASPH7.3B13/14 Q3</t>
  </si>
  <si>
    <t>PRH7.3B13/14 Q3</t>
  </si>
  <si>
    <t>RSC7.3B13/14 Q3</t>
  </si>
  <si>
    <t>DVH7.3B13/14 Q3</t>
  </si>
  <si>
    <t>K&amp;C7.3B13/14 Q3</t>
  </si>
  <si>
    <t>QEQM7.3B13/14 Q3</t>
  </si>
  <si>
    <t>WHH7.3B13/14 Q3</t>
  </si>
  <si>
    <t>CONQ7.3B13/14 Q3</t>
  </si>
  <si>
    <t>EDGH7.3B13/14 Q3</t>
  </si>
  <si>
    <t>ESUH7.3B13/14 Q3</t>
  </si>
  <si>
    <t>Frimley7.3B13/14 Q3</t>
  </si>
  <si>
    <t>MDGH7.3B13/14 Q3</t>
  </si>
  <si>
    <t>TWH7.3B13/14 Q3</t>
  </si>
  <si>
    <t>Medway7.3B13/14 Q3</t>
  </si>
  <si>
    <t>RSCH7.3B13/14 Q3</t>
  </si>
  <si>
    <t>SASH7.3B13/14 Q3</t>
  </si>
  <si>
    <t>STR7.3B13/14 Q3</t>
  </si>
  <si>
    <t>WOR7.3B13/14 Q3</t>
  </si>
  <si>
    <t>ENG7.4B13/14 Q3</t>
  </si>
  <si>
    <t>SEC7.4B13/14 Q3</t>
  </si>
  <si>
    <t>ASPH7.4B13/14 Q3</t>
  </si>
  <si>
    <t>PRH7.4B13/14 Q3</t>
  </si>
  <si>
    <t>RSC7.4B13/14 Q3</t>
  </si>
  <si>
    <t>DVH7.4B13/14 Q3</t>
  </si>
  <si>
    <t>K&amp;C7.4B13/14 Q3</t>
  </si>
  <si>
    <t>QEQM7.4B13/14 Q3</t>
  </si>
  <si>
    <t>WHH7.4B13/14 Q3</t>
  </si>
  <si>
    <t>CONQ7.4B13/14 Q3</t>
  </si>
  <si>
    <t>EDGH7.4B13/14 Q3</t>
  </si>
  <si>
    <t>ESUH7.4B13/14 Q3</t>
  </si>
  <si>
    <t>Frimley7.4B13/14 Q3</t>
  </si>
  <si>
    <t>MDGH7.4B13/14 Q3</t>
  </si>
  <si>
    <t>TWH7.4B13/14 Q3</t>
  </si>
  <si>
    <t>Medway7.4B13/14 Q3</t>
  </si>
  <si>
    <t>RSCH7.4B13/14 Q3</t>
  </si>
  <si>
    <t>SASH7.4B13/14 Q3</t>
  </si>
  <si>
    <t>STR7.4B13/14 Q3</t>
  </si>
  <si>
    <t>WOR7.4B13/14 Q3</t>
  </si>
  <si>
    <t>ENGD813/14 Q3</t>
  </si>
  <si>
    <t>SECD813/14 Q3</t>
  </si>
  <si>
    <t>ASPHD813/14 Q3</t>
  </si>
  <si>
    <t>PRHD813/14 Q3</t>
  </si>
  <si>
    <t>RSCD813/14 Q3</t>
  </si>
  <si>
    <t>DVHD813/14 Q3</t>
  </si>
  <si>
    <t>K&amp;CD813/14 Q3</t>
  </si>
  <si>
    <t>QEQMD813/14 Q3</t>
  </si>
  <si>
    <t>WHHD813/14 Q3</t>
  </si>
  <si>
    <t>CONQD813/14 Q3</t>
  </si>
  <si>
    <t>EDGHD813/14 Q3</t>
  </si>
  <si>
    <t>ESUHD813/14 Q3</t>
  </si>
  <si>
    <t>FrimleyD813/14 Q3</t>
  </si>
  <si>
    <t>MDGHD813/14 Q3</t>
  </si>
  <si>
    <t>TWHD813/14 Q3</t>
  </si>
  <si>
    <t>MedwayD813/14 Q3</t>
  </si>
  <si>
    <t>RSCHD813/14 Q3</t>
  </si>
  <si>
    <t>SASHD813/14 Q3</t>
  </si>
  <si>
    <t>STRD813/14 Q3</t>
  </si>
  <si>
    <t>WORD813/14 Q3</t>
  </si>
  <si>
    <t>ENG8.1B13/14 Q3</t>
  </si>
  <si>
    <t>SEC8.1B13/14 Q3</t>
  </si>
  <si>
    <t>ASPH8.1B13/14 Q3</t>
  </si>
  <si>
    <t>PRH8.1B13/14 Q3</t>
  </si>
  <si>
    <t>RSC8.1B13/14 Q3</t>
  </si>
  <si>
    <t>DVH8.1B13/14 Q3</t>
  </si>
  <si>
    <t>K&amp;C8.1B13/14 Q3</t>
  </si>
  <si>
    <t>QEQM8.1B13/14 Q3</t>
  </si>
  <si>
    <t>WHH8.1B13/14 Q3</t>
  </si>
  <si>
    <t>CONQ8.1B13/14 Q3</t>
  </si>
  <si>
    <t>EDGH8.1B13/14 Q3</t>
  </si>
  <si>
    <t>ESUH8.1B13/14 Q3</t>
  </si>
  <si>
    <t>Frimley8.1B13/14 Q3</t>
  </si>
  <si>
    <t>MDGH8.1B13/14 Q3</t>
  </si>
  <si>
    <t>TWH8.1B13/14 Q3</t>
  </si>
  <si>
    <t>K&amp;C2.2B15/16 Q2</t>
  </si>
  <si>
    <t>QEQM2.2B15/16 Q2</t>
  </si>
  <si>
    <t>WHH2.2B15/16 Q2</t>
  </si>
  <si>
    <t>EDGH2.2B15/16 Q2</t>
  </si>
  <si>
    <t>ESUH2.2B15/16 Q2</t>
  </si>
  <si>
    <t>Frimley2.2B15/16 Q2</t>
  </si>
  <si>
    <t>MDGH2.2B15/16 Q2</t>
  </si>
  <si>
    <t>TWH2.2B15/16 Q2</t>
  </si>
  <si>
    <t>Medway2.2B15/16 Q2</t>
  </si>
  <si>
    <t>RSCH2.2B15/16 Q2</t>
  </si>
  <si>
    <t>SASH2.2B15/16 Q2</t>
  </si>
  <si>
    <t>STR2.2B15/16 Q2</t>
  </si>
  <si>
    <t>WOR2.2B15/16 Q2</t>
  </si>
  <si>
    <t>ENG2.3B15/16 Q2</t>
  </si>
  <si>
    <t>SEC2.3B15/16 Q2</t>
  </si>
  <si>
    <t>ASPH2.3B15/16 Q2</t>
  </si>
  <si>
    <t>PRH2.3B15/16 Q2</t>
  </si>
  <si>
    <t>RSC2.3B15/16 Q2</t>
  </si>
  <si>
    <t>DVH2.3B15/16 Q2</t>
  </si>
  <si>
    <t>K&amp;C2.3B15/16 Q2</t>
  </si>
  <si>
    <t>QEQM2.3B15/16 Q2</t>
  </si>
  <si>
    <t>WHH2.3B15/16 Q2</t>
  </si>
  <si>
    <t>EDGH2.3B15/16 Q2</t>
  </si>
  <si>
    <t>ESUH2.3B15/16 Q2</t>
  </si>
  <si>
    <t>Frimley2.3B15/16 Q2</t>
  </si>
  <si>
    <t>MDGH2.3B15/16 Q2</t>
  </si>
  <si>
    <t>TWH2.3B15/16 Q2</t>
  </si>
  <si>
    <t>Medway2.3B15/16 Q2</t>
  </si>
  <si>
    <t>RSCH2.3B15/16 Q2</t>
  </si>
  <si>
    <t>SASH2.3B15/16 Q2</t>
  </si>
  <si>
    <t>STR2.3B15/16 Q2</t>
  </si>
  <si>
    <t>WOR2.3B15/16 Q2</t>
  </si>
  <si>
    <t>ENGD315/16 Q2</t>
  </si>
  <si>
    <t>SECD315/16 Q2</t>
  </si>
  <si>
    <t>ASPHD315/16 Q2</t>
  </si>
  <si>
    <t>PRHD315/16 Q2</t>
  </si>
  <si>
    <t>RSCD315/16 Q2</t>
  </si>
  <si>
    <t>DVHD315/16 Q2</t>
  </si>
  <si>
    <t>K&amp;CD315/16 Q2</t>
  </si>
  <si>
    <t>QEQMD315/16 Q2</t>
  </si>
  <si>
    <t>WHHD315/16 Q2</t>
  </si>
  <si>
    <t>EDGHD315/16 Q2</t>
  </si>
  <si>
    <t>ESUHD315/16 Q2</t>
  </si>
  <si>
    <t>FrimleyD315/16 Q2</t>
  </si>
  <si>
    <t>MDGHD315/16 Q2</t>
  </si>
  <si>
    <t>TWHD315/16 Q2</t>
  </si>
  <si>
    <t>MedwayD315/16 Q2</t>
  </si>
  <si>
    <t>RSCHD315/16 Q2</t>
  </si>
  <si>
    <t>SASHD315/16 Q2</t>
  </si>
  <si>
    <t>STRD315/16 Q2</t>
  </si>
  <si>
    <t>WORD315/16 Q2</t>
  </si>
  <si>
    <t>ENG3.1B15/16 Q2</t>
  </si>
  <si>
    <t>SEC3.1B15/16 Q2</t>
  </si>
  <si>
    <t>ASPH3.1B15/16 Q2</t>
  </si>
  <si>
    <t>PRH3.1B15/16 Q2</t>
  </si>
  <si>
    <t>RSC3.1B15/16 Q2</t>
  </si>
  <si>
    <t>DVH3.1B15/16 Q2</t>
  </si>
  <si>
    <t>K&amp;C3.1B15/16 Q2</t>
  </si>
  <si>
    <t>QEQM3.1B15/16 Q2</t>
  </si>
  <si>
    <t>WHH3.1B15/16 Q2</t>
  </si>
  <si>
    <t>EDGH3.1B15/16 Q2</t>
  </si>
  <si>
    <t>ESUH3.1B15/16 Q2</t>
  </si>
  <si>
    <t>Frimley3.1B15/16 Q2</t>
  </si>
  <si>
    <t>MDGH3.1B15/16 Q2</t>
  </si>
  <si>
    <t>TWH3.1B15/16 Q2</t>
  </si>
  <si>
    <t>Medway3.1B15/16 Q2</t>
  </si>
  <si>
    <t>RSCH3.1B15/16 Q2</t>
  </si>
  <si>
    <t>SASH3.1B15/16 Q2</t>
  </si>
  <si>
    <t>STR3.1B15/16 Q2</t>
  </si>
  <si>
    <t>WOR3.1B15/16 Q2</t>
  </si>
  <si>
    <t>ENG3.2B15/16 Q2</t>
  </si>
  <si>
    <t>SEC3.2B15/16 Q2</t>
  </si>
  <si>
    <t>ASPH3.2B15/16 Q2</t>
  </si>
  <si>
    <t>PRH3.2B15/16 Q2</t>
  </si>
  <si>
    <t>RSC3.2B15/16 Q2</t>
  </si>
  <si>
    <t>DVH3.2B15/16 Q2</t>
  </si>
  <si>
    <t>K&amp;C3.2B15/16 Q2</t>
  </si>
  <si>
    <t>QEQM3.2B15/16 Q2</t>
  </si>
  <si>
    <t>WHH3.2B15/16 Q2</t>
  </si>
  <si>
    <t>EDGH3.2B15/16 Q2</t>
  </si>
  <si>
    <t>ESUH3.2B15/16 Q2</t>
  </si>
  <si>
    <t>Frimley3.2B15/16 Q2</t>
  </si>
  <si>
    <t>MDGH3.2B15/16 Q2</t>
  </si>
  <si>
    <t>TWH3.2B15/16 Q2</t>
  </si>
  <si>
    <t>Medway3.2B15/16 Q2</t>
  </si>
  <si>
    <t>RSCH3.2B15/16 Q2</t>
  </si>
  <si>
    <t>SASH3.2B15/16 Q2</t>
  </si>
  <si>
    <t>STR3.2B15/16 Q2</t>
  </si>
  <si>
    <t>WOR3.2B15/16 Q2</t>
  </si>
  <si>
    <t>ENG3.3B15/16 Q2</t>
  </si>
  <si>
    <t>SEC3.3B15/16 Q2</t>
  </si>
  <si>
    <t>ASPH3.3B15/16 Q2</t>
  </si>
  <si>
    <t>PRH3.3B15/16 Q2</t>
  </si>
  <si>
    <t>RSC3.3B15/16 Q2</t>
  </si>
  <si>
    <t>DVH3.3B15/16 Q2</t>
  </si>
  <si>
    <t>K&amp;C3.3B15/16 Q2</t>
  </si>
  <si>
    <t>QEQM3.3B15/16 Q2</t>
  </si>
  <si>
    <t>WHH3.3B15/16 Q2</t>
  </si>
  <si>
    <t>EDGH3.3B15/16 Q2</t>
  </si>
  <si>
    <t>ESUH3.3B15/16 Q2</t>
  </si>
  <si>
    <t>Frimley3.3B15/16 Q2</t>
  </si>
  <si>
    <t>MDGH3.3B15/16 Q2</t>
  </si>
  <si>
    <t>TWH3.3B15/16 Q2</t>
  </si>
  <si>
    <t>Medway3.3B15/16 Q2</t>
  </si>
  <si>
    <t>RSCH3.3B15/16 Q2</t>
  </si>
  <si>
    <t>SASH3.3B15/16 Q2</t>
  </si>
  <si>
    <t>STR3.3B15/16 Q2</t>
  </si>
  <si>
    <t>WOR3.3B15/16 Q2</t>
  </si>
  <si>
    <t>ENG3.4B15/16 Q2</t>
  </si>
  <si>
    <t>SEC3.4B15/16 Q2</t>
  </si>
  <si>
    <t>ASPH3.4B15/16 Q2</t>
  </si>
  <si>
    <t>PRH3.4B15/16 Q2</t>
  </si>
  <si>
    <t>RSC3.4B15/16 Q2</t>
  </si>
  <si>
    <t>DVH3.4B15/16 Q2</t>
  </si>
  <si>
    <t>K&amp;C3.4B15/16 Q2</t>
  </si>
  <si>
    <t>QEQM3.4B15/16 Q2</t>
  </si>
  <si>
    <t>WHH3.4B15/16 Q2</t>
  </si>
  <si>
    <t>EDGH3.4B15/16 Q2</t>
  </si>
  <si>
    <t>ESUH3.4B15/16 Q2</t>
  </si>
  <si>
    <t>Frimley3.4B15/16 Q2</t>
  </si>
  <si>
    <t>MDGH3.4B15/16 Q2</t>
  </si>
  <si>
    <t>TWH3.4B15/16 Q2</t>
  </si>
  <si>
    <t>Medway3.4B15/16 Q2</t>
  </si>
  <si>
    <t>RSCH3.4B15/16 Q2</t>
  </si>
  <si>
    <t>SASH3.4B15/16 Q2</t>
  </si>
  <si>
    <t>STR3.4B15/16 Q2</t>
  </si>
  <si>
    <t>WOR3.4B15/16 Q2</t>
  </si>
  <si>
    <t>ENG3.5B15/16 Q2</t>
  </si>
  <si>
    <t>SEC3.5B15/16 Q2</t>
  </si>
  <si>
    <t>ASPH3.5B15/16 Q2</t>
  </si>
  <si>
    <t>PRH3.5B15/16 Q2</t>
  </si>
  <si>
    <t>RSC3.5B15/16 Q2</t>
  </si>
  <si>
    <t>DVH3.5B15/16 Q2</t>
  </si>
  <si>
    <t>K&amp;C3.5B15/16 Q2</t>
  </si>
  <si>
    <t>QEQM3.5B15/16 Q2</t>
  </si>
  <si>
    <t>WHH3.5B15/16 Q2</t>
  </si>
  <si>
    <t>EDGH3.5B15/16 Q2</t>
  </si>
  <si>
    <t>ESUH3.5B15/16 Q2</t>
  </si>
  <si>
    <t>Frimley3.5B15/16 Q2</t>
  </si>
  <si>
    <t>MDGH3.5B15/16 Q2</t>
  </si>
  <si>
    <t>TWH3.5B15/16 Q2</t>
  </si>
  <si>
    <t>Medway3.5B15/16 Q2</t>
  </si>
  <si>
    <t>RSCH3.5B15/16 Q2</t>
  </si>
  <si>
    <t>SASH3.5B15/16 Q2</t>
  </si>
  <si>
    <t>STR3.5B15/16 Q2</t>
  </si>
  <si>
    <t>WOR3.5B15/16 Q2</t>
  </si>
  <si>
    <t>ENGD415/16 Q2</t>
  </si>
  <si>
    <t>SECD415/16 Q2</t>
  </si>
  <si>
    <t>ASPHD415/16 Q2</t>
  </si>
  <si>
    <t>PRHD415/16 Q2</t>
  </si>
  <si>
    <t>RSCD415/16 Q2</t>
  </si>
  <si>
    <t>DVHD415/16 Q2</t>
  </si>
  <si>
    <t>K&amp;CD415/16 Q2</t>
  </si>
  <si>
    <t>QEQMD415/16 Q2</t>
  </si>
  <si>
    <t>WHHD415/16 Q2</t>
  </si>
  <si>
    <t>EDGHD415/16 Q2</t>
  </si>
  <si>
    <t>ESUHD415/16 Q2</t>
  </si>
  <si>
    <t>FrimleyD415/16 Q2</t>
  </si>
  <si>
    <t>MDGHD415/16 Q2</t>
  </si>
  <si>
    <t>TWHD415/16 Q2</t>
  </si>
  <si>
    <t>MedwayD415/16 Q2</t>
  </si>
  <si>
    <t>RSCHD415/16 Q2</t>
  </si>
  <si>
    <t>SASHD415/16 Q2</t>
  </si>
  <si>
    <t>STRD415/16 Q2</t>
  </si>
  <si>
    <t>WORD415/16 Q2</t>
  </si>
  <si>
    <t>ENG4.1B15/16 Q2</t>
  </si>
  <si>
    <t>SEC4.1B15/16 Q2</t>
  </si>
  <si>
    <t>ASPH4.1B15/16 Q2</t>
  </si>
  <si>
    <t>PRH4.1B15/16 Q2</t>
  </si>
  <si>
    <t>RSC4.1B15/16 Q2</t>
  </si>
  <si>
    <t>DVH4.1B15/16 Q2</t>
  </si>
  <si>
    <t>K&amp;C4.1B15/16 Q2</t>
  </si>
  <si>
    <t>QEQM4.1B15/16 Q2</t>
  </si>
  <si>
    <t>WHH4.1B15/16 Q2</t>
  </si>
  <si>
    <t>EDGH4.1B15/16 Q2</t>
  </si>
  <si>
    <t>ESUH4.1B15/16 Q2</t>
  </si>
  <si>
    <t>Frimley4.1B15/16 Q2</t>
  </si>
  <si>
    <t>MDGH4.1B15/16 Q2</t>
  </si>
  <si>
    <t>TWH4.1B15/16 Q2</t>
  </si>
  <si>
    <t>Medway4.1B15/16 Q2</t>
  </si>
  <si>
    <t>RSCH4.1B15/16 Q2</t>
  </si>
  <si>
    <t>SASH4.1B15/16 Q2</t>
  </si>
  <si>
    <t>STR4.1B15/16 Q2</t>
  </si>
  <si>
    <t>WOR4.1B15/16 Q2</t>
  </si>
  <si>
    <t>ENG4.2B15/16 Q2</t>
  </si>
  <si>
    <t>SEC4.2B15/16 Q2</t>
  </si>
  <si>
    <t>ASPH4.2B15/16 Q2</t>
  </si>
  <si>
    <t>PRH4.2B15/16 Q2</t>
  </si>
  <si>
    <t>RSC4.2B15/16 Q2</t>
  </si>
  <si>
    <t>DVH4.2B15/16 Q2</t>
  </si>
  <si>
    <t>K&amp;C4.2B15/16 Q2</t>
  </si>
  <si>
    <t>QEQM4.2B15/16 Q2</t>
  </si>
  <si>
    <t>WHH4.2B15/16 Q2</t>
  </si>
  <si>
    <t>EDGH4.2B15/16 Q2</t>
  </si>
  <si>
    <t>ESUH4.2B15/16 Q2</t>
  </si>
  <si>
    <t>Frimley4.2B15/16 Q2</t>
  </si>
  <si>
    <t>MDGH4.2B15/16 Q2</t>
  </si>
  <si>
    <t>TWH4.2B15/16 Q2</t>
  </si>
  <si>
    <t>Medway4.2B15/16 Q2</t>
  </si>
  <si>
    <t>RSCH4.2B15/16 Q2</t>
  </si>
  <si>
    <t>SASH4.2B15/16 Q2</t>
  </si>
  <si>
    <t>STR4.2B15/16 Q2</t>
  </si>
  <si>
    <t>WOR4.2B15/16 Q2</t>
  </si>
  <si>
    <t>ENG4.3B15/16 Q2</t>
  </si>
  <si>
    <t>SEC4.3B15/16 Q2</t>
  </si>
  <si>
    <t>ASPH4.3B15/16 Q2</t>
  </si>
  <si>
    <t>PRH4.3B15/16 Q2</t>
  </si>
  <si>
    <t>RSC4.3B15/16 Q2</t>
  </si>
  <si>
    <t>DVH4.3B15/16 Q2</t>
  </si>
  <si>
    <t>K&amp;C4.3B15/16 Q2</t>
  </si>
  <si>
    <t>QEQM4.3B15/16 Q2</t>
  </si>
  <si>
    <t>WHH4.3B15/16 Q2</t>
  </si>
  <si>
    <t>EDGH4.3B15/16 Q2</t>
  </si>
  <si>
    <t>ESUH4.3B15/16 Q2</t>
  </si>
  <si>
    <t>Frimley4.3B15/16 Q2</t>
  </si>
  <si>
    <t>MDGH4.3B15/16 Q2</t>
  </si>
  <si>
    <t>TWH4.3B15/16 Q2</t>
  </si>
  <si>
    <t>Medway4.3B15/16 Q2</t>
  </si>
  <si>
    <t>RSCH4.3B15/16 Q2</t>
  </si>
  <si>
    <t>SASH4.3B15/16 Q2</t>
  </si>
  <si>
    <t>STR4.3B15/16 Q2</t>
  </si>
  <si>
    <t>WOR4.3B15/16 Q2</t>
  </si>
  <si>
    <t>ENG4.4B15/16 Q2</t>
  </si>
  <si>
    <t>SEC4.4B15/16 Q2</t>
  </si>
  <si>
    <t>ASPH4.4B15/16 Q2</t>
  </si>
  <si>
    <t>PRH4.4B15/16 Q2</t>
  </si>
  <si>
    <t>RSC4.4B15/16 Q2</t>
  </si>
  <si>
    <t>DVH4.4B15/16 Q2</t>
  </si>
  <si>
    <t>K&amp;C4.4B15/16 Q2</t>
  </si>
  <si>
    <t>QEQM4.4B15/16 Q2</t>
  </si>
  <si>
    <t>WHH4.4B15/16 Q2</t>
  </si>
  <si>
    <t>EDGH4.4B15/16 Q2</t>
  </si>
  <si>
    <t>ESUH4.4B15/16 Q2</t>
  </si>
  <si>
    <t>Frimley4.4B15/16 Q2</t>
  </si>
  <si>
    <t>MDGH4.4B15/16 Q2</t>
  </si>
  <si>
    <t>TWH4.4B15/16 Q2</t>
  </si>
  <si>
    <t>Medway4.4B15/16 Q2</t>
  </si>
  <si>
    <t>RSCH4.4B15/16 Q2</t>
  </si>
  <si>
    <t>SASH4.4B15/16 Q2</t>
  </si>
  <si>
    <t>STR4.4B15/16 Q2</t>
  </si>
  <si>
    <t>WOR4.4B15/16 Q2</t>
  </si>
  <si>
    <t>ENG4.5B15/16 Q2</t>
  </si>
  <si>
    <t>SEC4.5B15/16 Q2</t>
  </si>
  <si>
    <t>ASPH4.5B15/16 Q2</t>
  </si>
  <si>
    <t>PRH4.5B15/16 Q2</t>
  </si>
  <si>
    <t>RSC4.5B15/16 Q2</t>
  </si>
  <si>
    <t>DVH4.5B15/16 Q2</t>
  </si>
  <si>
    <t>K&amp;C4.5B15/16 Q2</t>
  </si>
  <si>
    <t>QEQM4.5B15/16 Q2</t>
  </si>
  <si>
    <t>WHH4.5B15/16 Q2</t>
  </si>
  <si>
    <t>EDGH4.5B15/16 Q2</t>
  </si>
  <si>
    <t>ESUH4.5B15/16 Q2</t>
  </si>
  <si>
    <t>Frimley4.5B15/16 Q2</t>
  </si>
  <si>
    <t>MDGH4.5B15/16 Q2</t>
  </si>
  <si>
    <t>TWH4.5B15/16 Q2</t>
  </si>
  <si>
    <t>Medway4.5B15/16 Q2</t>
  </si>
  <si>
    <t>RSCH4.5B15/16 Q2</t>
  </si>
  <si>
    <t>SASH4.5B15/16 Q2</t>
  </si>
  <si>
    <t>STR4.5B15/16 Q2</t>
  </si>
  <si>
    <t>WOR4.5B15/16 Q2</t>
  </si>
  <si>
    <t>ENG4.6B15/16 Q2</t>
  </si>
  <si>
    <t>SEC4.6B15/16 Q2</t>
  </si>
  <si>
    <t>ASPH4.6B15/16 Q2</t>
  </si>
  <si>
    <t>PRH4.6B15/16 Q2</t>
  </si>
  <si>
    <t>RSC4.6B15/16 Q2</t>
  </si>
  <si>
    <t>DVH4.6B15/16 Q2</t>
  </si>
  <si>
    <t>K&amp;C4.6B15/16 Q2</t>
  </si>
  <si>
    <t>QEQM4.6B15/16 Q2</t>
  </si>
  <si>
    <t>WHH4.6B15/16 Q2</t>
  </si>
  <si>
    <t>EDGH4.6B15/16 Q2</t>
  </si>
  <si>
    <t>ESUH4.6B15/16 Q2</t>
  </si>
  <si>
    <t>Frimley4.6B15/16 Q2</t>
  </si>
  <si>
    <t>MDGH4.6B15/16 Q2</t>
  </si>
  <si>
    <t>TWH4.6B15/16 Q2</t>
  </si>
  <si>
    <t>Medway4.6B15/16 Q2</t>
  </si>
  <si>
    <t>RSCH4.6B15/16 Q2</t>
  </si>
  <si>
    <t>SASH4.6B15/16 Q2</t>
  </si>
  <si>
    <t>STR4.6B15/16 Q2</t>
  </si>
  <si>
    <t>WOR4.6B15/16 Q2</t>
  </si>
  <si>
    <t>ENGD515/16 Q2</t>
  </si>
  <si>
    <t>SECD515/16 Q2</t>
  </si>
  <si>
    <t>ASPHD515/16 Q2</t>
  </si>
  <si>
    <t>PRHD515/16 Q2</t>
  </si>
  <si>
    <t>RSCD515/16 Q2</t>
  </si>
  <si>
    <t>DVHD515/16 Q2</t>
  </si>
  <si>
    <t>K&amp;CD515/16 Q2</t>
  </si>
  <si>
    <t>QEQMD515/16 Q2</t>
  </si>
  <si>
    <t>WHHD515/16 Q2</t>
  </si>
  <si>
    <t>EDGHD515/16 Q2</t>
  </si>
  <si>
    <t>ESUHD515/16 Q2</t>
  </si>
  <si>
    <t>FrimleyD515/16 Q2</t>
  </si>
  <si>
    <t>MDGHD515/16 Q2</t>
  </si>
  <si>
    <t>TWHD515/16 Q2</t>
  </si>
  <si>
    <t>MedwayD515/16 Q2</t>
  </si>
  <si>
    <t>RSCHD515/16 Q2</t>
  </si>
  <si>
    <t>SASHD515/16 Q2</t>
  </si>
  <si>
    <t>STRD515/16 Q2</t>
  </si>
  <si>
    <t>WORD515/16 Q2</t>
  </si>
  <si>
    <t>ENG5.1B15/16 Q2</t>
  </si>
  <si>
    <t>SEC5.1B15/16 Q2</t>
  </si>
  <si>
    <t>ASPH5.1B15/16 Q2</t>
  </si>
  <si>
    <t>PRH5.1B15/16 Q2</t>
  </si>
  <si>
    <t>RSC5.1B15/16 Q2</t>
  </si>
  <si>
    <t>DVH5.1B15/16 Q2</t>
  </si>
  <si>
    <t>K&amp;C5.1B15/16 Q2</t>
  </si>
  <si>
    <t>QEQM5.1B15/16 Q2</t>
  </si>
  <si>
    <t>WHH5.1B15/16 Q2</t>
  </si>
  <si>
    <t>EDGH5.1B15/16 Q2</t>
  </si>
  <si>
    <t>ESUH5.1B15/16 Q2</t>
  </si>
  <si>
    <t>SASHD913/14 Q3</t>
  </si>
  <si>
    <t>STRD913/14 Q3</t>
  </si>
  <si>
    <t>WORD913/14 Q3</t>
  </si>
  <si>
    <t>ENG9.1B13/14 Q3</t>
  </si>
  <si>
    <t>SEC9.1B13/14 Q3</t>
  </si>
  <si>
    <t>ASPH9.1B13/14 Q3</t>
  </si>
  <si>
    <t>PRH9.1B13/14 Q3</t>
  </si>
  <si>
    <t>RSC9.1B13/14 Q3</t>
  </si>
  <si>
    <t>DVH9.1B13/14 Q3</t>
  </si>
  <si>
    <t>K&amp;C9.1B13/14 Q3</t>
  </si>
  <si>
    <t>QEQM9.1B13/14 Q3</t>
  </si>
  <si>
    <t>WHH9.1B13/14 Q3</t>
  </si>
  <si>
    <t>CONQ9.1B13/14 Q3</t>
  </si>
  <si>
    <t>EDGH9.1B13/14 Q3</t>
  </si>
  <si>
    <t>ESUH9.1B13/14 Q3</t>
  </si>
  <si>
    <t>Frimley9.1B13/14 Q3</t>
  </si>
  <si>
    <t>MDGH9.1B13/14 Q3</t>
  </si>
  <si>
    <t>TWH9.1B13/14 Q3</t>
  </si>
  <si>
    <t>Medway9.1B13/14 Q3</t>
  </si>
  <si>
    <t>RSCH9.1B13/14 Q3</t>
  </si>
  <si>
    <t>PRH9.1B14/15 Q1</t>
  </si>
  <si>
    <t>RSC9.1B14/15 Q1</t>
  </si>
  <si>
    <t>DVH9.1B14/15 Q1</t>
  </si>
  <si>
    <t>K&amp;C9.1B14/15 Q1</t>
  </si>
  <si>
    <t>QEQM9.1B14/15 Q1</t>
  </si>
  <si>
    <t>WHH9.1B14/15 Q1</t>
  </si>
  <si>
    <t>CONQ9.1B14/15 Q1</t>
  </si>
  <si>
    <t>EDGH9.1B14/15 Q1</t>
  </si>
  <si>
    <t>ESUH9.1B14/15 Q1</t>
  </si>
  <si>
    <t>Frimley9.1B14/15 Q1</t>
  </si>
  <si>
    <t>MDGH9.1B14/15 Q1</t>
  </si>
  <si>
    <t>TWH9.1B14/15 Q1</t>
  </si>
  <si>
    <t>Medway9.1B14/15 Q1</t>
  </si>
  <si>
    <t>RSCH9.1B14/15 Q1</t>
  </si>
  <si>
    <t>SASH9.1B14/15 Q1</t>
  </si>
  <si>
    <t>STR9.1B14/15 Q1</t>
  </si>
  <si>
    <t>WOR9.1B14/15 Q1</t>
  </si>
  <si>
    <t>ENG9.2B14/15 Q1</t>
  </si>
  <si>
    <t>SEC9.2B14/15 Q1</t>
  </si>
  <si>
    <t>ASPH9.2B14/15 Q1</t>
  </si>
  <si>
    <t>PRH9.2B14/15 Q1</t>
  </si>
  <si>
    <t>RSC9.2B14/15 Q1</t>
  </si>
  <si>
    <t>DVH9.2B14/15 Q1</t>
  </si>
  <si>
    <t>K&amp;C9.2B14/15 Q1</t>
  </si>
  <si>
    <t>Medway2.3B13/14 Q4</t>
  </si>
  <si>
    <t>RSCH2.3B13/14 Q4</t>
  </si>
  <si>
    <t>SASH2.3B13/14 Q4</t>
  </si>
  <si>
    <t>STR2.3B13/14 Q4</t>
  </si>
  <si>
    <t>WOR2.3B13/14 Q4</t>
  </si>
  <si>
    <t>ENGD313/14 Q4</t>
  </si>
  <si>
    <t>SECD313/14 Q4</t>
  </si>
  <si>
    <t>ASPHD313/14 Q4</t>
  </si>
  <si>
    <t>PRHD313/14 Q4</t>
  </si>
  <si>
    <t>RSCD313/14 Q4</t>
  </si>
  <si>
    <t>DVHD313/14 Q4</t>
  </si>
  <si>
    <t>K&amp;CD313/14 Q4</t>
  </si>
  <si>
    <t>QEQMD313/14 Q4</t>
  </si>
  <si>
    <t>WHHD313/14 Q4</t>
  </si>
  <si>
    <t>CONQD313/14 Q4</t>
  </si>
  <si>
    <t>EDGHD313/14 Q4</t>
  </si>
  <si>
    <t>ESUHD313/14 Q4</t>
  </si>
  <si>
    <t>FrimleyD313/14 Q4</t>
  </si>
  <si>
    <t>MDGHD313/14 Q4</t>
  </si>
  <si>
    <t>TWHD313/14 Q4</t>
  </si>
  <si>
    <t>MedwayD313/14 Q4</t>
  </si>
  <si>
    <t>RSCHD313/14 Q4</t>
  </si>
  <si>
    <t>SASHD313/14 Q4</t>
  </si>
  <si>
    <t>SASH9.1B13/14 Q3</t>
  </si>
  <si>
    <t>STR9.1B13/14 Q3</t>
  </si>
  <si>
    <t>WOR9.1B13/14 Q3</t>
  </si>
  <si>
    <t>ENG9.2B13/14 Q3</t>
  </si>
  <si>
    <t>SEC9.2B13/14 Q3</t>
  </si>
  <si>
    <t>ASPH9.2B13/14 Q3</t>
  </si>
  <si>
    <t>PRH9.2B13/14 Q3</t>
  </si>
  <si>
    <t>RSC9.2B13/14 Q3</t>
  </si>
  <si>
    <t>DVH9.2B13/14 Q3</t>
  </si>
  <si>
    <t>K&amp;C9.2B13/14 Q3</t>
  </si>
  <si>
    <t>QEQM9.2B13/14 Q3</t>
  </si>
  <si>
    <t>WHH9.2B13/14 Q3</t>
  </si>
  <si>
    <t>CONQ9.2B13/14 Q3</t>
  </si>
  <si>
    <t>EDGH9.2B13/14 Q3</t>
  </si>
  <si>
    <t>ESUH9.2B13/14 Q3</t>
  </si>
  <si>
    <t>Frimley9.2B13/14 Q3</t>
  </si>
  <si>
    <t>MDGH9.2B13/14 Q3</t>
  </si>
  <si>
    <t>TWH9.2B13/14 Q3</t>
  </si>
  <si>
    <t>Medway9.2B13/14 Q3</t>
  </si>
  <si>
    <t>RSCH9.2B13/14 Q3</t>
  </si>
  <si>
    <t>SASH9.2B13/14 Q3</t>
  </si>
  <si>
    <t>STR9.2B13/14 Q3</t>
  </si>
  <si>
    <t>WOR9.2B13/14 Q3</t>
  </si>
  <si>
    <t>ENG9.3B13/14 Q3</t>
  </si>
  <si>
    <t>SEC9.3B13/14 Q3</t>
  </si>
  <si>
    <t>ASPH9.3B13/14 Q3</t>
  </si>
  <si>
    <t>PRH9.3B13/14 Q3</t>
  </si>
  <si>
    <t>RSC9.3B13/14 Q3</t>
  </si>
  <si>
    <t>DVH9.3B13/14 Q3</t>
  </si>
  <si>
    <t>K&amp;C9.3B13/14 Q3</t>
  </si>
  <si>
    <t>QEQM9.3B13/14 Q3</t>
  </si>
  <si>
    <t>WHH9.3B13/14 Q3</t>
  </si>
  <si>
    <t>CONQ9.3B13/14 Q3</t>
  </si>
  <si>
    <t>EDGH9.3B13/14 Q3</t>
  </si>
  <si>
    <t>ESUH9.3B13/14 Q3</t>
  </si>
  <si>
    <t>Frimley9.3B13/14 Q3</t>
  </si>
  <si>
    <t>MDGH9.3B13/14 Q3</t>
  </si>
  <si>
    <t>TWH9.3B13/14 Q3</t>
  </si>
  <si>
    <t>Medway9.3B13/14 Q3</t>
  </si>
  <si>
    <t>RSCH9.3B13/14 Q3</t>
  </si>
  <si>
    <t>SASH9.3B13/14 Q3</t>
  </si>
  <si>
    <t>STR9.3B13/14 Q3</t>
  </si>
  <si>
    <t>WOR9.3B13/14 Q3</t>
  </si>
  <si>
    <t>ENGD1013/14 Q3</t>
  </si>
  <si>
    <t>SECD1013/14 Q3</t>
  </si>
  <si>
    <t>ASPHD1013/14 Q3</t>
  </si>
  <si>
    <t>PRHD1013/14 Q3</t>
  </si>
  <si>
    <t>RSCD1013/14 Q3</t>
  </si>
  <si>
    <t>DVHD1013/14 Q3</t>
  </si>
  <si>
    <t>K&amp;CD1013/14 Q3</t>
  </si>
  <si>
    <t>QEQMD1013/14 Q3</t>
  </si>
  <si>
    <t>WHHD1013/14 Q3</t>
  </si>
  <si>
    <t>CONQD1013/14 Q3</t>
  </si>
  <si>
    <t>EDGHD1013/14 Q3</t>
  </si>
  <si>
    <t>ESUHD1013/14 Q3</t>
  </si>
  <si>
    <t>FrimleyD1013/14 Q3</t>
  </si>
  <si>
    <t>MDGHD1013/14 Q3</t>
  </si>
  <si>
    <t>TWHD1013/14 Q3</t>
  </si>
  <si>
    <t>MedwayD1013/14 Q3</t>
  </si>
  <si>
    <t>RSCHD1013/14 Q3</t>
  </si>
  <si>
    <t>SASHD1013/14 Q3</t>
  </si>
  <si>
    <t>STRD1013/14 Q3</t>
  </si>
  <si>
    <t>WORD1013/14 Q3</t>
  </si>
  <si>
    <t>ENGD113/14 Q4</t>
  </si>
  <si>
    <t>SECD113/14 Q4</t>
  </si>
  <si>
    <t>ASPHD113/14 Q4</t>
  </si>
  <si>
    <t>PRHD113/14 Q4</t>
  </si>
  <si>
    <t>RSCD113/14 Q4</t>
  </si>
  <si>
    <t>DVHD113/14 Q4</t>
  </si>
  <si>
    <t>K&amp;CD113/14 Q4</t>
  </si>
  <si>
    <t>QEQMD113/14 Q4</t>
  </si>
  <si>
    <t>WHHD113/14 Q4</t>
  </si>
  <si>
    <t>CONQD113/14 Q4</t>
  </si>
  <si>
    <t>EDGHD113/14 Q4</t>
  </si>
  <si>
    <t>ESUHD113/14 Q4</t>
  </si>
  <si>
    <t>FrimleyD113/14 Q4</t>
  </si>
  <si>
    <t>MDGHD113/14 Q4</t>
  </si>
  <si>
    <t>TWHD113/14 Q4</t>
  </si>
  <si>
    <t>MedwayD113/14 Q4</t>
  </si>
  <si>
    <t>RSCHD113/14 Q4</t>
  </si>
  <si>
    <t>SASHD113/14 Q4</t>
  </si>
  <si>
    <t>STRD113/14 Q4</t>
  </si>
  <si>
    <t>WORD113/14 Q4</t>
  </si>
  <si>
    <t>ENG1.1B13/14 Q4</t>
  </si>
  <si>
    <t>SEC1.1B13/14 Q4</t>
  </si>
  <si>
    <t>ASPH1.1B13/14 Q4</t>
  </si>
  <si>
    <t>PRH1.1B13/14 Q4</t>
  </si>
  <si>
    <t>RSC1.1B13/14 Q4</t>
  </si>
  <si>
    <t>DVH1.1B13/14 Q4</t>
  </si>
  <si>
    <t>K&amp;C1.1B13/14 Q4</t>
  </si>
  <si>
    <t>QEQM1.1B13/14 Q4</t>
  </si>
  <si>
    <t>WHH1.1B13/14 Q4</t>
  </si>
  <si>
    <t>CONQ1.1B13/14 Q4</t>
  </si>
  <si>
    <t>EDGH1.1B13/14 Q4</t>
  </si>
  <si>
    <t>ESUH1.1B13/14 Q4</t>
  </si>
  <si>
    <t>Frimley1.1B13/14 Q4</t>
  </si>
  <si>
    <t>MDGH1.1B13/14 Q4</t>
  </si>
  <si>
    <t>TWH1.1B13/14 Q4</t>
  </si>
  <si>
    <t>Medway1.1B13/14 Q4</t>
  </si>
  <si>
    <t>RSCH1.1B13/14 Q4</t>
  </si>
  <si>
    <t>SASH1.1B13/14 Q4</t>
  </si>
  <si>
    <t>STR1.1B13/14 Q4</t>
  </si>
  <si>
    <t>WOR1.1B13/14 Q4</t>
  </si>
  <si>
    <t>ENG1.2B13/14 Q4</t>
  </si>
  <si>
    <t>SEC1.2B13/14 Q4</t>
  </si>
  <si>
    <t>ASPH1.2B13/14 Q4</t>
  </si>
  <si>
    <t>PRH1.2B13/14 Q4</t>
  </si>
  <si>
    <t>RSC1.2B13/14 Q4</t>
  </si>
  <si>
    <t>DVH1.2B13/14 Q4</t>
  </si>
  <si>
    <t>K&amp;C1.2B13/14 Q4</t>
  </si>
  <si>
    <t>QEQM1.2B13/14 Q4</t>
  </si>
  <si>
    <t>WHH1.2B13/14 Q4</t>
  </si>
  <si>
    <t>CONQ1.2B13/14 Q4</t>
  </si>
  <si>
    <t>EDGH1.2B13/14 Q4</t>
  </si>
  <si>
    <t>ESUH1.2B13/14 Q4</t>
  </si>
  <si>
    <t>Frimley1.2B13/14 Q4</t>
  </si>
  <si>
    <t>MDGH1.2B13/14 Q4</t>
  </si>
  <si>
    <t>TWH1.2B13/14 Q4</t>
  </si>
  <si>
    <t>Medway1.2B13/14 Q4</t>
  </si>
  <si>
    <t>RSCH1.2B13/14 Q4</t>
  </si>
  <si>
    <t>SASH1.2B13/14 Q4</t>
  </si>
  <si>
    <t>STR1.2B13/14 Q4</t>
  </si>
  <si>
    <t>WOR1.2B13/14 Q4</t>
  </si>
  <si>
    <t>ENG1.3B13/14 Q4</t>
  </si>
  <si>
    <t>SEC1.3B13/14 Q4</t>
  </si>
  <si>
    <t>ASPH1.3B13/14 Q4</t>
  </si>
  <si>
    <t>PRH1.3B13/14 Q4</t>
  </si>
  <si>
    <t>RSC1.3B13/14 Q4</t>
  </si>
  <si>
    <t>DVH1.3B13/14 Q4</t>
  </si>
  <si>
    <t>K&amp;C1.3B13/14 Q4</t>
  </si>
  <si>
    <t>QEQM1.3B13/14 Q4</t>
  </si>
  <si>
    <t>WHH1.3B13/14 Q4</t>
  </si>
  <si>
    <t>CONQ1.3B13/14 Q4</t>
  </si>
  <si>
    <t>EDGH1.3B13/14 Q4</t>
  </si>
  <si>
    <t>ESUH1.3B13/14 Q4</t>
  </si>
  <si>
    <t>Frimley1.3B13/14 Q4</t>
  </si>
  <si>
    <t>MDGH1.3B13/14 Q4</t>
  </si>
  <si>
    <t>TWH1.3B13/14 Q4</t>
  </si>
  <si>
    <t>Medway1.3B13/14 Q4</t>
  </si>
  <si>
    <t>RSCH1.3B13/14 Q4</t>
  </si>
  <si>
    <t>SASH1.3B13/14 Q4</t>
  </si>
  <si>
    <t>STR1.3B13/14 Q4</t>
  </si>
  <si>
    <t>WOR1.3B13/14 Q4</t>
  </si>
  <si>
    <t>ENGD213/14 Q4</t>
  </si>
  <si>
    <t>SECD213/14 Q4</t>
  </si>
  <si>
    <t>ASPHD213/14 Q4</t>
  </si>
  <si>
    <t>PRHD213/14 Q4</t>
  </si>
  <si>
    <t>RSCD213/14 Q4</t>
  </si>
  <si>
    <t>DVHD213/14 Q4</t>
  </si>
  <si>
    <t>K&amp;CD213/14 Q4</t>
  </si>
  <si>
    <t>QEQMD213/14 Q4</t>
  </si>
  <si>
    <t>WHHD213/14 Q4</t>
  </si>
  <si>
    <t>CONQD213/14 Q4</t>
  </si>
  <si>
    <t>EDGHD213/14 Q4</t>
  </si>
  <si>
    <t>ESUHD213/14 Q4</t>
  </si>
  <si>
    <t>FrimleyD213/14 Q4</t>
  </si>
  <si>
    <t>MDGHD213/14 Q4</t>
  </si>
  <si>
    <t>TWHD213/14 Q4</t>
  </si>
  <si>
    <t>MedwayD213/14 Q4</t>
  </si>
  <si>
    <t>RSCHD213/14 Q4</t>
  </si>
  <si>
    <t>SASHD213/14 Q4</t>
  </si>
  <si>
    <t>STRD213/14 Q4</t>
  </si>
  <si>
    <t>WORD213/14 Q4</t>
  </si>
  <si>
    <t>ENG2.1B13/14 Q4</t>
  </si>
  <si>
    <t>SEC2.1B13/14 Q4</t>
  </si>
  <si>
    <t>ASPH2.1B13/14 Q4</t>
  </si>
  <si>
    <t>PRH2.1B13/14 Q4</t>
  </si>
  <si>
    <t>RSC2.1B13/14 Q4</t>
  </si>
  <si>
    <t>DVH2.1B13/14 Q4</t>
  </si>
  <si>
    <t>K&amp;C2.1B13/14 Q4</t>
  </si>
  <si>
    <t>QEQM2.1B13/14 Q4</t>
  </si>
  <si>
    <t>WHH2.1B13/14 Q4</t>
  </si>
  <si>
    <t>CONQ2.1B13/14 Q4</t>
  </si>
  <si>
    <t>EDGH2.1B13/14 Q4</t>
  </si>
  <si>
    <t>ESUH2.1B13/14 Q4</t>
  </si>
  <si>
    <t>Frimley2.1B13/14 Q4</t>
  </si>
  <si>
    <t>MDGH2.1B13/14 Q4</t>
  </si>
  <si>
    <t>TWH2.1B13/14 Q4</t>
  </si>
  <si>
    <t>Medway2.1B13/14 Q4</t>
  </si>
  <si>
    <t>RSCH2.1B13/14 Q4</t>
  </si>
  <si>
    <t>SASH2.1B13/14 Q4</t>
  </si>
  <si>
    <t>STR2.1B13/14 Q4</t>
  </si>
  <si>
    <t>WOR2.1B13/14 Q4</t>
  </si>
  <si>
    <t>ENG2.2B13/14 Q4</t>
  </si>
  <si>
    <t>SEC2.2B13/14 Q4</t>
  </si>
  <si>
    <t>ASPH2.2B13/14 Q4</t>
  </si>
  <si>
    <t>PRH2.2B13/14 Q4</t>
  </si>
  <si>
    <t>RSC2.2B13/14 Q4</t>
  </si>
  <si>
    <t>DVH2.2B13/14 Q4</t>
  </si>
  <si>
    <t>K&amp;C2.2B13/14 Q4</t>
  </si>
  <si>
    <t>QEQM2.2B13/14 Q4</t>
  </si>
  <si>
    <t>WHH2.2B13/14 Q4</t>
  </si>
  <si>
    <t>CONQ2.2B13/14 Q4</t>
  </si>
  <si>
    <t>EDGH2.2B13/14 Q4</t>
  </si>
  <si>
    <t>ESUH2.2B13/14 Q4</t>
  </si>
  <si>
    <t>Frimley2.2B13/14 Q4</t>
  </si>
  <si>
    <t>MDGH2.2B13/14 Q4</t>
  </si>
  <si>
    <t>TWH2.2B13/14 Q4</t>
  </si>
  <si>
    <t>Medway2.2B13/14 Q4</t>
  </si>
  <si>
    <t>RSCH2.2B13/14 Q4</t>
  </si>
  <si>
    <t>SASH2.2B13/14 Q4</t>
  </si>
  <si>
    <t>STR2.2B13/14 Q4</t>
  </si>
  <si>
    <t>WOR2.2B13/14 Q4</t>
  </si>
  <si>
    <t>ENG2.3B13/14 Q4</t>
  </si>
  <si>
    <t>SEC2.3B13/14 Q4</t>
  </si>
  <si>
    <t>ASPH2.3B13/14 Q4</t>
  </si>
  <si>
    <t>PRH2.3B13/14 Q4</t>
  </si>
  <si>
    <t>RSC2.3B13/14 Q4</t>
  </si>
  <si>
    <t>DVH2.3B13/14 Q4</t>
  </si>
  <si>
    <t>K&amp;C2.3B13/14 Q4</t>
  </si>
  <si>
    <t>QEQM2.3B13/14 Q4</t>
  </si>
  <si>
    <t>WHH2.3B13/14 Q4</t>
  </si>
  <si>
    <t>CONQ2.3B13/14 Q4</t>
  </si>
  <si>
    <t>EDGH2.3B13/14 Q4</t>
  </si>
  <si>
    <t>ESUH2.3B13/14 Q4</t>
  </si>
  <si>
    <t>Frimley2.3B13/14 Q4</t>
  </si>
  <si>
    <t>MDGH2.3B13/14 Q4</t>
  </si>
  <si>
    <t>TWH2.3B13/14 Q4</t>
  </si>
  <si>
    <t>SASH1.1B14/15 Q4</t>
  </si>
  <si>
    <t>14/15 Q4</t>
  </si>
  <si>
    <t>SASH1.2B14/15 Q4</t>
  </si>
  <si>
    <t>SASH1.3B14/15 Q4</t>
  </si>
  <si>
    <t>SASH2.1B14/15 Q4</t>
  </si>
  <si>
    <t>SASH2.2B14/15 Q4</t>
  </si>
  <si>
    <t>SASH3.1B14/15 Q4</t>
  </si>
  <si>
    <t>SASH3.2B14/15 Q4</t>
  </si>
  <si>
    <t>SASH3.3B14/15 Q4</t>
  </si>
  <si>
    <t>SASH3.4B14/15 Q4</t>
  </si>
  <si>
    <t>SASH3.5B14/15 Q4</t>
  </si>
  <si>
    <t>SASH4.1B14/15 Q4</t>
  </si>
  <si>
    <t>SASH4.2B14/15 Q4</t>
  </si>
  <si>
    <t>SASH4.3B14/15 Q4</t>
  </si>
  <si>
    <t>QEQM4.4B14/15 Q4</t>
  </si>
  <si>
    <t>WHH4.4B14/15 Q4</t>
  </si>
  <si>
    <t>SASH4.4B14/15 Q4</t>
  </si>
  <si>
    <t>SASH4.5B14/15 Q4</t>
  </si>
  <si>
    <t>SASH4.6B14/15 Q4</t>
  </si>
  <si>
    <t>SASH8.1B14/15 Q4</t>
  </si>
  <si>
    <t>SASH8.2B14/15 Q4</t>
  </si>
  <si>
    <t>SASH8.3B14/15 Q4</t>
  </si>
  <si>
    <t>SASH8.4B14/15 Q4</t>
  </si>
  <si>
    <t>SASH8.5B14/15 Q4</t>
  </si>
  <si>
    <t>SASH8.6B14/15 Q4</t>
  </si>
  <si>
    <t>SASH9.1B14/15 Q4</t>
  </si>
  <si>
    <t>SASH9.2B14/15 Q4</t>
  </si>
  <si>
    <t>SASH10.1B14/15 Q4</t>
  </si>
  <si>
    <t>SASH10.2B14/15 Q4</t>
  </si>
  <si>
    <t>WOR10.2B14/15 Q4</t>
  </si>
  <si>
    <t>SASH10.3B14/15 Q4</t>
  </si>
  <si>
    <t>EDGH4.4B14/15 Q4</t>
  </si>
  <si>
    <t>QEQM4.2B14/15 Q4</t>
  </si>
  <si>
    <t>K&amp;C4.4B14/15 Q4</t>
  </si>
  <si>
    <t>Frimley4.4B14/15 Q4</t>
  </si>
  <si>
    <t>RSC4.4B14/15 Q4</t>
  </si>
  <si>
    <t>Medway4.4B14/15 Q4</t>
  </si>
  <si>
    <t>PRH4.4B14/15 Q4</t>
  </si>
  <si>
    <t>MDGH4.4B14/15 Q4</t>
  </si>
  <si>
    <t>ESUH4.4B14/15 Q4</t>
  </si>
  <si>
    <t>RSCH4.4B14/15 Q4</t>
  </si>
  <si>
    <t>QEQM1.3B14/15 Q4</t>
  </si>
  <si>
    <t>PRH1.3B14/15 Q4</t>
  </si>
  <si>
    <t>ASPH1.3B14/15 Q4</t>
  </si>
  <si>
    <t>STR3.5B14/15 Q4</t>
  </si>
  <si>
    <t>WOR4.4B14/15 Q4</t>
  </si>
  <si>
    <t>RSCH1.3B14/15 Q4</t>
  </si>
  <si>
    <t>ASPH3.5B14/15 Q4</t>
  </si>
  <si>
    <t>SEC4.4B14/15 Q4</t>
  </si>
  <si>
    <t>WHH1.3B14/15 Q4</t>
  </si>
  <si>
    <t>Frimley1.3B14/15 Q4</t>
  </si>
  <si>
    <t>EDGH1.3B14/15 Q4</t>
  </si>
  <si>
    <t>RSC1.3B14/15 Q4</t>
  </si>
  <si>
    <t>ESUH1.3B14/15 Q4</t>
  </si>
  <si>
    <t>K&amp;C1.3B14/15 Q4</t>
  </si>
  <si>
    <t>MDGH1.3B14/15 Q4</t>
  </si>
  <si>
    <t>TWH4.4B14/15 Q4</t>
  </si>
  <si>
    <t>Frimley3.5B14/15 Q4</t>
  </si>
  <si>
    <t>RSCH3.5B14/15 Q4</t>
  </si>
  <si>
    <t>SEC1.3B14/15 Q4</t>
  </si>
  <si>
    <t>TWH3.5B14/15 Q4</t>
  </si>
  <si>
    <t>ESUH3.5B14/15 Q4</t>
  </si>
  <si>
    <t>DVH4.4B14/15 Q4</t>
  </si>
  <si>
    <t>WOR3.5B14/15 Q4</t>
  </si>
  <si>
    <t>ENG3.5B14/15 Q4</t>
  </si>
  <si>
    <t>QEQM3.5B14/15 Q4</t>
  </si>
  <si>
    <t>SEC3.5B14/15 Q4</t>
  </si>
  <si>
    <t>DVH3.5B14/15 Q4</t>
  </si>
  <si>
    <t>RSC3.5B14/15 Q4</t>
  </si>
  <si>
    <t>K&amp;C4.2B14/15 Q4</t>
  </si>
  <si>
    <t>RSCH8.2B15/16 Q2</t>
  </si>
  <si>
    <t>SASH8.2B15/16 Q2</t>
  </si>
  <si>
    <t>STR8.2B15/16 Q2</t>
  </si>
  <si>
    <t>WOR8.2B15/16 Q2</t>
  </si>
  <si>
    <t>ENG8.3B15/16 Q2</t>
  </si>
  <si>
    <t>SEC8.3B15/16 Q2</t>
  </si>
  <si>
    <t>ASPH8.3B15/16 Q2</t>
  </si>
  <si>
    <t>PRH8.3B15/16 Q2</t>
  </si>
  <si>
    <t>RSC8.3B15/16 Q2</t>
  </si>
  <si>
    <t>DVH8.3B15/16 Q2</t>
  </si>
  <si>
    <t>K&amp;C8.3B15/16 Q2</t>
  </si>
  <si>
    <t>QEQM8.3B15/16 Q2</t>
  </si>
  <si>
    <t>WHH8.3B15/16 Q2</t>
  </si>
  <si>
    <t>EDGH8.3B15/16 Q2</t>
  </si>
  <si>
    <t>ESUH8.3B15/16 Q2</t>
  </si>
  <si>
    <t>Frimley8.3B15/16 Q2</t>
  </si>
  <si>
    <t>MDGH8.3B15/16 Q2</t>
  </si>
  <si>
    <t>TWH8.3B15/16 Q2</t>
  </si>
  <si>
    <t>Medway8.3B15/16 Q2</t>
  </si>
  <si>
    <t>RSCH8.3B15/16 Q2</t>
  </si>
  <si>
    <t>SASH8.3B15/16 Q2</t>
  </si>
  <si>
    <t>STR8.3B15/16 Q2</t>
  </si>
  <si>
    <t>WOR8.3B15/16 Q2</t>
  </si>
  <si>
    <t>ENG8.4B15/16 Q2</t>
  </si>
  <si>
    <t>SEC8.4B15/16 Q2</t>
  </si>
  <si>
    <t>ASPH8.4B15/16 Q2</t>
  </si>
  <si>
    <t>PRH8.4B15/16 Q2</t>
  </si>
  <si>
    <t>RSC8.4B15/16 Q2</t>
  </si>
  <si>
    <t>DVH8.4B15/16 Q2</t>
  </si>
  <si>
    <t>K&amp;C8.4B15/16 Q2</t>
  </si>
  <si>
    <t>QEQM8.4B15/16 Q2</t>
  </si>
  <si>
    <t>WHH8.4B15/16 Q2</t>
  </si>
  <si>
    <t>EDGH8.4B15/16 Q2</t>
  </si>
  <si>
    <t>ESUH8.4B15/16 Q2</t>
  </si>
  <si>
    <t>Frimley8.4B15/16 Q2</t>
  </si>
  <si>
    <t>MDGH8.4B15/16 Q2</t>
  </si>
  <si>
    <t>TWH8.4B15/16 Q2</t>
  </si>
  <si>
    <t>Medway8.4B15/16 Q2</t>
  </si>
  <si>
    <t>RSCH8.4B15/16 Q2</t>
  </si>
  <si>
    <t>SASH8.4B15/16 Q2</t>
  </si>
  <si>
    <t>STR8.4B15/16 Q2</t>
  </si>
  <si>
    <t>WOR8.4B15/16 Q2</t>
  </si>
  <si>
    <t>ENG8.5B15/16 Q2</t>
  </si>
  <si>
    <t>SEC8.5B15/16 Q2</t>
  </si>
  <si>
    <t>ASPH8.5B15/16 Q2</t>
  </si>
  <si>
    <t>PRH8.5B15/16 Q2</t>
  </si>
  <si>
    <t>RSC8.5B15/16 Q2</t>
  </si>
  <si>
    <t>DVH8.5B15/16 Q2</t>
  </si>
  <si>
    <t>K&amp;C8.5B15/16 Q2</t>
  </si>
  <si>
    <t>QEQM8.5B15/16 Q2</t>
  </si>
  <si>
    <t>WHH8.5B15/16 Q2</t>
  </si>
  <si>
    <t>EDGH8.5B15/16 Q2</t>
  </si>
  <si>
    <t>ESUH8.5B15/16 Q2</t>
  </si>
  <si>
    <t>Frimley8.5B15/16 Q2</t>
  </si>
  <si>
    <t>MDGH8.5B15/16 Q2</t>
  </si>
  <si>
    <t>TWH8.5B15/16 Q2</t>
  </si>
  <si>
    <t>Medway8.5B15/16 Q2</t>
  </si>
  <si>
    <t>RSCH8.5B15/16 Q2</t>
  </si>
  <si>
    <t>SASH8.5B15/16 Q2</t>
  </si>
  <si>
    <t>STR8.5B15/16 Q2</t>
  </si>
  <si>
    <t>WOR8.5B15/16 Q2</t>
  </si>
  <si>
    <t>ENG8.6B15/16 Q2</t>
  </si>
  <si>
    <t>SEC8.6B15/16 Q2</t>
  </si>
  <si>
    <t>ASPH8.6B15/16 Q2</t>
  </si>
  <si>
    <t>PRH8.6B15/16 Q2</t>
  </si>
  <si>
    <t>RSC8.6B15/16 Q2</t>
  </si>
  <si>
    <t>DVH8.6B15/16 Q2</t>
  </si>
  <si>
    <t>K&amp;C8.6B15/16 Q2</t>
  </si>
  <si>
    <t>QEQM8.6B15/16 Q2</t>
  </si>
  <si>
    <t>WHH8.6B15/16 Q2</t>
  </si>
  <si>
    <t>EDGH8.6B15/16 Q2</t>
  </si>
  <si>
    <t>ESUH8.6B15/16 Q2</t>
  </si>
  <si>
    <t>Frimley8.6B15/16 Q2</t>
  </si>
  <si>
    <t>MDGH8.6B15/16 Q2</t>
  </si>
  <si>
    <t>TWH8.6B15/16 Q2</t>
  </si>
  <si>
    <t>Medway8.6B15/16 Q2</t>
  </si>
  <si>
    <t>RSCH8.6B15/16 Q2</t>
  </si>
  <si>
    <t>SASH8.6B15/16 Q2</t>
  </si>
  <si>
    <t>STR8.6B15/16 Q2</t>
  </si>
  <si>
    <t>WOR8.6B15/16 Q2</t>
  </si>
  <si>
    <t>ENGD915/16 Q2</t>
  </si>
  <si>
    <t>SECD915/16 Q2</t>
  </si>
  <si>
    <t>ASPHD915/16 Q2</t>
  </si>
  <si>
    <t>PRHD915/16 Q2</t>
  </si>
  <si>
    <t>RSCD915/16 Q2</t>
  </si>
  <si>
    <t>DVHD915/16 Q2</t>
  </si>
  <si>
    <t>K&amp;CD915/16 Q2</t>
  </si>
  <si>
    <t>QEQMD915/16 Q2</t>
  </si>
  <si>
    <t>WHHD915/16 Q2</t>
  </si>
  <si>
    <t>EDGHD915/16 Q2</t>
  </si>
  <si>
    <t>ESUHD915/16 Q2</t>
  </si>
  <si>
    <t>FrimleyD915/16 Q2</t>
  </si>
  <si>
    <t>MDGHD915/16 Q2</t>
  </si>
  <si>
    <t>TWHD915/16 Q2</t>
  </si>
  <si>
    <t>MedwayD915/16 Q2</t>
  </si>
  <si>
    <t>RSCHD915/16 Q2</t>
  </si>
  <si>
    <t>SASHD915/16 Q2</t>
  </si>
  <si>
    <t>STRD915/16 Q2</t>
  </si>
  <si>
    <t>WORD915/16 Q2</t>
  </si>
  <si>
    <t>ENG9.1B15/16 Q2</t>
  </si>
  <si>
    <t>SEC9.1B15/16 Q2</t>
  </si>
  <si>
    <t>ASPH9.1B15/16 Q2</t>
  </si>
  <si>
    <t>PRH9.1B15/16 Q2</t>
  </si>
  <si>
    <t>RSC9.1B15/16 Q2</t>
  </si>
  <si>
    <t>DVH9.1B15/16 Q2</t>
  </si>
  <si>
    <t>K&amp;C9.1B15/16 Q2</t>
  </si>
  <si>
    <t>QEQM9.1B15/16 Q2</t>
  </si>
  <si>
    <t>WHH9.1B15/16 Q2</t>
  </si>
  <si>
    <t>EDGH9.1B15/16 Q2</t>
  </si>
  <si>
    <t>ESUH9.1B15/16 Q2</t>
  </si>
  <si>
    <t>Frimley9.1B15/16 Q2</t>
  </si>
  <si>
    <t>MDGH9.1B15/16 Q2</t>
  </si>
  <si>
    <t>TWH9.1B15/16 Q2</t>
  </si>
  <si>
    <t>Medway9.1B15/16 Q2</t>
  </si>
  <si>
    <t>RSCH9.1B15/16 Q2</t>
  </si>
  <si>
    <t>SASH9.1B15/16 Q2</t>
  </si>
  <si>
    <t>STR9.1B15/16 Q2</t>
  </si>
  <si>
    <t>WOR9.1B15/16 Q2</t>
  </si>
  <si>
    <t>ENG9.2B15/16 Q2</t>
  </si>
  <si>
    <t>SEC9.2B15/16 Q2</t>
  </si>
  <si>
    <t>ASPH9.2B15/16 Q2</t>
  </si>
  <si>
    <t>PRH9.2B15/16 Q2</t>
  </si>
  <si>
    <t>RSC9.2B15/16 Q2</t>
  </si>
  <si>
    <t>DVH9.2B15/16 Q2</t>
  </si>
  <si>
    <t>K&amp;C9.2B15/16 Q2</t>
  </si>
  <si>
    <t>QEQM9.2B15/16 Q2</t>
  </si>
  <si>
    <t>WHH9.2B15/16 Q2</t>
  </si>
  <si>
    <t>EDGH9.2B15/16 Q2</t>
  </si>
  <si>
    <t>ESUH9.2B15/16 Q2</t>
  </si>
  <si>
    <t>Frimley9.2B15/16 Q2</t>
  </si>
  <si>
    <t>MDGH9.2B15/16 Q2</t>
  </si>
  <si>
    <t>TWH9.2B15/16 Q2</t>
  </si>
  <si>
    <t>Medway9.2B15/16 Q2</t>
  </si>
  <si>
    <t>RSCH9.2B15/16 Q2</t>
  </si>
  <si>
    <t>SASH9.2B15/16 Q2</t>
  </si>
  <si>
    <t>STR9.2B15/16 Q2</t>
  </si>
  <si>
    <t>WOR9.2B15/16 Q2</t>
  </si>
  <si>
    <t>ENG9.3B15/16 Q2</t>
  </si>
  <si>
    <t>SEC9.3B15/16 Q2</t>
  </si>
  <si>
    <t>ASPH9.3B15/16 Q2</t>
  </si>
  <si>
    <t>PRH9.3B15/16 Q2</t>
  </si>
  <si>
    <t>RSC9.3B15/16 Q2</t>
  </si>
  <si>
    <t>DVH9.3B15/16 Q2</t>
  </si>
  <si>
    <t>K&amp;C9.3B15/16 Q2</t>
  </si>
  <si>
    <t>QEQM9.3B15/16 Q2</t>
  </si>
  <si>
    <t>WHH9.3B15/16 Q2</t>
  </si>
  <si>
    <t>EDGH9.3B15/16 Q2</t>
  </si>
  <si>
    <t>ESUH9.3B15/16 Q2</t>
  </si>
  <si>
    <t>Frimley9.3B15/16 Q2</t>
  </si>
  <si>
    <t>MDGH9.3B15/16 Q2</t>
  </si>
  <si>
    <t>TWH9.3B15/16 Q2</t>
  </si>
  <si>
    <t>Medway9.3B15/16 Q2</t>
  </si>
  <si>
    <t>RSCH9.3B15/16 Q2</t>
  </si>
  <si>
    <t>SASH9.3B15/16 Q2</t>
  </si>
  <si>
    <t>STR9.3B15/16 Q2</t>
  </si>
  <si>
    <t>WOR9.3B15/16 Q2</t>
  </si>
  <si>
    <t>ENGD1015/16 Q2</t>
  </si>
  <si>
    <t>SECD1015/16 Q2</t>
  </si>
  <si>
    <t>ASPHD1015/16 Q2</t>
  </si>
  <si>
    <t>PRHD1015/16 Q2</t>
  </si>
  <si>
    <t>RSCD1015/16 Q2</t>
  </si>
  <si>
    <t>DVHD1015/16 Q2</t>
  </si>
  <si>
    <t>K&amp;CD1015/16 Q2</t>
  </si>
  <si>
    <t>QEQMD1015/16 Q2</t>
  </si>
  <si>
    <t>WHHD1015/16 Q2</t>
  </si>
  <si>
    <t>EDGHD1015/16 Q2</t>
  </si>
  <si>
    <t>ESUHD1015/16 Q2</t>
  </si>
  <si>
    <t>FrimleyD1015/16 Q2</t>
  </si>
  <si>
    <t>MDGHD1015/16 Q2</t>
  </si>
  <si>
    <t>TWHD1015/16 Q2</t>
  </si>
  <si>
    <t>MedwayD1015/16 Q2</t>
  </si>
  <si>
    <t>RSCHD1015/16 Q2</t>
  </si>
  <si>
    <t>SASHD1015/16 Q2</t>
  </si>
  <si>
    <t>STRD1015/16 Q2</t>
  </si>
  <si>
    <t>WORD1015/16 Q2</t>
  </si>
  <si>
    <t>ENG10.1B15/16 Q2</t>
  </si>
  <si>
    <t>SEC10.1B15/16 Q2</t>
  </si>
  <si>
    <t>ASPH10.1B15/16 Q2</t>
  </si>
  <si>
    <t>PRH10.1B15/16 Q2</t>
  </si>
  <si>
    <t>RSC10.1B15/16 Q2</t>
  </si>
  <si>
    <t>DVH10.1B15/16 Q2</t>
  </si>
  <si>
    <t>K&amp;C10.1B15/16 Q2</t>
  </si>
  <si>
    <t>QEQM10.1B15/16 Q2</t>
  </si>
  <si>
    <t>WHH10.1B15/16 Q2</t>
  </si>
  <si>
    <t>EDGH10.1B15/16 Q2</t>
  </si>
  <si>
    <t>ESUH10.1B15/16 Q2</t>
  </si>
  <si>
    <t>Frimley10.1B15/16 Q2</t>
  </si>
  <si>
    <t>MDGH10.1B15/16 Q2</t>
  </si>
  <si>
    <t>TWH10.1B15/16 Q2</t>
  </si>
  <si>
    <t>Medway10.1B15/16 Q2</t>
  </si>
  <si>
    <t>RSCH10.1B15/16 Q2</t>
  </si>
  <si>
    <t>SASH10.1B15/16 Q2</t>
  </si>
  <si>
    <t>ENGD115/16 Q3</t>
  </si>
  <si>
    <t>15/16 Q3</t>
  </si>
  <si>
    <t>SECD115/16 Q3</t>
  </si>
  <si>
    <t>ASPHD115/16 Q3</t>
  </si>
  <si>
    <t>PRHD115/16 Q3</t>
  </si>
  <si>
    <t>RSCD115/16 Q3</t>
  </si>
  <si>
    <t>DVHD115/16 Q3</t>
  </si>
  <si>
    <t>K&amp;CD115/16 Q3</t>
  </si>
  <si>
    <t>QEQMD115/16 Q3</t>
  </si>
  <si>
    <t>WHHD115/16 Q3</t>
  </si>
  <si>
    <t>EDGHD115/16 Q3</t>
  </si>
  <si>
    <t>ESUHD115/16 Q3</t>
  </si>
  <si>
    <t>FrimleyD115/16 Q3</t>
  </si>
  <si>
    <t>MDGHD115/16 Q3</t>
  </si>
  <si>
    <t>TWHD115/16 Q3</t>
  </si>
  <si>
    <t>MedwayD115/16 Q3</t>
  </si>
  <si>
    <t>RSCHD115/16 Q3</t>
  </si>
  <si>
    <t>SASHD115/16 Q3</t>
  </si>
  <si>
    <t>STRD115/16 Q3</t>
  </si>
  <si>
    <t>WORD115/16 Q3</t>
  </si>
  <si>
    <t>ENG1.1B15/16 Q3</t>
  </si>
  <si>
    <t>SEC1.1B15/16 Q3</t>
  </si>
  <si>
    <t>ASPH1.1B15/16 Q3</t>
  </si>
  <si>
    <t>PRH1.1B15/16 Q3</t>
  </si>
  <si>
    <t>RSC1.1B15/16 Q3</t>
  </si>
  <si>
    <t>DVH1.1B15/16 Q3</t>
  </si>
  <si>
    <t>K&amp;C1.1B15/16 Q3</t>
  </si>
  <si>
    <t>QEQM1.1B15/16 Q3</t>
  </si>
  <si>
    <t>WHH1.1B15/16 Q3</t>
  </si>
  <si>
    <t>EDGH1.1B15/16 Q3</t>
  </si>
  <si>
    <t>ESUH1.1B15/16 Q3</t>
  </si>
  <si>
    <t>Frimley1.1B15/16 Q3</t>
  </si>
  <si>
    <t>MDGH1.1B15/16 Q3</t>
  </si>
  <si>
    <t>TWH1.1B15/16 Q3</t>
  </si>
  <si>
    <t>Medway1.1B15/16 Q3</t>
  </si>
  <si>
    <t>RSCH1.1B15/16 Q3</t>
  </si>
  <si>
    <t>SASH1.1B15/16 Q3</t>
  </si>
  <si>
    <t>STR1.1B15/16 Q3</t>
  </si>
  <si>
    <t>WOR1.1B15/16 Q3</t>
  </si>
  <si>
    <t>ENG1.2B15/16 Q3</t>
  </si>
  <si>
    <t>SEC1.2B15/16 Q3</t>
  </si>
  <si>
    <t>ASPH1.2B15/16 Q3</t>
  </si>
  <si>
    <t>PRH1.2B15/16 Q3</t>
  </si>
  <si>
    <t>RSC1.2B15/16 Q3</t>
  </si>
  <si>
    <t>DVH1.2B15/16 Q3</t>
  </si>
  <si>
    <t>K&amp;C1.2B15/16 Q3</t>
  </si>
  <si>
    <t>QEQM1.2B15/16 Q3</t>
  </si>
  <si>
    <t>WHH1.2B15/16 Q3</t>
  </si>
  <si>
    <t>EDGH1.2B15/16 Q3</t>
  </si>
  <si>
    <t>ESUH1.2B15/16 Q3</t>
  </si>
  <si>
    <t>Frimley1.2B15/16 Q3</t>
  </si>
  <si>
    <t>MDGH1.2B15/16 Q3</t>
  </si>
  <si>
    <t>TWH1.2B15/16 Q3</t>
  </si>
  <si>
    <t>Medway1.2B15/16 Q3</t>
  </si>
  <si>
    <t>RSCH1.2B15/16 Q3</t>
  </si>
  <si>
    <t>SASH1.2B15/16 Q3</t>
  </si>
  <si>
    <t>STR1.2B15/16 Q3</t>
  </si>
  <si>
    <t>WOR1.2B15/16 Q3</t>
  </si>
  <si>
    <t>ENG1.3B15/16 Q3</t>
  </si>
  <si>
    <t>SEC1.3B15/16 Q3</t>
  </si>
  <si>
    <t>ASPH1.3B15/16 Q3</t>
  </si>
  <si>
    <t>PRH1.3B15/16 Q3</t>
  </si>
  <si>
    <t>RSC1.3B15/16 Q3</t>
  </si>
  <si>
    <t>DVH1.3B15/16 Q3</t>
  </si>
  <si>
    <t>K&amp;C1.3B15/16 Q3</t>
  </si>
  <si>
    <t>QEQM1.3B15/16 Q3</t>
  </si>
  <si>
    <t>WHH1.3B15/16 Q3</t>
  </si>
  <si>
    <t>EDGH1.3B15/16 Q3</t>
  </si>
  <si>
    <t>ESUH1.3B15/16 Q3</t>
  </si>
  <si>
    <t>Frimley1.3B15/16 Q3</t>
  </si>
  <si>
    <t>MDGH1.3B15/16 Q3</t>
  </si>
  <si>
    <t>TWH1.3B15/16 Q3</t>
  </si>
  <si>
    <t>Medway1.3B15/16 Q3</t>
  </si>
  <si>
    <t>RSCH1.3B15/16 Q3</t>
  </si>
  <si>
    <t>SASH1.3B15/16 Q3</t>
  </si>
  <si>
    <t>STR1.3B15/16 Q3</t>
  </si>
  <si>
    <t>WOR1.3B15/16 Q3</t>
  </si>
  <si>
    <t>ENGD215/16 Q3</t>
  </si>
  <si>
    <t>SECD215/16 Q3</t>
  </si>
  <si>
    <t>ASPHD215/16 Q3</t>
  </si>
  <si>
    <t>PRHD215/16 Q3</t>
  </si>
  <si>
    <t>RSCD215/16 Q3</t>
  </si>
  <si>
    <t>DVHD215/16 Q3</t>
  </si>
  <si>
    <t>K&amp;CD215/16 Q3</t>
  </si>
  <si>
    <t>QEQMD215/16 Q3</t>
  </si>
  <si>
    <t>WHHD215/16 Q3</t>
  </si>
  <si>
    <t>EDGHD215/16 Q3</t>
  </si>
  <si>
    <t>ESUHD215/16 Q3</t>
  </si>
  <si>
    <t>FrimleyD215/16 Q3</t>
  </si>
  <si>
    <t>MDGHD215/16 Q3</t>
  </si>
  <si>
    <t>TWHD215/16 Q3</t>
  </si>
  <si>
    <t>MedwayD215/16 Q3</t>
  </si>
  <si>
    <t>RSCHD215/16 Q3</t>
  </si>
  <si>
    <t>SASHD215/16 Q3</t>
  </si>
  <si>
    <t>STRD215/16 Q3</t>
  </si>
  <si>
    <t>WORD215/16 Q3</t>
  </si>
  <si>
    <t>ENG2.1B15/16 Q3</t>
  </si>
  <si>
    <t>SEC2.1B15/16 Q3</t>
  </si>
  <si>
    <t>ASPH2.1B15/16 Q3</t>
  </si>
  <si>
    <t>PRH2.1B15/16 Q3</t>
  </si>
  <si>
    <t>RSC2.1B15/16 Q3</t>
  </si>
  <si>
    <t>DVH2.1B15/16 Q3</t>
  </si>
  <si>
    <t>K&amp;C2.1B15/16 Q3</t>
  </si>
  <si>
    <t>QEQM2.1B15/16 Q3</t>
  </si>
  <si>
    <t>WHH2.1B15/16 Q3</t>
  </si>
  <si>
    <t>EDGH2.1B15/16 Q3</t>
  </si>
  <si>
    <t>ESUH2.1B15/16 Q3</t>
  </si>
  <si>
    <t>Frimley2.1B15/16 Q3</t>
  </si>
  <si>
    <t>MDGH2.1B15/16 Q3</t>
  </si>
  <si>
    <t>TWH2.1B15/16 Q3</t>
  </si>
  <si>
    <t>Medway2.1B15/16 Q3</t>
  </si>
  <si>
    <t>RSCH2.1B15/16 Q3</t>
  </si>
  <si>
    <t>SASH2.1B15/16 Q3</t>
  </si>
  <si>
    <t>STR2.1B15/16 Q3</t>
  </si>
  <si>
    <t>WOR2.1B15/16 Q3</t>
  </si>
  <si>
    <t>ENG2.2B15/16 Q3</t>
  </si>
  <si>
    <t>SEC2.2B15/16 Q3</t>
  </si>
  <si>
    <t>ASPH2.2B15/16 Q3</t>
  </si>
  <si>
    <t>PRH2.2B15/16 Q3</t>
  </si>
  <si>
    <t>RSC2.2B15/16 Q3</t>
  </si>
  <si>
    <t>DVH2.2B15/16 Q3</t>
  </si>
  <si>
    <t>K&amp;C2.2B15/16 Q3</t>
  </si>
  <si>
    <t>QEQM2.2B15/16 Q3</t>
  </si>
  <si>
    <t>WHH2.2B15/16 Q3</t>
  </si>
  <si>
    <t>EDGH2.2B15/16 Q3</t>
  </si>
  <si>
    <t>ESUH2.2B15/16 Q3</t>
  </si>
  <si>
    <t>Frimley2.2B15/16 Q3</t>
  </si>
  <si>
    <t>MDGH2.2B15/16 Q3</t>
  </si>
  <si>
    <t>TWH2.2B15/16 Q3</t>
  </si>
  <si>
    <t>Medway2.2B15/16 Q3</t>
  </si>
  <si>
    <t>RSCH2.2B15/16 Q3</t>
  </si>
  <si>
    <t>SASH2.2B15/16 Q3</t>
  </si>
  <si>
    <t>STR2.2B15/16 Q3</t>
  </si>
  <si>
    <t>WOR2.2B15/16 Q3</t>
  </si>
  <si>
    <t>ENG2.3B15/16 Q3</t>
  </si>
  <si>
    <t>SEC2.3B15/16 Q3</t>
  </si>
  <si>
    <t>ASPH2.3B15/16 Q3</t>
  </si>
  <si>
    <t>PRH2.3B15/16 Q3</t>
  </si>
  <si>
    <t>RSC2.3B15/16 Q3</t>
  </si>
  <si>
    <t>DVH2.3B15/16 Q3</t>
  </si>
  <si>
    <t>K&amp;C2.3B15/16 Q3</t>
  </si>
  <si>
    <t>QEQM2.3B15/16 Q3</t>
  </si>
  <si>
    <t>WHH2.3B15/16 Q3</t>
  </si>
  <si>
    <t>EDGH2.3B15/16 Q3</t>
  </si>
  <si>
    <t>ESUH2.3B15/16 Q3</t>
  </si>
  <si>
    <t>Frimley2.3B15/16 Q3</t>
  </si>
  <si>
    <t>MDGH2.3B15/16 Q3</t>
  </si>
  <si>
    <t>TWH2.3B15/16 Q3</t>
  </si>
  <si>
    <t>Medway2.3B15/16 Q3</t>
  </si>
  <si>
    <t>RSCH2.3B15/16 Q3</t>
  </si>
  <si>
    <t>SASH2.3B15/16 Q3</t>
  </si>
  <si>
    <t>STR2.3B15/16 Q3</t>
  </si>
  <si>
    <t>WOR2.3B15/16 Q3</t>
  </si>
  <si>
    <t>ENGD315/16 Q3</t>
  </si>
  <si>
    <t>SECD315/16 Q3</t>
  </si>
  <si>
    <t>ASPHD315/16 Q3</t>
  </si>
  <si>
    <t>PRHD315/16 Q3</t>
  </si>
  <si>
    <t>RSCD315/16 Q3</t>
  </si>
  <si>
    <t>DVHD315/16 Q3</t>
  </si>
  <si>
    <t>K&amp;CD315/16 Q3</t>
  </si>
  <si>
    <t>QEQMD315/16 Q3</t>
  </si>
  <si>
    <t>WHHD315/16 Q3</t>
  </si>
  <si>
    <t>EDGHD315/16 Q3</t>
  </si>
  <si>
    <t>ESUHD315/16 Q3</t>
  </si>
  <si>
    <t>FrimleyD315/16 Q3</t>
  </si>
  <si>
    <t>MDGHD315/16 Q3</t>
  </si>
  <si>
    <t>TWHD315/16 Q3</t>
  </si>
  <si>
    <t>MedwayD315/16 Q3</t>
  </si>
  <si>
    <t>RSCHD315/16 Q3</t>
  </si>
  <si>
    <t>SASHD315/16 Q3</t>
  </si>
  <si>
    <t>STRD315/16 Q3</t>
  </si>
  <si>
    <t>WORD315/16 Q3</t>
  </si>
  <si>
    <t>ENG3.1B15/16 Q3</t>
  </si>
  <si>
    <t>SEC3.1B15/16 Q3</t>
  </si>
  <si>
    <t>ASPH3.1B15/16 Q3</t>
  </si>
  <si>
    <t>PRH3.1B15/16 Q3</t>
  </si>
  <si>
    <t>RSC3.1B15/16 Q3</t>
  </si>
  <si>
    <t>DVH3.1B15/16 Q3</t>
  </si>
  <si>
    <t>K&amp;C3.1B15/16 Q3</t>
  </si>
  <si>
    <t>QEQM3.1B15/16 Q3</t>
  </si>
  <si>
    <t>WHH3.1B15/16 Q3</t>
  </si>
  <si>
    <t>EDGH3.1B15/16 Q3</t>
  </si>
  <si>
    <t>ESUH3.1B15/16 Q3</t>
  </si>
  <si>
    <t>Frimley3.1B15/16 Q3</t>
  </si>
  <si>
    <t>MDGH3.1B15/16 Q3</t>
  </si>
  <si>
    <t>TWH3.1B15/16 Q3</t>
  </si>
  <si>
    <t>Medway3.1B15/16 Q3</t>
  </si>
  <si>
    <t>RSCH3.1B15/16 Q3</t>
  </si>
  <si>
    <t>SASH3.1B15/16 Q3</t>
  </si>
  <si>
    <t>STR3.1B15/16 Q3</t>
  </si>
  <si>
    <t>WOR3.1B15/16 Q3</t>
  </si>
  <si>
    <t>ENG3.2B15/16 Q3</t>
  </si>
  <si>
    <t>SEC3.2B15/16 Q3</t>
  </si>
  <si>
    <t>ASPH3.2B15/16 Q3</t>
  </si>
  <si>
    <t>PRH3.2B15/16 Q3</t>
  </si>
  <si>
    <t>RSC3.2B15/16 Q3</t>
  </si>
  <si>
    <t>DVH3.2B15/16 Q3</t>
  </si>
  <si>
    <t>K&amp;C3.2B15/16 Q3</t>
  </si>
  <si>
    <t>QEQM3.2B15/16 Q3</t>
  </si>
  <si>
    <t>WHH3.2B15/16 Q3</t>
  </si>
  <si>
    <t>EDGH3.2B15/16 Q3</t>
  </si>
  <si>
    <t>ESUH3.2B15/16 Q3</t>
  </si>
  <si>
    <t>Frimley3.2B15/16 Q3</t>
  </si>
  <si>
    <t>MDGH3.2B15/16 Q3</t>
  </si>
  <si>
    <t>TWH3.2B15/16 Q3</t>
  </si>
  <si>
    <t>Medway3.2B15/16 Q3</t>
  </si>
  <si>
    <t>RSCH3.2B15/16 Q3</t>
  </si>
  <si>
    <t>SASH3.2B15/16 Q3</t>
  </si>
  <si>
    <t>STR3.2B15/16 Q3</t>
  </si>
  <si>
    <t>WOR3.2B15/16 Q3</t>
  </si>
  <si>
    <t>ENG3.3B15/16 Q3</t>
  </si>
  <si>
    <t>SEC3.3B15/16 Q3</t>
  </si>
  <si>
    <t>ASPH3.3B15/16 Q3</t>
  </si>
  <si>
    <t>PRH3.3B15/16 Q3</t>
  </si>
  <si>
    <t>RSC3.3B15/16 Q3</t>
  </si>
  <si>
    <t>DVH3.3B15/16 Q3</t>
  </si>
  <si>
    <t>K&amp;C3.3B15/16 Q3</t>
  </si>
  <si>
    <t>QEQM3.3B15/16 Q3</t>
  </si>
  <si>
    <t>WHH3.3B15/16 Q3</t>
  </si>
  <si>
    <t>EDGH3.3B15/16 Q3</t>
  </si>
  <si>
    <t>ESUH3.3B15/16 Q3</t>
  </si>
  <si>
    <t>Frimley3.3B15/16 Q3</t>
  </si>
  <si>
    <t>MDGH3.3B15/16 Q3</t>
  </si>
  <si>
    <t>TWH3.3B15/16 Q3</t>
  </si>
  <si>
    <t>Medway3.3B15/16 Q3</t>
  </si>
  <si>
    <t>RSCH3.3B15/16 Q3</t>
  </si>
  <si>
    <t>SASH3.3B15/16 Q3</t>
  </si>
  <si>
    <t>STR3.3B15/16 Q3</t>
  </si>
  <si>
    <t>WOR3.3B15/16 Q3</t>
  </si>
  <si>
    <t>ENG3.4B15/16 Q3</t>
  </si>
  <si>
    <t>SEC3.4B15/16 Q3</t>
  </si>
  <si>
    <t>ASPH3.4B15/16 Q3</t>
  </si>
  <si>
    <t>PRH3.4B15/16 Q3</t>
  </si>
  <si>
    <t>RSC3.4B15/16 Q3</t>
  </si>
  <si>
    <t>DVH3.4B15/16 Q3</t>
  </si>
  <si>
    <t>K&amp;C3.4B15/16 Q3</t>
  </si>
  <si>
    <t>QEQM3.4B15/16 Q3</t>
  </si>
  <si>
    <t>WHH3.4B15/16 Q3</t>
  </si>
  <si>
    <t>EDGH3.4B15/16 Q3</t>
  </si>
  <si>
    <t>ESUH3.4B15/16 Q3</t>
  </si>
  <si>
    <t>Frimley3.4B15/16 Q3</t>
  </si>
  <si>
    <t>MDGH3.4B15/16 Q3</t>
  </si>
  <si>
    <t>TWH3.4B15/16 Q3</t>
  </si>
  <si>
    <t>Medway3.4B15/16 Q3</t>
  </si>
  <si>
    <t>RSCH3.4B15/16 Q3</t>
  </si>
  <si>
    <t>SASH3.4B15/16 Q3</t>
  </si>
  <si>
    <t>STR3.4B15/16 Q3</t>
  </si>
  <si>
    <t>WOR3.4B15/16 Q3</t>
  </si>
  <si>
    <t>ENG3.5B15/16 Q3</t>
  </si>
  <si>
    <t>SEC3.5B15/16 Q3</t>
  </si>
  <si>
    <t>ASPH3.5B15/16 Q3</t>
  </si>
  <si>
    <t>PRH3.5B15/16 Q3</t>
  </si>
  <si>
    <t>RSC3.5B15/16 Q3</t>
  </si>
  <si>
    <t>DVH3.5B15/16 Q3</t>
  </si>
  <si>
    <t>K&amp;C3.5B15/16 Q3</t>
  </si>
  <si>
    <t>QEQM3.5B15/16 Q3</t>
  </si>
  <si>
    <t>WHH3.5B15/16 Q3</t>
  </si>
  <si>
    <t>EDGH3.5B15/16 Q3</t>
  </si>
  <si>
    <t>ESUH3.5B15/16 Q3</t>
  </si>
  <si>
    <t>Frimley3.5B15/16 Q3</t>
  </si>
  <si>
    <t>MDGH3.5B15/16 Q3</t>
  </si>
  <si>
    <t>TWH3.5B15/16 Q3</t>
  </si>
  <si>
    <t>Medway3.5B15/16 Q3</t>
  </si>
  <si>
    <t>RSCH3.5B15/16 Q3</t>
  </si>
  <si>
    <t>SASH3.5B15/16 Q3</t>
  </si>
  <si>
    <t>STR3.5B15/16 Q3</t>
  </si>
  <si>
    <t>WOR3.5B15/16 Q3</t>
  </si>
  <si>
    <t>ENGD415/16 Q3</t>
  </si>
  <si>
    <t>SECD415/16 Q3</t>
  </si>
  <si>
    <t>ASPHD415/16 Q3</t>
  </si>
  <si>
    <t>PRHD415/16 Q3</t>
  </si>
  <si>
    <t>RSCD415/16 Q3</t>
  </si>
  <si>
    <t>DVHD415/16 Q3</t>
  </si>
  <si>
    <t>K&amp;CD415/16 Q3</t>
  </si>
  <si>
    <t>QEQMD415/16 Q3</t>
  </si>
  <si>
    <t>WHHD415/16 Q3</t>
  </si>
  <si>
    <t>EDGHD415/16 Q3</t>
  </si>
  <si>
    <t>ESUHD415/16 Q3</t>
  </si>
  <si>
    <t>FrimleyD415/16 Q3</t>
  </si>
  <si>
    <t>MDGHD415/16 Q3</t>
  </si>
  <si>
    <t>TWHD415/16 Q3</t>
  </si>
  <si>
    <t>MedwayD415/16 Q3</t>
  </si>
  <si>
    <t>RSCHD415/16 Q3</t>
  </si>
  <si>
    <t>SASHD415/16 Q3</t>
  </si>
  <si>
    <t>STRD415/16 Q3</t>
  </si>
  <si>
    <t>WORD415/16 Q3</t>
  </si>
  <si>
    <t>ENG4.1B15/16 Q3</t>
  </si>
  <si>
    <t>SEC4.1B15/16 Q3</t>
  </si>
  <si>
    <t>ASPH4.1B15/16 Q3</t>
  </si>
  <si>
    <t>PRH4.1B15/16 Q3</t>
  </si>
  <si>
    <t>RSC4.1B15/16 Q3</t>
  </si>
  <si>
    <t>DVH4.1B15/16 Q3</t>
  </si>
  <si>
    <t>K&amp;C4.1B15/16 Q3</t>
  </si>
  <si>
    <t>QEQM4.1B15/16 Q3</t>
  </si>
  <si>
    <t>WHH4.1B15/16 Q3</t>
  </si>
  <si>
    <t>EDGH4.1B15/16 Q3</t>
  </si>
  <si>
    <t>ESUH4.1B15/16 Q3</t>
  </si>
  <si>
    <t>Frimley4.1B15/16 Q3</t>
  </si>
  <si>
    <t>MDGH4.1B15/16 Q3</t>
  </si>
  <si>
    <t>TWH4.1B15/16 Q3</t>
  </si>
  <si>
    <t>Medway4.1B15/16 Q3</t>
  </si>
  <si>
    <t>RSCH4.1B15/16 Q3</t>
  </si>
  <si>
    <t>SASH4.1B15/16 Q3</t>
  </si>
  <si>
    <t>STR4.1B15/16 Q3</t>
  </si>
  <si>
    <t>WOR4.1B15/16 Q3</t>
  </si>
  <si>
    <t>ENG4.2B15/16 Q3</t>
  </si>
  <si>
    <t>SEC4.2B15/16 Q3</t>
  </si>
  <si>
    <t>ASPH4.2B15/16 Q3</t>
  </si>
  <si>
    <t>PRH4.2B15/16 Q3</t>
  </si>
  <si>
    <t>RSC4.2B15/16 Q3</t>
  </si>
  <si>
    <t>DVH4.2B15/16 Q3</t>
  </si>
  <si>
    <t>K&amp;C4.2B15/16 Q3</t>
  </si>
  <si>
    <t>QEQM4.2B15/16 Q3</t>
  </si>
  <si>
    <t>WHH4.2B15/16 Q3</t>
  </si>
  <si>
    <t>EDGH4.2B15/16 Q3</t>
  </si>
  <si>
    <t>ESUH4.2B15/16 Q3</t>
  </si>
  <si>
    <t>Frimley4.2B15/16 Q3</t>
  </si>
  <si>
    <t>MDGH4.2B15/16 Q3</t>
  </si>
  <si>
    <t>TWH4.2B15/16 Q3</t>
  </si>
  <si>
    <t>Medway4.2B15/16 Q3</t>
  </si>
  <si>
    <t>RSCH4.2B15/16 Q3</t>
  </si>
  <si>
    <t>SASH4.2B15/16 Q3</t>
  </si>
  <si>
    <t>STR4.2B15/16 Q3</t>
  </si>
  <si>
    <t>WOR4.2B15/16 Q3</t>
  </si>
  <si>
    <t>ENG4.3B15/16 Q3</t>
  </si>
  <si>
    <t>SEC4.3B15/16 Q3</t>
  </si>
  <si>
    <t>ASPH4.3B15/16 Q3</t>
  </si>
  <si>
    <t>PRH4.3B15/16 Q3</t>
  </si>
  <si>
    <t>RSC4.3B15/16 Q3</t>
  </si>
  <si>
    <t>DVH4.3B15/16 Q3</t>
  </si>
  <si>
    <t>K&amp;C4.3B15/16 Q3</t>
  </si>
  <si>
    <t>QEQM4.3B15/16 Q3</t>
  </si>
  <si>
    <t>WHH4.3B15/16 Q3</t>
  </si>
  <si>
    <t>EDGH4.3B15/16 Q3</t>
  </si>
  <si>
    <t>ESUH4.3B15/16 Q3</t>
  </si>
  <si>
    <t>Frimley4.3B15/16 Q3</t>
  </si>
  <si>
    <t>MDGH4.3B15/16 Q3</t>
  </si>
  <si>
    <t>TWH4.3B15/16 Q3</t>
  </si>
  <si>
    <t>Medway4.3B15/16 Q3</t>
  </si>
  <si>
    <t>RSCH4.3B15/16 Q3</t>
  </si>
  <si>
    <t>SASH4.3B15/16 Q3</t>
  </si>
  <si>
    <t>STR4.3B15/16 Q3</t>
  </si>
  <si>
    <t>WOR4.3B15/16 Q3</t>
  </si>
  <si>
    <t>ENG4.4B15/16 Q3</t>
  </si>
  <si>
    <t>SEC4.4B15/16 Q3</t>
  </si>
  <si>
    <t>ASPH4.4B15/16 Q3</t>
  </si>
  <si>
    <t>PRH4.4B15/16 Q3</t>
  </si>
  <si>
    <t>RSC4.4B15/16 Q3</t>
  </si>
  <si>
    <t>DVH4.4B15/16 Q3</t>
  </si>
  <si>
    <t>K&amp;C4.4B15/16 Q3</t>
  </si>
  <si>
    <t>QEQM4.4B15/16 Q3</t>
  </si>
  <si>
    <t>WHH4.4B15/16 Q3</t>
  </si>
  <si>
    <t>EDGH4.4B15/16 Q3</t>
  </si>
  <si>
    <t>ESUH4.4B15/16 Q3</t>
  </si>
  <si>
    <t>Frimley4.4B15/16 Q3</t>
  </si>
  <si>
    <t>MDGH4.4B15/16 Q3</t>
  </si>
  <si>
    <t>TWH4.4B15/16 Q3</t>
  </si>
  <si>
    <t>Medway4.4B15/16 Q3</t>
  </si>
  <si>
    <t>RSCH4.4B15/16 Q3</t>
  </si>
  <si>
    <t>SASH4.4B15/16 Q3</t>
  </si>
  <si>
    <t>STR4.4B15/16 Q3</t>
  </si>
  <si>
    <t>WOR4.4B15/16 Q3</t>
  </si>
  <si>
    <t>ENG4.5B15/16 Q3</t>
  </si>
  <si>
    <t>SEC4.5B15/16 Q3</t>
  </si>
  <si>
    <t>ASPH4.5B15/16 Q3</t>
  </si>
  <si>
    <t>PRH4.5B15/16 Q3</t>
  </si>
  <si>
    <t>RSC4.5B15/16 Q3</t>
  </si>
  <si>
    <t>DVH4.5B15/16 Q3</t>
  </si>
  <si>
    <t>K&amp;C4.5B15/16 Q3</t>
  </si>
  <si>
    <t>QEQM4.5B15/16 Q3</t>
  </si>
  <si>
    <t>WHH4.5B15/16 Q3</t>
  </si>
  <si>
    <t>EDGH4.5B15/16 Q3</t>
  </si>
  <si>
    <t>ESUH4.5B15/16 Q3</t>
  </si>
  <si>
    <t>Frimley4.5B15/16 Q3</t>
  </si>
  <si>
    <t>MDGH4.5B15/16 Q3</t>
  </si>
  <si>
    <t>TWH4.5B15/16 Q3</t>
  </si>
  <si>
    <t>Medway4.5B15/16 Q3</t>
  </si>
  <si>
    <t>RSCH4.5B15/16 Q3</t>
  </si>
  <si>
    <t>SASH4.5B15/16 Q3</t>
  </si>
  <si>
    <t>STR4.5B15/16 Q3</t>
  </si>
  <si>
    <t>WOR4.5B15/16 Q3</t>
  </si>
  <si>
    <t>ENG4.6B15/16 Q3</t>
  </si>
  <si>
    <t>SEC4.6B15/16 Q3</t>
  </si>
  <si>
    <t>ASPH4.6B15/16 Q3</t>
  </si>
  <si>
    <t>PRH4.6B15/16 Q3</t>
  </si>
  <si>
    <t>RSC4.6B15/16 Q3</t>
  </si>
  <si>
    <t>DVH4.6B15/16 Q3</t>
  </si>
  <si>
    <t>K&amp;C4.6B15/16 Q3</t>
  </si>
  <si>
    <t>QEQM4.6B15/16 Q3</t>
  </si>
  <si>
    <t>WHH4.6B15/16 Q3</t>
  </si>
  <si>
    <t>EDGH4.6B15/16 Q3</t>
  </si>
  <si>
    <t>ESUH4.6B15/16 Q3</t>
  </si>
  <si>
    <t>Frimley4.6B15/16 Q3</t>
  </si>
  <si>
    <t>MDGH4.6B15/16 Q3</t>
  </si>
  <si>
    <t>TWH4.6B15/16 Q3</t>
  </si>
  <si>
    <t>Medway4.6B15/16 Q3</t>
  </si>
  <si>
    <t>RSCH4.6B15/16 Q3</t>
  </si>
  <si>
    <t>SASH4.6B15/16 Q3</t>
  </si>
  <si>
    <t>STR4.6B15/16 Q3</t>
  </si>
  <si>
    <t>WOR4.6B15/16 Q3</t>
  </si>
  <si>
    <t>ENGD515/16 Q3</t>
  </si>
  <si>
    <t>SECD515/16 Q3</t>
  </si>
  <si>
    <t>ASPHD515/16 Q3</t>
  </si>
  <si>
    <t>PRHD515/16 Q3</t>
  </si>
  <si>
    <t>RSCD515/16 Q3</t>
  </si>
  <si>
    <t>DVHD515/16 Q3</t>
  </si>
  <si>
    <t>K&amp;CD515/16 Q3</t>
  </si>
  <si>
    <t>QEQMD515/16 Q3</t>
  </si>
  <si>
    <t>WHHD515/16 Q3</t>
  </si>
  <si>
    <t>EDGHD515/16 Q3</t>
  </si>
  <si>
    <t>ESUHD515/16 Q3</t>
  </si>
  <si>
    <t>FrimleyD515/16 Q3</t>
  </si>
  <si>
    <t>MDGHD515/16 Q3</t>
  </si>
  <si>
    <t>TWHD515/16 Q3</t>
  </si>
  <si>
    <t>MedwayD515/16 Q3</t>
  </si>
  <si>
    <t>RSCHD515/16 Q3</t>
  </si>
  <si>
    <t>SASHD515/16 Q3</t>
  </si>
  <si>
    <t>STRD515/16 Q3</t>
  </si>
  <si>
    <t>WORD515/16 Q3</t>
  </si>
  <si>
    <t>ENG5.1B15/16 Q3</t>
  </si>
  <si>
    <t>SEC5.1B15/16 Q3</t>
  </si>
  <si>
    <t>ASPH5.1B15/16 Q3</t>
  </si>
  <si>
    <t>PRH5.1B15/16 Q3</t>
  </si>
  <si>
    <t>RSC5.1B15/16 Q3</t>
  </si>
  <si>
    <t>DVH5.1B15/16 Q3</t>
  </si>
  <si>
    <t>K&amp;C5.1B15/16 Q3</t>
  </si>
  <si>
    <t>QEQM5.1B15/16 Q3</t>
  </si>
  <si>
    <t>WHH5.1B15/16 Q3</t>
  </si>
  <si>
    <t>EDGH5.1B15/16 Q3</t>
  </si>
  <si>
    <t>ESUH5.1B15/16 Q3</t>
  </si>
  <si>
    <t>Frimley5.1B15/16 Q3</t>
  </si>
  <si>
    <t>MDGH5.1B15/16 Q3</t>
  </si>
  <si>
    <t>TWH5.1B15/16 Q3</t>
  </si>
  <si>
    <t>Medway5.1B15/16 Q3</t>
  </si>
  <si>
    <t>RSCH5.1B15/16 Q3</t>
  </si>
  <si>
    <t>SASH5.1B15/16 Q3</t>
  </si>
  <si>
    <t>STR5.1B15/16 Q3</t>
  </si>
  <si>
    <t>WOR5.1B15/16 Q3</t>
  </si>
  <si>
    <t>ENG5.2B15/16 Q3</t>
  </si>
  <si>
    <t>SEC5.2B15/16 Q3</t>
  </si>
  <si>
    <t>ASPH5.2B15/16 Q3</t>
  </si>
  <si>
    <t>PRH5.2B15/16 Q3</t>
  </si>
  <si>
    <t>RSC5.2B15/16 Q3</t>
  </si>
  <si>
    <t>DVH5.2B15/16 Q3</t>
  </si>
  <si>
    <t>K&amp;C5.2B15/16 Q3</t>
  </si>
  <si>
    <t>QEQM5.2B15/16 Q3</t>
  </si>
  <si>
    <t>WHH5.2B15/16 Q3</t>
  </si>
  <si>
    <t>EDGH5.2B15/16 Q3</t>
  </si>
  <si>
    <t>ESUH5.2B15/16 Q3</t>
  </si>
  <si>
    <t>Frimley5.2B15/16 Q3</t>
  </si>
  <si>
    <t>MDGH5.2B15/16 Q3</t>
  </si>
  <si>
    <t>TWH5.2B15/16 Q3</t>
  </si>
  <si>
    <t>Medway5.2B15/16 Q3</t>
  </si>
  <si>
    <t>RSCH5.2B15/16 Q3</t>
  </si>
  <si>
    <t>SASH5.2B15/16 Q3</t>
  </si>
  <si>
    <t>STR5.2B15/16 Q3</t>
  </si>
  <si>
    <t>WOR5.2B15/16 Q3</t>
  </si>
  <si>
    <t>ENG5.3B15/16 Q3</t>
  </si>
  <si>
    <t>SEC5.3B15/16 Q3</t>
  </si>
  <si>
    <t>ASPH5.3B15/16 Q3</t>
  </si>
  <si>
    <t>PRH5.3B15/16 Q3</t>
  </si>
  <si>
    <t>RSC5.3B15/16 Q3</t>
  </si>
  <si>
    <t>DVH5.3B15/16 Q3</t>
  </si>
  <si>
    <t>K&amp;C5.3B15/16 Q3</t>
  </si>
  <si>
    <t>QEQM5.3B15/16 Q3</t>
  </si>
  <si>
    <t>WHH5.3B15/16 Q3</t>
  </si>
  <si>
    <t>EDGH5.3B15/16 Q3</t>
  </si>
  <si>
    <t>ESUH5.3B15/16 Q3</t>
  </si>
  <si>
    <t>Frimley5.3B15/16 Q3</t>
  </si>
  <si>
    <t>MDGH5.3B15/16 Q3</t>
  </si>
  <si>
    <t>TWH5.3B15/16 Q3</t>
  </si>
  <si>
    <t>Medway5.3B15/16 Q3</t>
  </si>
  <si>
    <t>RSCH5.3B15/16 Q3</t>
  </si>
  <si>
    <t>SASH5.3B15/16 Q3</t>
  </si>
  <si>
    <t>STR5.3B15/16 Q3</t>
  </si>
  <si>
    <t>WOR5.3B15/16 Q3</t>
  </si>
  <si>
    <t>ENG5.4B15/16 Q3</t>
  </si>
  <si>
    <t>SEC5.4B15/16 Q3</t>
  </si>
  <si>
    <t>ASPH5.4B15/16 Q3</t>
  </si>
  <si>
    <t>PRH5.4B15/16 Q3</t>
  </si>
  <si>
    <t>RSC5.4B15/16 Q3</t>
  </si>
  <si>
    <t>DVH5.4B15/16 Q3</t>
  </si>
  <si>
    <t>K&amp;C5.4B15/16 Q3</t>
  </si>
  <si>
    <t>QEQM5.4B15/16 Q3</t>
  </si>
  <si>
    <t>WHH5.4B15/16 Q3</t>
  </si>
  <si>
    <t>EDGH5.4B15/16 Q3</t>
  </si>
  <si>
    <t>ESUH5.4B15/16 Q3</t>
  </si>
  <si>
    <t>Frimley5.4B15/16 Q3</t>
  </si>
  <si>
    <t>MDGH5.4B15/16 Q3</t>
  </si>
  <si>
    <t>TWH5.4B15/16 Q3</t>
  </si>
  <si>
    <t>Medway5.4B15/16 Q3</t>
  </si>
  <si>
    <t>RSCH5.4B15/16 Q3</t>
  </si>
  <si>
    <t>SASH5.4B15/16 Q3</t>
  </si>
  <si>
    <t>STR5.4B15/16 Q3</t>
  </si>
  <si>
    <t>WOR5.4B15/16 Q3</t>
  </si>
  <si>
    <t>ENGD615/16 Q3</t>
  </si>
  <si>
    <t>SECD615/16 Q3</t>
  </si>
  <si>
    <t>ASPHD615/16 Q3</t>
  </si>
  <si>
    <t>PRHD615/16 Q3</t>
  </si>
  <si>
    <t>RSCD615/16 Q3</t>
  </si>
  <si>
    <t>DVHD615/16 Q3</t>
  </si>
  <si>
    <t>K&amp;CD615/16 Q3</t>
  </si>
  <si>
    <t>QEQMD615/16 Q3</t>
  </si>
  <si>
    <t>WHHD615/16 Q3</t>
  </si>
  <si>
    <t>EDGHD615/16 Q3</t>
  </si>
  <si>
    <t>ESUHD615/16 Q3</t>
  </si>
  <si>
    <t>FrimleyD615/16 Q3</t>
  </si>
  <si>
    <t>MDGHD615/16 Q3</t>
  </si>
  <si>
    <t>TWHD615/16 Q3</t>
  </si>
  <si>
    <t>MedwayD615/16 Q3</t>
  </si>
  <si>
    <t>RSCHD615/16 Q3</t>
  </si>
  <si>
    <t>SASHD615/16 Q3</t>
  </si>
  <si>
    <t>STRD615/16 Q3</t>
  </si>
  <si>
    <t>WORD615/16 Q3</t>
  </si>
  <si>
    <t>ENG6.1B15/16 Q3</t>
  </si>
  <si>
    <t>SEC6.1B15/16 Q3</t>
  </si>
  <si>
    <t>ASPH6.1B15/16 Q3</t>
  </si>
  <si>
    <t>PRH6.1B15/16 Q3</t>
  </si>
  <si>
    <t>RSC6.1B15/16 Q3</t>
  </si>
  <si>
    <t>DVH6.1B15/16 Q3</t>
  </si>
  <si>
    <t>K&amp;C6.1B15/16 Q3</t>
  </si>
  <si>
    <t>QEQM6.1B15/16 Q3</t>
  </si>
  <si>
    <t>WHH6.1B15/16 Q3</t>
  </si>
  <si>
    <t>EDGH6.1B15/16 Q3</t>
  </si>
  <si>
    <t>ESUH6.1B15/16 Q3</t>
  </si>
  <si>
    <t>Frimley6.1B15/16 Q3</t>
  </si>
  <si>
    <t>MDGH6.1B15/16 Q3</t>
  </si>
  <si>
    <t>TWH6.1B15/16 Q3</t>
  </si>
  <si>
    <t>Medway6.1B15/16 Q3</t>
  </si>
  <si>
    <t>RSCH6.1B15/16 Q3</t>
  </si>
  <si>
    <t>SASH6.1B15/16 Q3</t>
  </si>
  <si>
    <t>STR6.1B15/16 Q3</t>
  </si>
  <si>
    <t>WOR6.1B15/16 Q3</t>
  </si>
  <si>
    <t>ENG6.2B15/16 Q3</t>
  </si>
  <si>
    <t>SEC6.2B15/16 Q3</t>
  </si>
  <si>
    <t>ASPH6.2B15/16 Q3</t>
  </si>
  <si>
    <t>PRH6.2B15/16 Q3</t>
  </si>
  <si>
    <t>RSC6.2B15/16 Q3</t>
  </si>
  <si>
    <t>DVH6.2B15/16 Q3</t>
  </si>
  <si>
    <t>K&amp;C6.2B15/16 Q3</t>
  </si>
  <si>
    <t>QEQM6.2B15/16 Q3</t>
  </si>
  <si>
    <t>WHH6.2B15/16 Q3</t>
  </si>
  <si>
    <t>EDGH6.2B15/16 Q3</t>
  </si>
  <si>
    <t>ESUH6.2B15/16 Q3</t>
  </si>
  <si>
    <t>Frimley6.2B15/16 Q3</t>
  </si>
  <si>
    <t>MDGH6.2B15/16 Q3</t>
  </si>
  <si>
    <t>TWH6.2B15/16 Q3</t>
  </si>
  <si>
    <t>Medway6.2B15/16 Q3</t>
  </si>
  <si>
    <t>RSCH6.2B15/16 Q3</t>
  </si>
  <si>
    <t>SASH6.2B15/16 Q3</t>
  </si>
  <si>
    <t>STR6.2B15/16 Q3</t>
  </si>
  <si>
    <t>WOR6.2B15/16 Q3</t>
  </si>
  <si>
    <t>ENG6.3B15/16 Q3</t>
  </si>
  <si>
    <t>SEC6.3B15/16 Q3</t>
  </si>
  <si>
    <t>ASPH6.3B15/16 Q3</t>
  </si>
  <si>
    <t>PRH6.3B15/16 Q3</t>
  </si>
  <si>
    <t>RSC6.3B15/16 Q3</t>
  </si>
  <si>
    <t>DVH6.3B15/16 Q3</t>
  </si>
  <si>
    <t>K&amp;C6.3B15/16 Q3</t>
  </si>
  <si>
    <t>QEQM6.3B15/16 Q3</t>
  </si>
  <si>
    <t>WHH6.3B15/16 Q3</t>
  </si>
  <si>
    <t>EDGH6.3B15/16 Q3</t>
  </si>
  <si>
    <t>ESUH6.3B15/16 Q3</t>
  </si>
  <si>
    <t>Frimley6.3B15/16 Q3</t>
  </si>
  <si>
    <t>MDGH6.3B15/16 Q3</t>
  </si>
  <si>
    <t>TWH6.3B15/16 Q3</t>
  </si>
  <si>
    <t>Medway6.3B15/16 Q3</t>
  </si>
  <si>
    <t>RSCH6.3B15/16 Q3</t>
  </si>
  <si>
    <t>SASH6.3B15/16 Q3</t>
  </si>
  <si>
    <t>STR6.3B15/16 Q3</t>
  </si>
  <si>
    <t>WOR6.3B15/16 Q3</t>
  </si>
  <si>
    <t>ENG6.4B15/16 Q3</t>
  </si>
  <si>
    <t>SEC6.4B15/16 Q3</t>
  </si>
  <si>
    <t>ASPH6.4B15/16 Q3</t>
  </si>
  <si>
    <t>PRH6.4B15/16 Q3</t>
  </si>
  <si>
    <t>RSC6.4B15/16 Q3</t>
  </si>
  <si>
    <t>DVH6.4B15/16 Q3</t>
  </si>
  <si>
    <t>K&amp;C6.4B15/16 Q3</t>
  </si>
  <si>
    <t>QEQM6.4B15/16 Q3</t>
  </si>
  <si>
    <t>WHH6.4B15/16 Q3</t>
  </si>
  <si>
    <t>EDGH6.4B15/16 Q3</t>
  </si>
  <si>
    <t>ESUH6.4B15/16 Q3</t>
  </si>
  <si>
    <t>Frimley6.4B15/16 Q3</t>
  </si>
  <si>
    <t>MDGH6.4B15/16 Q3</t>
  </si>
  <si>
    <t>TWH6.4B15/16 Q3</t>
  </si>
  <si>
    <t>Medway6.4B15/16 Q3</t>
  </si>
  <si>
    <t>RSCH6.4B15/16 Q3</t>
  </si>
  <si>
    <t>SASH6.4B15/16 Q3</t>
  </si>
  <si>
    <t>STR6.4B15/16 Q3</t>
  </si>
  <si>
    <t>WOR6.4B15/16 Q3</t>
  </si>
  <si>
    <t>ENGD715/16 Q3</t>
  </si>
  <si>
    <t>SECD715/16 Q3</t>
  </si>
  <si>
    <t>ASPHD715/16 Q3</t>
  </si>
  <si>
    <t>PRHD715/16 Q3</t>
  </si>
  <si>
    <t>RSCD715/16 Q3</t>
  </si>
  <si>
    <t>DVHD715/16 Q3</t>
  </si>
  <si>
    <t>K&amp;CD715/16 Q3</t>
  </si>
  <si>
    <t>QEQMD715/16 Q3</t>
  </si>
  <si>
    <t>WHHD715/16 Q3</t>
  </si>
  <si>
    <t>EDGHD715/16 Q3</t>
  </si>
  <si>
    <t>ESUHD715/16 Q3</t>
  </si>
  <si>
    <t>FrimleyD715/16 Q3</t>
  </si>
  <si>
    <t>MDGHD715/16 Q3</t>
  </si>
  <si>
    <t>TWHD715/16 Q3</t>
  </si>
  <si>
    <t>MedwayD715/16 Q3</t>
  </si>
  <si>
    <t>RSCHD715/16 Q3</t>
  </si>
  <si>
    <t>SASHD715/16 Q3</t>
  </si>
  <si>
    <t>STRD715/16 Q3</t>
  </si>
  <si>
    <t>WORD715/16 Q3</t>
  </si>
  <si>
    <t>ENG7.1B15/16 Q3</t>
  </si>
  <si>
    <t>SEC7.1B15/16 Q3</t>
  </si>
  <si>
    <t>ASPH7.1B15/16 Q3</t>
  </si>
  <si>
    <t>PRH7.1B15/16 Q3</t>
  </si>
  <si>
    <t>RSC7.1B15/16 Q3</t>
  </si>
  <si>
    <t>DVH7.1B15/16 Q3</t>
  </si>
  <si>
    <t>K&amp;C7.1B15/16 Q3</t>
  </si>
  <si>
    <t>QEQM7.1B15/16 Q3</t>
  </si>
  <si>
    <t>WHH7.1B15/16 Q3</t>
  </si>
  <si>
    <t>EDGH7.1B15/16 Q3</t>
  </si>
  <si>
    <t>ESUH7.1B15/16 Q3</t>
  </si>
  <si>
    <t>Frimley7.1B15/16 Q3</t>
  </si>
  <si>
    <t>MDGH7.1B15/16 Q3</t>
  </si>
  <si>
    <t>TWH7.1B15/16 Q3</t>
  </si>
  <si>
    <t>Medway7.1B15/16 Q3</t>
  </si>
  <si>
    <t>RSCH7.1B15/16 Q3</t>
  </si>
  <si>
    <t>SASH7.1B15/16 Q3</t>
  </si>
  <si>
    <t>STR7.1B15/16 Q3</t>
  </si>
  <si>
    <t>WOR7.1B15/16 Q3</t>
  </si>
  <si>
    <t>ENG7.2B15/16 Q3</t>
  </si>
  <si>
    <t>SEC7.2B15/16 Q3</t>
  </si>
  <si>
    <t>ASPH7.2B15/16 Q3</t>
  </si>
  <si>
    <t>PRH7.2B15/16 Q3</t>
  </si>
  <si>
    <t>RSC7.2B15/16 Q3</t>
  </si>
  <si>
    <t>DVH7.2B15/16 Q3</t>
  </si>
  <si>
    <t>K&amp;C7.2B15/16 Q3</t>
  </si>
  <si>
    <t>QEQM7.2B15/16 Q3</t>
  </si>
  <si>
    <t>WHH7.2B15/16 Q3</t>
  </si>
  <si>
    <t>EDGH7.2B15/16 Q3</t>
  </si>
  <si>
    <t>ESUH7.2B15/16 Q3</t>
  </si>
  <si>
    <t>Frimley7.2B15/16 Q3</t>
  </si>
  <si>
    <t>MDGH7.2B15/16 Q3</t>
  </si>
  <si>
    <t>TWH7.2B15/16 Q3</t>
  </si>
  <si>
    <t>Medway7.2B15/16 Q3</t>
  </si>
  <si>
    <t>RSCH7.2B15/16 Q3</t>
  </si>
  <si>
    <t>SASH7.2B15/16 Q3</t>
  </si>
  <si>
    <t>STR7.2B15/16 Q3</t>
  </si>
  <si>
    <t>WOR7.2B15/16 Q3</t>
  </si>
  <si>
    <t>ENG7.3B15/16 Q3</t>
  </si>
  <si>
    <t>SEC7.3B15/16 Q3</t>
  </si>
  <si>
    <t>ASPH7.3B15/16 Q3</t>
  </si>
  <si>
    <t>PRH7.3B15/16 Q3</t>
  </si>
  <si>
    <t>RSC7.3B15/16 Q3</t>
  </si>
  <si>
    <t>DVH7.3B15/16 Q3</t>
  </si>
  <si>
    <t>K&amp;C7.3B15/16 Q3</t>
  </si>
  <si>
    <t>QEQM7.3B15/16 Q3</t>
  </si>
  <si>
    <t>WHH7.3B15/16 Q3</t>
  </si>
  <si>
    <t>EDGH7.3B15/16 Q3</t>
  </si>
  <si>
    <t>ESUH7.3B15/16 Q3</t>
  </si>
  <si>
    <t>Frimley7.3B15/16 Q3</t>
  </si>
  <si>
    <t>MDGH7.3B15/16 Q3</t>
  </si>
  <si>
    <t>TWH7.3B15/16 Q3</t>
  </si>
  <si>
    <t>Medway7.3B15/16 Q3</t>
  </si>
  <si>
    <t>RSCH7.3B15/16 Q3</t>
  </si>
  <si>
    <t>SASH7.3B15/16 Q3</t>
  </si>
  <si>
    <t>STR7.3B15/16 Q3</t>
  </si>
  <si>
    <t>WOR7.3B15/16 Q3</t>
  </si>
  <si>
    <t>ENG7.4B15/16 Q3</t>
  </si>
  <si>
    <t>SEC7.4B15/16 Q3</t>
  </si>
  <si>
    <t>ASPH7.4B15/16 Q3</t>
  </si>
  <si>
    <t>PRH7.4B15/16 Q3</t>
  </si>
  <si>
    <t>RSC7.4B15/16 Q3</t>
  </si>
  <si>
    <t>DVH7.4B15/16 Q3</t>
  </si>
  <si>
    <t>K&amp;C7.4B15/16 Q3</t>
  </si>
  <si>
    <t>QEQM7.4B15/16 Q3</t>
  </si>
  <si>
    <t>WHH7.4B15/16 Q3</t>
  </si>
  <si>
    <t>EDGH7.4B15/16 Q3</t>
  </si>
  <si>
    <t>ESUH7.4B15/16 Q3</t>
  </si>
  <si>
    <t>Frimley7.4B15/16 Q3</t>
  </si>
  <si>
    <t>MDGH7.4B15/16 Q3</t>
  </si>
  <si>
    <t>TWH7.4B15/16 Q3</t>
  </si>
  <si>
    <t>Medway7.4B15/16 Q3</t>
  </si>
  <si>
    <t>RSCH7.4B15/16 Q3</t>
  </si>
  <si>
    <t>SASH7.4B15/16 Q3</t>
  </si>
  <si>
    <t>STR7.4B15/16 Q3</t>
  </si>
  <si>
    <t>WOR7.4B15/16 Q3</t>
  </si>
  <si>
    <t>ENGD815/16 Q3</t>
  </si>
  <si>
    <t>SECD815/16 Q3</t>
  </si>
  <si>
    <t>ASPHD815/16 Q3</t>
  </si>
  <si>
    <t>PRHD815/16 Q3</t>
  </si>
  <si>
    <t>RSCD815/16 Q3</t>
  </si>
  <si>
    <t>DVHD815/16 Q3</t>
  </si>
  <si>
    <t>K&amp;CD815/16 Q3</t>
  </si>
  <si>
    <t>QEQMD815/16 Q3</t>
  </si>
  <si>
    <t>WHHD815/16 Q3</t>
  </si>
  <si>
    <t>EDGHD815/16 Q3</t>
  </si>
  <si>
    <t>ESUHD815/16 Q3</t>
  </si>
  <si>
    <t>FrimleyD815/16 Q3</t>
  </si>
  <si>
    <t>MDGHD815/16 Q3</t>
  </si>
  <si>
    <t>TWHD815/16 Q3</t>
  </si>
  <si>
    <t>MedwayD815/16 Q3</t>
  </si>
  <si>
    <t>RSCHD815/16 Q3</t>
  </si>
  <si>
    <t>SASHD815/16 Q3</t>
  </si>
  <si>
    <t>STRD815/16 Q3</t>
  </si>
  <si>
    <t>WORD815/16 Q3</t>
  </si>
  <si>
    <t>ENG8.1B15/16 Q3</t>
  </si>
  <si>
    <t>SEC8.1B15/16 Q3</t>
  </si>
  <si>
    <t>ASPH8.1B15/16 Q3</t>
  </si>
  <si>
    <t>PRH8.1B15/16 Q3</t>
  </si>
  <si>
    <t>RSC8.1B15/16 Q3</t>
  </si>
  <si>
    <t>DVH8.1B15/16 Q3</t>
  </si>
  <si>
    <t>K&amp;C8.1B15/16 Q3</t>
  </si>
  <si>
    <t>QEQM8.1B15/16 Q3</t>
  </si>
  <si>
    <t>WHH8.1B15/16 Q3</t>
  </si>
  <si>
    <t>EDGH8.1B15/16 Q3</t>
  </si>
  <si>
    <t>ESUH8.1B15/16 Q3</t>
  </si>
  <si>
    <t>Frimley8.1B15/16 Q3</t>
  </si>
  <si>
    <t>MDGH8.1B15/16 Q3</t>
  </si>
  <si>
    <t>TWH8.1B15/16 Q3</t>
  </si>
  <si>
    <t>Medway8.1B15/16 Q3</t>
  </si>
  <si>
    <t>RSCH8.1B15/16 Q3</t>
  </si>
  <si>
    <t>SASH8.1B15/16 Q3</t>
  </si>
  <si>
    <t>STR8.1B15/16 Q3</t>
  </si>
  <si>
    <t>WOR8.1B15/16 Q3</t>
  </si>
  <si>
    <t>ENG8.2B15/16 Q3</t>
  </si>
  <si>
    <t>SEC8.2B15/16 Q3</t>
  </si>
  <si>
    <t>ASPH8.2B15/16 Q3</t>
  </si>
  <si>
    <t>PRH8.2B15/16 Q3</t>
  </si>
  <si>
    <t>RSC8.2B15/16 Q3</t>
  </si>
  <si>
    <t>DVH8.2B15/16 Q3</t>
  </si>
  <si>
    <t>K&amp;C8.2B15/16 Q3</t>
  </si>
  <si>
    <t>QEQM8.2B15/16 Q3</t>
  </si>
  <si>
    <t>WHH8.2B15/16 Q3</t>
  </si>
  <si>
    <t>EDGH8.2B15/16 Q3</t>
  </si>
  <si>
    <t>ESUH8.2B15/16 Q3</t>
  </si>
  <si>
    <t>Frimley8.2B15/16 Q3</t>
  </si>
  <si>
    <t>MDGH8.2B15/16 Q3</t>
  </si>
  <si>
    <t>TWH8.2B15/16 Q3</t>
  </si>
  <si>
    <t>Medway8.2B15/16 Q3</t>
  </si>
  <si>
    <t>RSCH8.2B15/16 Q3</t>
  </si>
  <si>
    <t>SASH8.2B15/16 Q3</t>
  </si>
  <si>
    <t>STR8.2B15/16 Q3</t>
  </si>
  <si>
    <t>WOR8.2B15/16 Q3</t>
  </si>
  <si>
    <t>ENG8.3B15/16 Q3</t>
  </si>
  <si>
    <t>SEC8.3B15/16 Q3</t>
  </si>
  <si>
    <t>ASPH8.3B15/16 Q3</t>
  </si>
  <si>
    <t>PRH8.3B15/16 Q3</t>
  </si>
  <si>
    <t>RSC8.3B15/16 Q3</t>
  </si>
  <si>
    <t>DVH8.3B15/16 Q3</t>
  </si>
  <si>
    <t>K&amp;C8.3B15/16 Q3</t>
  </si>
  <si>
    <t>QEQM8.3B15/16 Q3</t>
  </si>
  <si>
    <t>WHH8.3B15/16 Q3</t>
  </si>
  <si>
    <t>EDGH8.3B15/16 Q3</t>
  </si>
  <si>
    <t>ESUH8.3B15/16 Q3</t>
  </si>
  <si>
    <t>Frimley8.3B15/16 Q3</t>
  </si>
  <si>
    <t>MDGH8.3B15/16 Q3</t>
  </si>
  <si>
    <t>TWH8.3B15/16 Q3</t>
  </si>
  <si>
    <t>Medway8.3B15/16 Q3</t>
  </si>
  <si>
    <t>RSCH8.3B15/16 Q3</t>
  </si>
  <si>
    <t>SASH8.3B15/16 Q3</t>
  </si>
  <si>
    <t>STR8.3B15/16 Q3</t>
  </si>
  <si>
    <t>WOR8.3B15/16 Q3</t>
  </si>
  <si>
    <t>ENG8.4B15/16 Q3</t>
  </si>
  <si>
    <t>SEC8.4B15/16 Q3</t>
  </si>
  <si>
    <t>ASPH8.4B15/16 Q3</t>
  </si>
  <si>
    <t>PRH8.4B15/16 Q3</t>
  </si>
  <si>
    <t>RSC8.4B15/16 Q3</t>
  </si>
  <si>
    <t>DVH8.4B15/16 Q3</t>
  </si>
  <si>
    <t>K&amp;C8.4B15/16 Q3</t>
  </si>
  <si>
    <t>QEQM8.4B15/16 Q3</t>
  </si>
  <si>
    <t>WHH8.4B15/16 Q3</t>
  </si>
  <si>
    <t>EDGH8.4B15/16 Q3</t>
  </si>
  <si>
    <t>ESUH8.4B15/16 Q3</t>
  </si>
  <si>
    <t>Frimley8.4B15/16 Q3</t>
  </si>
  <si>
    <t>MDGH8.4B15/16 Q3</t>
  </si>
  <si>
    <t>TWH8.4B15/16 Q3</t>
  </si>
  <si>
    <t>Medway8.4B15/16 Q3</t>
  </si>
  <si>
    <t>RSCH8.4B15/16 Q3</t>
  </si>
  <si>
    <t>SASH8.4B15/16 Q3</t>
  </si>
  <si>
    <t>STR8.4B15/16 Q3</t>
  </si>
  <si>
    <t>WOR8.4B15/16 Q3</t>
  </si>
  <si>
    <t>ENG8.5B15/16 Q3</t>
  </si>
  <si>
    <t>SEC8.5B15/16 Q3</t>
  </si>
  <si>
    <t>ASPH8.5B15/16 Q3</t>
  </si>
  <si>
    <t>PRH8.5B15/16 Q3</t>
  </si>
  <si>
    <t>RSC8.5B15/16 Q3</t>
  </si>
  <si>
    <t>DVH8.5B15/16 Q3</t>
  </si>
  <si>
    <t>K&amp;C8.5B15/16 Q3</t>
  </si>
  <si>
    <t>QEQM8.5B15/16 Q3</t>
  </si>
  <si>
    <t>WHH8.5B15/16 Q3</t>
  </si>
  <si>
    <t>EDGH8.5B15/16 Q3</t>
  </si>
  <si>
    <t>ESUH8.5B15/16 Q3</t>
  </si>
  <si>
    <t>Frimley8.5B15/16 Q3</t>
  </si>
  <si>
    <t>MDGH8.5B15/16 Q3</t>
  </si>
  <si>
    <t>TWH8.5B15/16 Q3</t>
  </si>
  <si>
    <t>Medway8.5B15/16 Q3</t>
  </si>
  <si>
    <t>RSCH8.5B15/16 Q3</t>
  </si>
  <si>
    <t>SASH8.5B15/16 Q3</t>
  </si>
  <si>
    <t>STR8.5B15/16 Q3</t>
  </si>
  <si>
    <t>WOR8.5B15/16 Q3</t>
  </si>
  <si>
    <t>ENG8.6B15/16 Q3</t>
  </si>
  <si>
    <t>SEC8.6B15/16 Q3</t>
  </si>
  <si>
    <t>ASPH8.6B15/16 Q3</t>
  </si>
  <si>
    <t>PRH8.6B15/16 Q3</t>
  </si>
  <si>
    <t>RSC8.6B15/16 Q3</t>
  </si>
  <si>
    <t>DVH8.6B15/16 Q3</t>
  </si>
  <si>
    <t>K&amp;C8.6B15/16 Q3</t>
  </si>
  <si>
    <t>QEQM8.6B15/16 Q3</t>
  </si>
  <si>
    <t>WHH8.6B15/16 Q3</t>
  </si>
  <si>
    <t>EDGH8.6B15/16 Q3</t>
  </si>
  <si>
    <t>ESUH8.6B15/16 Q3</t>
  </si>
  <si>
    <t>Frimley8.6B15/16 Q3</t>
  </si>
  <si>
    <t>MDGH8.6B15/16 Q3</t>
  </si>
  <si>
    <t>TWH8.6B15/16 Q3</t>
  </si>
  <si>
    <t>Medway8.6B15/16 Q3</t>
  </si>
  <si>
    <t>RSCH8.6B15/16 Q3</t>
  </si>
  <si>
    <t>SASH8.6B15/16 Q3</t>
  </si>
  <si>
    <t>STR8.6B15/16 Q3</t>
  </si>
  <si>
    <t>WOR8.6B15/16 Q3</t>
  </si>
  <si>
    <t>ENGD915/16 Q3</t>
  </si>
  <si>
    <t>SECD915/16 Q3</t>
  </si>
  <si>
    <t>ASPHD915/16 Q3</t>
  </si>
  <si>
    <t>PRHD915/16 Q3</t>
  </si>
  <si>
    <t>RSCD915/16 Q3</t>
  </si>
  <si>
    <t>DVHD915/16 Q3</t>
  </si>
  <si>
    <t>K&amp;CD915/16 Q3</t>
  </si>
  <si>
    <t>QEQMD915/16 Q3</t>
  </si>
  <si>
    <t>WHHD915/16 Q3</t>
  </si>
  <si>
    <t>EDGHD915/16 Q3</t>
  </si>
  <si>
    <t>ESUHD915/16 Q3</t>
  </si>
  <si>
    <t>FrimleyD915/16 Q3</t>
  </si>
  <si>
    <t>MDGHD915/16 Q3</t>
  </si>
  <si>
    <t>TWHD915/16 Q3</t>
  </si>
  <si>
    <t>MedwayD915/16 Q3</t>
  </si>
  <si>
    <t>RSCHD915/16 Q3</t>
  </si>
  <si>
    <t>SASHD915/16 Q3</t>
  </si>
  <si>
    <t>STRD915/16 Q3</t>
  </si>
  <si>
    <t>WORD915/16 Q3</t>
  </si>
  <si>
    <t>ENG9.1B15/16 Q3</t>
  </si>
  <si>
    <t>SEC9.1B15/16 Q3</t>
  </si>
  <si>
    <t>ASPH9.1B15/16 Q3</t>
  </si>
  <si>
    <t>PRH9.1B15/16 Q3</t>
  </si>
  <si>
    <t>RSC9.1B15/16 Q3</t>
  </si>
  <si>
    <t>DVH9.1B15/16 Q3</t>
  </si>
  <si>
    <t>K&amp;C9.1B15/16 Q3</t>
  </si>
  <si>
    <t>QEQM9.1B15/16 Q3</t>
  </si>
  <si>
    <t>WHH9.1B15/16 Q3</t>
  </si>
  <si>
    <t>EDGH9.1B15/16 Q3</t>
  </si>
  <si>
    <t>ESUH9.1B15/16 Q3</t>
  </si>
  <si>
    <t>Frimley9.1B15/16 Q3</t>
  </si>
  <si>
    <t>MDGH9.1B15/16 Q3</t>
  </si>
  <si>
    <t>TWH9.1B15/16 Q3</t>
  </si>
  <si>
    <t>Medway9.1B15/16 Q3</t>
  </si>
  <si>
    <t>RSCH9.1B15/16 Q3</t>
  </si>
  <si>
    <t>SASH9.1B15/16 Q3</t>
  </si>
  <si>
    <t>STR9.1B15/16 Q3</t>
  </si>
  <si>
    <t>WOR9.1B15/16 Q3</t>
  </si>
  <si>
    <t>ENG9.2B15/16 Q3</t>
  </si>
  <si>
    <t>SEC9.2B15/16 Q3</t>
  </si>
  <si>
    <t>ASPH9.2B15/16 Q3</t>
  </si>
  <si>
    <t>PRH9.2B15/16 Q3</t>
  </si>
  <si>
    <t>RSC9.2B15/16 Q3</t>
  </si>
  <si>
    <t>DVH9.2B15/16 Q3</t>
  </si>
  <si>
    <t>K&amp;C9.2B15/16 Q3</t>
  </si>
  <si>
    <t>QEQM9.2B15/16 Q3</t>
  </si>
  <si>
    <t>WHH9.2B15/16 Q3</t>
  </si>
  <si>
    <t>EDGH9.2B15/16 Q3</t>
  </si>
  <si>
    <t>ESUH9.2B15/16 Q3</t>
  </si>
  <si>
    <t>Frimley9.2B15/16 Q3</t>
  </si>
  <si>
    <t>MDGH9.2B15/16 Q3</t>
  </si>
  <si>
    <t>TWH9.2B15/16 Q3</t>
  </si>
  <si>
    <t>Medway9.2B15/16 Q3</t>
  </si>
  <si>
    <t>RSCH9.2B15/16 Q3</t>
  </si>
  <si>
    <t>SASH9.2B15/16 Q3</t>
  </si>
  <si>
    <t>STR9.2B15/16 Q3</t>
  </si>
  <si>
    <t>WOR9.2B15/16 Q3</t>
  </si>
  <si>
    <t>ENG9.3B15/16 Q3</t>
  </si>
  <si>
    <t>SEC9.3B15/16 Q3</t>
  </si>
  <si>
    <t>ASPH9.3B15/16 Q3</t>
  </si>
  <si>
    <t>PRH9.3B15/16 Q3</t>
  </si>
  <si>
    <t>RSC9.3B15/16 Q3</t>
  </si>
  <si>
    <t>DVH9.3B15/16 Q3</t>
  </si>
  <si>
    <t>K&amp;C9.3B15/16 Q3</t>
  </si>
  <si>
    <t>QEQM9.3B15/16 Q3</t>
  </si>
  <si>
    <t>WHH9.3B15/16 Q3</t>
  </si>
  <si>
    <t>EDGH9.3B15/16 Q3</t>
  </si>
  <si>
    <t>ESUH9.3B15/16 Q3</t>
  </si>
  <si>
    <t>Frimley9.3B15/16 Q3</t>
  </si>
  <si>
    <t>MDGH9.3B15/16 Q3</t>
  </si>
  <si>
    <t>TWH9.3B15/16 Q3</t>
  </si>
  <si>
    <t>Medway9.3B15/16 Q3</t>
  </si>
  <si>
    <t>RSCH9.3B15/16 Q3</t>
  </si>
  <si>
    <t>SASH9.3B15/16 Q3</t>
  </si>
  <si>
    <t>STR9.3B15/16 Q3</t>
  </si>
  <si>
    <t>WOR9.3B15/16 Q3</t>
  </si>
  <si>
    <t>ENGD1015/16 Q3</t>
  </si>
  <si>
    <t>SECD1015/16 Q3</t>
  </si>
  <si>
    <t>ASPHD1015/16 Q3</t>
  </si>
  <si>
    <t>PRHD1015/16 Q3</t>
  </si>
  <si>
    <t>RSCD1015/16 Q3</t>
  </si>
  <si>
    <t>DVHD1015/16 Q3</t>
  </si>
  <si>
    <t>K&amp;CD1015/16 Q3</t>
  </si>
  <si>
    <t>QEQMD1015/16 Q3</t>
  </si>
  <si>
    <t>WHHD1015/16 Q3</t>
  </si>
  <si>
    <t>EDGHD1015/16 Q3</t>
  </si>
  <si>
    <t>ESUHD1015/16 Q3</t>
  </si>
  <si>
    <t>FrimleyD1015/16 Q3</t>
  </si>
  <si>
    <t>MDGHD1015/16 Q3</t>
  </si>
  <si>
    <t>TWHD1015/16 Q3</t>
  </si>
  <si>
    <t>MedwayD1015/16 Q3</t>
  </si>
  <si>
    <t>RSCHD1015/16 Q3</t>
  </si>
  <si>
    <t>SASHD1015/16 Q3</t>
  </si>
  <si>
    <t>STRD1015/16 Q3</t>
  </si>
  <si>
    <t>WORD1015/16 Q3</t>
  </si>
  <si>
    <t>ENG10.1B15/16 Q3</t>
  </si>
  <si>
    <t>SEC10.1B15/16 Q3</t>
  </si>
  <si>
    <t>ASPH10.1B15/16 Q3</t>
  </si>
  <si>
    <t>PRH10.1B15/16 Q3</t>
  </si>
  <si>
    <t>RSC10.1B15/16 Q3</t>
  </si>
  <si>
    <t>DVH10.1B15/16 Q3</t>
  </si>
  <si>
    <t>K&amp;C10.1B15/16 Q3</t>
  </si>
  <si>
    <t>QEQM10.1B15/16 Q3</t>
  </si>
  <si>
    <t>WHH10.1B15/16 Q3</t>
  </si>
  <si>
    <t>EDGH10.1B15/16 Q3</t>
  </si>
  <si>
    <t>ESUH10.1B15/16 Q3</t>
  </si>
  <si>
    <t>Frimley10.1B15/16 Q3</t>
  </si>
  <si>
    <t>MDGH10.1B15/16 Q3</t>
  </si>
  <si>
    <t>TWH10.1B15/16 Q3</t>
  </si>
  <si>
    <t>Medway10.1B15/16 Q3</t>
  </si>
  <si>
    <t>RSCH10.1B15/16 Q3</t>
  </si>
  <si>
    <t>SASH10.1B15/16 Q3</t>
  </si>
  <si>
    <t>STR10.1B15/16 Q3</t>
  </si>
  <si>
    <t>WOR10.1B15/16 Q3</t>
  </si>
  <si>
    <t>ENG10.2B15/16 Q3</t>
  </si>
  <si>
    <t>SEC10.2B15/16 Q3</t>
  </si>
  <si>
    <t>ASPH10.2B15/16 Q3</t>
  </si>
  <si>
    <t>PRH10.2B15/16 Q3</t>
  </si>
  <si>
    <t>RSC10.2B15/16 Q3</t>
  </si>
  <si>
    <t>DVH10.2B15/16 Q3</t>
  </si>
  <si>
    <t>K&amp;C10.2B15/16 Q3</t>
  </si>
  <si>
    <t>QEQM10.2B15/16 Q3</t>
  </si>
  <si>
    <t>WHH10.2B15/16 Q3</t>
  </si>
  <si>
    <t>EDGH10.2B15/16 Q3</t>
  </si>
  <si>
    <t>ESUH10.2B15/16 Q3</t>
  </si>
  <si>
    <t>Frimley10.2B15/16 Q3</t>
  </si>
  <si>
    <t>MDGH10.2B15/16 Q3</t>
  </si>
  <si>
    <t>TWH10.2B15/16 Q3</t>
  </si>
  <si>
    <t>Medway10.2B15/16 Q3</t>
  </si>
  <si>
    <t>RSCH10.2B15/16 Q3</t>
  </si>
  <si>
    <t>SASH10.2B15/16 Q3</t>
  </si>
  <si>
    <t>STR10.2B15/16 Q3</t>
  </si>
  <si>
    <t>WOR10.2B15/16 Q3</t>
  </si>
  <si>
    <t>ENG10.3B15/16 Q3</t>
  </si>
  <si>
    <t>SEC10.3B15/16 Q3</t>
  </si>
  <si>
    <t>ASPH10.3B15/16 Q3</t>
  </si>
  <si>
    <t>PRH10.3B15/16 Q3</t>
  </si>
  <si>
    <t>RSC10.3B15/16 Q3</t>
  </si>
  <si>
    <t>DVH10.3B15/16 Q3</t>
  </si>
  <si>
    <t>K&amp;C10.3B15/16 Q3</t>
  </si>
  <si>
    <t>QEQM10.3B15/16 Q3</t>
  </si>
  <si>
    <t>WHH10.3B15/16 Q3</t>
  </si>
  <si>
    <t>EDGH10.3B15/16 Q3</t>
  </si>
  <si>
    <t>ESUH10.3B15/16 Q3</t>
  </si>
  <si>
    <t>Frimley10.3B15/16 Q3</t>
  </si>
  <si>
    <t>MDGH10.3B15/16 Q3</t>
  </si>
  <si>
    <t>TWH10.3B15/16 Q3</t>
  </si>
  <si>
    <t>Medway10.3B15/16 Q3</t>
  </si>
  <si>
    <t>RSCH10.3B15/16 Q3</t>
  </si>
  <si>
    <t>SASH10.3B15/16 Q3</t>
  </si>
  <si>
    <t>STR10.3B15/16 Q3</t>
  </si>
  <si>
    <t>WOR10.3B15/16 Q3</t>
  </si>
  <si>
    <t>ENG10.4B15/16 Q3</t>
  </si>
  <si>
    <t>SEC10.4B15/16 Q3</t>
  </si>
  <si>
    <t>ASPH10.4B15/16 Q3</t>
  </si>
  <si>
    <t>PRH10.4B15/16 Q3</t>
  </si>
  <si>
    <t>RSC10.4B15/16 Q3</t>
  </si>
  <si>
    <t>DVH10.4B15/16 Q3</t>
  </si>
  <si>
    <t>K&amp;C10.4B15/16 Q3</t>
  </si>
  <si>
    <t>QEQM10.4B15/16 Q3</t>
  </si>
  <si>
    <t>WHH10.4B15/16 Q3</t>
  </si>
  <si>
    <t>EDGH10.4B15/16 Q3</t>
  </si>
  <si>
    <t>ESUH10.4B15/16 Q3</t>
  </si>
  <si>
    <t>Frimley10.4B15/16 Q3</t>
  </si>
  <si>
    <t>MDGH10.4B15/16 Q3</t>
  </si>
  <si>
    <t>TWH10.4B15/16 Q3</t>
  </si>
  <si>
    <t>Medway10.4B15/16 Q3</t>
  </si>
  <si>
    <t>RSCH10.4B15/16 Q3</t>
  </si>
  <si>
    <t>SASH10.4B15/16 Q3</t>
  </si>
  <si>
    <t>STR10.4B15/16 Q3</t>
  </si>
  <si>
    <t>WOR10.4B15/16 Q3</t>
  </si>
  <si>
    <t>ASPHPCSS15/16 Q3</t>
  </si>
  <si>
    <t>PRHPCSS15/16 Q3</t>
  </si>
  <si>
    <t>RSCPCSS15/16 Q3</t>
  </si>
  <si>
    <t>DVHPCSS15/16 Q3</t>
  </si>
  <si>
    <t>K&amp;CPCSS15/16 Q3</t>
  </si>
  <si>
    <t>QEQMPCSS15/16 Q3</t>
  </si>
  <si>
    <t>WHHPCSS15/16 Q3</t>
  </si>
  <si>
    <t>EDGHPCSS15/16 Q3</t>
  </si>
  <si>
    <t>ESUHPCSS15/16 Q3</t>
  </si>
  <si>
    <t>FrimleyPCSS15/16 Q3</t>
  </si>
  <si>
    <t>MDGHPCSS15/16 Q3</t>
  </si>
  <si>
    <t>TWHPCSS15/16 Q3</t>
  </si>
  <si>
    <t>MedwayPCSS15/16 Q3</t>
  </si>
  <si>
    <t>RSCHPCSS15/16 Q3</t>
  </si>
  <si>
    <t>SASHPCSS15/16 Q3</t>
  </si>
  <si>
    <t>STRPCSS15/16 Q3</t>
  </si>
  <si>
    <t>WORPCSS15/16 Q3</t>
  </si>
  <si>
    <t>PORTPCSS15/16 Q3</t>
  </si>
  <si>
    <t>PORTD115/16 Q3</t>
  </si>
  <si>
    <t>PORT1.1B15/16 Q3</t>
  </si>
  <si>
    <t>PORT1.2B15/16 Q3</t>
  </si>
  <si>
    <t>PORT1.3B15/16 Q3</t>
  </si>
  <si>
    <t>PORTD215/16 Q3</t>
  </si>
  <si>
    <t>PORT2.1B15/16 Q3</t>
  </si>
  <si>
    <t>PORT2.2B15/16 Q3</t>
  </si>
  <si>
    <t>PORT2.3B15/16 Q3</t>
  </si>
  <si>
    <t>PORTD315/16 Q3</t>
  </si>
  <si>
    <t>PORT3.1B15/16 Q3</t>
  </si>
  <si>
    <t>PORT3.2B15/16 Q3</t>
  </si>
  <si>
    <t>PORT3.3B15/16 Q3</t>
  </si>
  <si>
    <t>PORT3.4B15/16 Q3</t>
  </si>
  <si>
    <t>PORT3.5B15/16 Q3</t>
  </si>
  <si>
    <t>PORTD415/16 Q3</t>
  </si>
  <si>
    <t>PORT4.1B15/16 Q3</t>
  </si>
  <si>
    <t>PORT4.2B15/16 Q3</t>
  </si>
  <si>
    <t>PORT4.3B15/16 Q3</t>
  </si>
  <si>
    <t>PORT4.4B15/16 Q3</t>
  </si>
  <si>
    <t>PORT4.5B15/16 Q3</t>
  </si>
  <si>
    <t>PORT4.6B15/16 Q3</t>
  </si>
  <si>
    <t>PORTD515/16 Q3</t>
  </si>
  <si>
    <t>PORT5.1B15/16 Q3</t>
  </si>
  <si>
    <t>PORT5.2B15/16 Q3</t>
  </si>
  <si>
    <t>PORT5.3B15/16 Q3</t>
  </si>
  <si>
    <t>PORT5.4B15/16 Q3</t>
  </si>
  <si>
    <t>PORTD615/16 Q3</t>
  </si>
  <si>
    <t>PORT6.1B15/16 Q3</t>
  </si>
  <si>
    <t>PORT6.2B15/16 Q3</t>
  </si>
  <si>
    <t>PORT6.3B15/16 Q3</t>
  </si>
  <si>
    <t>PORT6.4B15/16 Q3</t>
  </si>
  <si>
    <t>PORTD715/16 Q3</t>
  </si>
  <si>
    <t>PORT7.1B15/16 Q3</t>
  </si>
  <si>
    <t>PORT7.2B15/16 Q3</t>
  </si>
  <si>
    <t>PORT7.3B15/16 Q3</t>
  </si>
  <si>
    <t>PORT7.4B15/16 Q3</t>
  </si>
  <si>
    <t>PORTD815/16 Q3</t>
  </si>
  <si>
    <t>PORT8.1B15/16 Q3</t>
  </si>
  <si>
    <t>PORT8.2B15/16 Q3</t>
  </si>
  <si>
    <t>PORT8.3B15/16 Q3</t>
  </si>
  <si>
    <t>PORT8.4B15/16 Q3</t>
  </si>
  <si>
    <t>PORT8.5B15/16 Q3</t>
  </si>
  <si>
    <t>PORT8.6B15/16 Q3</t>
  </si>
  <si>
    <t>PORTD915/16 Q3</t>
  </si>
  <si>
    <t>PORT9.1B15/16 Q3</t>
  </si>
  <si>
    <t>PORT9.2B15/16 Q3</t>
  </si>
  <si>
    <t>PORT9.3B15/16 Q3</t>
  </si>
  <si>
    <t>PORTD1015/16 Q3</t>
  </si>
  <si>
    <t>PORT10.1B15/16 Q3</t>
  </si>
  <si>
    <t>PORT10.2B15/16 Q3</t>
  </si>
  <si>
    <t>PORT10.3B15/16 Q3</t>
  </si>
  <si>
    <t>PORT10.4B15/16 Q3</t>
  </si>
  <si>
    <t>Medway7.2B13/14 Q4</t>
  </si>
  <si>
    <t>RSCH7.2B13/14 Q4</t>
  </si>
  <si>
    <t>SASH7.2B13/14 Q4</t>
  </si>
  <si>
    <t>STR7.2B13/14 Q4</t>
  </si>
  <si>
    <t>WOR7.2B13/14 Q4</t>
  </si>
  <si>
    <t>EDGH1.2B13/14 Q3</t>
  </si>
  <si>
    <t>ESUH1.2B13/14 Q3</t>
  </si>
  <si>
    <t>Frimley1.2B13/14 Q3</t>
  </si>
  <si>
    <t>MDGH1.2B13/14 Q3</t>
  </si>
  <si>
    <t>TWH1.2B13/14 Q3</t>
  </si>
  <si>
    <t>Medway1.2B13/14 Q3</t>
  </si>
  <si>
    <t>RSCH1.2B13/14 Q3</t>
  </si>
  <si>
    <t>SASH1.2B13/14 Q3</t>
  </si>
  <si>
    <t>STR1.2B13/14 Q3</t>
  </si>
  <si>
    <t>WOR1.2B13/14 Q3</t>
  </si>
  <si>
    <t>ENG1.3B13/14 Q3</t>
  </si>
  <si>
    <t>SEC1.3B13/14 Q3</t>
  </si>
  <si>
    <t>ASPH1.3B13/14 Q3</t>
  </si>
  <si>
    <t>PRH1.3B13/14 Q3</t>
  </si>
  <si>
    <t>RSC1.3B13/14 Q3</t>
  </si>
  <si>
    <t>DVH1.3B13/14 Q3</t>
  </si>
  <si>
    <t>K&amp;C1.3B13/14 Q3</t>
  </si>
  <si>
    <t>QEQM1.3B13/14 Q3</t>
  </si>
  <si>
    <t>WHH1.3B13/14 Q3</t>
  </si>
  <si>
    <t>CONQ1.3B13/14 Q3</t>
  </si>
  <si>
    <t>EDGH1.3B13/14 Q3</t>
  </si>
  <si>
    <t>ESUH1.3B13/14 Q3</t>
  </si>
  <si>
    <t>Frimley1.3B13/14 Q3</t>
  </si>
  <si>
    <t>MDGH1.3B13/14 Q3</t>
  </si>
  <si>
    <t>EDGH4.5B14/15 Q2</t>
  </si>
  <si>
    <t>MDGH4.5B14/15 Q2</t>
  </si>
  <si>
    <t>WOR4.5B14/15 Q2</t>
  </si>
  <si>
    <t>ESUH4.5B14/15 Q2</t>
  </si>
  <si>
    <t>SEC4.5B14/15 Q2</t>
  </si>
  <si>
    <t>K&amp;C4.5B14/15 Q2</t>
  </si>
  <si>
    <t>TWH4.5B14/15 Q2</t>
  </si>
  <si>
    <t>Frimley4.5B14/15 Q2</t>
  </si>
  <si>
    <t>STR4.5B14/15 Q2</t>
  </si>
  <si>
    <t>RSC4.5B14/15 Q2</t>
  </si>
  <si>
    <t>WHH4.5B14/15 Q2</t>
  </si>
  <si>
    <t>SASH4.5B14/15 Q2</t>
  </si>
  <si>
    <t>ASPH4.5B14/15 Q2</t>
  </si>
  <si>
    <t>EDGH4.6B14/15 Q2</t>
  </si>
  <si>
    <t>Medway4.6B14/15 Q2</t>
  </si>
  <si>
    <t>TWH4.6B14/15 Q2</t>
  </si>
  <si>
    <t>Measure by Trust pages</t>
  </si>
  <si>
    <t>Trust by Domain page</t>
  </si>
  <si>
    <t>Team type</t>
  </si>
  <si>
    <t>Routinely admitting team</t>
  </si>
  <si>
    <t>Non-acute inpatient team</t>
  </si>
  <si>
    <t>South East SCN</t>
  </si>
  <si>
    <t>Ashford and St Peter's Hospitals NHS Foundation Trust</t>
  </si>
  <si>
    <t>Brighton and Sussex University Hospitals NHS Trust</t>
  </si>
  <si>
    <t>Dartford and Gravesham NHS Trust</t>
  </si>
  <si>
    <t>East Kent Hospitals University NHS Foundation Trust</t>
  </si>
  <si>
    <t>East Sussex Healthcare NHS Trust</t>
  </si>
  <si>
    <t>Epsom and St Helier University Hospitals NHS Trust</t>
  </si>
  <si>
    <t>Frimley Health NHS Foundation Trust</t>
  </si>
  <si>
    <t>Maidstone and Tunbridge Wells NHS Trust</t>
  </si>
  <si>
    <t>Medway NHS Foundation Trust</t>
  </si>
  <si>
    <t>Royal Surrey County Hospital NHS Foundation Trust</t>
  </si>
  <si>
    <t>Surrey and Sussex Healthcare NHS Trust</t>
  </si>
  <si>
    <t>Western Sussex Hospitals NHS Trust</t>
  </si>
  <si>
    <t>Sussex Community NHS Trust</t>
  </si>
  <si>
    <t>Crawley Hospital Stroke Rehab Ward</t>
  </si>
  <si>
    <t>Patient-centred Domain 1 level</t>
  </si>
  <si>
    <t>A</t>
  </si>
  <si>
    <t>B</t>
  </si>
  <si>
    <t>C</t>
  </si>
  <si>
    <t>N/A</t>
  </si>
  <si>
    <t>Patient-centred Domain 1 score</t>
  </si>
  <si>
    <t>.</t>
  </si>
  <si>
    <t>Team-centred Domain 1 level</t>
  </si>
  <si>
    <t>Team-centred Domain 1 score</t>
  </si>
  <si>
    <t>Number of patients (72h cohort):</t>
  </si>
  <si>
    <t>Patient-centred 72h cohort (G1.1)</t>
  </si>
  <si>
    <t>Team-centred 72h cohort (H1.1)</t>
  </si>
  <si>
    <t>1.1 Proportion of patients scanned within 1 hour of clock start</t>
  </si>
  <si>
    <t>1.1A Patient centred
Item reference: G6.9</t>
  </si>
  <si>
    <t>1.1B Team centred
Item reference: H6.9</t>
  </si>
  <si>
    <t>1.2 Proportion of patients scanned within 12 hours of clock start</t>
  </si>
  <si>
    <t>1.2A Patient centred
Item reference: G6.12</t>
  </si>
  <si>
    <t>1.2B Team centred
Item reference: H6.12</t>
  </si>
  <si>
    <t>1.3 Median time between clock start and scan (hours:mins)</t>
  </si>
  <si>
    <t>1.3A Patient centred
Item reference: G6.4</t>
  </si>
  <si>
    <t>1.3B Team centred
Item reference: H6.4</t>
  </si>
  <si>
    <t>Domain 2: Stroke unit</t>
  </si>
  <si>
    <t>Patient-centred Domain 2 level</t>
  </si>
  <si>
    <t>E</t>
  </si>
  <si>
    <t>D</t>
  </si>
  <si>
    <t>Patient-centred Domain 2 score</t>
  </si>
  <si>
    <t>Team-centred Domain 2 level</t>
  </si>
  <si>
    <t>Team-centred Domain 2 score</t>
  </si>
  <si>
    <t>2.1 Proportion of patients directly admitted to a stroke unit within 4 hours of clock start *</t>
  </si>
  <si>
    <t>2.1A Patient centred_x000D_
Item reference: G7.18.1</t>
  </si>
  <si>
    <t>2.1B Team centred_x000D_
Item reference: H7.18.1</t>
  </si>
  <si>
    <t>2.2 Median time between clock start and arrival on stroke unit (hours:mins)</t>
  </si>
  <si>
    <t>2.2A Patient centred
Item reference: G7.4</t>
  </si>
  <si>
    <t>2.2B Team centred
Item reference: H7.4</t>
  </si>
  <si>
    <t>3:56</t>
  </si>
  <si>
    <t>Number of patients (post-72h cohort):</t>
  </si>
  <si>
    <t>Patient-centred post-72h cohort (J1.1)</t>
  </si>
  <si>
    <t>Team-centred post-72h cohort (all teams) (K30.1)</t>
  </si>
  <si>
    <t>2.3 Proportion of patients who spent at least 90% of their stay on stroke unit</t>
  </si>
  <si>
    <t>2.3A Patient centred (proportion of stay across all inpatient teams)
Item reference: J8.11</t>
  </si>
  <si>
    <t>2.3B Team centred (proportion of stay under your team whilst an inpatient)
Item reference: K32.11</t>
  </si>
  <si>
    <t>Patient-centred Domain 3 level</t>
  </si>
  <si>
    <t>Patient-centred Domain 3 score</t>
  </si>
  <si>
    <t>Team-centred Domain 3 level</t>
  </si>
  <si>
    <t>Team-centred Domain 3 score</t>
  </si>
  <si>
    <t>3.1 Proportion of all stroke patients given thrombolysis (all stroke types)</t>
  </si>
  <si>
    <t>3.1A Patient centred
Item reference: G16.3</t>
  </si>
  <si>
    <t>3.1B Team centred
Item reference: H16.3</t>
  </si>
  <si>
    <t>3.2 Proportion of eligible patients (according to the RCP guideline minimum threshold) given thrombolysis</t>
  </si>
  <si>
    <t>3.2A Patient centred
Item reference: G16.55</t>
  </si>
  <si>
    <t>3.2B Team centred
Item reference: H16.55</t>
  </si>
  <si>
    <t>3.3 Proportion of patients who were thrombolysed within 1 hour of clock start</t>
  </si>
  <si>
    <t>3.3A Patient centred
Item reference: G16.74</t>
  </si>
  <si>
    <t>3.3B Team centred
Item reference: H16.74</t>
  </si>
  <si>
    <t>3.4 Proportion of applicable patients directly admitted to a stroke unit within 4 hours of clock start AND who either receive thrombolysis or have a pre-specified justifiable reason ('no but') for why it could not be given *</t>
  </si>
  <si>
    <t>3.4A Patient centred_x000D_
Item reference: G16.77.1</t>
  </si>
  <si>
    <t>3.4B Team centred_x000D_
Item reference: H16.77.1</t>
  </si>
  <si>
    <t>3.5 Median time between clock start and thrombolysis (hours:mins)</t>
  </si>
  <si>
    <t>3.5A Patient centred
Item reference: G16.42</t>
  </si>
  <si>
    <t>0:46</t>
  </si>
  <si>
    <t>0:45</t>
  </si>
  <si>
    <t>3.5B Team centred
Item reference: H16.42</t>
  </si>
  <si>
    <t>Domain 4: Specialist assessments</t>
  </si>
  <si>
    <t>Patient-centred Domain 4 level</t>
  </si>
  <si>
    <t>Patient-centred Domain 4 score</t>
  </si>
  <si>
    <t>Team-centred Domain 4 level</t>
  </si>
  <si>
    <t>Team-centred Domain 4 score</t>
  </si>
  <si>
    <t>4.1 Proportion of patients assessed by a stroke specialist consultant physician within 24h of clock start</t>
  </si>
  <si>
    <t>4.1A Patient centred
Item reference: G9.3</t>
  </si>
  <si>
    <t>4.1B Team centred
Item reference: H9.3</t>
  </si>
  <si>
    <t>4.2 Median time between clock start and being assessed by stroke consultant (hours:mins)</t>
  </si>
  <si>
    <t>4.2A Patient centred
Item reference: G9.14</t>
  </si>
  <si>
    <t>4.2B Team centred
Item reference: H9.14</t>
  </si>
  <si>
    <t>4.3 Proportion of patients who were assessed by a nurse trained in stroke management within 24h of clock start</t>
  </si>
  <si>
    <t>4.3A Patient centred
Item reference: G8.3</t>
  </si>
  <si>
    <t>4.3B Team centred
Item reference: H8.3</t>
  </si>
  <si>
    <t>4.4 Median time between clock start and being assessed by stroke nurse (hours:mins)</t>
  </si>
  <si>
    <t>4.4A Patient centred
Item reference: G8.14</t>
  </si>
  <si>
    <t>1:09</t>
  </si>
  <si>
    <t>0:52</t>
  </si>
  <si>
    <t>4.4B Team centred
Item reference: H8.14</t>
  </si>
  <si>
    <t>0:53</t>
  </si>
  <si>
    <t>4.5 Proportion of applicable patients who were given a swallow screen within 4h of clock start</t>
  </si>
  <si>
    <t>4.5A Patient centred
Item reference: G14.20</t>
  </si>
  <si>
    <t>4.5B Team centred
Item reference: H14.20</t>
  </si>
  <si>
    <t>4.6 Proportion of applicable patients who were given a formal swallow assessment within 72h of clock start</t>
  </si>
  <si>
    <t>4.6A Patient centred
Item reference: G15.24</t>
  </si>
  <si>
    <t>4.6B Team centred
Item reference: H15.24</t>
  </si>
  <si>
    <t>Domain 5: Occupational therapy</t>
  </si>
  <si>
    <t>Patient-centred Domain 5 level</t>
  </si>
  <si>
    <t>Patient-centred Domain 5 score</t>
  </si>
  <si>
    <t>Team-centred Domain 5 level</t>
  </si>
  <si>
    <t>Team-centred Domain 5 score</t>
  </si>
  <si>
    <t>5.1 Proportion of patients reported as requiring occupational therapy</t>
  </si>
  <si>
    <t>5.1A Patient centred (requiring it at any point during entire inpatient stay)
Item reference: J3.3</t>
  </si>
  <si>
    <t>5.1B Team centred (requiring it at any point during stay with this team)
Item reference: K34.3</t>
  </si>
  <si>
    <t>5.2A Patient centred
Item reference: J3.5</t>
  </si>
  <si>
    <t>5.2B Team centred
Item reference: K34.5</t>
  </si>
  <si>
    <t>5.3A Patient centred (% of the days across all inpatient teams)
Item reference: J3.4</t>
  </si>
  <si>
    <t>5.3B Team centred (% of the days with this team)
Item reference: K34.4</t>
  </si>
  <si>
    <t>5.4 Compliance (%) against the therapy target of an average of 25.7 minutes of occupational therapy across all patients (Target = 45 minutes x (5/7) x 0.8 which is 45 minutes of occupational therapy x 5 out of 7 days per week x 80% of patients)</t>
  </si>
  <si>
    <t>5.4A Patient centred
Item reference: J3.10</t>
  </si>
  <si>
    <t>5.4B Team centred
Item reference: K34.10</t>
  </si>
  <si>
    <t>Patient-centred Domain 6 level</t>
  </si>
  <si>
    <t>Patient-centred Domain 6 score</t>
  </si>
  <si>
    <t>Team-centred Domain 6 level</t>
  </si>
  <si>
    <t>Team-centred Domain 6 score</t>
  </si>
  <si>
    <t>6.1 Proportion of patients reported as requiring physiotherapy</t>
  </si>
  <si>
    <t>6.1A Patient centred (requiring it at any point during entire inpatient stay)
Item reference: J4.3</t>
  </si>
  <si>
    <t>6.1B Team centred (requiring it at any point during stay with this team)
Item reference: K35.3</t>
  </si>
  <si>
    <t>6.2A Patient centred
Item reference: J4.5</t>
  </si>
  <si>
    <t>6.2B Team centred
Item reference: K35.5</t>
  </si>
  <si>
    <t>6.3A Patient centred (% of the days across all inpatient teams)
Item reference: J4.4</t>
  </si>
  <si>
    <t>6.3B Team centred
Item reference: K35.4</t>
  </si>
  <si>
    <t>6.4 Compliance (%) against the therapy target of an average of 27.1 minutes of physiotherapy across all patients (Target = 45 minutes x (5/7) x 0.85 which is 45 minutes of physiotherapy x 5 out of 7 days per week x 85% of patients)</t>
  </si>
  <si>
    <t>6.4A Patient centred
Item reference: J4.10</t>
  </si>
  <si>
    <t>6.4B Team centred
Item reference: K35.10</t>
  </si>
  <si>
    <t>Domain 7: Speech and Language therapy</t>
  </si>
  <si>
    <t>Patient-centred Domain 7 level</t>
  </si>
  <si>
    <t>Patient-centred Domain 7 score</t>
  </si>
  <si>
    <t>Team-centred Domain 7 level</t>
  </si>
  <si>
    <t>Team-centred Domain 7 score</t>
  </si>
  <si>
    <t>7.1 Proportion of patients reported as requiring speech and language therapy</t>
  </si>
  <si>
    <t>7.1A Patient centred (requiring it at any point during entire inpatient stay)
Item reference: J5.3</t>
  </si>
  <si>
    <t>7.1B Team centred (requiring it at any point during stay with this team)
Item reference: K36.3</t>
  </si>
  <si>
    <t xml:space="preserve">7.2 Median number of minutes per day on which speech and language therapy is received </t>
  </si>
  <si>
    <t>7.2A Patient centred
Item reference: J5.5</t>
  </si>
  <si>
    <t>7.2B Team centred
Item reference: K36.5</t>
  </si>
  <si>
    <t>7.3 Median % of days as an inpatient on which speech and language therapy is received</t>
  </si>
  <si>
    <t>7.3A Patient centred (% of the days across all inpatient teams)
Item reference: J5.4</t>
  </si>
  <si>
    <t>7.3B Team centred (% of the days with this team)
Item reference: K36.4</t>
  </si>
  <si>
    <t>7.4 Compliance (%) against the therapy target of an average of 16.1 minutes of speech and language therapy across all patients (Target = 45 minutes x (5/7) x 0.5 which is 45 minutes of speech and language therapy x 5 out of 7 days per week x 50% of patients)</t>
  </si>
  <si>
    <t>7.4A Patient centred
Item reference: J5.10</t>
  </si>
  <si>
    <t>7.4B Team centred
Item reference: K36.10</t>
  </si>
  <si>
    <t>Domain 8: Multidisciplinary team working</t>
  </si>
  <si>
    <t>Patient-centred Domain 8 level</t>
  </si>
  <si>
    <t>Patient-centred Domain 8 score</t>
  </si>
  <si>
    <t>Team-centred Domain 8 level</t>
  </si>
  <si>
    <t>Team-centred Domain 8 score</t>
  </si>
  <si>
    <t>8.1 Proportion of applicable patients who were assessed by an occupational therapist within 72h of clock start</t>
  </si>
  <si>
    <t>8.1A Patient centred
Item reference: G10.24</t>
  </si>
  <si>
    <t>8.1B Team centred
Item reference: H10.24</t>
  </si>
  <si>
    <t>8.2 Median time between clock start and being assessed by occupational therapist (hours:mins)</t>
  </si>
  <si>
    <t>8.2A Patient centred
Item reference: G10.16</t>
  </si>
  <si>
    <t>8.2B Team centred
Item reference: H10.16</t>
  </si>
  <si>
    <t>8.3 Proportion of applicable patients who were assessed by a physiotherapist within 72h of clock start</t>
  </si>
  <si>
    <t>8.3A Patient centred
Item reference: G11.24</t>
  </si>
  <si>
    <t>8.3B Team centred
Item reference: H11.24</t>
  </si>
  <si>
    <t>8.4 Median time between clock start and being assessed by physiotherapist (hours:mins)</t>
  </si>
  <si>
    <t>8.4A Patient centred
Item reference: G11.16</t>
  </si>
  <si>
    <t>8.4B Team centred
Item reference: H11.16</t>
  </si>
  <si>
    <t>8.5 Proportion of applicable patients who were assessed by a speech and language therapist within 72h of clock start</t>
  </si>
  <si>
    <t>8.5A Patient centred
Item reference: G12.24</t>
  </si>
  <si>
    <t>8.5B Team centred
Item reference: H12.24</t>
  </si>
  <si>
    <t>8.6 Median time between clock start and being assessed by speech and language therapist (hours:mins)</t>
  </si>
  <si>
    <t>8.6A Patient centred
Item reference: G12.16</t>
  </si>
  <si>
    <t>8.6B Team centred
Item reference: H12.16</t>
  </si>
  <si>
    <t>Team-centred: N/A</t>
  </si>
  <si>
    <t>8.7 Proportion of applicable patients who have rehabilitation goals agreed within 5 days of clock start</t>
  </si>
  <si>
    <t>8.7A Patient centred
Item reference: J13.15</t>
  </si>
  <si>
    <t>8.7B Team centred
Item reference: N/A</t>
  </si>
  <si>
    <t>8.8 Proportion of applicable patients who are assessed by a nurse within 24h AND at least one therapist within 24h AND all relevant therapists within 72h AND have rehab goals agreed within 5 days</t>
  </si>
  <si>
    <t>8.8A Patient centred
Item reference: J14.3</t>
  </si>
  <si>
    <t>8.8B Team centred
Item reference: N/A</t>
  </si>
  <si>
    <t>Domain 9: Standards by discharge</t>
  </si>
  <si>
    <t>Patient-centred Domain 9 level</t>
  </si>
  <si>
    <t>Patient-centred Domain 9 score</t>
  </si>
  <si>
    <t>Team-centred Domain 9 level</t>
  </si>
  <si>
    <t>Team-centred Domain 9 score</t>
  </si>
  <si>
    <t>Team-centred post-72h cohort (7 day team) (K1.1)</t>
  </si>
  <si>
    <t>9.1 Proportion of applicable patients screened for nutrition and seen by a dietitian by discharge</t>
  </si>
  <si>
    <t>9.1A Patient centred
Item reference: J16.15.1</t>
  </si>
  <si>
    <t>9.1B Team centred
Item reference: K3.15.1</t>
  </si>
  <si>
    <t>Team-centred post-72h cohort (inpatient discharging team) (K10.1)</t>
  </si>
  <si>
    <t>9.2 Proportion of applicable patients who have a continence plan drawn up within 3 weeks of clock start</t>
  </si>
  <si>
    <t>9.2A Patient centred
Item reference: J15.23</t>
  </si>
  <si>
    <t>9.2B Team centred
Item reference: K11.3</t>
  </si>
  <si>
    <t>9.3 Proportion of applicable patients who have mood and cognition screening by discharge</t>
  </si>
  <si>
    <t>9.3A Patient centred
Item reference: J19.3</t>
  </si>
  <si>
    <t>9.3B Team centred
Item reference: K14.3</t>
  </si>
  <si>
    <t>Domain 10: Discharge processes</t>
  </si>
  <si>
    <t>Patient-centred Domain 10 level</t>
  </si>
  <si>
    <t>Patient-centred Domain 10 score</t>
  </si>
  <si>
    <t>Team-centred Domain 10 level</t>
  </si>
  <si>
    <t>Team-centred Domain 10 score</t>
  </si>
  <si>
    <t>10.1 Proportion of applicable patients receiving a joint health and social care plan on discharge</t>
  </si>
  <si>
    <t>10.1A Patient centred
Item reference: J33.13</t>
  </si>
  <si>
    <t>10.1B Team centred
Item reference: K28.13</t>
  </si>
  <si>
    <t>10.2 Proportion of patients treated by a stroke skilled Early Supported Discharge team</t>
  </si>
  <si>
    <t>10.2A Patient centred
Item reference: J10.3</t>
  </si>
  <si>
    <t>10.2B Team centred
Item reference: K22.3</t>
  </si>
  <si>
    <t>10.3 Proportion of applicable patients in atrial fibrillation on discharge who are discharged on anticoagulants or with a plan to start anticoagulation</t>
  </si>
  <si>
    <t>10.3A Patient centred
Item reference: J32.16</t>
  </si>
  <si>
    <t>10.3B Team centred
Item reference: K27.16</t>
  </si>
  <si>
    <t>10.4 Proportion of those patients who are discharged alive who are given a named person to contact after discharge</t>
  </si>
  <si>
    <t>10.4A Patient centred
Item reference: J34.3</t>
  </si>
  <si>
    <t>10.4B Team centred
Item reference: K29.3</t>
  </si>
  <si>
    <t>Dom1.3B</t>
  </si>
  <si>
    <t>TIME</t>
  </si>
  <si>
    <t>SCORE</t>
  </si>
  <si>
    <t>Patient Numbers</t>
  </si>
  <si>
    <t>Score calculations</t>
  </si>
  <si>
    <t>Total patient numbers 1.1B</t>
  </si>
  <si>
    <t>Total patient numbers 1.2B</t>
  </si>
  <si>
    <t>Total patient numbers 1.3B</t>
  </si>
  <si>
    <t>Total patient numbers 2.1B</t>
  </si>
  <si>
    <t>Total patient numbers 2.2B</t>
  </si>
  <si>
    <t>Total patient numbers 2.3B</t>
  </si>
  <si>
    <t>Total patient numbers 3.1B</t>
  </si>
  <si>
    <t>Total patient numbers 3.2B</t>
  </si>
  <si>
    <t>Total patient numbers 3.3B</t>
  </si>
  <si>
    <t>Total patient numbers 3.4B</t>
  </si>
  <si>
    <t>Total patient numbers 3.5B</t>
  </si>
  <si>
    <t>Dom1.2B</t>
  </si>
  <si>
    <t>Total patient numbers 4.1B</t>
  </si>
  <si>
    <t>Total patient numbers 4.2B</t>
  </si>
  <si>
    <t>Total patient numbers 4.3B</t>
  </si>
  <si>
    <t>Total patient numbers 4.4B</t>
  </si>
  <si>
    <t>Total patient numbers 4.5B</t>
  </si>
  <si>
    <t>Total patient numbers 4.6B</t>
  </si>
  <si>
    <t>Total patient numbers 5.1B</t>
  </si>
  <si>
    <t>Total patient numbers 5.2B</t>
  </si>
  <si>
    <t>Total patient numbers 5.3B</t>
  </si>
  <si>
    <t>Total patient numbers 5.4B</t>
  </si>
  <si>
    <t>Total patient numbers 6.1B</t>
  </si>
  <si>
    <t>Total patient numbers 6.2B</t>
  </si>
  <si>
    <t>Total patient numbers 6.3B</t>
  </si>
  <si>
    <t>Dom2</t>
  </si>
  <si>
    <t>Total patient numbers 6.4B</t>
  </si>
  <si>
    <t>00:00:00</t>
  </si>
  <si>
    <t>Total patient numbers 7.1B</t>
  </si>
  <si>
    <t>1:00:00</t>
  </si>
  <si>
    <t>Total patient numbers 7.2B</t>
  </si>
  <si>
    <t>2:00:00</t>
  </si>
  <si>
    <t>Total patient numbers 7.3B</t>
  </si>
  <si>
    <t>3:00:00</t>
  </si>
  <si>
    <t>Total patient numbers 7.4B</t>
  </si>
  <si>
    <t>4:00:00</t>
  </si>
  <si>
    <t>Total patient numbers 8.1B</t>
  </si>
  <si>
    <t>4:30:00</t>
  </si>
  <si>
    <t>Total patient numbers 8.2B</t>
  </si>
  <si>
    <t>5:00:00</t>
  </si>
  <si>
    <t>Total patient numbers 8.3B</t>
  </si>
  <si>
    <t>5:30:00</t>
  </si>
  <si>
    <t>Total patient numbers 8.4B</t>
  </si>
  <si>
    <t>6:00:00</t>
  </si>
  <si>
    <t>Total patient numbers 8.5B</t>
  </si>
  <si>
    <t>7:00:00</t>
  </si>
  <si>
    <t>Total patient numbers 8.6B</t>
  </si>
  <si>
    <t>8:00:00</t>
  </si>
  <si>
    <t>Total patient numbers 9.1B</t>
  </si>
  <si>
    <t>Total patient numbers 9.2B</t>
  </si>
  <si>
    <t>Dom_3</t>
  </si>
  <si>
    <t>Total patient numbers 9.3B</t>
  </si>
  <si>
    <t>Total patient numbers 10.1B</t>
  </si>
  <si>
    <t>00:30:00</t>
  </si>
  <si>
    <t>Total patient numbers 10.2B</t>
  </si>
  <si>
    <t>00:40:00</t>
  </si>
  <si>
    <t>Total patient numbers 10.3B</t>
  </si>
  <si>
    <t>00:50:00</t>
  </si>
  <si>
    <t>Total patient numbers 10.4B</t>
  </si>
  <si>
    <t>1:10:00</t>
  </si>
  <si>
    <t>1:20:00</t>
  </si>
  <si>
    <t>1:30:00</t>
  </si>
  <si>
    <t>1:40:00</t>
  </si>
  <si>
    <t>1:50:00</t>
  </si>
  <si>
    <t>Dom_4.2</t>
  </si>
  <si>
    <t>Dom_4.4B</t>
  </si>
  <si>
    <t>Dom 5.2B</t>
  </si>
  <si>
    <t>Median</t>
  </si>
  <si>
    <t>Dom 6.2B</t>
  </si>
  <si>
    <t>Minutes</t>
  </si>
  <si>
    <t>Dom 7.2B</t>
  </si>
  <si>
    <t>0.00</t>
  </si>
  <si>
    <t>6</t>
  </si>
  <si>
    <t>12</t>
  </si>
  <si>
    <t>18</t>
  </si>
  <si>
    <t>24</t>
  </si>
  <si>
    <t>30</t>
  </si>
  <si>
    <t>36</t>
  </si>
  <si>
    <t>42</t>
  </si>
  <si>
    <t>48</t>
  </si>
  <si>
    <t>54</t>
  </si>
  <si>
    <t>60</t>
  </si>
  <si>
    <t xml:space="preserve">Organisation </t>
  </si>
  <si>
    <t>Measure</t>
  </si>
  <si>
    <t>Value</t>
  </si>
  <si>
    <t>Code</t>
  </si>
  <si>
    <t>Quarter</t>
  </si>
  <si>
    <t>Combined</t>
  </si>
  <si>
    <t>Domain 1 -Scanning</t>
  </si>
  <si>
    <t>NATIONAL</t>
  </si>
  <si>
    <t>Domain 2 - Stroke Unit</t>
  </si>
  <si>
    <t xml:space="preserve">Dom_8.4B </t>
  </si>
  <si>
    <t>Dom_8.4B - National AND 8.2B National</t>
  </si>
  <si>
    <t>Portsmouth Hospitals NHS Trust</t>
  </si>
  <si>
    <t>CRA</t>
  </si>
  <si>
    <t>0:59</t>
  </si>
  <si>
    <t>0:40</t>
  </si>
  <si>
    <t>0:57</t>
  </si>
  <si>
    <t>16/17 Q1</t>
  </si>
  <si>
    <t>Wessex SCN</t>
  </si>
  <si>
    <t>4:00</t>
  </si>
  <si>
    <t>1:00</t>
  </si>
  <si>
    <t>0:55</t>
  </si>
  <si>
    <t>0:58</t>
  </si>
  <si>
    <t>3:43</t>
  </si>
  <si>
    <t>0:51</t>
  </si>
  <si>
    <t>0:34</t>
  </si>
  <si>
    <t>23:38</t>
  </si>
  <si>
    <t>Raw Value</t>
  </si>
  <si>
    <t>Bexhill Hospital - Irvine Unit</t>
  </si>
  <si>
    <t>BEX</t>
  </si>
  <si>
    <t>ASPHD116/17 Q1</t>
  </si>
  <si>
    <t>PRHD116/17 Q1</t>
  </si>
  <si>
    <t>RSCD116/17 Q1</t>
  </si>
  <si>
    <t>DVHD116/17 Q1</t>
  </si>
  <si>
    <t>K&amp;CD116/17 Q1</t>
  </si>
  <si>
    <t>QEQMD116/17 Q1</t>
  </si>
  <si>
    <t>WHHD116/17 Q1</t>
  </si>
  <si>
    <t>EDGHD116/17 Q1</t>
  </si>
  <si>
    <t>ESUHD116/17 Q1</t>
  </si>
  <si>
    <t>FrimleyD116/17 Q1</t>
  </si>
  <si>
    <t>MDGHD116/17 Q1</t>
  </si>
  <si>
    <t>TWHD116/17 Q1</t>
  </si>
  <si>
    <t>MedwayD116/17 Q1</t>
  </si>
  <si>
    <t>RSCHD116/17 Q1</t>
  </si>
  <si>
    <t>SASHD116/17 Q1</t>
  </si>
  <si>
    <t>STRD116/17 Q1</t>
  </si>
  <si>
    <t>WORD116/17 Q1</t>
  </si>
  <si>
    <t>CRAD116/17 Q1</t>
  </si>
  <si>
    <t>PORTD116/17 Q1</t>
  </si>
  <si>
    <t>BEXD116/17 Q1</t>
  </si>
  <si>
    <t>ENGD116/17 Q1</t>
  </si>
  <si>
    <t>SECD116/17 Q1</t>
  </si>
  <si>
    <t>ASPH1.1B16/17 Q1</t>
  </si>
  <si>
    <t>PRH1.1B16/17 Q1</t>
  </si>
  <si>
    <t>RSC1.1B16/17 Q1</t>
  </si>
  <si>
    <t>DVH1.1B16/17 Q1</t>
  </si>
  <si>
    <t>K&amp;C1.1B16/17 Q1</t>
  </si>
  <si>
    <t>QEQM1.1B16/17 Q1</t>
  </si>
  <si>
    <t>WHH1.1B16/17 Q1</t>
  </si>
  <si>
    <t>EDGH1.1B16/17 Q1</t>
  </si>
  <si>
    <t>ESUH1.1B16/17 Q1</t>
  </si>
  <si>
    <t>Frimley1.1B16/17 Q1</t>
  </si>
  <si>
    <t>MDGH1.1B16/17 Q1</t>
  </si>
  <si>
    <t>TWH1.1B16/17 Q1</t>
  </si>
  <si>
    <t>Medway1.1B16/17 Q1</t>
  </si>
  <si>
    <t>RSCH1.1B16/17 Q1</t>
  </si>
  <si>
    <t>SASH1.1B16/17 Q1</t>
  </si>
  <si>
    <t>STR1.1B16/17 Q1</t>
  </si>
  <si>
    <t>WOR1.1B16/17 Q1</t>
  </si>
  <si>
    <t>CRA1.1B16/17 Q1</t>
  </si>
  <si>
    <t>PORT1.1B16/17 Q1</t>
  </si>
  <si>
    <t>BEX1.1B16/17 Q1</t>
  </si>
  <si>
    <t>ENG1.1B16/17 Q1</t>
  </si>
  <si>
    <t>SEC1.1B16/17 Q1</t>
  </si>
  <si>
    <t>ASPH1.2B16/17 Q1</t>
  </si>
  <si>
    <t>PRH1.2B16/17 Q1</t>
  </si>
  <si>
    <t>RSC1.2B16/17 Q1</t>
  </si>
  <si>
    <t>DVH1.2B16/17 Q1</t>
  </si>
  <si>
    <t>K&amp;C1.2B16/17 Q1</t>
  </si>
  <si>
    <t>QEQM1.2B16/17 Q1</t>
  </si>
  <si>
    <t>WHH1.2B16/17 Q1</t>
  </si>
  <si>
    <t>EDGH1.2B16/17 Q1</t>
  </si>
  <si>
    <t>ESUH1.2B16/17 Q1</t>
  </si>
  <si>
    <t>Frimley1.2B16/17 Q1</t>
  </si>
  <si>
    <t>MDGH1.2B16/17 Q1</t>
  </si>
  <si>
    <t>TWH1.2B16/17 Q1</t>
  </si>
  <si>
    <t>Medway1.2B16/17 Q1</t>
  </si>
  <si>
    <t>RSCH1.2B16/17 Q1</t>
  </si>
  <si>
    <t>SASH1.2B16/17 Q1</t>
  </si>
  <si>
    <t>STR1.2B16/17 Q1</t>
  </si>
  <si>
    <t>WOR1.2B16/17 Q1</t>
  </si>
  <si>
    <t>CRA1.2B16/17 Q1</t>
  </si>
  <si>
    <t>PORT1.2B16/17 Q1</t>
  </si>
  <si>
    <t>BEX1.2B16/17 Q1</t>
  </si>
  <si>
    <t>ENG1.2B16/17 Q1</t>
  </si>
  <si>
    <t>SEC1.2B16/17 Q1</t>
  </si>
  <si>
    <t>ASPH1.3B16/17 Q1</t>
  </si>
  <si>
    <t>PRH1.3B16/17 Q1</t>
  </si>
  <si>
    <t>RSC1.3B16/17 Q1</t>
  </si>
  <si>
    <t>DVH1.3B16/17 Q1</t>
  </si>
  <si>
    <t>K&amp;C1.3B16/17 Q1</t>
  </si>
  <si>
    <t>QEQM1.3B16/17 Q1</t>
  </si>
  <si>
    <t>WHH1.3B16/17 Q1</t>
  </si>
  <si>
    <t>EDGH1.3B16/17 Q1</t>
  </si>
  <si>
    <t>ESUH1.3B16/17 Q1</t>
  </si>
  <si>
    <t>Frimley1.3B16/17 Q1</t>
  </si>
  <si>
    <t>MDGH1.3B16/17 Q1</t>
  </si>
  <si>
    <t>TWH1.3B16/17 Q1</t>
  </si>
  <si>
    <t>Medway1.3B16/17 Q1</t>
  </si>
  <si>
    <t>RSCH1.3B16/17 Q1</t>
  </si>
  <si>
    <t>SASH1.3B16/17 Q1</t>
  </si>
  <si>
    <t>STR1.3B16/17 Q1</t>
  </si>
  <si>
    <t>WOR1.3B16/17 Q1</t>
  </si>
  <si>
    <t>CRA1.3B16/17 Q1</t>
  </si>
  <si>
    <t>PORT1.3B16/17 Q1</t>
  </si>
  <si>
    <t>BEX1.3B16/17 Q1</t>
  </si>
  <si>
    <t>ENG1.3B16/17 Q1</t>
  </si>
  <si>
    <t>SEC1.3B16/17 Q1</t>
  </si>
  <si>
    <t>ASPHD216/17 Q1</t>
  </si>
  <si>
    <t>PRHD216/17 Q1</t>
  </si>
  <si>
    <t>RSCD216/17 Q1</t>
  </si>
  <si>
    <t>DVHD216/17 Q1</t>
  </si>
  <si>
    <t>K&amp;CD216/17 Q1</t>
  </si>
  <si>
    <t>QEQMD216/17 Q1</t>
  </si>
  <si>
    <t>WHHD216/17 Q1</t>
  </si>
  <si>
    <t>EDGHD216/17 Q1</t>
  </si>
  <si>
    <t>ESUHD216/17 Q1</t>
  </si>
  <si>
    <t>FrimleyD216/17 Q1</t>
  </si>
  <si>
    <t>MDGHD216/17 Q1</t>
  </si>
  <si>
    <t>TWHD216/17 Q1</t>
  </si>
  <si>
    <t>MedwayD216/17 Q1</t>
  </si>
  <si>
    <t>RSCHD216/17 Q1</t>
  </si>
  <si>
    <t>SASHD216/17 Q1</t>
  </si>
  <si>
    <t>STRD216/17 Q1</t>
  </si>
  <si>
    <t>WORD216/17 Q1</t>
  </si>
  <si>
    <t>CRAD216/17 Q1</t>
  </si>
  <si>
    <t>PORTD216/17 Q1</t>
  </si>
  <si>
    <t>BEXD216/17 Q1</t>
  </si>
  <si>
    <t>ENGD216/17 Q1</t>
  </si>
  <si>
    <t>SECD216/17 Q1</t>
  </si>
  <si>
    <t>ASPH2.1B16/17 Q1</t>
  </si>
  <si>
    <t>PRH2.1B16/17 Q1</t>
  </si>
  <si>
    <t>RSC2.1B16/17 Q1</t>
  </si>
  <si>
    <t>DVH2.1B16/17 Q1</t>
  </si>
  <si>
    <t>K&amp;C2.1B16/17 Q1</t>
  </si>
  <si>
    <t>QEQM2.1B16/17 Q1</t>
  </si>
  <si>
    <t>WHH2.1B16/17 Q1</t>
  </si>
  <si>
    <t>EDGH2.1B16/17 Q1</t>
  </si>
  <si>
    <t>ESUH2.1B16/17 Q1</t>
  </si>
  <si>
    <t>Frimley2.1B16/17 Q1</t>
  </si>
  <si>
    <t>MDGH2.1B16/17 Q1</t>
  </si>
  <si>
    <t>TWH2.1B16/17 Q1</t>
  </si>
  <si>
    <t>Medway2.1B16/17 Q1</t>
  </si>
  <si>
    <t>RSCH2.1B16/17 Q1</t>
  </si>
  <si>
    <t>SASH2.1B16/17 Q1</t>
  </si>
  <si>
    <t>STR2.1B16/17 Q1</t>
  </si>
  <si>
    <t>WOR2.1B16/17 Q1</t>
  </si>
  <si>
    <t>CRA2.1B16/17 Q1</t>
  </si>
  <si>
    <t>PORT2.1B16/17 Q1</t>
  </si>
  <si>
    <t>BEX2.1B16/17 Q1</t>
  </si>
  <si>
    <t>ENG2.1B16/17 Q1</t>
  </si>
  <si>
    <t>SEC2.1B16/17 Q1</t>
  </si>
  <si>
    <t>ASPH2.2B16/17 Q1</t>
  </si>
  <si>
    <t>PRH2.2B16/17 Q1</t>
  </si>
  <si>
    <t>RSC2.2B16/17 Q1</t>
  </si>
  <si>
    <t>DVH2.2B16/17 Q1</t>
  </si>
  <si>
    <t>K&amp;C2.2B16/17 Q1</t>
  </si>
  <si>
    <t>QEQM2.2B16/17 Q1</t>
  </si>
  <si>
    <t>WHH2.2B16/17 Q1</t>
  </si>
  <si>
    <t>EDGH2.2B16/17 Q1</t>
  </si>
  <si>
    <t>ESUH2.2B16/17 Q1</t>
  </si>
  <si>
    <t>Frimley2.2B16/17 Q1</t>
  </si>
  <si>
    <t>MDGH2.2B16/17 Q1</t>
  </si>
  <si>
    <t>TWH2.2B16/17 Q1</t>
  </si>
  <si>
    <t>Medway2.2B16/17 Q1</t>
  </si>
  <si>
    <t>RSCH2.2B16/17 Q1</t>
  </si>
  <si>
    <t>SASH2.2B16/17 Q1</t>
  </si>
  <si>
    <t>STR2.2B16/17 Q1</t>
  </si>
  <si>
    <t>WOR2.2B16/17 Q1</t>
  </si>
  <si>
    <t>CRA2.2B16/17 Q1</t>
  </si>
  <si>
    <t>PORT2.2B16/17 Q1</t>
  </si>
  <si>
    <t>BEX2.2B16/17 Q1</t>
  </si>
  <si>
    <t>ENG2.2B16/17 Q1</t>
  </si>
  <si>
    <t>SEC2.2B16/17 Q1</t>
  </si>
  <si>
    <t>ASPH2.3B16/17 Q1</t>
  </si>
  <si>
    <t>PRH2.3B16/17 Q1</t>
  </si>
  <si>
    <t>RSC2.3B16/17 Q1</t>
  </si>
  <si>
    <t>DVH2.3B16/17 Q1</t>
  </si>
  <si>
    <t>K&amp;C2.3B16/17 Q1</t>
  </si>
  <si>
    <t>QEQM2.3B16/17 Q1</t>
  </si>
  <si>
    <t>WHH2.3B16/17 Q1</t>
  </si>
  <si>
    <t>EDGH2.3B16/17 Q1</t>
  </si>
  <si>
    <t>ESUH2.3B16/17 Q1</t>
  </si>
  <si>
    <t>Frimley2.3B16/17 Q1</t>
  </si>
  <si>
    <t>MDGH2.3B16/17 Q1</t>
  </si>
  <si>
    <t>TWH2.3B16/17 Q1</t>
  </si>
  <si>
    <t>Medway2.3B16/17 Q1</t>
  </si>
  <si>
    <t>RSCH2.3B16/17 Q1</t>
  </si>
  <si>
    <t>SASH2.3B16/17 Q1</t>
  </si>
  <si>
    <t>STR2.3B16/17 Q1</t>
  </si>
  <si>
    <t>WOR2.3B16/17 Q1</t>
  </si>
  <si>
    <t>CRA2.3B16/17 Q1</t>
  </si>
  <si>
    <t>PORT2.3B16/17 Q1</t>
  </si>
  <si>
    <t>BEX2.3B16/17 Q1</t>
  </si>
  <si>
    <t>ENG2.3B16/17 Q1</t>
  </si>
  <si>
    <t>SEC2.3B16/17 Q1</t>
  </si>
  <si>
    <t>ASPHD316/17 Q1</t>
  </si>
  <si>
    <t>PRHD316/17 Q1</t>
  </si>
  <si>
    <t>RSCD316/17 Q1</t>
  </si>
  <si>
    <t>DVHD316/17 Q1</t>
  </si>
  <si>
    <t>K&amp;CD316/17 Q1</t>
  </si>
  <si>
    <t>QEQMD316/17 Q1</t>
  </si>
  <si>
    <t>WHHD316/17 Q1</t>
  </si>
  <si>
    <t>EDGHD316/17 Q1</t>
  </si>
  <si>
    <t>ESUHD316/17 Q1</t>
  </si>
  <si>
    <t>FrimleyD316/17 Q1</t>
  </si>
  <si>
    <t>MDGHD316/17 Q1</t>
  </si>
  <si>
    <t>TWHD316/17 Q1</t>
  </si>
  <si>
    <t>MedwayD316/17 Q1</t>
  </si>
  <si>
    <t>RSCHD316/17 Q1</t>
  </si>
  <si>
    <t>SASHD316/17 Q1</t>
  </si>
  <si>
    <t>STRD316/17 Q1</t>
  </si>
  <si>
    <t>WORD316/17 Q1</t>
  </si>
  <si>
    <t>CRAD316/17 Q1</t>
  </si>
  <si>
    <t>PORTD316/17 Q1</t>
  </si>
  <si>
    <t>BEXD316/17 Q1</t>
  </si>
  <si>
    <t>ENGD316/17 Q1</t>
  </si>
  <si>
    <t>SECD316/17 Q1</t>
  </si>
  <si>
    <t>ASPH3.1B16/17 Q1</t>
  </si>
  <si>
    <t>PRH3.1B16/17 Q1</t>
  </si>
  <si>
    <t>RSC3.1B16/17 Q1</t>
  </si>
  <si>
    <t>DVH3.1B16/17 Q1</t>
  </si>
  <si>
    <t>K&amp;C3.1B16/17 Q1</t>
  </si>
  <si>
    <t>QEQM3.1B16/17 Q1</t>
  </si>
  <si>
    <t>WHH3.1B16/17 Q1</t>
  </si>
  <si>
    <t>EDGH3.1B16/17 Q1</t>
  </si>
  <si>
    <t>ESUH3.1B16/17 Q1</t>
  </si>
  <si>
    <t>Frimley3.1B16/17 Q1</t>
  </si>
  <si>
    <t>MDGH3.1B16/17 Q1</t>
  </si>
  <si>
    <t>TWH3.1B16/17 Q1</t>
  </si>
  <si>
    <t>Medway3.1B16/17 Q1</t>
  </si>
  <si>
    <t>RSCH3.1B16/17 Q1</t>
  </si>
  <si>
    <t>SASH3.1B16/17 Q1</t>
  </si>
  <si>
    <t>STR3.1B16/17 Q1</t>
  </si>
  <si>
    <t>WOR3.1B16/17 Q1</t>
  </si>
  <si>
    <t>CRA3.1B16/17 Q1</t>
  </si>
  <si>
    <t>PORT3.1B16/17 Q1</t>
  </si>
  <si>
    <t>BEX3.1B16/17 Q1</t>
  </si>
  <si>
    <t>ENG3.1B16/17 Q1</t>
  </si>
  <si>
    <t>SEC3.1B16/17 Q1</t>
  </si>
  <si>
    <t>ASPH3.2B16/17 Q1</t>
  </si>
  <si>
    <t>PRH3.2B16/17 Q1</t>
  </si>
  <si>
    <t>RSC3.2B16/17 Q1</t>
  </si>
  <si>
    <t>DVH3.2B16/17 Q1</t>
  </si>
  <si>
    <t>K&amp;C3.2B16/17 Q1</t>
  </si>
  <si>
    <t>QEQM3.2B16/17 Q1</t>
  </si>
  <si>
    <t>WHH3.2B16/17 Q1</t>
  </si>
  <si>
    <t>EDGH3.2B16/17 Q1</t>
  </si>
  <si>
    <t>ESUH3.2B16/17 Q1</t>
  </si>
  <si>
    <t>Frimley3.2B16/17 Q1</t>
  </si>
  <si>
    <t>MDGH3.2B16/17 Q1</t>
  </si>
  <si>
    <t>TWH3.2B16/17 Q1</t>
  </si>
  <si>
    <t>Medway3.2B16/17 Q1</t>
  </si>
  <si>
    <t>RSCH3.2B16/17 Q1</t>
  </si>
  <si>
    <t>SASH3.2B16/17 Q1</t>
  </si>
  <si>
    <t>STR3.2B16/17 Q1</t>
  </si>
  <si>
    <t>WOR3.2B16/17 Q1</t>
  </si>
  <si>
    <t>CRA3.2B16/17 Q1</t>
  </si>
  <si>
    <t>PORT3.2B16/17 Q1</t>
  </si>
  <si>
    <t>BEX3.2B16/17 Q1</t>
  </si>
  <si>
    <t>ENG3.2B16/17 Q1</t>
  </si>
  <si>
    <t>SEC3.2B16/17 Q1</t>
  </si>
  <si>
    <t>ASPH3.3B16/17 Q1</t>
  </si>
  <si>
    <t>PRH3.3B16/17 Q1</t>
  </si>
  <si>
    <t>RSC3.3B16/17 Q1</t>
  </si>
  <si>
    <t>DVH3.3B16/17 Q1</t>
  </si>
  <si>
    <t>K&amp;C3.3B16/17 Q1</t>
  </si>
  <si>
    <t>QEQM3.3B16/17 Q1</t>
  </si>
  <si>
    <t>WHH3.3B16/17 Q1</t>
  </si>
  <si>
    <t>EDGH3.3B16/17 Q1</t>
  </si>
  <si>
    <t>ESUH3.3B16/17 Q1</t>
  </si>
  <si>
    <t>Frimley3.3B16/17 Q1</t>
  </si>
  <si>
    <t>MDGH3.3B16/17 Q1</t>
  </si>
  <si>
    <t>TWH3.3B16/17 Q1</t>
  </si>
  <si>
    <t>Medway3.3B16/17 Q1</t>
  </si>
  <si>
    <t>RSCH3.3B16/17 Q1</t>
  </si>
  <si>
    <t>SASH3.3B16/17 Q1</t>
  </si>
  <si>
    <t>STR3.3B16/17 Q1</t>
  </si>
  <si>
    <t>WOR3.3B16/17 Q1</t>
  </si>
  <si>
    <t>CRA3.3B16/17 Q1</t>
  </si>
  <si>
    <t>PORT3.3B16/17 Q1</t>
  </si>
  <si>
    <t>BEX3.3B16/17 Q1</t>
  </si>
  <si>
    <t>ENG3.3B16/17 Q1</t>
  </si>
  <si>
    <t>SEC3.3B16/17 Q1</t>
  </si>
  <si>
    <t>ASPH3.4B16/17 Q1</t>
  </si>
  <si>
    <t>PRH3.4B16/17 Q1</t>
  </si>
  <si>
    <t>RSC3.4B16/17 Q1</t>
  </si>
  <si>
    <t>DVH3.4B16/17 Q1</t>
  </si>
  <si>
    <t>K&amp;C3.4B16/17 Q1</t>
  </si>
  <si>
    <t>QEQM3.4B16/17 Q1</t>
  </si>
  <si>
    <t>WHH3.4B16/17 Q1</t>
  </si>
  <si>
    <t>EDGH3.4B16/17 Q1</t>
  </si>
  <si>
    <t>ESUH3.4B16/17 Q1</t>
  </si>
  <si>
    <t>Frimley3.4B16/17 Q1</t>
  </si>
  <si>
    <t>MDGH3.4B16/17 Q1</t>
  </si>
  <si>
    <t>TWH3.4B16/17 Q1</t>
  </si>
  <si>
    <t>Medway3.4B16/17 Q1</t>
  </si>
  <si>
    <t>RSCH3.4B16/17 Q1</t>
  </si>
  <si>
    <t>SASH3.4B16/17 Q1</t>
  </si>
  <si>
    <t>STR3.4B16/17 Q1</t>
  </si>
  <si>
    <t>WOR3.4B16/17 Q1</t>
  </si>
  <si>
    <t>CRA3.4B16/17 Q1</t>
  </si>
  <si>
    <t>PORT3.4B16/17 Q1</t>
  </si>
  <si>
    <t>BEX3.4B16/17 Q1</t>
  </si>
  <si>
    <t>ENG3.4B16/17 Q1</t>
  </si>
  <si>
    <t>SEC3.4B16/17 Q1</t>
  </si>
  <si>
    <t>ASPH3.5B16/17 Q1</t>
  </si>
  <si>
    <t>PRH3.5B16/17 Q1</t>
  </si>
  <si>
    <t>RSC3.5B16/17 Q1</t>
  </si>
  <si>
    <t>DVH3.5B16/17 Q1</t>
  </si>
  <si>
    <t>K&amp;C3.5B16/17 Q1</t>
  </si>
  <si>
    <t>QEQM3.5B16/17 Q1</t>
  </si>
  <si>
    <t>WHH3.5B16/17 Q1</t>
  </si>
  <si>
    <t>EDGH3.5B16/17 Q1</t>
  </si>
  <si>
    <t>ESUH3.5B16/17 Q1</t>
  </si>
  <si>
    <t>Frimley3.5B16/17 Q1</t>
  </si>
  <si>
    <t>MDGH3.5B16/17 Q1</t>
  </si>
  <si>
    <t>TWH3.5B16/17 Q1</t>
  </si>
  <si>
    <t>Medway3.5B16/17 Q1</t>
  </si>
  <si>
    <t>RSCH3.5B16/17 Q1</t>
  </si>
  <si>
    <t>SASH3.5B16/17 Q1</t>
  </si>
  <si>
    <t>STR3.5B16/17 Q1</t>
  </si>
  <si>
    <t>WOR3.5B16/17 Q1</t>
  </si>
  <si>
    <t>CRA3.5B16/17 Q1</t>
  </si>
  <si>
    <t>PORT3.5B16/17 Q1</t>
  </si>
  <si>
    <t>BEX3.5B16/17 Q1</t>
  </si>
  <si>
    <t>ENG3.5B16/17 Q1</t>
  </si>
  <si>
    <t>SEC3.5B16/17 Q1</t>
  </si>
  <si>
    <t>ASPHD416/17 Q1</t>
  </si>
  <si>
    <t>PRHD416/17 Q1</t>
  </si>
  <si>
    <t>RSCD416/17 Q1</t>
  </si>
  <si>
    <t>DVHD416/17 Q1</t>
  </si>
  <si>
    <t>K&amp;CD416/17 Q1</t>
  </si>
  <si>
    <t>QEQMD416/17 Q1</t>
  </si>
  <si>
    <t>WHHD416/17 Q1</t>
  </si>
  <si>
    <t>EDGHD416/17 Q1</t>
  </si>
  <si>
    <t>ESUHD416/17 Q1</t>
  </si>
  <si>
    <t>FrimleyD416/17 Q1</t>
  </si>
  <si>
    <t>MDGHD416/17 Q1</t>
  </si>
  <si>
    <t>TWHD416/17 Q1</t>
  </si>
  <si>
    <t>MedwayD416/17 Q1</t>
  </si>
  <si>
    <t>RSCHD416/17 Q1</t>
  </si>
  <si>
    <t>SASHD416/17 Q1</t>
  </si>
  <si>
    <t>STRD416/17 Q1</t>
  </si>
  <si>
    <t>WORD416/17 Q1</t>
  </si>
  <si>
    <t>CRAD416/17 Q1</t>
  </si>
  <si>
    <t>PORTD416/17 Q1</t>
  </si>
  <si>
    <t>BEXD416/17 Q1</t>
  </si>
  <si>
    <t>ENGD416/17 Q1</t>
  </si>
  <si>
    <t>SECD416/17 Q1</t>
  </si>
  <si>
    <t>ASPH4.1B16/17 Q1</t>
  </si>
  <si>
    <t>PRH4.1B16/17 Q1</t>
  </si>
  <si>
    <t>RSC4.1B16/17 Q1</t>
  </si>
  <si>
    <t>DVH4.1B16/17 Q1</t>
  </si>
  <si>
    <t>K&amp;C4.1B16/17 Q1</t>
  </si>
  <si>
    <t>QEQM4.1B16/17 Q1</t>
  </si>
  <si>
    <t>WHH4.1B16/17 Q1</t>
  </si>
  <si>
    <t>EDGH4.1B16/17 Q1</t>
  </si>
  <si>
    <t>ESUH4.1B16/17 Q1</t>
  </si>
  <si>
    <t>Frimley4.1B16/17 Q1</t>
  </si>
  <si>
    <t>MDGH4.1B16/17 Q1</t>
  </si>
  <si>
    <t>TWH4.1B16/17 Q1</t>
  </si>
  <si>
    <t>Medway4.1B16/17 Q1</t>
  </si>
  <si>
    <t>RSCH4.1B16/17 Q1</t>
  </si>
  <si>
    <t>SASH4.1B16/17 Q1</t>
  </si>
  <si>
    <t>STR4.1B16/17 Q1</t>
  </si>
  <si>
    <t>WOR4.1B16/17 Q1</t>
  </si>
  <si>
    <t>CRA4.1B16/17 Q1</t>
  </si>
  <si>
    <t>PORT4.1B16/17 Q1</t>
  </si>
  <si>
    <t>BEX4.1B16/17 Q1</t>
  </si>
  <si>
    <t>ENG4.1B16/17 Q1</t>
  </si>
  <si>
    <t>SEC4.1B16/17 Q1</t>
  </si>
  <si>
    <t>ASPH4.2B16/17 Q1</t>
  </si>
  <si>
    <t>PRH4.2B16/17 Q1</t>
  </si>
  <si>
    <t>RSC4.2B16/17 Q1</t>
  </si>
  <si>
    <t>DVH4.2B16/17 Q1</t>
  </si>
  <si>
    <t>K&amp;C4.2B16/17 Q1</t>
  </si>
  <si>
    <t>QEQM4.2B16/17 Q1</t>
  </si>
  <si>
    <t>WHH4.2B16/17 Q1</t>
  </si>
  <si>
    <t>EDGH4.2B16/17 Q1</t>
  </si>
  <si>
    <t>ESUH4.2B16/17 Q1</t>
  </si>
  <si>
    <t>Frimley4.2B16/17 Q1</t>
  </si>
  <si>
    <t>MDGH4.2B16/17 Q1</t>
  </si>
  <si>
    <t>TWH4.2B16/17 Q1</t>
  </si>
  <si>
    <t>Medway4.2B16/17 Q1</t>
  </si>
  <si>
    <t>RSCH4.2B16/17 Q1</t>
  </si>
  <si>
    <t>SASH4.2B16/17 Q1</t>
  </si>
  <si>
    <t>STR4.2B16/17 Q1</t>
  </si>
  <si>
    <t>WOR4.2B16/17 Q1</t>
  </si>
  <si>
    <t>CRA4.2B16/17 Q1</t>
  </si>
  <si>
    <t>PORT4.2B16/17 Q1</t>
  </si>
  <si>
    <t>BEX4.2B16/17 Q1</t>
  </si>
  <si>
    <t>ENG4.2B16/17 Q1</t>
  </si>
  <si>
    <t>SEC4.2B16/17 Q1</t>
  </si>
  <si>
    <t>ASPH4.3B16/17 Q1</t>
  </si>
  <si>
    <t>PRH4.3B16/17 Q1</t>
  </si>
  <si>
    <t>RSC4.3B16/17 Q1</t>
  </si>
  <si>
    <t>DVH4.3B16/17 Q1</t>
  </si>
  <si>
    <t>K&amp;C4.3B16/17 Q1</t>
  </si>
  <si>
    <t>QEQM4.3B16/17 Q1</t>
  </si>
  <si>
    <t>WHH4.3B16/17 Q1</t>
  </si>
  <si>
    <t>EDGH4.3B16/17 Q1</t>
  </si>
  <si>
    <t>ESUH4.3B16/17 Q1</t>
  </si>
  <si>
    <t>Frimley4.3B16/17 Q1</t>
  </si>
  <si>
    <t>MDGH4.3B16/17 Q1</t>
  </si>
  <si>
    <t>TWH4.3B16/17 Q1</t>
  </si>
  <si>
    <t>Medway4.3B16/17 Q1</t>
  </si>
  <si>
    <t>RSCH4.3B16/17 Q1</t>
  </si>
  <si>
    <t>SASH4.3B16/17 Q1</t>
  </si>
  <si>
    <t>STR4.3B16/17 Q1</t>
  </si>
  <si>
    <t>WOR4.3B16/17 Q1</t>
  </si>
  <si>
    <t>CRA4.3B16/17 Q1</t>
  </si>
  <si>
    <t>PORT4.3B16/17 Q1</t>
  </si>
  <si>
    <t>BEX4.3B16/17 Q1</t>
  </si>
  <si>
    <t>ENG4.3B16/17 Q1</t>
  </si>
  <si>
    <t>SEC4.3B16/17 Q1</t>
  </si>
  <si>
    <t>ASPH4.4B16/17 Q1</t>
  </si>
  <si>
    <t>PRH4.4B16/17 Q1</t>
  </si>
  <si>
    <t>RSC4.4B16/17 Q1</t>
  </si>
  <si>
    <t>DVH4.4B16/17 Q1</t>
  </si>
  <si>
    <t>K&amp;C4.4B16/17 Q1</t>
  </si>
  <si>
    <t>QEQM4.4B16/17 Q1</t>
  </si>
  <si>
    <t>WHH4.4B16/17 Q1</t>
  </si>
  <si>
    <t>EDGH4.4B16/17 Q1</t>
  </si>
  <si>
    <t>ESUH4.4B16/17 Q1</t>
  </si>
  <si>
    <t>Frimley4.4B16/17 Q1</t>
  </si>
  <si>
    <t>MDGH4.4B16/17 Q1</t>
  </si>
  <si>
    <t>TWH4.4B16/17 Q1</t>
  </si>
  <si>
    <t>Medway4.4B16/17 Q1</t>
  </si>
  <si>
    <t>RSCH4.4B16/17 Q1</t>
  </si>
  <si>
    <t>SASH4.4B16/17 Q1</t>
  </si>
  <si>
    <t>STR4.4B16/17 Q1</t>
  </si>
  <si>
    <t>WOR4.4B16/17 Q1</t>
  </si>
  <si>
    <t>CRA4.4B16/17 Q1</t>
  </si>
  <si>
    <t>PORT4.4B16/17 Q1</t>
  </si>
  <si>
    <t>BEX4.4B16/17 Q1</t>
  </si>
  <si>
    <t>ENG4.4B16/17 Q1</t>
  </si>
  <si>
    <t>SEC4.4B16/17 Q1</t>
  </si>
  <si>
    <t>ASPH4.5B16/17 Q1</t>
  </si>
  <si>
    <t>PRH4.5B16/17 Q1</t>
  </si>
  <si>
    <t>RSC4.5B16/17 Q1</t>
  </si>
  <si>
    <t>DVH4.5B16/17 Q1</t>
  </si>
  <si>
    <t>K&amp;C4.5B16/17 Q1</t>
  </si>
  <si>
    <t>QEQM4.5B16/17 Q1</t>
  </si>
  <si>
    <t>WHH4.5B16/17 Q1</t>
  </si>
  <si>
    <t>EDGH4.5B16/17 Q1</t>
  </si>
  <si>
    <t>ESUH4.5B16/17 Q1</t>
  </si>
  <si>
    <t>Frimley4.5B16/17 Q1</t>
  </si>
  <si>
    <t>MDGH4.5B16/17 Q1</t>
  </si>
  <si>
    <t>TWH4.5B16/17 Q1</t>
  </si>
  <si>
    <t>Medway4.5B16/17 Q1</t>
  </si>
  <si>
    <t>RSCH4.5B16/17 Q1</t>
  </si>
  <si>
    <t>SASH4.5B16/17 Q1</t>
  </si>
  <si>
    <t>STR4.5B16/17 Q1</t>
  </si>
  <si>
    <t>WOR4.5B16/17 Q1</t>
  </si>
  <si>
    <t>CRA4.5B16/17 Q1</t>
  </si>
  <si>
    <t>PORT4.5B16/17 Q1</t>
  </si>
  <si>
    <t>BEX4.5B16/17 Q1</t>
  </si>
  <si>
    <t>ENG4.5B16/17 Q1</t>
  </si>
  <si>
    <t>SEC4.5B16/17 Q1</t>
  </si>
  <si>
    <t>ASPH4.6B16/17 Q1</t>
  </si>
  <si>
    <t>PRH4.6B16/17 Q1</t>
  </si>
  <si>
    <t>RSC4.6B16/17 Q1</t>
  </si>
  <si>
    <t>DVH4.6B16/17 Q1</t>
  </si>
  <si>
    <t>K&amp;C4.6B16/17 Q1</t>
  </si>
  <si>
    <t>QEQM4.6B16/17 Q1</t>
  </si>
  <si>
    <t>WHH4.6B16/17 Q1</t>
  </si>
  <si>
    <t>EDGH4.6B16/17 Q1</t>
  </si>
  <si>
    <t>ESUH4.6B16/17 Q1</t>
  </si>
  <si>
    <t>Frimley4.6B16/17 Q1</t>
  </si>
  <si>
    <t>MDGH4.6B16/17 Q1</t>
  </si>
  <si>
    <t>TWH4.6B16/17 Q1</t>
  </si>
  <si>
    <t>Medway4.6B16/17 Q1</t>
  </si>
  <si>
    <t>RSCH4.6B16/17 Q1</t>
  </si>
  <si>
    <t>SASH4.6B16/17 Q1</t>
  </si>
  <si>
    <t>STR4.6B16/17 Q1</t>
  </si>
  <si>
    <t>WOR4.6B16/17 Q1</t>
  </si>
  <si>
    <t>CRA4.6B16/17 Q1</t>
  </si>
  <si>
    <t>PORT4.6B16/17 Q1</t>
  </si>
  <si>
    <t>BEX4.6B16/17 Q1</t>
  </si>
  <si>
    <t>ENG4.6B16/17 Q1</t>
  </si>
  <si>
    <t>SEC4.6B16/17 Q1</t>
  </si>
  <si>
    <t>ASPHD516/17 Q1</t>
  </si>
  <si>
    <t>PRHD516/17 Q1</t>
  </si>
  <si>
    <t>RSCD516/17 Q1</t>
  </si>
  <si>
    <t>DVHD516/17 Q1</t>
  </si>
  <si>
    <t>K&amp;CD516/17 Q1</t>
  </si>
  <si>
    <t>QEQMD516/17 Q1</t>
  </si>
  <si>
    <t>WHHD516/17 Q1</t>
  </si>
  <si>
    <t>EDGHD516/17 Q1</t>
  </si>
  <si>
    <t>ESUHD516/17 Q1</t>
  </si>
  <si>
    <t>FrimleyD516/17 Q1</t>
  </si>
  <si>
    <t>MDGHD516/17 Q1</t>
  </si>
  <si>
    <t>TWHD516/17 Q1</t>
  </si>
  <si>
    <t>MedwayD516/17 Q1</t>
  </si>
  <si>
    <t>RSCHD516/17 Q1</t>
  </si>
  <si>
    <t>SASHD516/17 Q1</t>
  </si>
  <si>
    <t>STRD516/17 Q1</t>
  </si>
  <si>
    <t>WORD516/17 Q1</t>
  </si>
  <si>
    <t>CRAD516/17 Q1</t>
  </si>
  <si>
    <t>PORTD516/17 Q1</t>
  </si>
  <si>
    <t>BEXD516/17 Q1</t>
  </si>
  <si>
    <t>ENGD516/17 Q1</t>
  </si>
  <si>
    <t>SECD516/17 Q1</t>
  </si>
  <si>
    <t>ASPH5.1B16/17 Q1</t>
  </si>
  <si>
    <t>PRH5.1B16/17 Q1</t>
  </si>
  <si>
    <t>RSC5.1B16/17 Q1</t>
  </si>
  <si>
    <t>DVH5.1B16/17 Q1</t>
  </si>
  <si>
    <t>K&amp;C5.1B16/17 Q1</t>
  </si>
  <si>
    <t>QEQM5.1B16/17 Q1</t>
  </si>
  <si>
    <t>WHH5.1B16/17 Q1</t>
  </si>
  <si>
    <t>EDGH5.1B16/17 Q1</t>
  </si>
  <si>
    <t>ESUH5.1B16/17 Q1</t>
  </si>
  <si>
    <t>Frimley5.1B16/17 Q1</t>
  </si>
  <si>
    <t>MDGH5.1B16/17 Q1</t>
  </si>
  <si>
    <t>TWH5.1B16/17 Q1</t>
  </si>
  <si>
    <t>Medway5.1B16/17 Q1</t>
  </si>
  <si>
    <t>RSCH5.1B16/17 Q1</t>
  </si>
  <si>
    <t>SASH5.1B16/17 Q1</t>
  </si>
  <si>
    <t>STR5.1B16/17 Q1</t>
  </si>
  <si>
    <t>WOR5.1B16/17 Q1</t>
  </si>
  <si>
    <t>CRA5.1B16/17 Q1</t>
  </si>
  <si>
    <t>PORT5.1B16/17 Q1</t>
  </si>
  <si>
    <t>BEX5.1B16/17 Q1</t>
  </si>
  <si>
    <t>ENG5.1B16/17 Q1</t>
  </si>
  <si>
    <t>SEC5.1B16/17 Q1</t>
  </si>
  <si>
    <t>ASPH5.2B16/17 Q1</t>
  </si>
  <si>
    <t>PRH5.2B16/17 Q1</t>
  </si>
  <si>
    <t>RSC5.2B16/17 Q1</t>
  </si>
  <si>
    <t>DVH5.2B16/17 Q1</t>
  </si>
  <si>
    <t>K&amp;C5.2B16/17 Q1</t>
  </si>
  <si>
    <t>QEQM5.2B16/17 Q1</t>
  </si>
  <si>
    <t>WHH5.2B16/17 Q1</t>
  </si>
  <si>
    <t>EDGH5.2B16/17 Q1</t>
  </si>
  <si>
    <t>ESUH5.2B16/17 Q1</t>
  </si>
  <si>
    <t>Frimley5.2B16/17 Q1</t>
  </si>
  <si>
    <t>MDGH5.2B16/17 Q1</t>
  </si>
  <si>
    <t>TWH5.2B16/17 Q1</t>
  </si>
  <si>
    <t>Medway5.2B16/17 Q1</t>
  </si>
  <si>
    <t>RSCH5.2B16/17 Q1</t>
  </si>
  <si>
    <t>SASH5.2B16/17 Q1</t>
  </si>
  <si>
    <t>STR5.2B16/17 Q1</t>
  </si>
  <si>
    <t>WOR5.2B16/17 Q1</t>
  </si>
  <si>
    <t>CRA5.2B16/17 Q1</t>
  </si>
  <si>
    <t>PORT5.2B16/17 Q1</t>
  </si>
  <si>
    <t>BEX5.2B16/17 Q1</t>
  </si>
  <si>
    <t>ENG5.2B16/17 Q1</t>
  </si>
  <si>
    <t>SEC5.2B16/17 Q1</t>
  </si>
  <si>
    <t>ASPH5.3B16/17 Q1</t>
  </si>
  <si>
    <t>PRH5.3B16/17 Q1</t>
  </si>
  <si>
    <t>RSC5.3B16/17 Q1</t>
  </si>
  <si>
    <t>DVH5.3B16/17 Q1</t>
  </si>
  <si>
    <t>K&amp;C5.3B16/17 Q1</t>
  </si>
  <si>
    <t>QEQM5.3B16/17 Q1</t>
  </si>
  <si>
    <t>WHH5.3B16/17 Q1</t>
  </si>
  <si>
    <t>EDGH5.3B16/17 Q1</t>
  </si>
  <si>
    <t>ESUH5.3B16/17 Q1</t>
  </si>
  <si>
    <t>Frimley5.3B16/17 Q1</t>
  </si>
  <si>
    <t>MDGH5.3B16/17 Q1</t>
  </si>
  <si>
    <t>TWH5.3B16/17 Q1</t>
  </si>
  <si>
    <t>Medway5.3B16/17 Q1</t>
  </si>
  <si>
    <t>RSCH5.3B16/17 Q1</t>
  </si>
  <si>
    <t>SASH5.3B16/17 Q1</t>
  </si>
  <si>
    <t>STR5.3B16/17 Q1</t>
  </si>
  <si>
    <t>WOR5.3B16/17 Q1</t>
  </si>
  <si>
    <t>CRA5.3B16/17 Q1</t>
  </si>
  <si>
    <t>PORT5.3B16/17 Q1</t>
  </si>
  <si>
    <t>BEX5.3B16/17 Q1</t>
  </si>
  <si>
    <t>ENG5.3B16/17 Q1</t>
  </si>
  <si>
    <t>SEC5.3B16/17 Q1</t>
  </si>
  <si>
    <t>ASPH5.4B16/17 Q1</t>
  </si>
  <si>
    <t>PRH5.4B16/17 Q1</t>
  </si>
  <si>
    <t>RSC5.4B16/17 Q1</t>
  </si>
  <si>
    <t>DVH5.4B16/17 Q1</t>
  </si>
  <si>
    <t>K&amp;C5.4B16/17 Q1</t>
  </si>
  <si>
    <t>QEQM5.4B16/17 Q1</t>
  </si>
  <si>
    <t>WHH5.4B16/17 Q1</t>
  </si>
  <si>
    <t>EDGH5.4B16/17 Q1</t>
  </si>
  <si>
    <t>ESUH5.4B16/17 Q1</t>
  </si>
  <si>
    <t>Frimley5.4B16/17 Q1</t>
  </si>
  <si>
    <t>MDGH5.4B16/17 Q1</t>
  </si>
  <si>
    <t>TWH5.4B16/17 Q1</t>
  </si>
  <si>
    <t>Medway5.4B16/17 Q1</t>
  </si>
  <si>
    <t>RSCH5.4B16/17 Q1</t>
  </si>
  <si>
    <t>SASH5.4B16/17 Q1</t>
  </si>
  <si>
    <t>STR5.4B16/17 Q1</t>
  </si>
  <si>
    <t>WOR5.4B16/17 Q1</t>
  </si>
  <si>
    <t>CRA5.4B16/17 Q1</t>
  </si>
  <si>
    <t>PORT5.4B16/17 Q1</t>
  </si>
  <si>
    <t>BEX5.4B16/17 Q1</t>
  </si>
  <si>
    <t>ENG5.4B16/17 Q1</t>
  </si>
  <si>
    <t>SEC5.4B16/17 Q1</t>
  </si>
  <si>
    <t>ASPHD616/17 Q1</t>
  </si>
  <si>
    <t>PRHD616/17 Q1</t>
  </si>
  <si>
    <t>RSCD616/17 Q1</t>
  </si>
  <si>
    <t>DVHD616/17 Q1</t>
  </si>
  <si>
    <t>K&amp;CD616/17 Q1</t>
  </si>
  <si>
    <t>QEQMD616/17 Q1</t>
  </si>
  <si>
    <t>WHHD616/17 Q1</t>
  </si>
  <si>
    <t>EDGHD616/17 Q1</t>
  </si>
  <si>
    <t>ESUHD616/17 Q1</t>
  </si>
  <si>
    <t>FrimleyD616/17 Q1</t>
  </si>
  <si>
    <t>MDGHD616/17 Q1</t>
  </si>
  <si>
    <t>TWHD616/17 Q1</t>
  </si>
  <si>
    <t>MedwayD616/17 Q1</t>
  </si>
  <si>
    <t>RSCHD616/17 Q1</t>
  </si>
  <si>
    <t>SASHD616/17 Q1</t>
  </si>
  <si>
    <t>STRD616/17 Q1</t>
  </si>
  <si>
    <t>WORD616/17 Q1</t>
  </si>
  <si>
    <t>CRAD616/17 Q1</t>
  </si>
  <si>
    <t>PORTD616/17 Q1</t>
  </si>
  <si>
    <t>BEXD616/17 Q1</t>
  </si>
  <si>
    <t>ENGD616/17 Q1</t>
  </si>
  <si>
    <t>SECD616/17 Q1</t>
  </si>
  <si>
    <t>ASPH6.1B16/17 Q1</t>
  </si>
  <si>
    <t>PRH6.1B16/17 Q1</t>
  </si>
  <si>
    <t>RSC6.1B16/17 Q1</t>
  </si>
  <si>
    <t>DVH6.1B16/17 Q1</t>
  </si>
  <si>
    <t>K&amp;C6.1B16/17 Q1</t>
  </si>
  <si>
    <t>QEQM6.1B16/17 Q1</t>
  </si>
  <si>
    <t>WHH6.1B16/17 Q1</t>
  </si>
  <si>
    <t>EDGH6.1B16/17 Q1</t>
  </si>
  <si>
    <t>ESUH6.1B16/17 Q1</t>
  </si>
  <si>
    <t>Frimley6.1B16/17 Q1</t>
  </si>
  <si>
    <t>MDGH6.1B16/17 Q1</t>
  </si>
  <si>
    <t>TWH6.1B16/17 Q1</t>
  </si>
  <si>
    <t>Medway6.1B16/17 Q1</t>
  </si>
  <si>
    <t>RSCH6.1B16/17 Q1</t>
  </si>
  <si>
    <t>SASH6.1B16/17 Q1</t>
  </si>
  <si>
    <t>STR6.1B16/17 Q1</t>
  </si>
  <si>
    <t>WOR6.1B16/17 Q1</t>
  </si>
  <si>
    <t>CRA6.1B16/17 Q1</t>
  </si>
  <si>
    <t>PORT6.1B16/17 Q1</t>
  </si>
  <si>
    <t>BEX6.1B16/17 Q1</t>
  </si>
  <si>
    <t>ENG6.1B16/17 Q1</t>
  </si>
  <si>
    <t>SEC6.1B16/17 Q1</t>
  </si>
  <si>
    <t>ASPH6.2B16/17 Q1</t>
  </si>
  <si>
    <t>PRH6.2B16/17 Q1</t>
  </si>
  <si>
    <t>RSC6.2B16/17 Q1</t>
  </si>
  <si>
    <t>DVH6.2B16/17 Q1</t>
  </si>
  <si>
    <t>K&amp;C6.2B16/17 Q1</t>
  </si>
  <si>
    <t>QEQM6.2B16/17 Q1</t>
  </si>
  <si>
    <t>WHH6.2B16/17 Q1</t>
  </si>
  <si>
    <t>EDGH6.2B16/17 Q1</t>
  </si>
  <si>
    <t>ESUH6.2B16/17 Q1</t>
  </si>
  <si>
    <t>Frimley6.2B16/17 Q1</t>
  </si>
  <si>
    <t>MDGH6.2B16/17 Q1</t>
  </si>
  <si>
    <t>TWH6.2B16/17 Q1</t>
  </si>
  <si>
    <t>Medway6.2B16/17 Q1</t>
  </si>
  <si>
    <t>RSCH6.2B16/17 Q1</t>
  </si>
  <si>
    <t>SASH6.2B16/17 Q1</t>
  </si>
  <si>
    <t>STR6.2B16/17 Q1</t>
  </si>
  <si>
    <t>WOR6.2B16/17 Q1</t>
  </si>
  <si>
    <t>CRA6.2B16/17 Q1</t>
  </si>
  <si>
    <t>PORT6.2B16/17 Q1</t>
  </si>
  <si>
    <t>BEX6.2B16/17 Q1</t>
  </si>
  <si>
    <t>ENG6.2B16/17 Q1</t>
  </si>
  <si>
    <t>SEC6.2B16/17 Q1</t>
  </si>
  <si>
    <t>ASPH6.3B16/17 Q1</t>
  </si>
  <si>
    <t>PRH6.3B16/17 Q1</t>
  </si>
  <si>
    <t>RSC6.3B16/17 Q1</t>
  </si>
  <si>
    <t>DVH6.3B16/17 Q1</t>
  </si>
  <si>
    <t>K&amp;C6.3B16/17 Q1</t>
  </si>
  <si>
    <t>QEQM6.3B16/17 Q1</t>
  </si>
  <si>
    <t>WHH6.3B16/17 Q1</t>
  </si>
  <si>
    <t>EDGH6.3B16/17 Q1</t>
  </si>
  <si>
    <t>ESUH6.3B16/17 Q1</t>
  </si>
  <si>
    <t>Frimley6.3B16/17 Q1</t>
  </si>
  <si>
    <t>MDGH6.3B16/17 Q1</t>
  </si>
  <si>
    <t>TWH6.3B16/17 Q1</t>
  </si>
  <si>
    <t>Medway6.3B16/17 Q1</t>
  </si>
  <si>
    <t>RSCH6.3B16/17 Q1</t>
  </si>
  <si>
    <t>SASH6.3B16/17 Q1</t>
  </si>
  <si>
    <t>STR6.3B16/17 Q1</t>
  </si>
  <si>
    <t>WOR6.3B16/17 Q1</t>
  </si>
  <si>
    <t>CRA6.3B16/17 Q1</t>
  </si>
  <si>
    <t>PORT6.3B16/17 Q1</t>
  </si>
  <si>
    <t>BEX6.3B16/17 Q1</t>
  </si>
  <si>
    <t>ENG6.3B16/17 Q1</t>
  </si>
  <si>
    <t>SEC6.3B16/17 Q1</t>
  </si>
  <si>
    <t>ASPH6.4B16/17 Q1</t>
  </si>
  <si>
    <t>PRH6.4B16/17 Q1</t>
  </si>
  <si>
    <t>RSC6.4B16/17 Q1</t>
  </si>
  <si>
    <t>DVH6.4B16/17 Q1</t>
  </si>
  <si>
    <t>K&amp;C6.4B16/17 Q1</t>
  </si>
  <si>
    <t>QEQM6.4B16/17 Q1</t>
  </si>
  <si>
    <t>WHH6.4B16/17 Q1</t>
  </si>
  <si>
    <t>EDGH6.4B16/17 Q1</t>
  </si>
  <si>
    <t>ESUH6.4B16/17 Q1</t>
  </si>
  <si>
    <t>Frimley6.4B16/17 Q1</t>
  </si>
  <si>
    <t>MDGH6.4B16/17 Q1</t>
  </si>
  <si>
    <t>TWH6.4B16/17 Q1</t>
  </si>
  <si>
    <t>Medway6.4B16/17 Q1</t>
  </si>
  <si>
    <t>RSCH6.4B16/17 Q1</t>
  </si>
  <si>
    <t>SASH6.4B16/17 Q1</t>
  </si>
  <si>
    <t>STR6.4B16/17 Q1</t>
  </si>
  <si>
    <t>WOR6.4B16/17 Q1</t>
  </si>
  <si>
    <t>CRA6.4B16/17 Q1</t>
  </si>
  <si>
    <t>PORT6.4B16/17 Q1</t>
  </si>
  <si>
    <t>BEX6.4B16/17 Q1</t>
  </si>
  <si>
    <t>ENG6.4B16/17 Q1</t>
  </si>
  <si>
    <t>SEC6.4B16/17 Q1</t>
  </si>
  <si>
    <t>ASPHD716/17 Q1</t>
  </si>
  <si>
    <t>PRHD716/17 Q1</t>
  </si>
  <si>
    <t>RSCD716/17 Q1</t>
  </si>
  <si>
    <t>DVHD716/17 Q1</t>
  </si>
  <si>
    <t>K&amp;CD716/17 Q1</t>
  </si>
  <si>
    <t>QEQMD716/17 Q1</t>
  </si>
  <si>
    <t>WHHD716/17 Q1</t>
  </si>
  <si>
    <t>EDGHD716/17 Q1</t>
  </si>
  <si>
    <t>ESUHD716/17 Q1</t>
  </si>
  <si>
    <t>FrimleyD716/17 Q1</t>
  </si>
  <si>
    <t>MDGHD716/17 Q1</t>
  </si>
  <si>
    <t>TWHD716/17 Q1</t>
  </si>
  <si>
    <t>MedwayD716/17 Q1</t>
  </si>
  <si>
    <t>RSCHD716/17 Q1</t>
  </si>
  <si>
    <t>SASHD716/17 Q1</t>
  </si>
  <si>
    <t>STRD716/17 Q1</t>
  </si>
  <si>
    <t>WORD716/17 Q1</t>
  </si>
  <si>
    <t>CRAD716/17 Q1</t>
  </si>
  <si>
    <t>PORTD716/17 Q1</t>
  </si>
  <si>
    <t>BEXD716/17 Q1</t>
  </si>
  <si>
    <t>ENGD716/17 Q1</t>
  </si>
  <si>
    <t>SECD716/17 Q1</t>
  </si>
  <si>
    <t>ASPH7.1B16/17 Q1</t>
  </si>
  <si>
    <t>PRH7.1B16/17 Q1</t>
  </si>
  <si>
    <t>RSC7.1B16/17 Q1</t>
  </si>
  <si>
    <t>DVH7.1B16/17 Q1</t>
  </si>
  <si>
    <t>K&amp;C7.1B16/17 Q1</t>
  </si>
  <si>
    <t>QEQM7.1B16/17 Q1</t>
  </si>
  <si>
    <t>WHH7.1B16/17 Q1</t>
  </si>
  <si>
    <t>EDGH7.1B16/17 Q1</t>
  </si>
  <si>
    <t>ESUH7.1B16/17 Q1</t>
  </si>
  <si>
    <t>Frimley7.1B16/17 Q1</t>
  </si>
  <si>
    <t>MDGH7.1B16/17 Q1</t>
  </si>
  <si>
    <t>TWH7.1B16/17 Q1</t>
  </si>
  <si>
    <t>Medway7.1B16/17 Q1</t>
  </si>
  <si>
    <t>RSCH7.1B16/17 Q1</t>
  </si>
  <si>
    <t>SASH7.1B16/17 Q1</t>
  </si>
  <si>
    <t>STR7.1B16/17 Q1</t>
  </si>
  <si>
    <t>WOR7.1B16/17 Q1</t>
  </si>
  <si>
    <t>CRA7.1B16/17 Q1</t>
  </si>
  <si>
    <t>PORT7.1B16/17 Q1</t>
  </si>
  <si>
    <t>BEX7.1B16/17 Q1</t>
  </si>
  <si>
    <t>ENG7.1B16/17 Q1</t>
  </si>
  <si>
    <t>SEC7.1B16/17 Q1</t>
  </si>
  <si>
    <t>ASPH7.2B16/17 Q1</t>
  </si>
  <si>
    <t>PRH7.2B16/17 Q1</t>
  </si>
  <si>
    <t>RSC7.2B16/17 Q1</t>
  </si>
  <si>
    <t>DVH7.2B16/17 Q1</t>
  </si>
  <si>
    <t>K&amp;C7.2B16/17 Q1</t>
  </si>
  <si>
    <t>QEQM7.2B16/17 Q1</t>
  </si>
  <si>
    <t>WHH7.2B16/17 Q1</t>
  </si>
  <si>
    <t>EDGH7.2B16/17 Q1</t>
  </si>
  <si>
    <t>ESUH7.2B16/17 Q1</t>
  </si>
  <si>
    <t>Frimley7.2B16/17 Q1</t>
  </si>
  <si>
    <t>MDGH7.2B16/17 Q1</t>
  </si>
  <si>
    <t>TWH7.2B16/17 Q1</t>
  </si>
  <si>
    <t>Medway7.2B16/17 Q1</t>
  </si>
  <si>
    <t>RSCH7.2B16/17 Q1</t>
  </si>
  <si>
    <t>SASH7.2B16/17 Q1</t>
  </si>
  <si>
    <t>STR7.2B16/17 Q1</t>
  </si>
  <si>
    <t>WOR7.2B16/17 Q1</t>
  </si>
  <si>
    <t>CRA7.2B16/17 Q1</t>
  </si>
  <si>
    <t>PORT7.2B16/17 Q1</t>
  </si>
  <si>
    <t>BEX7.2B16/17 Q1</t>
  </si>
  <si>
    <t>ENG7.2B16/17 Q1</t>
  </si>
  <si>
    <t>SEC7.2B16/17 Q1</t>
  </si>
  <si>
    <t>ASPH7.3B16/17 Q1</t>
  </si>
  <si>
    <t>PRH7.3B16/17 Q1</t>
  </si>
  <si>
    <t>RSC7.3B16/17 Q1</t>
  </si>
  <si>
    <t>DVH7.3B16/17 Q1</t>
  </si>
  <si>
    <t>K&amp;C7.3B16/17 Q1</t>
  </si>
  <si>
    <t>QEQM7.3B16/17 Q1</t>
  </si>
  <si>
    <t>WHH7.3B16/17 Q1</t>
  </si>
  <si>
    <t>EDGH7.3B16/17 Q1</t>
  </si>
  <si>
    <t>ESUH7.3B16/17 Q1</t>
  </si>
  <si>
    <t>Frimley7.3B16/17 Q1</t>
  </si>
  <si>
    <t>MDGH7.3B16/17 Q1</t>
  </si>
  <si>
    <t>TWH7.3B16/17 Q1</t>
  </si>
  <si>
    <t>Medway7.3B16/17 Q1</t>
  </si>
  <si>
    <t>RSCH7.3B16/17 Q1</t>
  </si>
  <si>
    <t>SASH7.3B16/17 Q1</t>
  </si>
  <si>
    <t>STR7.3B16/17 Q1</t>
  </si>
  <si>
    <t>WOR7.3B16/17 Q1</t>
  </si>
  <si>
    <t>CRA7.3B16/17 Q1</t>
  </si>
  <si>
    <t>PORT7.3B16/17 Q1</t>
  </si>
  <si>
    <t>BEX7.3B16/17 Q1</t>
  </si>
  <si>
    <t>ENG7.3B16/17 Q1</t>
  </si>
  <si>
    <t>SEC7.3B16/17 Q1</t>
  </si>
  <si>
    <t>ASPH7.4B16/17 Q1</t>
  </si>
  <si>
    <t>PRH7.4B16/17 Q1</t>
  </si>
  <si>
    <t>RSC7.4B16/17 Q1</t>
  </si>
  <si>
    <t>DVH7.4B16/17 Q1</t>
  </si>
  <si>
    <t>K&amp;C7.4B16/17 Q1</t>
  </si>
  <si>
    <t>QEQM7.4B16/17 Q1</t>
  </si>
  <si>
    <t>WHH7.4B16/17 Q1</t>
  </si>
  <si>
    <t>EDGH7.4B16/17 Q1</t>
  </si>
  <si>
    <t>ESUH7.4B16/17 Q1</t>
  </si>
  <si>
    <t>Frimley7.4B16/17 Q1</t>
  </si>
  <si>
    <t>MDGH7.4B16/17 Q1</t>
  </si>
  <si>
    <t>TWH7.4B16/17 Q1</t>
  </si>
  <si>
    <t>Medway7.4B16/17 Q1</t>
  </si>
  <si>
    <t>RSCH7.4B16/17 Q1</t>
  </si>
  <si>
    <t>SASH7.4B16/17 Q1</t>
  </si>
  <si>
    <t>STR7.4B16/17 Q1</t>
  </si>
  <si>
    <t>WOR7.4B16/17 Q1</t>
  </si>
  <si>
    <t>CRA7.4B16/17 Q1</t>
  </si>
  <si>
    <t>PORT7.4B16/17 Q1</t>
  </si>
  <si>
    <t>BEX7.4B16/17 Q1</t>
  </si>
  <si>
    <t>ENG7.4B16/17 Q1</t>
  </si>
  <si>
    <t>SEC7.4B16/17 Q1</t>
  </si>
  <si>
    <t>ASPHD816/17 Q1</t>
  </si>
  <si>
    <t>PRHD816/17 Q1</t>
  </si>
  <si>
    <t>RSCD816/17 Q1</t>
  </si>
  <si>
    <t>DVHD816/17 Q1</t>
  </si>
  <si>
    <t>K&amp;CD816/17 Q1</t>
  </si>
  <si>
    <t>QEQMD816/17 Q1</t>
  </si>
  <si>
    <t>WHHD816/17 Q1</t>
  </si>
  <si>
    <t>EDGHD816/17 Q1</t>
  </si>
  <si>
    <t>ESUHD816/17 Q1</t>
  </si>
  <si>
    <t>FrimleyD816/17 Q1</t>
  </si>
  <si>
    <t>MDGHD816/17 Q1</t>
  </si>
  <si>
    <t>TWHD816/17 Q1</t>
  </si>
  <si>
    <t>MedwayD816/17 Q1</t>
  </si>
  <si>
    <t>RSCHD816/17 Q1</t>
  </si>
  <si>
    <t>SASHD816/17 Q1</t>
  </si>
  <si>
    <t>STRD816/17 Q1</t>
  </si>
  <si>
    <t>WORD816/17 Q1</t>
  </si>
  <si>
    <t>CRAD816/17 Q1</t>
  </si>
  <si>
    <t>PORTD816/17 Q1</t>
  </si>
  <si>
    <t>BEXD816/17 Q1</t>
  </si>
  <si>
    <t>ENGD816/17 Q1</t>
  </si>
  <si>
    <t>SECD816/17 Q1</t>
  </si>
  <si>
    <t>ASPH8.1B16/17 Q1</t>
  </si>
  <si>
    <t>PRH8.1B16/17 Q1</t>
  </si>
  <si>
    <t>RSC8.1B16/17 Q1</t>
  </si>
  <si>
    <t>DVH8.1B16/17 Q1</t>
  </si>
  <si>
    <t>K&amp;C8.1B16/17 Q1</t>
  </si>
  <si>
    <t>QEQM8.1B16/17 Q1</t>
  </si>
  <si>
    <t>WHH8.1B16/17 Q1</t>
  </si>
  <si>
    <t>EDGH8.1B16/17 Q1</t>
  </si>
  <si>
    <t>ESUH8.1B16/17 Q1</t>
  </si>
  <si>
    <t>Frimley8.1B16/17 Q1</t>
  </si>
  <si>
    <t>MDGH8.1B16/17 Q1</t>
  </si>
  <si>
    <t>TWH8.1B16/17 Q1</t>
  </si>
  <si>
    <t>Medway8.1B16/17 Q1</t>
  </si>
  <si>
    <t>RSCH8.1B16/17 Q1</t>
  </si>
  <si>
    <t>SASH8.1B16/17 Q1</t>
  </si>
  <si>
    <t>STR8.1B16/17 Q1</t>
  </si>
  <si>
    <t>WOR8.1B16/17 Q1</t>
  </si>
  <si>
    <t>CRA8.1B16/17 Q1</t>
  </si>
  <si>
    <t>PORT8.1B16/17 Q1</t>
  </si>
  <si>
    <t>BEX8.1B16/17 Q1</t>
  </si>
  <si>
    <t>ENG8.1B16/17 Q1</t>
  </si>
  <si>
    <t>SEC8.1B16/17 Q1</t>
  </si>
  <si>
    <t>ASPH8.2B16/17 Q1</t>
  </si>
  <si>
    <t>PRH8.2B16/17 Q1</t>
  </si>
  <si>
    <t>RSC8.2B16/17 Q1</t>
  </si>
  <si>
    <t>DVH8.2B16/17 Q1</t>
  </si>
  <si>
    <t>K&amp;C8.2B16/17 Q1</t>
  </si>
  <si>
    <t>QEQM8.2B16/17 Q1</t>
  </si>
  <si>
    <t>WHH8.2B16/17 Q1</t>
  </si>
  <si>
    <t>EDGH8.2B16/17 Q1</t>
  </si>
  <si>
    <t>ESUH8.2B16/17 Q1</t>
  </si>
  <si>
    <t>Frimley8.2B16/17 Q1</t>
  </si>
  <si>
    <t>MDGH8.2B16/17 Q1</t>
  </si>
  <si>
    <t>TWH8.2B16/17 Q1</t>
  </si>
  <si>
    <t>Medway8.2B16/17 Q1</t>
  </si>
  <si>
    <t>RSCH8.2B16/17 Q1</t>
  </si>
  <si>
    <t>SASH8.2B16/17 Q1</t>
  </si>
  <si>
    <t>STR8.2B16/17 Q1</t>
  </si>
  <si>
    <t>WOR8.2B16/17 Q1</t>
  </si>
  <si>
    <t>CRA8.2B16/17 Q1</t>
  </si>
  <si>
    <t>PORT8.2B16/17 Q1</t>
  </si>
  <si>
    <t>BEX8.2B16/17 Q1</t>
  </si>
  <si>
    <t>ENG8.2B16/17 Q1</t>
  </si>
  <si>
    <t>SEC8.2B16/17 Q1</t>
  </si>
  <si>
    <t>ASPH8.3B16/17 Q1</t>
  </si>
  <si>
    <t>PRH8.3B16/17 Q1</t>
  </si>
  <si>
    <t>RSC8.3B16/17 Q1</t>
  </si>
  <si>
    <t>DVH8.3B16/17 Q1</t>
  </si>
  <si>
    <t>K&amp;C8.3B16/17 Q1</t>
  </si>
  <si>
    <t>QEQM8.3B16/17 Q1</t>
  </si>
  <si>
    <t>WHH8.3B16/17 Q1</t>
  </si>
  <si>
    <t>EDGH8.3B16/17 Q1</t>
  </si>
  <si>
    <t>ESUH8.3B16/17 Q1</t>
  </si>
  <si>
    <t>Frimley8.3B16/17 Q1</t>
  </si>
  <si>
    <t>MDGH8.3B16/17 Q1</t>
  </si>
  <si>
    <t>TWH8.3B16/17 Q1</t>
  </si>
  <si>
    <t>Medway8.3B16/17 Q1</t>
  </si>
  <si>
    <t>RSCH8.3B16/17 Q1</t>
  </si>
  <si>
    <t>SASH8.3B16/17 Q1</t>
  </si>
  <si>
    <t>STR8.3B16/17 Q1</t>
  </si>
  <si>
    <t>WOR8.3B16/17 Q1</t>
  </si>
  <si>
    <t>CRA8.3B16/17 Q1</t>
  </si>
  <si>
    <t>PORT8.3B16/17 Q1</t>
  </si>
  <si>
    <t>BEX8.3B16/17 Q1</t>
  </si>
  <si>
    <t>ENG8.3B16/17 Q1</t>
  </si>
  <si>
    <t>SEC8.3B16/17 Q1</t>
  </si>
  <si>
    <t>ASPH8.4B16/17 Q1</t>
  </si>
  <si>
    <t>PRH8.4B16/17 Q1</t>
  </si>
  <si>
    <t>RSC8.4B16/17 Q1</t>
  </si>
  <si>
    <t>DVH8.4B16/17 Q1</t>
  </si>
  <si>
    <t>K&amp;C8.4B16/17 Q1</t>
  </si>
  <si>
    <t>QEQM8.4B16/17 Q1</t>
  </si>
  <si>
    <t>WHH8.4B16/17 Q1</t>
  </si>
  <si>
    <t>EDGH8.4B16/17 Q1</t>
  </si>
  <si>
    <t>ESUH8.4B16/17 Q1</t>
  </si>
  <si>
    <t>Frimley8.4B16/17 Q1</t>
  </si>
  <si>
    <t>MDGH8.4B16/17 Q1</t>
  </si>
  <si>
    <t>TWH8.4B16/17 Q1</t>
  </si>
  <si>
    <t>Medway8.4B16/17 Q1</t>
  </si>
  <si>
    <t>RSCH8.4B16/17 Q1</t>
  </si>
  <si>
    <t>SASH8.4B16/17 Q1</t>
  </si>
  <si>
    <t>STR8.4B16/17 Q1</t>
  </si>
  <si>
    <t>WOR8.4B16/17 Q1</t>
  </si>
  <si>
    <t>CRA8.4B16/17 Q1</t>
  </si>
  <si>
    <t>PORT8.4B16/17 Q1</t>
  </si>
  <si>
    <t>BEX8.4B16/17 Q1</t>
  </si>
  <si>
    <t>ENG8.4B16/17 Q1</t>
  </si>
  <si>
    <t>SEC8.4B16/17 Q1</t>
  </si>
  <si>
    <t>ASPH8.5B16/17 Q1</t>
  </si>
  <si>
    <t>PRH8.5B16/17 Q1</t>
  </si>
  <si>
    <t>RSC8.5B16/17 Q1</t>
  </si>
  <si>
    <t>DVH8.5B16/17 Q1</t>
  </si>
  <si>
    <t>K&amp;C8.5B16/17 Q1</t>
  </si>
  <si>
    <t>QEQM8.5B16/17 Q1</t>
  </si>
  <si>
    <t>WHH8.5B16/17 Q1</t>
  </si>
  <si>
    <t>EDGH8.5B16/17 Q1</t>
  </si>
  <si>
    <t>ESUH8.5B16/17 Q1</t>
  </si>
  <si>
    <t>Frimley8.5B16/17 Q1</t>
  </si>
  <si>
    <t>MDGH8.5B16/17 Q1</t>
  </si>
  <si>
    <t>TWH8.5B16/17 Q1</t>
  </si>
  <si>
    <t>Medway8.5B16/17 Q1</t>
  </si>
  <si>
    <t>RSCH8.5B16/17 Q1</t>
  </si>
  <si>
    <t>SASH8.5B16/17 Q1</t>
  </si>
  <si>
    <t>STR8.5B16/17 Q1</t>
  </si>
  <si>
    <t>WOR8.5B16/17 Q1</t>
  </si>
  <si>
    <t>CRA8.5B16/17 Q1</t>
  </si>
  <si>
    <t>PORT8.5B16/17 Q1</t>
  </si>
  <si>
    <t>BEX8.5B16/17 Q1</t>
  </si>
  <si>
    <t>ENG8.5B16/17 Q1</t>
  </si>
  <si>
    <t>SEC8.5B16/17 Q1</t>
  </si>
  <si>
    <t>ASPH8.6B16/17 Q1</t>
  </si>
  <si>
    <t>PRH8.6B16/17 Q1</t>
  </si>
  <si>
    <t>RSC8.6B16/17 Q1</t>
  </si>
  <si>
    <t>DVH8.6B16/17 Q1</t>
  </si>
  <si>
    <t>K&amp;C8.6B16/17 Q1</t>
  </si>
  <si>
    <t>QEQM8.6B16/17 Q1</t>
  </si>
  <si>
    <t>WHH8.6B16/17 Q1</t>
  </si>
  <si>
    <t>EDGH8.6B16/17 Q1</t>
  </si>
  <si>
    <t>ESUH8.6B16/17 Q1</t>
  </si>
  <si>
    <t>Frimley8.6B16/17 Q1</t>
  </si>
  <si>
    <t>MDGH8.6B16/17 Q1</t>
  </si>
  <si>
    <t>TWH8.6B16/17 Q1</t>
  </si>
  <si>
    <t>Medway8.6B16/17 Q1</t>
  </si>
  <si>
    <t>RSCH8.6B16/17 Q1</t>
  </si>
  <si>
    <t>SASH8.6B16/17 Q1</t>
  </si>
  <si>
    <t>STR8.6B16/17 Q1</t>
  </si>
  <si>
    <t>WOR8.6B16/17 Q1</t>
  </si>
  <si>
    <t>CRA8.6B16/17 Q1</t>
  </si>
  <si>
    <t>PORT8.6B16/17 Q1</t>
  </si>
  <si>
    <t>BEX8.6B16/17 Q1</t>
  </si>
  <si>
    <t>ENG8.6B16/17 Q1</t>
  </si>
  <si>
    <t>SEC8.6B16/17 Q1</t>
  </si>
  <si>
    <t>ASPHD916/17 Q1</t>
  </si>
  <si>
    <t>PRHD916/17 Q1</t>
  </si>
  <si>
    <t>RSCD916/17 Q1</t>
  </si>
  <si>
    <t>DVHD916/17 Q1</t>
  </si>
  <si>
    <t>K&amp;CD916/17 Q1</t>
  </si>
  <si>
    <t>QEQMD916/17 Q1</t>
  </si>
  <si>
    <t>WHHD916/17 Q1</t>
  </si>
  <si>
    <t>EDGHD916/17 Q1</t>
  </si>
  <si>
    <t>ESUHD916/17 Q1</t>
  </si>
  <si>
    <t>FrimleyD916/17 Q1</t>
  </si>
  <si>
    <t>MDGHD916/17 Q1</t>
  </si>
  <si>
    <t>TWHD916/17 Q1</t>
  </si>
  <si>
    <t>MedwayD916/17 Q1</t>
  </si>
  <si>
    <t>RSCHD916/17 Q1</t>
  </si>
  <si>
    <t>SASHD916/17 Q1</t>
  </si>
  <si>
    <t>STRD916/17 Q1</t>
  </si>
  <si>
    <t>WORD916/17 Q1</t>
  </si>
  <si>
    <t>CRAD916/17 Q1</t>
  </si>
  <si>
    <t>PORTD916/17 Q1</t>
  </si>
  <si>
    <t>BEXD916/17 Q1</t>
  </si>
  <si>
    <t>ENGD916/17 Q1</t>
  </si>
  <si>
    <t>SECD916/17 Q1</t>
  </si>
  <si>
    <t>ASPH9.1B16/17 Q1</t>
  </si>
  <si>
    <t>PRH9.1B16/17 Q1</t>
  </si>
  <si>
    <t>RSC9.1B16/17 Q1</t>
  </si>
  <si>
    <t>DVH9.1B16/17 Q1</t>
  </si>
  <si>
    <t>K&amp;C9.1B16/17 Q1</t>
  </si>
  <si>
    <t>QEQM9.1B16/17 Q1</t>
  </si>
  <si>
    <t>WHH9.1B16/17 Q1</t>
  </si>
  <si>
    <t>EDGH9.1B16/17 Q1</t>
  </si>
  <si>
    <t>ESUH9.1B16/17 Q1</t>
  </si>
  <si>
    <t>Frimley9.1B16/17 Q1</t>
  </si>
  <si>
    <t>MDGH9.1B16/17 Q1</t>
  </si>
  <si>
    <t>TWH9.1B16/17 Q1</t>
  </si>
  <si>
    <t>Medway9.1B16/17 Q1</t>
  </si>
  <si>
    <t>RSCH9.1B16/17 Q1</t>
  </si>
  <si>
    <t>SASH9.1B16/17 Q1</t>
  </si>
  <si>
    <t>STR9.1B16/17 Q1</t>
  </si>
  <si>
    <t>WOR9.1B16/17 Q1</t>
  </si>
  <si>
    <t>CRA9.1B16/17 Q1</t>
  </si>
  <si>
    <t>PORT9.1B16/17 Q1</t>
  </si>
  <si>
    <t>BEX9.1B16/17 Q1</t>
  </si>
  <si>
    <t>ENG9.1B16/17 Q1</t>
  </si>
  <si>
    <t>SEC9.1B16/17 Q1</t>
  </si>
  <si>
    <t>ASPH9.2B16/17 Q1</t>
  </si>
  <si>
    <t>PRH9.2B16/17 Q1</t>
  </si>
  <si>
    <t>RSC9.2B16/17 Q1</t>
  </si>
  <si>
    <t>DVH9.2B16/17 Q1</t>
  </si>
  <si>
    <t>K&amp;C9.2B16/17 Q1</t>
  </si>
  <si>
    <t>QEQM9.2B16/17 Q1</t>
  </si>
  <si>
    <t>WHH9.2B16/17 Q1</t>
  </si>
  <si>
    <t>EDGH9.2B16/17 Q1</t>
  </si>
  <si>
    <t>ESUH9.2B16/17 Q1</t>
  </si>
  <si>
    <t>Frimley9.2B16/17 Q1</t>
  </si>
  <si>
    <t>MDGH9.2B16/17 Q1</t>
  </si>
  <si>
    <t>TWH9.2B16/17 Q1</t>
  </si>
  <si>
    <t>Medway9.2B16/17 Q1</t>
  </si>
  <si>
    <t>RSCH9.2B16/17 Q1</t>
  </si>
  <si>
    <t>SASH9.2B16/17 Q1</t>
  </si>
  <si>
    <t>STR9.2B16/17 Q1</t>
  </si>
  <si>
    <t>WOR9.2B16/17 Q1</t>
  </si>
  <si>
    <t>CRA9.2B16/17 Q1</t>
  </si>
  <si>
    <t>PORT9.2B16/17 Q1</t>
  </si>
  <si>
    <t>BEX9.2B16/17 Q1</t>
  </si>
  <si>
    <t>ENG9.2B16/17 Q1</t>
  </si>
  <si>
    <t>SEC9.2B16/17 Q1</t>
  </si>
  <si>
    <t>ASPH9.3B16/17 Q1</t>
  </si>
  <si>
    <t>PRH9.3B16/17 Q1</t>
  </si>
  <si>
    <t>RSC9.3B16/17 Q1</t>
  </si>
  <si>
    <t>DVH9.3B16/17 Q1</t>
  </si>
  <si>
    <t>K&amp;C9.3B16/17 Q1</t>
  </si>
  <si>
    <t>QEQM9.3B16/17 Q1</t>
  </si>
  <si>
    <t>WHH9.3B16/17 Q1</t>
  </si>
  <si>
    <t>EDGH9.3B16/17 Q1</t>
  </si>
  <si>
    <t>ESUH9.3B16/17 Q1</t>
  </si>
  <si>
    <t>Frimley9.3B16/17 Q1</t>
  </si>
  <si>
    <t>MDGH9.3B16/17 Q1</t>
  </si>
  <si>
    <t>TWH9.3B16/17 Q1</t>
  </si>
  <si>
    <t>Medway9.3B16/17 Q1</t>
  </si>
  <si>
    <t>RSCH9.3B16/17 Q1</t>
  </si>
  <si>
    <t>SASH9.3B16/17 Q1</t>
  </si>
  <si>
    <t>STR9.3B16/17 Q1</t>
  </si>
  <si>
    <t>WOR9.3B16/17 Q1</t>
  </si>
  <si>
    <t>CRA9.3B16/17 Q1</t>
  </si>
  <si>
    <t>PORT9.3B16/17 Q1</t>
  </si>
  <si>
    <t>BEX9.3B16/17 Q1</t>
  </si>
  <si>
    <t>ENG9.3B16/17 Q1</t>
  </si>
  <si>
    <t>SEC9.3B16/17 Q1</t>
  </si>
  <si>
    <t>ASPHD1016/17 Q1</t>
  </si>
  <si>
    <t>PRHD1016/17 Q1</t>
  </si>
  <si>
    <t>RSCD1016/17 Q1</t>
  </si>
  <si>
    <t>DVHD1016/17 Q1</t>
  </si>
  <si>
    <t>K&amp;CD1016/17 Q1</t>
  </si>
  <si>
    <t>QEQMD1016/17 Q1</t>
  </si>
  <si>
    <t>WHHD1016/17 Q1</t>
  </si>
  <si>
    <t>EDGHD1016/17 Q1</t>
  </si>
  <si>
    <t>ESUHD1016/17 Q1</t>
  </si>
  <si>
    <t>FrimleyD1016/17 Q1</t>
  </si>
  <si>
    <t>MDGHD1016/17 Q1</t>
  </si>
  <si>
    <t>TWHD1016/17 Q1</t>
  </si>
  <si>
    <t>MedwayD1016/17 Q1</t>
  </si>
  <si>
    <t>RSCHD1016/17 Q1</t>
  </si>
  <si>
    <t>SASHD1016/17 Q1</t>
  </si>
  <si>
    <t>STRD1016/17 Q1</t>
  </si>
  <si>
    <t>WORD1016/17 Q1</t>
  </si>
  <si>
    <t>CRAD1016/17 Q1</t>
  </si>
  <si>
    <t>PORTD1016/17 Q1</t>
  </si>
  <si>
    <t>BEXD1016/17 Q1</t>
  </si>
  <si>
    <t>ENGD1016/17 Q1</t>
  </si>
  <si>
    <t>SECD1016/17 Q1</t>
  </si>
  <si>
    <t>ASPH10.1B16/17 Q1</t>
  </si>
  <si>
    <t>PRH10.1B16/17 Q1</t>
  </si>
  <si>
    <t>RSC10.1B16/17 Q1</t>
  </si>
  <si>
    <t>DVH10.1B16/17 Q1</t>
  </si>
  <si>
    <t>K&amp;C10.1B16/17 Q1</t>
  </si>
  <si>
    <t>QEQM10.1B16/17 Q1</t>
  </si>
  <si>
    <t>WHH10.1B16/17 Q1</t>
  </si>
  <si>
    <t>EDGH10.1B16/17 Q1</t>
  </si>
  <si>
    <t>ESUH10.1B16/17 Q1</t>
  </si>
  <si>
    <t>Frimley10.1B16/17 Q1</t>
  </si>
  <si>
    <t>MDGH10.1B16/17 Q1</t>
  </si>
  <si>
    <t>TWH10.1B16/17 Q1</t>
  </si>
  <si>
    <t>Medway10.1B16/17 Q1</t>
  </si>
  <si>
    <t>RSCH10.1B16/17 Q1</t>
  </si>
  <si>
    <t>SASH10.1B16/17 Q1</t>
  </si>
  <si>
    <t>STR10.1B16/17 Q1</t>
  </si>
  <si>
    <t>WOR10.1B16/17 Q1</t>
  </si>
  <si>
    <t>CRA10.1B16/17 Q1</t>
  </si>
  <si>
    <t>PORT10.1B16/17 Q1</t>
  </si>
  <si>
    <t>BEX10.1B16/17 Q1</t>
  </si>
  <si>
    <t>ENG10.1B16/17 Q1</t>
  </si>
  <si>
    <t>SEC10.1B16/17 Q1</t>
  </si>
  <si>
    <t>ASPH10.2B16/17 Q1</t>
  </si>
  <si>
    <t>PRH10.2B16/17 Q1</t>
  </si>
  <si>
    <t>RSC10.2B16/17 Q1</t>
  </si>
  <si>
    <t>DVH10.2B16/17 Q1</t>
  </si>
  <si>
    <t>K&amp;C10.2B16/17 Q1</t>
  </si>
  <si>
    <t>QEQM10.2B16/17 Q1</t>
  </si>
  <si>
    <t>WHH10.2B16/17 Q1</t>
  </si>
  <si>
    <t>EDGH10.2B16/17 Q1</t>
  </si>
  <si>
    <t>ESUH10.2B16/17 Q1</t>
  </si>
  <si>
    <t>Frimley10.2B16/17 Q1</t>
  </si>
  <si>
    <t>MDGH10.2B16/17 Q1</t>
  </si>
  <si>
    <t>TWH10.2B16/17 Q1</t>
  </si>
  <si>
    <t>Medway10.2B16/17 Q1</t>
  </si>
  <si>
    <t>RSCH10.2B16/17 Q1</t>
  </si>
  <si>
    <t>SASH10.2B16/17 Q1</t>
  </si>
  <si>
    <t>STR10.2B16/17 Q1</t>
  </si>
  <si>
    <t>WOR10.2B16/17 Q1</t>
  </si>
  <si>
    <t>CRA10.2B16/17 Q1</t>
  </si>
  <si>
    <t>PORT10.2B16/17 Q1</t>
  </si>
  <si>
    <t>BEX10.2B16/17 Q1</t>
  </si>
  <si>
    <t>ENG10.2B16/17 Q1</t>
  </si>
  <si>
    <t>SEC10.2B16/17 Q1</t>
  </si>
  <si>
    <t>ASPH10.3B16/17 Q1</t>
  </si>
  <si>
    <t>PRH10.3B16/17 Q1</t>
  </si>
  <si>
    <t>RSC10.3B16/17 Q1</t>
  </si>
  <si>
    <t>DVH10.3B16/17 Q1</t>
  </si>
  <si>
    <t>K&amp;C10.3B16/17 Q1</t>
  </si>
  <si>
    <t>QEQM10.3B16/17 Q1</t>
  </si>
  <si>
    <t>WHH10.3B16/17 Q1</t>
  </si>
  <si>
    <t>EDGH10.3B16/17 Q1</t>
  </si>
  <si>
    <t>ESUH10.3B16/17 Q1</t>
  </si>
  <si>
    <t>Frimley10.3B16/17 Q1</t>
  </si>
  <si>
    <t>MDGH10.3B16/17 Q1</t>
  </si>
  <si>
    <t>TWH10.3B16/17 Q1</t>
  </si>
  <si>
    <t>Medway10.3B16/17 Q1</t>
  </si>
  <si>
    <t>RSCH10.3B16/17 Q1</t>
  </si>
  <si>
    <t>SASH10.3B16/17 Q1</t>
  </si>
  <si>
    <t>STR10.3B16/17 Q1</t>
  </si>
  <si>
    <t>WOR10.3B16/17 Q1</t>
  </si>
  <si>
    <t>CRA10.3B16/17 Q1</t>
  </si>
  <si>
    <t>PORT10.3B16/17 Q1</t>
  </si>
  <si>
    <t>BEX10.3B16/17 Q1</t>
  </si>
  <si>
    <t>ENG10.3B16/17 Q1</t>
  </si>
  <si>
    <t>SEC10.3B16/17 Q1</t>
  </si>
  <si>
    <t>ASPH10.4B16/17 Q1</t>
  </si>
  <si>
    <t>PRH10.4B16/17 Q1</t>
  </si>
  <si>
    <t>RSC10.4B16/17 Q1</t>
  </si>
  <si>
    <t>DVH10.4B16/17 Q1</t>
  </si>
  <si>
    <t>K&amp;C10.4B16/17 Q1</t>
  </si>
  <si>
    <t>QEQM10.4B16/17 Q1</t>
  </si>
  <si>
    <t>WHH10.4B16/17 Q1</t>
  </si>
  <si>
    <t>EDGH10.4B16/17 Q1</t>
  </si>
  <si>
    <t>ESUH10.4B16/17 Q1</t>
  </si>
  <si>
    <t>Frimley10.4B16/17 Q1</t>
  </si>
  <si>
    <t>MDGH10.4B16/17 Q1</t>
  </si>
  <si>
    <t>TWH10.4B16/17 Q1</t>
  </si>
  <si>
    <t>Medway10.4B16/17 Q1</t>
  </si>
  <si>
    <t>RSCH10.4B16/17 Q1</t>
  </si>
  <si>
    <t>SASH10.4B16/17 Q1</t>
  </si>
  <si>
    <t>STR10.4B16/17 Q1</t>
  </si>
  <si>
    <t>WOR10.4B16/17 Q1</t>
  </si>
  <si>
    <t>CRA10.4B16/17 Q1</t>
  </si>
  <si>
    <t>PORT10.4B16/17 Q1</t>
  </si>
  <si>
    <t>BEX10.4B16/17 Q1</t>
  </si>
  <si>
    <t>ENG10.4B16/17 Q1</t>
  </si>
  <si>
    <t>SEC10.4B16/17 Q1</t>
  </si>
  <si>
    <t>Sussex Community NHS Foundation Trust</t>
  </si>
  <si>
    <t>Patient Centred SSNAP Score</t>
  </si>
  <si>
    <t>ASPHPCSS16/17 Q1</t>
  </si>
  <si>
    <t>PRHPCSS16/17 Q1</t>
  </si>
  <si>
    <t>RSCPCSS16/17 Q1</t>
  </si>
  <si>
    <t>DVHPCSS16/17 Q1</t>
  </si>
  <si>
    <t>K&amp;CPCSS16/17 Q1</t>
  </si>
  <si>
    <t>QEQMPCSS16/17 Q1</t>
  </si>
  <si>
    <t>WHHPCSS16/17 Q1</t>
  </si>
  <si>
    <t>EDGHPCSS16/17 Q1</t>
  </si>
  <si>
    <t>ESUHPCSS16/17 Q1</t>
  </si>
  <si>
    <t>FrimleyPCSS16/17 Q1</t>
  </si>
  <si>
    <t>MDGHPCSS16/17 Q1</t>
  </si>
  <si>
    <t>TWHPCSS16/17 Q1</t>
  </si>
  <si>
    <t>MedwayPCSS16/17 Q1</t>
  </si>
  <si>
    <t>RSCHPCSS16/17 Q1</t>
  </si>
  <si>
    <t>SASHPCSS16/17 Q1</t>
  </si>
  <si>
    <t>STRPCSS16/17 Q1</t>
  </si>
  <si>
    <t>WORPCSS16/17 Q1</t>
  </si>
  <si>
    <t>CRAPCSS16/17 Q1</t>
  </si>
  <si>
    <t>PORTPCSS16/17 Q1</t>
  </si>
  <si>
    <t>BEXPCSS16/17 Q1</t>
  </si>
  <si>
    <t>ENGPCSS16/17 Q1</t>
  </si>
  <si>
    <t>SECPCSS16/17 Q1</t>
  </si>
  <si>
    <t>0:30</t>
  </si>
  <si>
    <t>1:05</t>
  </si>
  <si>
    <t>0:44</t>
  </si>
  <si>
    <t>0:21</t>
  </si>
  <si>
    <t>0:39</t>
  </si>
  <si>
    <t>2:10</t>
  </si>
  <si>
    <t>3:45</t>
  </si>
  <si>
    <t>3:39</t>
  </si>
  <si>
    <t>2:00</t>
  </si>
  <si>
    <t>0:49</t>
  </si>
  <si>
    <t>1:01</t>
  </si>
  <si>
    <t>1:16</t>
  </si>
  <si>
    <t>1:17</t>
  </si>
  <si>
    <t>2:46</t>
  </si>
  <si>
    <t>17:40</t>
  </si>
  <si>
    <t>0:01</t>
  </si>
  <si>
    <t>23:00</t>
  </si>
  <si>
    <t>24:57</t>
  </si>
  <si>
    <t>20:12</t>
  </si>
  <si>
    <t>25:06</t>
  </si>
  <si>
    <t>24:13</t>
  </si>
  <si>
    <t>20:21</t>
  </si>
  <si>
    <t>20:01</t>
  </si>
  <si>
    <t>25:08</t>
  </si>
  <si>
    <t>23:28</t>
  </si>
  <si>
    <t>28:01</t>
  </si>
  <si>
    <t>23:19</t>
  </si>
  <si>
    <t>16/17 Q2</t>
  </si>
  <si>
    <t>ASPHD116/17 Q2</t>
  </si>
  <si>
    <t>PRHD116/17 Q2</t>
  </si>
  <si>
    <t>RSCD116/17 Q2</t>
  </si>
  <si>
    <t>DVHD116/17 Q2</t>
  </si>
  <si>
    <t>K&amp;CD116/17 Q2</t>
  </si>
  <si>
    <t>QEQMD116/17 Q2</t>
  </si>
  <si>
    <t>WHHD116/17 Q2</t>
  </si>
  <si>
    <t>EDGHD116/17 Q2</t>
  </si>
  <si>
    <t>ESUHD116/17 Q2</t>
  </si>
  <si>
    <t>FrimleyD116/17 Q2</t>
  </si>
  <si>
    <t>MDGHD116/17 Q2</t>
  </si>
  <si>
    <t>TWHD116/17 Q2</t>
  </si>
  <si>
    <t>MedwayD116/17 Q2</t>
  </si>
  <si>
    <t>RSCHD116/17 Q2</t>
  </si>
  <si>
    <t>SASHD116/17 Q2</t>
  </si>
  <si>
    <t>STRD116/17 Q2</t>
  </si>
  <si>
    <t>WORD116/17 Q2</t>
  </si>
  <si>
    <t>CRAD116/17 Q2</t>
  </si>
  <si>
    <t>PORTD116/17 Q2</t>
  </si>
  <si>
    <t>BEXD116/17 Q2</t>
  </si>
  <si>
    <t>ENGD116/17 Q2</t>
  </si>
  <si>
    <t>SECD116/17 Q2</t>
  </si>
  <si>
    <t>ASPH1.1B16/17 Q2</t>
  </si>
  <si>
    <t>PRH1.1B16/17 Q2</t>
  </si>
  <si>
    <t>RSC1.1B16/17 Q2</t>
  </si>
  <si>
    <t>DVH1.1B16/17 Q2</t>
  </si>
  <si>
    <t>K&amp;C1.1B16/17 Q2</t>
  </si>
  <si>
    <t>QEQM1.1B16/17 Q2</t>
  </si>
  <si>
    <t>WHH1.1B16/17 Q2</t>
  </si>
  <si>
    <t>EDGH1.1B16/17 Q2</t>
  </si>
  <si>
    <t>ESUH1.1B16/17 Q2</t>
  </si>
  <si>
    <t>Frimley1.1B16/17 Q2</t>
  </si>
  <si>
    <t>MDGH1.1B16/17 Q2</t>
  </si>
  <si>
    <t>TWH1.1B16/17 Q2</t>
  </si>
  <si>
    <t>Medway1.1B16/17 Q2</t>
  </si>
  <si>
    <t>RSCH1.1B16/17 Q2</t>
  </si>
  <si>
    <t>SASH1.1B16/17 Q2</t>
  </si>
  <si>
    <t>STR1.1B16/17 Q2</t>
  </si>
  <si>
    <t>WOR1.1B16/17 Q2</t>
  </si>
  <si>
    <t>CRA1.1B16/17 Q2</t>
  </si>
  <si>
    <t>PORT1.1B16/17 Q2</t>
  </si>
  <si>
    <t>BEX1.1B16/17 Q2</t>
  </si>
  <si>
    <t>ENG1.1B16/17 Q2</t>
  </si>
  <si>
    <t>SEC1.1B16/17 Q2</t>
  </si>
  <si>
    <t>ASPH1.2B16/17 Q2</t>
  </si>
  <si>
    <t>PRH1.2B16/17 Q2</t>
  </si>
  <si>
    <t>RSC1.2B16/17 Q2</t>
  </si>
  <si>
    <t>DVH1.2B16/17 Q2</t>
  </si>
  <si>
    <t>K&amp;C1.2B16/17 Q2</t>
  </si>
  <si>
    <t>QEQM1.2B16/17 Q2</t>
  </si>
  <si>
    <t>WHH1.2B16/17 Q2</t>
  </si>
  <si>
    <t>EDGH1.2B16/17 Q2</t>
  </si>
  <si>
    <t>ESUH1.2B16/17 Q2</t>
  </si>
  <si>
    <t>Frimley1.2B16/17 Q2</t>
  </si>
  <si>
    <t>MDGH1.2B16/17 Q2</t>
  </si>
  <si>
    <t>TWH1.2B16/17 Q2</t>
  </si>
  <si>
    <t>Medway1.2B16/17 Q2</t>
  </si>
  <si>
    <t>RSCH1.2B16/17 Q2</t>
  </si>
  <si>
    <t>SASH1.2B16/17 Q2</t>
  </si>
  <si>
    <t>STR1.2B16/17 Q2</t>
  </si>
  <si>
    <t>WOR1.2B16/17 Q2</t>
  </si>
  <si>
    <t>CRA1.2B16/17 Q2</t>
  </si>
  <si>
    <t>PORT1.2B16/17 Q2</t>
  </si>
  <si>
    <t>BEX1.2B16/17 Q2</t>
  </si>
  <si>
    <t>ENG1.2B16/17 Q2</t>
  </si>
  <si>
    <t>SEC1.2B16/17 Q2</t>
  </si>
  <si>
    <t>ASPH1.3B16/17 Q2</t>
  </si>
  <si>
    <t>PRH1.3B16/17 Q2</t>
  </si>
  <si>
    <t>RSC1.3B16/17 Q2</t>
  </si>
  <si>
    <t>DVH1.3B16/17 Q2</t>
  </si>
  <si>
    <t>K&amp;C1.3B16/17 Q2</t>
  </si>
  <si>
    <t>QEQM1.3B16/17 Q2</t>
  </si>
  <si>
    <t>WHH1.3B16/17 Q2</t>
  </si>
  <si>
    <t>EDGH1.3B16/17 Q2</t>
  </si>
  <si>
    <t>ESUH1.3B16/17 Q2</t>
  </si>
  <si>
    <t>Frimley1.3B16/17 Q2</t>
  </si>
  <si>
    <t>MDGH1.3B16/17 Q2</t>
  </si>
  <si>
    <t>TWH1.3B16/17 Q2</t>
  </si>
  <si>
    <t>Medway1.3B16/17 Q2</t>
  </si>
  <si>
    <t>RSCH1.3B16/17 Q2</t>
  </si>
  <si>
    <t>SASH1.3B16/17 Q2</t>
  </si>
  <si>
    <t>STR1.3B16/17 Q2</t>
  </si>
  <si>
    <t>WOR1.3B16/17 Q2</t>
  </si>
  <si>
    <t>CRA1.3B16/17 Q2</t>
  </si>
  <si>
    <t>PORT1.3B16/17 Q2</t>
  </si>
  <si>
    <t>BEX1.3B16/17 Q2</t>
  </si>
  <si>
    <t>ENG1.3B16/17 Q2</t>
  </si>
  <si>
    <t>SEC1.3B16/17 Q2</t>
  </si>
  <si>
    <t>ASPHD216/17 Q2</t>
  </si>
  <si>
    <t>PRHD216/17 Q2</t>
  </si>
  <si>
    <t>RSCD216/17 Q2</t>
  </si>
  <si>
    <t>DVHD216/17 Q2</t>
  </si>
  <si>
    <t>K&amp;CD216/17 Q2</t>
  </si>
  <si>
    <t>QEQMD216/17 Q2</t>
  </si>
  <si>
    <t>WHHD216/17 Q2</t>
  </si>
  <si>
    <t>EDGHD216/17 Q2</t>
  </si>
  <si>
    <t>ESUHD216/17 Q2</t>
  </si>
  <si>
    <t>FrimleyD216/17 Q2</t>
  </si>
  <si>
    <t>MDGHD216/17 Q2</t>
  </si>
  <si>
    <t>TWHD216/17 Q2</t>
  </si>
  <si>
    <t>MedwayD216/17 Q2</t>
  </si>
  <si>
    <t>RSCHD216/17 Q2</t>
  </si>
  <si>
    <t>SASHD216/17 Q2</t>
  </si>
  <si>
    <t>STRD216/17 Q2</t>
  </si>
  <si>
    <t>WORD216/17 Q2</t>
  </si>
  <si>
    <t>CRAD216/17 Q2</t>
  </si>
  <si>
    <t>PORTD216/17 Q2</t>
  </si>
  <si>
    <t>BEXD216/17 Q2</t>
  </si>
  <si>
    <t>ENGD216/17 Q2</t>
  </si>
  <si>
    <t>SECD216/17 Q2</t>
  </si>
  <si>
    <t>ASPH2.1B16/17 Q2</t>
  </si>
  <si>
    <t>PRH2.1B16/17 Q2</t>
  </si>
  <si>
    <t>RSC2.1B16/17 Q2</t>
  </si>
  <si>
    <t>DVH2.1B16/17 Q2</t>
  </si>
  <si>
    <t>K&amp;C2.1B16/17 Q2</t>
  </si>
  <si>
    <t>QEQM2.1B16/17 Q2</t>
  </si>
  <si>
    <t>WHH2.1B16/17 Q2</t>
  </si>
  <si>
    <t>EDGH2.1B16/17 Q2</t>
  </si>
  <si>
    <t>ESUH2.1B16/17 Q2</t>
  </si>
  <si>
    <t>Frimley2.1B16/17 Q2</t>
  </si>
  <si>
    <t>MDGH2.1B16/17 Q2</t>
  </si>
  <si>
    <t>TWH2.1B16/17 Q2</t>
  </si>
  <si>
    <t>Medway2.1B16/17 Q2</t>
  </si>
  <si>
    <t>RSCH2.1B16/17 Q2</t>
  </si>
  <si>
    <t>SASH2.1B16/17 Q2</t>
  </si>
  <si>
    <t>STR2.1B16/17 Q2</t>
  </si>
  <si>
    <t>WOR2.1B16/17 Q2</t>
  </si>
  <si>
    <t>CRA2.1B16/17 Q2</t>
  </si>
  <si>
    <t>PORT2.1B16/17 Q2</t>
  </si>
  <si>
    <t>BEX2.1B16/17 Q2</t>
  </si>
  <si>
    <t>ENG2.1B16/17 Q2</t>
  </si>
  <si>
    <t>SEC2.1B16/17 Q2</t>
  </si>
  <si>
    <t>ASPH2.2B16/17 Q2</t>
  </si>
  <si>
    <t>PRH2.2B16/17 Q2</t>
  </si>
  <si>
    <t>RSC2.2B16/17 Q2</t>
  </si>
  <si>
    <t>DVH2.2B16/17 Q2</t>
  </si>
  <si>
    <t>K&amp;C2.2B16/17 Q2</t>
  </si>
  <si>
    <t>QEQM2.2B16/17 Q2</t>
  </si>
  <si>
    <t>WHH2.2B16/17 Q2</t>
  </si>
  <si>
    <t>EDGH2.2B16/17 Q2</t>
  </si>
  <si>
    <t>ESUH2.2B16/17 Q2</t>
  </si>
  <si>
    <t>Frimley2.2B16/17 Q2</t>
  </si>
  <si>
    <t>MDGH2.2B16/17 Q2</t>
  </si>
  <si>
    <t>TWH2.2B16/17 Q2</t>
  </si>
  <si>
    <t>Medway2.2B16/17 Q2</t>
  </si>
  <si>
    <t>RSCH2.2B16/17 Q2</t>
  </si>
  <si>
    <t>SASH2.2B16/17 Q2</t>
  </si>
  <si>
    <t>STR2.2B16/17 Q2</t>
  </si>
  <si>
    <t>WOR2.2B16/17 Q2</t>
  </si>
  <si>
    <t>CRA2.2B16/17 Q2</t>
  </si>
  <si>
    <t>PORT2.2B16/17 Q2</t>
  </si>
  <si>
    <t>BEX2.2B16/17 Q2</t>
  </si>
  <si>
    <t>ENG2.2B16/17 Q2</t>
  </si>
  <si>
    <t>SEC2.2B16/17 Q2</t>
  </si>
  <si>
    <t>ASPH2.3B16/17 Q2</t>
  </si>
  <si>
    <t>PRH2.3B16/17 Q2</t>
  </si>
  <si>
    <t>RSC2.3B16/17 Q2</t>
  </si>
  <si>
    <t>DVH2.3B16/17 Q2</t>
  </si>
  <si>
    <t>K&amp;C2.3B16/17 Q2</t>
  </si>
  <si>
    <t>QEQM2.3B16/17 Q2</t>
  </si>
  <si>
    <t>WHH2.3B16/17 Q2</t>
  </si>
  <si>
    <t>EDGH2.3B16/17 Q2</t>
  </si>
  <si>
    <t>ESUH2.3B16/17 Q2</t>
  </si>
  <si>
    <t>Frimley2.3B16/17 Q2</t>
  </si>
  <si>
    <t>MDGH2.3B16/17 Q2</t>
  </si>
  <si>
    <t>TWH2.3B16/17 Q2</t>
  </si>
  <si>
    <t>Medway2.3B16/17 Q2</t>
  </si>
  <si>
    <t>RSCH2.3B16/17 Q2</t>
  </si>
  <si>
    <t>SASH2.3B16/17 Q2</t>
  </si>
  <si>
    <t>STR2.3B16/17 Q2</t>
  </si>
  <si>
    <t>WOR2.3B16/17 Q2</t>
  </si>
  <si>
    <t>CRA2.3B16/17 Q2</t>
  </si>
  <si>
    <t>PORT2.3B16/17 Q2</t>
  </si>
  <si>
    <t>BEX2.3B16/17 Q2</t>
  </si>
  <si>
    <t>ENG2.3B16/17 Q2</t>
  </si>
  <si>
    <t>SEC2.3B16/17 Q2</t>
  </si>
  <si>
    <t>ASPHD316/17 Q2</t>
  </si>
  <si>
    <t>PRHD316/17 Q2</t>
  </si>
  <si>
    <t>RSCD316/17 Q2</t>
  </si>
  <si>
    <t>DVHD316/17 Q2</t>
  </si>
  <si>
    <t>K&amp;CD316/17 Q2</t>
  </si>
  <si>
    <t>QEQMD316/17 Q2</t>
  </si>
  <si>
    <t>WHHD316/17 Q2</t>
  </si>
  <si>
    <t>EDGHD316/17 Q2</t>
  </si>
  <si>
    <t>ESUHD316/17 Q2</t>
  </si>
  <si>
    <t>FrimleyD316/17 Q2</t>
  </si>
  <si>
    <t>MDGHD316/17 Q2</t>
  </si>
  <si>
    <t>TWHD316/17 Q2</t>
  </si>
  <si>
    <t>MedwayD316/17 Q2</t>
  </si>
  <si>
    <t>RSCHD316/17 Q2</t>
  </si>
  <si>
    <t>SASHD316/17 Q2</t>
  </si>
  <si>
    <t>STRD316/17 Q2</t>
  </si>
  <si>
    <t>WORD316/17 Q2</t>
  </si>
  <si>
    <t>CRAD316/17 Q2</t>
  </si>
  <si>
    <t>PORTD316/17 Q2</t>
  </si>
  <si>
    <t>BEXD316/17 Q2</t>
  </si>
  <si>
    <t>ENGD316/17 Q2</t>
  </si>
  <si>
    <t>SECD316/17 Q2</t>
  </si>
  <si>
    <t>ASPH3.1B16/17 Q2</t>
  </si>
  <si>
    <t>PRH3.1B16/17 Q2</t>
  </si>
  <si>
    <t>RSC3.1B16/17 Q2</t>
  </si>
  <si>
    <t>DVH3.1B16/17 Q2</t>
  </si>
  <si>
    <t>K&amp;C3.1B16/17 Q2</t>
  </si>
  <si>
    <t>QEQM3.1B16/17 Q2</t>
  </si>
  <si>
    <t>WHH3.1B16/17 Q2</t>
  </si>
  <si>
    <t>EDGH3.1B16/17 Q2</t>
  </si>
  <si>
    <t>ESUH3.1B16/17 Q2</t>
  </si>
  <si>
    <t>Frimley3.1B16/17 Q2</t>
  </si>
  <si>
    <t>MDGH3.1B16/17 Q2</t>
  </si>
  <si>
    <t>TWH3.1B16/17 Q2</t>
  </si>
  <si>
    <t>Medway3.1B16/17 Q2</t>
  </si>
  <si>
    <t>RSCH3.1B16/17 Q2</t>
  </si>
  <si>
    <t>SASH3.1B16/17 Q2</t>
  </si>
  <si>
    <t>STR3.1B16/17 Q2</t>
  </si>
  <si>
    <t>WOR3.1B16/17 Q2</t>
  </si>
  <si>
    <t>CRA3.1B16/17 Q2</t>
  </si>
  <si>
    <t>PORT3.1B16/17 Q2</t>
  </si>
  <si>
    <t>BEX3.1B16/17 Q2</t>
  </si>
  <si>
    <t>ENG3.1B16/17 Q2</t>
  </si>
  <si>
    <t>SEC3.1B16/17 Q2</t>
  </si>
  <si>
    <t>ASPH3.2B16/17 Q2</t>
  </si>
  <si>
    <t>PRH3.2B16/17 Q2</t>
  </si>
  <si>
    <t>RSC3.2B16/17 Q2</t>
  </si>
  <si>
    <t>DVH3.2B16/17 Q2</t>
  </si>
  <si>
    <t>K&amp;C3.2B16/17 Q2</t>
  </si>
  <si>
    <t>QEQM3.2B16/17 Q2</t>
  </si>
  <si>
    <t>WHH3.2B16/17 Q2</t>
  </si>
  <si>
    <t>EDGH3.2B16/17 Q2</t>
  </si>
  <si>
    <t>ESUH3.2B16/17 Q2</t>
  </si>
  <si>
    <t>Frimley3.2B16/17 Q2</t>
  </si>
  <si>
    <t>MDGH3.2B16/17 Q2</t>
  </si>
  <si>
    <t>TWH3.2B16/17 Q2</t>
  </si>
  <si>
    <t>Medway3.2B16/17 Q2</t>
  </si>
  <si>
    <t>RSCH3.2B16/17 Q2</t>
  </si>
  <si>
    <t>SASH3.2B16/17 Q2</t>
  </si>
  <si>
    <t>STR3.2B16/17 Q2</t>
  </si>
  <si>
    <t>WOR3.2B16/17 Q2</t>
  </si>
  <si>
    <t>CRA3.2B16/17 Q2</t>
  </si>
  <si>
    <t>PORT3.2B16/17 Q2</t>
  </si>
  <si>
    <t>BEX3.2B16/17 Q2</t>
  </si>
  <si>
    <t>ENG3.2B16/17 Q2</t>
  </si>
  <si>
    <t>SEC3.2B16/17 Q2</t>
  </si>
  <si>
    <t>ASPH3.3B16/17 Q2</t>
  </si>
  <si>
    <t>PRH3.3B16/17 Q2</t>
  </si>
  <si>
    <t>RSC3.3B16/17 Q2</t>
  </si>
  <si>
    <t>DVH3.3B16/17 Q2</t>
  </si>
  <si>
    <t>K&amp;C3.3B16/17 Q2</t>
  </si>
  <si>
    <t>QEQM3.3B16/17 Q2</t>
  </si>
  <si>
    <t>WHH3.3B16/17 Q2</t>
  </si>
  <si>
    <t>EDGH3.3B16/17 Q2</t>
  </si>
  <si>
    <t>ESUH3.3B16/17 Q2</t>
  </si>
  <si>
    <t>Frimley3.3B16/17 Q2</t>
  </si>
  <si>
    <t>MDGH3.3B16/17 Q2</t>
  </si>
  <si>
    <t>TWH3.3B16/17 Q2</t>
  </si>
  <si>
    <t>Medway3.3B16/17 Q2</t>
  </si>
  <si>
    <t>RSCH3.3B16/17 Q2</t>
  </si>
  <si>
    <t>SASH3.3B16/17 Q2</t>
  </si>
  <si>
    <t>STR3.3B16/17 Q2</t>
  </si>
  <si>
    <t>WOR3.3B16/17 Q2</t>
  </si>
  <si>
    <t>CRA3.3B16/17 Q2</t>
  </si>
  <si>
    <t>PORT3.3B16/17 Q2</t>
  </si>
  <si>
    <t>BEX3.3B16/17 Q2</t>
  </si>
  <si>
    <t>ENG3.3B16/17 Q2</t>
  </si>
  <si>
    <t>SEC3.3B16/17 Q2</t>
  </si>
  <si>
    <t>ASPH3.4B16/17 Q2</t>
  </si>
  <si>
    <t>PRH3.4B16/17 Q2</t>
  </si>
  <si>
    <t>RSC3.4B16/17 Q2</t>
  </si>
  <si>
    <t>DVH3.4B16/17 Q2</t>
  </si>
  <si>
    <t>K&amp;C3.4B16/17 Q2</t>
  </si>
  <si>
    <t>QEQM3.4B16/17 Q2</t>
  </si>
  <si>
    <t>WHH3.4B16/17 Q2</t>
  </si>
  <si>
    <t>EDGH3.4B16/17 Q2</t>
  </si>
  <si>
    <t>ESUH3.4B16/17 Q2</t>
  </si>
  <si>
    <t>Frimley3.4B16/17 Q2</t>
  </si>
  <si>
    <t>MDGH3.4B16/17 Q2</t>
  </si>
  <si>
    <t>TWH3.4B16/17 Q2</t>
  </si>
  <si>
    <t>Medway3.4B16/17 Q2</t>
  </si>
  <si>
    <t>RSCH3.4B16/17 Q2</t>
  </si>
  <si>
    <t>SASH3.4B16/17 Q2</t>
  </si>
  <si>
    <t>STR3.4B16/17 Q2</t>
  </si>
  <si>
    <t>WOR3.4B16/17 Q2</t>
  </si>
  <si>
    <t>CRA3.4B16/17 Q2</t>
  </si>
  <si>
    <t>PORT3.4B16/17 Q2</t>
  </si>
  <si>
    <t>BEX3.4B16/17 Q2</t>
  </si>
  <si>
    <t>ENG3.4B16/17 Q2</t>
  </si>
  <si>
    <t>SEC3.4B16/17 Q2</t>
  </si>
  <si>
    <t>ASPH3.5B16/17 Q2</t>
  </si>
  <si>
    <t>PRH3.5B16/17 Q2</t>
  </si>
  <si>
    <t>RSC3.5B16/17 Q2</t>
  </si>
  <si>
    <t>DVH3.5B16/17 Q2</t>
  </si>
  <si>
    <t>K&amp;C3.5B16/17 Q2</t>
  </si>
  <si>
    <t>QEQM3.5B16/17 Q2</t>
  </si>
  <si>
    <t>WHH3.5B16/17 Q2</t>
  </si>
  <si>
    <t>EDGH3.5B16/17 Q2</t>
  </si>
  <si>
    <t>ESUH3.5B16/17 Q2</t>
  </si>
  <si>
    <t>Frimley3.5B16/17 Q2</t>
  </si>
  <si>
    <t>MDGH3.5B16/17 Q2</t>
  </si>
  <si>
    <t>TWH3.5B16/17 Q2</t>
  </si>
  <si>
    <t>Medway3.5B16/17 Q2</t>
  </si>
  <si>
    <t>RSCH3.5B16/17 Q2</t>
  </si>
  <si>
    <t>SASH3.5B16/17 Q2</t>
  </si>
  <si>
    <t>STR3.5B16/17 Q2</t>
  </si>
  <si>
    <t>WOR3.5B16/17 Q2</t>
  </si>
  <si>
    <t>CRA3.5B16/17 Q2</t>
  </si>
  <si>
    <t>PORT3.5B16/17 Q2</t>
  </si>
  <si>
    <t>BEX3.5B16/17 Q2</t>
  </si>
  <si>
    <t>ENG3.5B16/17 Q2</t>
  </si>
  <si>
    <t>SEC3.5B16/17 Q2</t>
  </si>
  <si>
    <t>ASPHD416/17 Q2</t>
  </si>
  <si>
    <t>PRHD416/17 Q2</t>
  </si>
  <si>
    <t>RSCD416/17 Q2</t>
  </si>
  <si>
    <t>DVHD416/17 Q2</t>
  </si>
  <si>
    <t>K&amp;CD416/17 Q2</t>
  </si>
  <si>
    <t>QEQMD416/17 Q2</t>
  </si>
  <si>
    <t>WHHD416/17 Q2</t>
  </si>
  <si>
    <t>EDGHD416/17 Q2</t>
  </si>
  <si>
    <t>ESUHD416/17 Q2</t>
  </si>
  <si>
    <t>FrimleyD416/17 Q2</t>
  </si>
  <si>
    <t>MDGHD416/17 Q2</t>
  </si>
  <si>
    <t>TWHD416/17 Q2</t>
  </si>
  <si>
    <t>MedwayD416/17 Q2</t>
  </si>
  <si>
    <t>RSCHD416/17 Q2</t>
  </si>
  <si>
    <t>SASHD416/17 Q2</t>
  </si>
  <si>
    <t>STRD416/17 Q2</t>
  </si>
  <si>
    <t>WORD416/17 Q2</t>
  </si>
  <si>
    <t>CRAD416/17 Q2</t>
  </si>
  <si>
    <t>PORTD416/17 Q2</t>
  </si>
  <si>
    <t>BEXD416/17 Q2</t>
  </si>
  <si>
    <t>ENGD416/17 Q2</t>
  </si>
  <si>
    <t>SECD416/17 Q2</t>
  </si>
  <si>
    <t>ASPH4.1B16/17 Q2</t>
  </si>
  <si>
    <t>PRH4.1B16/17 Q2</t>
  </si>
  <si>
    <t>RSC4.1B16/17 Q2</t>
  </si>
  <si>
    <t>DVH4.1B16/17 Q2</t>
  </si>
  <si>
    <t>K&amp;C4.1B16/17 Q2</t>
  </si>
  <si>
    <t>QEQM4.1B16/17 Q2</t>
  </si>
  <si>
    <t>WHH4.1B16/17 Q2</t>
  </si>
  <si>
    <t>EDGH4.1B16/17 Q2</t>
  </si>
  <si>
    <t>ESUH4.1B16/17 Q2</t>
  </si>
  <si>
    <t>Frimley4.1B16/17 Q2</t>
  </si>
  <si>
    <t>MDGH4.1B16/17 Q2</t>
  </si>
  <si>
    <t>TWH4.1B16/17 Q2</t>
  </si>
  <si>
    <t>Medway4.1B16/17 Q2</t>
  </si>
  <si>
    <t>RSCH4.1B16/17 Q2</t>
  </si>
  <si>
    <t>SASH4.1B16/17 Q2</t>
  </si>
  <si>
    <t>STR4.1B16/17 Q2</t>
  </si>
  <si>
    <t>WOR4.1B16/17 Q2</t>
  </si>
  <si>
    <t>CRA4.1B16/17 Q2</t>
  </si>
  <si>
    <t>PORT4.1B16/17 Q2</t>
  </si>
  <si>
    <t>BEX4.1B16/17 Q2</t>
  </si>
  <si>
    <t>ENG4.1B16/17 Q2</t>
  </si>
  <si>
    <t>SEC4.1B16/17 Q2</t>
  </si>
  <si>
    <t>ASPH4.2B16/17 Q2</t>
  </si>
  <si>
    <t>PRH4.2B16/17 Q2</t>
  </si>
  <si>
    <t>RSC4.2B16/17 Q2</t>
  </si>
  <si>
    <t>DVH4.2B16/17 Q2</t>
  </si>
  <si>
    <t>K&amp;C4.2B16/17 Q2</t>
  </si>
  <si>
    <t>QEQM4.2B16/17 Q2</t>
  </si>
  <si>
    <t>WHH4.2B16/17 Q2</t>
  </si>
  <si>
    <t>EDGH4.2B16/17 Q2</t>
  </si>
  <si>
    <t>ESUH4.2B16/17 Q2</t>
  </si>
  <si>
    <t>Frimley4.2B16/17 Q2</t>
  </si>
  <si>
    <t>MDGH4.2B16/17 Q2</t>
  </si>
  <si>
    <t>TWH4.2B16/17 Q2</t>
  </si>
  <si>
    <t>Medway4.2B16/17 Q2</t>
  </si>
  <si>
    <t>RSCH4.2B16/17 Q2</t>
  </si>
  <si>
    <t>SASH4.2B16/17 Q2</t>
  </si>
  <si>
    <t>STR4.2B16/17 Q2</t>
  </si>
  <si>
    <t>WOR4.2B16/17 Q2</t>
  </si>
  <si>
    <t>CRA4.2B16/17 Q2</t>
  </si>
  <si>
    <t>PORT4.2B16/17 Q2</t>
  </si>
  <si>
    <t>BEX4.2B16/17 Q2</t>
  </si>
  <si>
    <t>ENG4.2B16/17 Q2</t>
  </si>
  <si>
    <t>SEC4.2B16/17 Q2</t>
  </si>
  <si>
    <t>ASPH4.3B16/17 Q2</t>
  </si>
  <si>
    <t>PRH4.3B16/17 Q2</t>
  </si>
  <si>
    <t>RSC4.3B16/17 Q2</t>
  </si>
  <si>
    <t>DVH4.3B16/17 Q2</t>
  </si>
  <si>
    <t>K&amp;C4.3B16/17 Q2</t>
  </si>
  <si>
    <t>QEQM4.3B16/17 Q2</t>
  </si>
  <si>
    <t>WHH4.3B16/17 Q2</t>
  </si>
  <si>
    <t>EDGH4.3B16/17 Q2</t>
  </si>
  <si>
    <t>ESUH4.3B16/17 Q2</t>
  </si>
  <si>
    <t>Frimley4.3B16/17 Q2</t>
  </si>
  <si>
    <t>MDGH4.3B16/17 Q2</t>
  </si>
  <si>
    <t>TWH4.3B16/17 Q2</t>
  </si>
  <si>
    <t>Medway4.3B16/17 Q2</t>
  </si>
  <si>
    <t>RSCH4.3B16/17 Q2</t>
  </si>
  <si>
    <t>SASH4.3B16/17 Q2</t>
  </si>
  <si>
    <t>STR4.3B16/17 Q2</t>
  </si>
  <si>
    <t>WOR4.3B16/17 Q2</t>
  </si>
  <si>
    <t>CRA4.3B16/17 Q2</t>
  </si>
  <si>
    <t>PORT4.3B16/17 Q2</t>
  </si>
  <si>
    <t>BEX4.3B16/17 Q2</t>
  </si>
  <si>
    <t>ENG4.3B16/17 Q2</t>
  </si>
  <si>
    <t>SEC4.3B16/17 Q2</t>
  </si>
  <si>
    <t>ASPH4.4B16/17 Q2</t>
  </si>
  <si>
    <t>PRH4.4B16/17 Q2</t>
  </si>
  <si>
    <t>RSC4.4B16/17 Q2</t>
  </si>
  <si>
    <t>DVH4.4B16/17 Q2</t>
  </si>
  <si>
    <t>K&amp;C4.4B16/17 Q2</t>
  </si>
  <si>
    <t>QEQM4.4B16/17 Q2</t>
  </si>
  <si>
    <t>WHH4.4B16/17 Q2</t>
  </si>
  <si>
    <t>EDGH4.4B16/17 Q2</t>
  </si>
  <si>
    <t>ESUH4.4B16/17 Q2</t>
  </si>
  <si>
    <t>Frimley4.4B16/17 Q2</t>
  </si>
  <si>
    <t>MDGH4.4B16/17 Q2</t>
  </si>
  <si>
    <t>TWH4.4B16/17 Q2</t>
  </si>
  <si>
    <t>Medway4.4B16/17 Q2</t>
  </si>
  <si>
    <t>RSCH4.4B16/17 Q2</t>
  </si>
  <si>
    <t>SASH4.4B16/17 Q2</t>
  </si>
  <si>
    <t>STR4.4B16/17 Q2</t>
  </si>
  <si>
    <t>WOR4.4B16/17 Q2</t>
  </si>
  <si>
    <t>CRA4.4B16/17 Q2</t>
  </si>
  <si>
    <t>PORT4.4B16/17 Q2</t>
  </si>
  <si>
    <t>BEX4.4B16/17 Q2</t>
  </si>
  <si>
    <t>ENG4.4B16/17 Q2</t>
  </si>
  <si>
    <t>SEC4.4B16/17 Q2</t>
  </si>
  <si>
    <t>ASPH4.5B16/17 Q2</t>
  </si>
  <si>
    <t>PRH4.5B16/17 Q2</t>
  </si>
  <si>
    <t>RSC4.5B16/17 Q2</t>
  </si>
  <si>
    <t>DVH4.5B16/17 Q2</t>
  </si>
  <si>
    <t>K&amp;C4.5B16/17 Q2</t>
  </si>
  <si>
    <t>QEQM4.5B16/17 Q2</t>
  </si>
  <si>
    <t>WHH4.5B16/17 Q2</t>
  </si>
  <si>
    <t>EDGH4.5B16/17 Q2</t>
  </si>
  <si>
    <t>ESUH4.5B16/17 Q2</t>
  </si>
  <si>
    <t>Frimley4.5B16/17 Q2</t>
  </si>
  <si>
    <t>MDGH4.5B16/17 Q2</t>
  </si>
  <si>
    <t>TWH4.5B16/17 Q2</t>
  </si>
  <si>
    <t>Medway4.5B16/17 Q2</t>
  </si>
  <si>
    <t>RSCH4.5B16/17 Q2</t>
  </si>
  <si>
    <t>SASH4.5B16/17 Q2</t>
  </si>
  <si>
    <t>STR4.5B16/17 Q2</t>
  </si>
  <si>
    <t>WOR4.5B16/17 Q2</t>
  </si>
  <si>
    <t>CRA4.5B16/17 Q2</t>
  </si>
  <si>
    <t>PORT4.5B16/17 Q2</t>
  </si>
  <si>
    <t>BEX4.5B16/17 Q2</t>
  </si>
  <si>
    <t>ENG4.5B16/17 Q2</t>
  </si>
  <si>
    <t>SEC4.5B16/17 Q2</t>
  </si>
  <si>
    <t>ASPH4.6B16/17 Q2</t>
  </si>
  <si>
    <t>PRH4.6B16/17 Q2</t>
  </si>
  <si>
    <t>RSC4.6B16/17 Q2</t>
  </si>
  <si>
    <t>DVH4.6B16/17 Q2</t>
  </si>
  <si>
    <t>K&amp;C4.6B16/17 Q2</t>
  </si>
  <si>
    <t>QEQM4.6B16/17 Q2</t>
  </si>
  <si>
    <t>WHH4.6B16/17 Q2</t>
  </si>
  <si>
    <t>EDGH4.6B16/17 Q2</t>
  </si>
  <si>
    <t>ESUH4.6B16/17 Q2</t>
  </si>
  <si>
    <t>Frimley4.6B16/17 Q2</t>
  </si>
  <si>
    <t>MDGH4.6B16/17 Q2</t>
  </si>
  <si>
    <t>TWH4.6B16/17 Q2</t>
  </si>
  <si>
    <t>Medway4.6B16/17 Q2</t>
  </si>
  <si>
    <t>RSCH4.6B16/17 Q2</t>
  </si>
  <si>
    <t>SASH4.6B16/17 Q2</t>
  </si>
  <si>
    <t>STR4.6B16/17 Q2</t>
  </si>
  <si>
    <t>WOR4.6B16/17 Q2</t>
  </si>
  <si>
    <t>CRA4.6B16/17 Q2</t>
  </si>
  <si>
    <t>PORT4.6B16/17 Q2</t>
  </si>
  <si>
    <t>BEX4.6B16/17 Q2</t>
  </si>
  <si>
    <t>ENG4.6B16/17 Q2</t>
  </si>
  <si>
    <t>SEC4.6B16/17 Q2</t>
  </si>
  <si>
    <t>ASPHD516/17 Q2</t>
  </si>
  <si>
    <t>PRHD516/17 Q2</t>
  </si>
  <si>
    <t>RSCD516/17 Q2</t>
  </si>
  <si>
    <t>DVHD516/17 Q2</t>
  </si>
  <si>
    <t>K&amp;CD516/17 Q2</t>
  </si>
  <si>
    <t>QEQMD516/17 Q2</t>
  </si>
  <si>
    <t>WHHD516/17 Q2</t>
  </si>
  <si>
    <t>EDGHD516/17 Q2</t>
  </si>
  <si>
    <t>ESUHD516/17 Q2</t>
  </si>
  <si>
    <t>FrimleyD516/17 Q2</t>
  </si>
  <si>
    <t>MDGHD516/17 Q2</t>
  </si>
  <si>
    <t>TWHD516/17 Q2</t>
  </si>
  <si>
    <t>MedwayD516/17 Q2</t>
  </si>
  <si>
    <t>RSCHD516/17 Q2</t>
  </si>
  <si>
    <t>SASHD516/17 Q2</t>
  </si>
  <si>
    <t>STRD516/17 Q2</t>
  </si>
  <si>
    <t>WORD516/17 Q2</t>
  </si>
  <si>
    <t>CRAD516/17 Q2</t>
  </si>
  <si>
    <t>PORTD516/17 Q2</t>
  </si>
  <si>
    <t>BEXD516/17 Q2</t>
  </si>
  <si>
    <t>ENGD516/17 Q2</t>
  </si>
  <si>
    <t>SECD516/17 Q2</t>
  </si>
  <si>
    <t>ASPH5.1B16/17 Q2</t>
  </si>
  <si>
    <t>PRH5.1B16/17 Q2</t>
  </si>
  <si>
    <t>RSC5.1B16/17 Q2</t>
  </si>
  <si>
    <t>DVH5.1B16/17 Q2</t>
  </si>
  <si>
    <t>K&amp;C5.1B16/17 Q2</t>
  </si>
  <si>
    <t>QEQM5.1B16/17 Q2</t>
  </si>
  <si>
    <t>WHH5.1B16/17 Q2</t>
  </si>
  <si>
    <t>EDGH5.1B16/17 Q2</t>
  </si>
  <si>
    <t>ESUH5.1B16/17 Q2</t>
  </si>
  <si>
    <t>Frimley5.1B16/17 Q2</t>
  </si>
  <si>
    <t>MDGH5.1B16/17 Q2</t>
  </si>
  <si>
    <t>TWH5.1B16/17 Q2</t>
  </si>
  <si>
    <t>Medway5.1B16/17 Q2</t>
  </si>
  <si>
    <t>RSCH5.1B16/17 Q2</t>
  </si>
  <si>
    <t>SASH5.1B16/17 Q2</t>
  </si>
  <si>
    <t>STR5.1B16/17 Q2</t>
  </si>
  <si>
    <t>WOR5.1B16/17 Q2</t>
  </si>
  <si>
    <t>CRA5.1B16/17 Q2</t>
  </si>
  <si>
    <t>PORT5.1B16/17 Q2</t>
  </si>
  <si>
    <t>BEX5.1B16/17 Q2</t>
  </si>
  <si>
    <t>ENG5.1B16/17 Q2</t>
  </si>
  <si>
    <t>SEC5.1B16/17 Q2</t>
  </si>
  <si>
    <t>ASPH5.2B16/17 Q2</t>
  </si>
  <si>
    <t>PRH5.2B16/17 Q2</t>
  </si>
  <si>
    <t>RSC5.2B16/17 Q2</t>
  </si>
  <si>
    <t>DVH5.2B16/17 Q2</t>
  </si>
  <si>
    <t>K&amp;C5.2B16/17 Q2</t>
  </si>
  <si>
    <t>QEQM5.2B16/17 Q2</t>
  </si>
  <si>
    <t>WHH5.2B16/17 Q2</t>
  </si>
  <si>
    <t>EDGH5.2B16/17 Q2</t>
  </si>
  <si>
    <t>ESUH5.2B16/17 Q2</t>
  </si>
  <si>
    <t>Frimley5.2B16/17 Q2</t>
  </si>
  <si>
    <t>MDGH5.2B16/17 Q2</t>
  </si>
  <si>
    <t>TWH5.2B16/17 Q2</t>
  </si>
  <si>
    <t>Medway5.2B16/17 Q2</t>
  </si>
  <si>
    <t>RSCH5.2B16/17 Q2</t>
  </si>
  <si>
    <t>SASH5.2B16/17 Q2</t>
  </si>
  <si>
    <t>STR5.2B16/17 Q2</t>
  </si>
  <si>
    <t>WOR5.2B16/17 Q2</t>
  </si>
  <si>
    <t>CRA5.2B16/17 Q2</t>
  </si>
  <si>
    <t>PORT5.2B16/17 Q2</t>
  </si>
  <si>
    <t>BEX5.2B16/17 Q2</t>
  </si>
  <si>
    <t>ENG5.2B16/17 Q2</t>
  </si>
  <si>
    <t>SEC5.2B16/17 Q2</t>
  </si>
  <si>
    <t>ASPH5.3B16/17 Q2</t>
  </si>
  <si>
    <t>PRH5.3B16/17 Q2</t>
  </si>
  <si>
    <t>RSC5.3B16/17 Q2</t>
  </si>
  <si>
    <t>DVH5.3B16/17 Q2</t>
  </si>
  <si>
    <t>K&amp;C5.3B16/17 Q2</t>
  </si>
  <si>
    <t>QEQM5.3B16/17 Q2</t>
  </si>
  <si>
    <t>WHH5.3B16/17 Q2</t>
  </si>
  <si>
    <t>EDGH5.3B16/17 Q2</t>
  </si>
  <si>
    <t>ESUH5.3B16/17 Q2</t>
  </si>
  <si>
    <t>Frimley5.3B16/17 Q2</t>
  </si>
  <si>
    <t>MDGH5.3B16/17 Q2</t>
  </si>
  <si>
    <t>TWH5.3B16/17 Q2</t>
  </si>
  <si>
    <t>Medway5.3B16/17 Q2</t>
  </si>
  <si>
    <t>RSCH5.3B16/17 Q2</t>
  </si>
  <si>
    <t>SASH5.3B16/17 Q2</t>
  </si>
  <si>
    <t>STR5.3B16/17 Q2</t>
  </si>
  <si>
    <t>WOR5.3B16/17 Q2</t>
  </si>
  <si>
    <t>CRA5.3B16/17 Q2</t>
  </si>
  <si>
    <t>PORT5.3B16/17 Q2</t>
  </si>
  <si>
    <t>BEX5.3B16/17 Q2</t>
  </si>
  <si>
    <t>ENG5.3B16/17 Q2</t>
  </si>
  <si>
    <t>SEC5.3B16/17 Q2</t>
  </si>
  <si>
    <t>ASPH5.4B16/17 Q2</t>
  </si>
  <si>
    <t>PRH5.4B16/17 Q2</t>
  </si>
  <si>
    <t>RSC5.4B16/17 Q2</t>
  </si>
  <si>
    <t>DVH5.4B16/17 Q2</t>
  </si>
  <si>
    <t>K&amp;C5.4B16/17 Q2</t>
  </si>
  <si>
    <t>QEQM5.4B16/17 Q2</t>
  </si>
  <si>
    <t>WHH5.4B16/17 Q2</t>
  </si>
  <si>
    <t>EDGH5.4B16/17 Q2</t>
  </si>
  <si>
    <t>ESUH5.4B16/17 Q2</t>
  </si>
  <si>
    <t>Frimley5.4B16/17 Q2</t>
  </si>
  <si>
    <t>MDGH5.4B16/17 Q2</t>
  </si>
  <si>
    <t>TWH5.4B16/17 Q2</t>
  </si>
  <si>
    <t>Medway5.4B16/17 Q2</t>
  </si>
  <si>
    <t>RSCH5.4B16/17 Q2</t>
  </si>
  <si>
    <t>SASH5.4B16/17 Q2</t>
  </si>
  <si>
    <t>STR5.4B16/17 Q2</t>
  </si>
  <si>
    <t>WOR5.4B16/17 Q2</t>
  </si>
  <si>
    <t>CRA5.4B16/17 Q2</t>
  </si>
  <si>
    <t>PORT5.4B16/17 Q2</t>
  </si>
  <si>
    <t>BEX5.4B16/17 Q2</t>
  </si>
  <si>
    <t>ENG5.4B16/17 Q2</t>
  </si>
  <si>
    <t>SEC5.4B16/17 Q2</t>
  </si>
  <si>
    <t>ASPHD616/17 Q2</t>
  </si>
  <si>
    <t>PRHD616/17 Q2</t>
  </si>
  <si>
    <t>RSCD616/17 Q2</t>
  </si>
  <si>
    <t>DVHD616/17 Q2</t>
  </si>
  <si>
    <t>K&amp;CD616/17 Q2</t>
  </si>
  <si>
    <t>QEQMD616/17 Q2</t>
  </si>
  <si>
    <t>WHHD616/17 Q2</t>
  </si>
  <si>
    <t>EDGHD616/17 Q2</t>
  </si>
  <si>
    <t>ESUHD616/17 Q2</t>
  </si>
  <si>
    <t>FrimleyD616/17 Q2</t>
  </si>
  <si>
    <t>MDGHD616/17 Q2</t>
  </si>
  <si>
    <t>TWHD616/17 Q2</t>
  </si>
  <si>
    <t>MedwayD616/17 Q2</t>
  </si>
  <si>
    <t>RSCHD616/17 Q2</t>
  </si>
  <si>
    <t>SASHD616/17 Q2</t>
  </si>
  <si>
    <t>STRD616/17 Q2</t>
  </si>
  <si>
    <t>WORD616/17 Q2</t>
  </si>
  <si>
    <t>CRAD616/17 Q2</t>
  </si>
  <si>
    <t>PORTD616/17 Q2</t>
  </si>
  <si>
    <t>BEXD616/17 Q2</t>
  </si>
  <si>
    <t>ENGD616/17 Q2</t>
  </si>
  <si>
    <t>SECD616/17 Q2</t>
  </si>
  <si>
    <t>ASPH6.1B16/17 Q2</t>
  </si>
  <si>
    <t>PRH6.1B16/17 Q2</t>
  </si>
  <si>
    <t>RSC6.1B16/17 Q2</t>
  </si>
  <si>
    <t>DVH6.1B16/17 Q2</t>
  </si>
  <si>
    <t>K&amp;C6.1B16/17 Q2</t>
  </si>
  <si>
    <t>QEQM6.1B16/17 Q2</t>
  </si>
  <si>
    <t>WHH6.1B16/17 Q2</t>
  </si>
  <si>
    <t>EDGH6.1B16/17 Q2</t>
  </si>
  <si>
    <t>ESUH6.1B16/17 Q2</t>
  </si>
  <si>
    <t>Frimley6.1B16/17 Q2</t>
  </si>
  <si>
    <t>MDGH6.1B16/17 Q2</t>
  </si>
  <si>
    <t>TWH6.1B16/17 Q2</t>
  </si>
  <si>
    <t>Medway6.1B16/17 Q2</t>
  </si>
  <si>
    <t>RSCH6.1B16/17 Q2</t>
  </si>
  <si>
    <t>SASH6.1B16/17 Q2</t>
  </si>
  <si>
    <t>STR6.1B16/17 Q2</t>
  </si>
  <si>
    <t>WOR6.1B16/17 Q2</t>
  </si>
  <si>
    <t>CRA6.1B16/17 Q2</t>
  </si>
  <si>
    <t>PORT6.1B16/17 Q2</t>
  </si>
  <si>
    <t>BEX6.1B16/17 Q2</t>
  </si>
  <si>
    <t>ENG6.1B16/17 Q2</t>
  </si>
  <si>
    <t>SEC6.1B16/17 Q2</t>
  </si>
  <si>
    <t>ASPH6.2B16/17 Q2</t>
  </si>
  <si>
    <t>PRH6.2B16/17 Q2</t>
  </si>
  <si>
    <t>RSC6.2B16/17 Q2</t>
  </si>
  <si>
    <t>DVH6.2B16/17 Q2</t>
  </si>
  <si>
    <t>K&amp;C6.2B16/17 Q2</t>
  </si>
  <si>
    <t>QEQM6.2B16/17 Q2</t>
  </si>
  <si>
    <t>WHH6.2B16/17 Q2</t>
  </si>
  <si>
    <t>EDGH6.2B16/17 Q2</t>
  </si>
  <si>
    <t>ESUH6.2B16/17 Q2</t>
  </si>
  <si>
    <t>Frimley6.2B16/17 Q2</t>
  </si>
  <si>
    <t>MDGH6.2B16/17 Q2</t>
  </si>
  <si>
    <t>TWH6.2B16/17 Q2</t>
  </si>
  <si>
    <t>Medway6.2B16/17 Q2</t>
  </si>
  <si>
    <t>RSCH6.2B16/17 Q2</t>
  </si>
  <si>
    <t>SASH6.2B16/17 Q2</t>
  </si>
  <si>
    <t>STR6.2B16/17 Q2</t>
  </si>
  <si>
    <t>WOR6.2B16/17 Q2</t>
  </si>
  <si>
    <t>CRA6.2B16/17 Q2</t>
  </si>
  <si>
    <t>PORT6.2B16/17 Q2</t>
  </si>
  <si>
    <t>BEX6.2B16/17 Q2</t>
  </si>
  <si>
    <t>ENG6.2B16/17 Q2</t>
  </si>
  <si>
    <t>SEC6.2B16/17 Q2</t>
  </si>
  <si>
    <t>ASPH6.3B16/17 Q2</t>
  </si>
  <si>
    <t>PRH6.3B16/17 Q2</t>
  </si>
  <si>
    <t>RSC6.3B16/17 Q2</t>
  </si>
  <si>
    <t>DVH6.3B16/17 Q2</t>
  </si>
  <si>
    <t>K&amp;C6.3B16/17 Q2</t>
  </si>
  <si>
    <t>QEQM6.3B16/17 Q2</t>
  </si>
  <si>
    <t>WHH6.3B16/17 Q2</t>
  </si>
  <si>
    <t>EDGH6.3B16/17 Q2</t>
  </si>
  <si>
    <t>ESUH6.3B16/17 Q2</t>
  </si>
  <si>
    <t>Frimley6.3B16/17 Q2</t>
  </si>
  <si>
    <t>MDGH6.3B16/17 Q2</t>
  </si>
  <si>
    <t>TWH6.3B16/17 Q2</t>
  </si>
  <si>
    <t>Medway6.3B16/17 Q2</t>
  </si>
  <si>
    <t>RSCH6.3B16/17 Q2</t>
  </si>
  <si>
    <t>SASH6.3B16/17 Q2</t>
  </si>
  <si>
    <t>STR6.3B16/17 Q2</t>
  </si>
  <si>
    <t>WOR6.3B16/17 Q2</t>
  </si>
  <si>
    <t>CRA6.3B16/17 Q2</t>
  </si>
  <si>
    <t>PORT6.3B16/17 Q2</t>
  </si>
  <si>
    <t>BEX6.3B16/17 Q2</t>
  </si>
  <si>
    <t>ENG6.3B16/17 Q2</t>
  </si>
  <si>
    <t>SEC6.3B16/17 Q2</t>
  </si>
  <si>
    <t>ASPH6.4B16/17 Q2</t>
  </si>
  <si>
    <t>PRH6.4B16/17 Q2</t>
  </si>
  <si>
    <t>RSC6.4B16/17 Q2</t>
  </si>
  <si>
    <t>DVH6.4B16/17 Q2</t>
  </si>
  <si>
    <t>K&amp;C6.4B16/17 Q2</t>
  </si>
  <si>
    <t>QEQM6.4B16/17 Q2</t>
  </si>
  <si>
    <t>WHH6.4B16/17 Q2</t>
  </si>
  <si>
    <t>EDGH6.4B16/17 Q2</t>
  </si>
  <si>
    <t>ESUH6.4B16/17 Q2</t>
  </si>
  <si>
    <t>Frimley6.4B16/17 Q2</t>
  </si>
  <si>
    <t>MDGH6.4B16/17 Q2</t>
  </si>
  <si>
    <t>TWH6.4B16/17 Q2</t>
  </si>
  <si>
    <t>Medway6.4B16/17 Q2</t>
  </si>
  <si>
    <t>RSCH6.4B16/17 Q2</t>
  </si>
  <si>
    <t>SASH6.4B16/17 Q2</t>
  </si>
  <si>
    <t>STR6.4B16/17 Q2</t>
  </si>
  <si>
    <t>WOR6.4B16/17 Q2</t>
  </si>
  <si>
    <t>CRA6.4B16/17 Q2</t>
  </si>
  <si>
    <t>PORT6.4B16/17 Q2</t>
  </si>
  <si>
    <t>BEX6.4B16/17 Q2</t>
  </si>
  <si>
    <t>ENG6.4B16/17 Q2</t>
  </si>
  <si>
    <t>SEC6.4B16/17 Q2</t>
  </si>
  <si>
    <t>ASPHD716/17 Q2</t>
  </si>
  <si>
    <t>PRHD716/17 Q2</t>
  </si>
  <si>
    <t>RSCD716/17 Q2</t>
  </si>
  <si>
    <t>DVHD716/17 Q2</t>
  </si>
  <si>
    <t>K&amp;CD716/17 Q2</t>
  </si>
  <si>
    <t>QEQMD716/17 Q2</t>
  </si>
  <si>
    <t>WHHD716/17 Q2</t>
  </si>
  <si>
    <t>EDGHD716/17 Q2</t>
  </si>
  <si>
    <t>ESUHD716/17 Q2</t>
  </si>
  <si>
    <t>FrimleyD716/17 Q2</t>
  </si>
  <si>
    <t>MDGHD716/17 Q2</t>
  </si>
  <si>
    <t>TWHD716/17 Q2</t>
  </si>
  <si>
    <t>MedwayD716/17 Q2</t>
  </si>
  <si>
    <t>RSCHD716/17 Q2</t>
  </si>
  <si>
    <t>SASHD716/17 Q2</t>
  </si>
  <si>
    <t>STRD716/17 Q2</t>
  </si>
  <si>
    <t>WORD716/17 Q2</t>
  </si>
  <si>
    <t>CRAD716/17 Q2</t>
  </si>
  <si>
    <t>PORTD716/17 Q2</t>
  </si>
  <si>
    <t>BEXD716/17 Q2</t>
  </si>
  <si>
    <t>ENGD716/17 Q2</t>
  </si>
  <si>
    <t>SECD716/17 Q2</t>
  </si>
  <si>
    <t>ASPH7.1B16/17 Q2</t>
  </si>
  <si>
    <t>PRH7.1B16/17 Q2</t>
  </si>
  <si>
    <t>RSC7.1B16/17 Q2</t>
  </si>
  <si>
    <t>DVH7.1B16/17 Q2</t>
  </si>
  <si>
    <t>K&amp;C7.1B16/17 Q2</t>
  </si>
  <si>
    <t>QEQM7.1B16/17 Q2</t>
  </si>
  <si>
    <t>WHH7.1B16/17 Q2</t>
  </si>
  <si>
    <t>EDGH7.1B16/17 Q2</t>
  </si>
  <si>
    <t>ESUH7.1B16/17 Q2</t>
  </si>
  <si>
    <t>Frimley7.1B16/17 Q2</t>
  </si>
  <si>
    <t>MDGH7.1B16/17 Q2</t>
  </si>
  <si>
    <t>TWH7.1B16/17 Q2</t>
  </si>
  <si>
    <t>Medway7.1B16/17 Q2</t>
  </si>
  <si>
    <t>RSCH7.1B16/17 Q2</t>
  </si>
  <si>
    <t>SASH7.1B16/17 Q2</t>
  </si>
  <si>
    <t>STR7.1B16/17 Q2</t>
  </si>
  <si>
    <t>WOR7.1B16/17 Q2</t>
  </si>
  <si>
    <t>CRA7.1B16/17 Q2</t>
  </si>
  <si>
    <t>PORT7.1B16/17 Q2</t>
  </si>
  <si>
    <t>BEX7.1B16/17 Q2</t>
  </si>
  <si>
    <t>ENG7.1B16/17 Q2</t>
  </si>
  <si>
    <t>SEC7.1B16/17 Q2</t>
  </si>
  <si>
    <t>ASPH7.2B16/17 Q2</t>
  </si>
  <si>
    <t>PRH7.2B16/17 Q2</t>
  </si>
  <si>
    <t>RSC7.2B16/17 Q2</t>
  </si>
  <si>
    <t>DVH7.2B16/17 Q2</t>
  </si>
  <si>
    <t>K&amp;C7.2B16/17 Q2</t>
  </si>
  <si>
    <t>QEQM7.2B16/17 Q2</t>
  </si>
  <si>
    <t>WHH7.2B16/17 Q2</t>
  </si>
  <si>
    <t>EDGH7.2B16/17 Q2</t>
  </si>
  <si>
    <t>ESUH7.2B16/17 Q2</t>
  </si>
  <si>
    <t>Frimley7.2B16/17 Q2</t>
  </si>
  <si>
    <t>MDGH7.2B16/17 Q2</t>
  </si>
  <si>
    <t>TWH7.2B16/17 Q2</t>
  </si>
  <si>
    <t>Medway7.2B16/17 Q2</t>
  </si>
  <si>
    <t>RSCH7.2B16/17 Q2</t>
  </si>
  <si>
    <t>SASH7.2B16/17 Q2</t>
  </si>
  <si>
    <t>STR7.2B16/17 Q2</t>
  </si>
  <si>
    <t>WOR7.2B16/17 Q2</t>
  </si>
  <si>
    <t>CRA7.2B16/17 Q2</t>
  </si>
  <si>
    <t>PORT7.2B16/17 Q2</t>
  </si>
  <si>
    <t>BEX7.2B16/17 Q2</t>
  </si>
  <si>
    <t>ENG7.2B16/17 Q2</t>
  </si>
  <si>
    <t>SEC7.2B16/17 Q2</t>
  </si>
  <si>
    <t>ASPH7.3B16/17 Q2</t>
  </si>
  <si>
    <t>PRH7.3B16/17 Q2</t>
  </si>
  <si>
    <t>RSC7.3B16/17 Q2</t>
  </si>
  <si>
    <t>DVH7.3B16/17 Q2</t>
  </si>
  <si>
    <t>K&amp;C7.3B16/17 Q2</t>
  </si>
  <si>
    <t>QEQM7.3B16/17 Q2</t>
  </si>
  <si>
    <t>WHH7.3B16/17 Q2</t>
  </si>
  <si>
    <t>EDGH7.3B16/17 Q2</t>
  </si>
  <si>
    <t>ESUH7.3B16/17 Q2</t>
  </si>
  <si>
    <t>Frimley7.3B16/17 Q2</t>
  </si>
  <si>
    <t>MDGH7.3B16/17 Q2</t>
  </si>
  <si>
    <t>TWH7.3B16/17 Q2</t>
  </si>
  <si>
    <t>Medway7.3B16/17 Q2</t>
  </si>
  <si>
    <t>RSCH7.3B16/17 Q2</t>
  </si>
  <si>
    <t>SASH7.3B16/17 Q2</t>
  </si>
  <si>
    <t>STR7.3B16/17 Q2</t>
  </si>
  <si>
    <t>WOR7.3B16/17 Q2</t>
  </si>
  <si>
    <t>CRA7.3B16/17 Q2</t>
  </si>
  <si>
    <t>PORT7.3B16/17 Q2</t>
  </si>
  <si>
    <t>BEX7.3B16/17 Q2</t>
  </si>
  <si>
    <t>ENG7.3B16/17 Q2</t>
  </si>
  <si>
    <t>SEC7.3B16/17 Q2</t>
  </si>
  <si>
    <t>ASPH7.4B16/17 Q2</t>
  </si>
  <si>
    <t>PRH7.4B16/17 Q2</t>
  </si>
  <si>
    <t>RSC7.4B16/17 Q2</t>
  </si>
  <si>
    <t>DVH7.4B16/17 Q2</t>
  </si>
  <si>
    <t>K&amp;C7.4B16/17 Q2</t>
  </si>
  <si>
    <t>QEQM7.4B16/17 Q2</t>
  </si>
  <si>
    <t>WHH7.4B16/17 Q2</t>
  </si>
  <si>
    <t>EDGH7.4B16/17 Q2</t>
  </si>
  <si>
    <t>ESUH7.4B16/17 Q2</t>
  </si>
  <si>
    <t>Frimley7.4B16/17 Q2</t>
  </si>
  <si>
    <t>MDGH7.4B16/17 Q2</t>
  </si>
  <si>
    <t>TWH7.4B16/17 Q2</t>
  </si>
  <si>
    <t>Medway7.4B16/17 Q2</t>
  </si>
  <si>
    <t>RSCH7.4B16/17 Q2</t>
  </si>
  <si>
    <t>SASH7.4B16/17 Q2</t>
  </si>
  <si>
    <t>STR7.4B16/17 Q2</t>
  </si>
  <si>
    <t>WOR7.4B16/17 Q2</t>
  </si>
  <si>
    <t>CRA7.4B16/17 Q2</t>
  </si>
  <si>
    <t>PORT7.4B16/17 Q2</t>
  </si>
  <si>
    <t>BEX7.4B16/17 Q2</t>
  </si>
  <si>
    <t>ENG7.4B16/17 Q2</t>
  </si>
  <si>
    <t>SEC7.4B16/17 Q2</t>
  </si>
  <si>
    <t>ASPHD816/17 Q2</t>
  </si>
  <si>
    <t>PRHD816/17 Q2</t>
  </si>
  <si>
    <t>RSCD816/17 Q2</t>
  </si>
  <si>
    <t>DVHD816/17 Q2</t>
  </si>
  <si>
    <t>K&amp;CD816/17 Q2</t>
  </si>
  <si>
    <t>QEQMD816/17 Q2</t>
  </si>
  <si>
    <t>WHHD816/17 Q2</t>
  </si>
  <si>
    <t>EDGHD816/17 Q2</t>
  </si>
  <si>
    <t>ESUHD816/17 Q2</t>
  </si>
  <si>
    <t>FrimleyD816/17 Q2</t>
  </si>
  <si>
    <t>MDGHD816/17 Q2</t>
  </si>
  <si>
    <t>TWHD816/17 Q2</t>
  </si>
  <si>
    <t>MedwayD816/17 Q2</t>
  </si>
  <si>
    <t>RSCHD816/17 Q2</t>
  </si>
  <si>
    <t>SASHD816/17 Q2</t>
  </si>
  <si>
    <t>STRD816/17 Q2</t>
  </si>
  <si>
    <t>WORD816/17 Q2</t>
  </si>
  <si>
    <t>CRAD816/17 Q2</t>
  </si>
  <si>
    <t>PORTD816/17 Q2</t>
  </si>
  <si>
    <t>BEXD816/17 Q2</t>
  </si>
  <si>
    <t>ENGD816/17 Q2</t>
  </si>
  <si>
    <t>SECD816/17 Q2</t>
  </si>
  <si>
    <t>ASPH8.1B16/17 Q2</t>
  </si>
  <si>
    <t>PRH8.1B16/17 Q2</t>
  </si>
  <si>
    <t>RSC8.1B16/17 Q2</t>
  </si>
  <si>
    <t>DVH8.1B16/17 Q2</t>
  </si>
  <si>
    <t>K&amp;C8.1B16/17 Q2</t>
  </si>
  <si>
    <t>QEQM8.1B16/17 Q2</t>
  </si>
  <si>
    <t>WHH8.1B16/17 Q2</t>
  </si>
  <si>
    <t>EDGH8.1B16/17 Q2</t>
  </si>
  <si>
    <t>ESUH8.1B16/17 Q2</t>
  </si>
  <si>
    <t>Frimley8.1B16/17 Q2</t>
  </si>
  <si>
    <t>MDGH8.1B16/17 Q2</t>
  </si>
  <si>
    <t>TWH8.1B16/17 Q2</t>
  </si>
  <si>
    <t>Medway8.1B16/17 Q2</t>
  </si>
  <si>
    <t>RSCH8.1B16/17 Q2</t>
  </si>
  <si>
    <t>SASH8.1B16/17 Q2</t>
  </si>
  <si>
    <t>STR8.1B16/17 Q2</t>
  </si>
  <si>
    <t>WOR8.1B16/17 Q2</t>
  </si>
  <si>
    <t>CRA8.1B16/17 Q2</t>
  </si>
  <si>
    <t>PORT8.1B16/17 Q2</t>
  </si>
  <si>
    <t>BEX8.1B16/17 Q2</t>
  </si>
  <si>
    <t>ENG8.1B16/17 Q2</t>
  </si>
  <si>
    <t>SEC8.1B16/17 Q2</t>
  </si>
  <si>
    <t>ASPH8.2B16/17 Q2</t>
  </si>
  <si>
    <t>PRH8.2B16/17 Q2</t>
  </si>
  <si>
    <t>RSC8.2B16/17 Q2</t>
  </si>
  <si>
    <t>DVH8.2B16/17 Q2</t>
  </si>
  <si>
    <t>K&amp;C8.2B16/17 Q2</t>
  </si>
  <si>
    <t>QEQM8.2B16/17 Q2</t>
  </si>
  <si>
    <t>WHH8.2B16/17 Q2</t>
  </si>
  <si>
    <t>EDGH8.2B16/17 Q2</t>
  </si>
  <si>
    <t>ESUH8.2B16/17 Q2</t>
  </si>
  <si>
    <t>Frimley8.2B16/17 Q2</t>
  </si>
  <si>
    <t>MDGH8.2B16/17 Q2</t>
  </si>
  <si>
    <t>TWH8.2B16/17 Q2</t>
  </si>
  <si>
    <t>Medway8.2B16/17 Q2</t>
  </si>
  <si>
    <t>RSCH8.2B16/17 Q2</t>
  </si>
  <si>
    <t>SASH8.2B16/17 Q2</t>
  </si>
  <si>
    <t>STR8.2B16/17 Q2</t>
  </si>
  <si>
    <t>WOR8.2B16/17 Q2</t>
  </si>
  <si>
    <t>CRA8.2B16/17 Q2</t>
  </si>
  <si>
    <t>PORT8.2B16/17 Q2</t>
  </si>
  <si>
    <t>BEX8.2B16/17 Q2</t>
  </si>
  <si>
    <t>ENG8.2B16/17 Q2</t>
  </si>
  <si>
    <t>SEC8.2B16/17 Q2</t>
  </si>
  <si>
    <t>ASPH8.3B16/17 Q2</t>
  </si>
  <si>
    <t>PRH8.3B16/17 Q2</t>
  </si>
  <si>
    <t>RSC8.3B16/17 Q2</t>
  </si>
  <si>
    <t>DVH8.3B16/17 Q2</t>
  </si>
  <si>
    <t>K&amp;C8.3B16/17 Q2</t>
  </si>
  <si>
    <t>QEQM8.3B16/17 Q2</t>
  </si>
  <si>
    <t>WHH8.3B16/17 Q2</t>
  </si>
  <si>
    <t>EDGH8.3B16/17 Q2</t>
  </si>
  <si>
    <t>ESUH8.3B16/17 Q2</t>
  </si>
  <si>
    <t>Frimley8.3B16/17 Q2</t>
  </si>
  <si>
    <t>MDGH8.3B16/17 Q2</t>
  </si>
  <si>
    <t>TWH8.3B16/17 Q2</t>
  </si>
  <si>
    <t>Medway8.3B16/17 Q2</t>
  </si>
  <si>
    <t>RSCH8.3B16/17 Q2</t>
  </si>
  <si>
    <t>SASH8.3B16/17 Q2</t>
  </si>
  <si>
    <t>STR8.3B16/17 Q2</t>
  </si>
  <si>
    <t>WOR8.3B16/17 Q2</t>
  </si>
  <si>
    <t>CRA8.3B16/17 Q2</t>
  </si>
  <si>
    <t>PORT8.3B16/17 Q2</t>
  </si>
  <si>
    <t>BEX8.3B16/17 Q2</t>
  </si>
  <si>
    <t>ENG8.3B16/17 Q2</t>
  </si>
  <si>
    <t>SEC8.3B16/17 Q2</t>
  </si>
  <si>
    <t>ASPH8.4B16/17 Q2</t>
  </si>
  <si>
    <t>PRH8.4B16/17 Q2</t>
  </si>
  <si>
    <t>RSC8.4B16/17 Q2</t>
  </si>
  <si>
    <t>DVH8.4B16/17 Q2</t>
  </si>
  <si>
    <t>K&amp;C8.4B16/17 Q2</t>
  </si>
  <si>
    <t>QEQM8.4B16/17 Q2</t>
  </si>
  <si>
    <t>WHH8.4B16/17 Q2</t>
  </si>
  <si>
    <t>EDGH8.4B16/17 Q2</t>
  </si>
  <si>
    <t>ESUH8.4B16/17 Q2</t>
  </si>
  <si>
    <t>Frimley8.4B16/17 Q2</t>
  </si>
  <si>
    <t>MDGH8.4B16/17 Q2</t>
  </si>
  <si>
    <t>TWH8.4B16/17 Q2</t>
  </si>
  <si>
    <t>Medway8.4B16/17 Q2</t>
  </si>
  <si>
    <t>RSCH8.4B16/17 Q2</t>
  </si>
  <si>
    <t>SASH8.4B16/17 Q2</t>
  </si>
  <si>
    <t>STR8.4B16/17 Q2</t>
  </si>
  <si>
    <t>WOR8.4B16/17 Q2</t>
  </si>
  <si>
    <t>CRA8.4B16/17 Q2</t>
  </si>
  <si>
    <t>PORT8.4B16/17 Q2</t>
  </si>
  <si>
    <t>BEX8.4B16/17 Q2</t>
  </si>
  <si>
    <t>ENG8.4B16/17 Q2</t>
  </si>
  <si>
    <t>SEC8.4B16/17 Q2</t>
  </si>
  <si>
    <t>ASPH8.5B16/17 Q2</t>
  </si>
  <si>
    <t>PRH8.5B16/17 Q2</t>
  </si>
  <si>
    <t>RSC8.5B16/17 Q2</t>
  </si>
  <si>
    <t>DVH8.5B16/17 Q2</t>
  </si>
  <si>
    <t>K&amp;C8.5B16/17 Q2</t>
  </si>
  <si>
    <t>QEQM8.5B16/17 Q2</t>
  </si>
  <si>
    <t>WHH8.5B16/17 Q2</t>
  </si>
  <si>
    <t>EDGH8.5B16/17 Q2</t>
  </si>
  <si>
    <t>ESUH8.5B16/17 Q2</t>
  </si>
  <si>
    <t>Frimley8.5B16/17 Q2</t>
  </si>
  <si>
    <t>MDGH8.5B16/17 Q2</t>
  </si>
  <si>
    <t>TWH8.5B16/17 Q2</t>
  </si>
  <si>
    <t>Medway8.5B16/17 Q2</t>
  </si>
  <si>
    <t>RSCH8.5B16/17 Q2</t>
  </si>
  <si>
    <t>SASH8.5B16/17 Q2</t>
  </si>
  <si>
    <t>STR8.5B16/17 Q2</t>
  </si>
  <si>
    <t>WOR8.5B16/17 Q2</t>
  </si>
  <si>
    <t>CRA8.5B16/17 Q2</t>
  </si>
  <si>
    <t>PORT8.5B16/17 Q2</t>
  </si>
  <si>
    <t>BEX8.5B16/17 Q2</t>
  </si>
  <si>
    <t>ENG8.5B16/17 Q2</t>
  </si>
  <si>
    <t>SEC8.5B16/17 Q2</t>
  </si>
  <si>
    <t>ASPH8.6B16/17 Q2</t>
  </si>
  <si>
    <t>PRH8.6B16/17 Q2</t>
  </si>
  <si>
    <t>RSC8.6B16/17 Q2</t>
  </si>
  <si>
    <t>DVH8.6B16/17 Q2</t>
  </si>
  <si>
    <t>K&amp;C8.6B16/17 Q2</t>
  </si>
  <si>
    <t>QEQM8.6B16/17 Q2</t>
  </si>
  <si>
    <t>WHH8.6B16/17 Q2</t>
  </si>
  <si>
    <t>EDGH8.6B16/17 Q2</t>
  </si>
  <si>
    <t>ESUH8.6B16/17 Q2</t>
  </si>
  <si>
    <t>Frimley8.6B16/17 Q2</t>
  </si>
  <si>
    <t>MDGH8.6B16/17 Q2</t>
  </si>
  <si>
    <t>TWH8.6B16/17 Q2</t>
  </si>
  <si>
    <t>Medway8.6B16/17 Q2</t>
  </si>
  <si>
    <t>RSCH8.6B16/17 Q2</t>
  </si>
  <si>
    <t>SASH8.6B16/17 Q2</t>
  </si>
  <si>
    <t>STR8.6B16/17 Q2</t>
  </si>
  <si>
    <t>WOR8.6B16/17 Q2</t>
  </si>
  <si>
    <t>CRA8.6B16/17 Q2</t>
  </si>
  <si>
    <t>PORT8.6B16/17 Q2</t>
  </si>
  <si>
    <t>BEX8.6B16/17 Q2</t>
  </si>
  <si>
    <t>ENG8.6B16/17 Q2</t>
  </si>
  <si>
    <t>SEC8.6B16/17 Q2</t>
  </si>
  <si>
    <t>ASPHD916/17 Q2</t>
  </si>
  <si>
    <t>PRHD916/17 Q2</t>
  </si>
  <si>
    <t>RSCD916/17 Q2</t>
  </si>
  <si>
    <t>DVHD916/17 Q2</t>
  </si>
  <si>
    <t>K&amp;CD916/17 Q2</t>
  </si>
  <si>
    <t>QEQMD916/17 Q2</t>
  </si>
  <si>
    <t>WHHD916/17 Q2</t>
  </si>
  <si>
    <t>EDGHD916/17 Q2</t>
  </si>
  <si>
    <t>ESUHD916/17 Q2</t>
  </si>
  <si>
    <t>FrimleyD916/17 Q2</t>
  </si>
  <si>
    <t>MDGHD916/17 Q2</t>
  </si>
  <si>
    <t>TWHD916/17 Q2</t>
  </si>
  <si>
    <t>MedwayD916/17 Q2</t>
  </si>
  <si>
    <t>RSCHD916/17 Q2</t>
  </si>
  <si>
    <t>SASHD916/17 Q2</t>
  </si>
  <si>
    <t>STRD916/17 Q2</t>
  </si>
  <si>
    <t>WORD916/17 Q2</t>
  </si>
  <si>
    <t>CRAD916/17 Q2</t>
  </si>
  <si>
    <t>PORTD916/17 Q2</t>
  </si>
  <si>
    <t>BEXD916/17 Q2</t>
  </si>
  <si>
    <t>ENGD916/17 Q2</t>
  </si>
  <si>
    <t>SECD916/17 Q2</t>
  </si>
  <si>
    <t>ASPH9.1B16/17 Q2</t>
  </si>
  <si>
    <t>PRH9.1B16/17 Q2</t>
  </si>
  <si>
    <t>RSC9.1B16/17 Q2</t>
  </si>
  <si>
    <t>DVH9.1B16/17 Q2</t>
  </si>
  <si>
    <t>K&amp;C9.1B16/17 Q2</t>
  </si>
  <si>
    <t>QEQM9.1B16/17 Q2</t>
  </si>
  <si>
    <t>WHH9.1B16/17 Q2</t>
  </si>
  <si>
    <t>EDGH9.1B16/17 Q2</t>
  </si>
  <si>
    <t>ESUH9.1B16/17 Q2</t>
  </si>
  <si>
    <t>Frimley9.1B16/17 Q2</t>
  </si>
  <si>
    <t>MDGH9.1B16/17 Q2</t>
  </si>
  <si>
    <t>TWH9.1B16/17 Q2</t>
  </si>
  <si>
    <t>Medway9.1B16/17 Q2</t>
  </si>
  <si>
    <t>RSCH9.1B16/17 Q2</t>
  </si>
  <si>
    <t>SASH9.1B16/17 Q2</t>
  </si>
  <si>
    <t>STR9.1B16/17 Q2</t>
  </si>
  <si>
    <t>WOR9.1B16/17 Q2</t>
  </si>
  <si>
    <t>CRA9.1B16/17 Q2</t>
  </si>
  <si>
    <t>PORT9.1B16/17 Q2</t>
  </si>
  <si>
    <t>BEX9.1B16/17 Q2</t>
  </si>
  <si>
    <t>ENG9.1B16/17 Q2</t>
  </si>
  <si>
    <t>SEC9.1B16/17 Q2</t>
  </si>
  <si>
    <t>ASPH9.2B16/17 Q2</t>
  </si>
  <si>
    <t>PRH9.2B16/17 Q2</t>
  </si>
  <si>
    <t>RSC9.2B16/17 Q2</t>
  </si>
  <si>
    <t>DVH9.2B16/17 Q2</t>
  </si>
  <si>
    <t>K&amp;C9.2B16/17 Q2</t>
  </si>
  <si>
    <t>QEQM9.2B16/17 Q2</t>
  </si>
  <si>
    <t>WHH9.2B16/17 Q2</t>
  </si>
  <si>
    <t>EDGH9.2B16/17 Q2</t>
  </si>
  <si>
    <t>ESUH9.2B16/17 Q2</t>
  </si>
  <si>
    <t>Frimley9.2B16/17 Q2</t>
  </si>
  <si>
    <t>MDGH9.2B16/17 Q2</t>
  </si>
  <si>
    <t>TWH9.2B16/17 Q2</t>
  </si>
  <si>
    <t>Medway9.2B16/17 Q2</t>
  </si>
  <si>
    <t>RSCH9.2B16/17 Q2</t>
  </si>
  <si>
    <t>SASH9.2B16/17 Q2</t>
  </si>
  <si>
    <t>STR9.2B16/17 Q2</t>
  </si>
  <si>
    <t>WOR9.2B16/17 Q2</t>
  </si>
  <si>
    <t>CRA9.2B16/17 Q2</t>
  </si>
  <si>
    <t>PORT9.2B16/17 Q2</t>
  </si>
  <si>
    <t>BEX9.2B16/17 Q2</t>
  </si>
  <si>
    <t>ENG9.2B16/17 Q2</t>
  </si>
  <si>
    <t>SEC9.2B16/17 Q2</t>
  </si>
  <si>
    <t>ASPH9.3B16/17 Q2</t>
  </si>
  <si>
    <t>PRH9.3B16/17 Q2</t>
  </si>
  <si>
    <t>RSC9.3B16/17 Q2</t>
  </si>
  <si>
    <t>DVH9.3B16/17 Q2</t>
  </si>
  <si>
    <t>K&amp;C9.3B16/17 Q2</t>
  </si>
  <si>
    <t>QEQM9.3B16/17 Q2</t>
  </si>
  <si>
    <t>WHH9.3B16/17 Q2</t>
  </si>
  <si>
    <t>EDGH9.3B16/17 Q2</t>
  </si>
  <si>
    <t>ESUH9.3B16/17 Q2</t>
  </si>
  <si>
    <t>Frimley9.3B16/17 Q2</t>
  </si>
  <si>
    <t>MDGH9.3B16/17 Q2</t>
  </si>
  <si>
    <t>TWH9.3B16/17 Q2</t>
  </si>
  <si>
    <t>Medway9.3B16/17 Q2</t>
  </si>
  <si>
    <t>RSCH9.3B16/17 Q2</t>
  </si>
  <si>
    <t>SASH9.3B16/17 Q2</t>
  </si>
  <si>
    <t>STR9.3B16/17 Q2</t>
  </si>
  <si>
    <t>WOR9.3B16/17 Q2</t>
  </si>
  <si>
    <t>CRA9.3B16/17 Q2</t>
  </si>
  <si>
    <t>PORT9.3B16/17 Q2</t>
  </si>
  <si>
    <t>BEX9.3B16/17 Q2</t>
  </si>
  <si>
    <t>ENG9.3B16/17 Q2</t>
  </si>
  <si>
    <t>SEC9.3B16/17 Q2</t>
  </si>
  <si>
    <t>ASPHD1016/17 Q2</t>
  </si>
  <si>
    <t>PRHD1016/17 Q2</t>
  </si>
  <si>
    <t>RSCD1016/17 Q2</t>
  </si>
  <si>
    <t>DVHD1016/17 Q2</t>
  </si>
  <si>
    <t>K&amp;CD1016/17 Q2</t>
  </si>
  <si>
    <t>QEQMD1016/17 Q2</t>
  </si>
  <si>
    <t>WHHD1016/17 Q2</t>
  </si>
  <si>
    <t>EDGHD1016/17 Q2</t>
  </si>
  <si>
    <t>ESUHD1016/17 Q2</t>
  </si>
  <si>
    <t>FrimleyD1016/17 Q2</t>
  </si>
  <si>
    <t>MDGHD1016/17 Q2</t>
  </si>
  <si>
    <t>TWHD1016/17 Q2</t>
  </si>
  <si>
    <t>MedwayD1016/17 Q2</t>
  </si>
  <si>
    <t>RSCHD1016/17 Q2</t>
  </si>
  <si>
    <t>SASHD1016/17 Q2</t>
  </si>
  <si>
    <t>STRD1016/17 Q2</t>
  </si>
  <si>
    <t>WORD1016/17 Q2</t>
  </si>
  <si>
    <t>CRAD1016/17 Q2</t>
  </si>
  <si>
    <t>PORTD1016/17 Q2</t>
  </si>
  <si>
    <t>BEXD1016/17 Q2</t>
  </si>
  <si>
    <t>ENGD1016/17 Q2</t>
  </si>
  <si>
    <t>SECD1016/17 Q2</t>
  </si>
  <si>
    <t>ASPH10.1B16/17 Q2</t>
  </si>
  <si>
    <t>PRH10.1B16/17 Q2</t>
  </si>
  <si>
    <t>RSC10.1B16/17 Q2</t>
  </si>
  <si>
    <t>DVH10.1B16/17 Q2</t>
  </si>
  <si>
    <t>K&amp;C10.1B16/17 Q2</t>
  </si>
  <si>
    <t>QEQM10.1B16/17 Q2</t>
  </si>
  <si>
    <t>WHH10.1B16/17 Q2</t>
  </si>
  <si>
    <t>EDGH10.1B16/17 Q2</t>
  </si>
  <si>
    <t>ESUH10.1B16/17 Q2</t>
  </si>
  <si>
    <t>Frimley10.1B16/17 Q2</t>
  </si>
  <si>
    <t>MDGH10.1B16/17 Q2</t>
  </si>
  <si>
    <t>TWH10.1B16/17 Q2</t>
  </si>
  <si>
    <t>Medway10.1B16/17 Q2</t>
  </si>
  <si>
    <t>RSCH10.1B16/17 Q2</t>
  </si>
  <si>
    <t>SASH10.1B16/17 Q2</t>
  </si>
  <si>
    <t>STR10.1B16/17 Q2</t>
  </si>
  <si>
    <t>WOR10.1B16/17 Q2</t>
  </si>
  <si>
    <t>CRA10.1B16/17 Q2</t>
  </si>
  <si>
    <t>PORT10.1B16/17 Q2</t>
  </si>
  <si>
    <t>BEX10.1B16/17 Q2</t>
  </si>
  <si>
    <t>ENG10.1B16/17 Q2</t>
  </si>
  <si>
    <t>SEC10.1B16/17 Q2</t>
  </si>
  <si>
    <t>ASPH10.2B16/17 Q2</t>
  </si>
  <si>
    <t>PRH10.2B16/17 Q2</t>
  </si>
  <si>
    <t>RSC10.2B16/17 Q2</t>
  </si>
  <si>
    <t>DVH10.2B16/17 Q2</t>
  </si>
  <si>
    <t>K&amp;C10.2B16/17 Q2</t>
  </si>
  <si>
    <t>QEQM10.2B16/17 Q2</t>
  </si>
  <si>
    <t>WHH10.2B16/17 Q2</t>
  </si>
  <si>
    <t>EDGH10.2B16/17 Q2</t>
  </si>
  <si>
    <t>ESUH10.2B16/17 Q2</t>
  </si>
  <si>
    <t>Frimley10.2B16/17 Q2</t>
  </si>
  <si>
    <t>MDGH10.2B16/17 Q2</t>
  </si>
  <si>
    <t>TWH10.2B16/17 Q2</t>
  </si>
  <si>
    <t>Medway10.2B16/17 Q2</t>
  </si>
  <si>
    <t>RSCH10.2B16/17 Q2</t>
  </si>
  <si>
    <t>SASH10.2B16/17 Q2</t>
  </si>
  <si>
    <t>STR10.2B16/17 Q2</t>
  </si>
  <si>
    <t>WOR10.2B16/17 Q2</t>
  </si>
  <si>
    <t>CRA10.2B16/17 Q2</t>
  </si>
  <si>
    <t>PORT10.2B16/17 Q2</t>
  </si>
  <si>
    <t>BEX10.2B16/17 Q2</t>
  </si>
  <si>
    <t>ENG10.2B16/17 Q2</t>
  </si>
  <si>
    <t>SEC10.2B16/17 Q2</t>
  </si>
  <si>
    <t>ASPH10.3B16/17 Q2</t>
  </si>
  <si>
    <t>PRH10.3B16/17 Q2</t>
  </si>
  <si>
    <t>RSC10.3B16/17 Q2</t>
  </si>
  <si>
    <t>DVH10.3B16/17 Q2</t>
  </si>
  <si>
    <t>K&amp;C10.3B16/17 Q2</t>
  </si>
  <si>
    <t>QEQM10.3B16/17 Q2</t>
  </si>
  <si>
    <t>WHH10.3B16/17 Q2</t>
  </si>
  <si>
    <t>EDGH10.3B16/17 Q2</t>
  </si>
  <si>
    <t>ESUH10.3B16/17 Q2</t>
  </si>
  <si>
    <t>Frimley10.3B16/17 Q2</t>
  </si>
  <si>
    <t>MDGH10.3B16/17 Q2</t>
  </si>
  <si>
    <t>TWH10.3B16/17 Q2</t>
  </si>
  <si>
    <t>Medway10.3B16/17 Q2</t>
  </si>
  <si>
    <t>RSCH10.3B16/17 Q2</t>
  </si>
  <si>
    <t>SASH10.3B16/17 Q2</t>
  </si>
  <si>
    <t>STR10.3B16/17 Q2</t>
  </si>
  <si>
    <t>WOR10.3B16/17 Q2</t>
  </si>
  <si>
    <t>CRA10.3B16/17 Q2</t>
  </si>
  <si>
    <t>PORT10.3B16/17 Q2</t>
  </si>
  <si>
    <t>BEX10.3B16/17 Q2</t>
  </si>
  <si>
    <t>ENG10.3B16/17 Q2</t>
  </si>
  <si>
    <t>SEC10.3B16/17 Q2</t>
  </si>
  <si>
    <t>ASPH10.4B16/17 Q2</t>
  </si>
  <si>
    <t>PRH10.4B16/17 Q2</t>
  </si>
  <si>
    <t>RSC10.4B16/17 Q2</t>
  </si>
  <si>
    <t>DVH10.4B16/17 Q2</t>
  </si>
  <si>
    <t>K&amp;C10.4B16/17 Q2</t>
  </si>
  <si>
    <t>QEQM10.4B16/17 Q2</t>
  </si>
  <si>
    <t>WHH10.4B16/17 Q2</t>
  </si>
  <si>
    <t>EDGH10.4B16/17 Q2</t>
  </si>
  <si>
    <t>ESUH10.4B16/17 Q2</t>
  </si>
  <si>
    <t>Frimley10.4B16/17 Q2</t>
  </si>
  <si>
    <t>MDGH10.4B16/17 Q2</t>
  </si>
  <si>
    <t>TWH10.4B16/17 Q2</t>
  </si>
  <si>
    <t>Medway10.4B16/17 Q2</t>
  </si>
  <si>
    <t>RSCH10.4B16/17 Q2</t>
  </si>
  <si>
    <t>SASH10.4B16/17 Q2</t>
  </si>
  <si>
    <t>STR10.4B16/17 Q2</t>
  </si>
  <si>
    <t>WOR10.4B16/17 Q2</t>
  </si>
  <si>
    <t>CRA10.4B16/17 Q2</t>
  </si>
  <si>
    <t>PORT10.4B16/17 Q2</t>
  </si>
  <si>
    <t>BEX10.4B16/17 Q2</t>
  </si>
  <si>
    <t>ENG10.4B16/17 Q2</t>
  </si>
  <si>
    <t>SEC10.4B16/17 Q2</t>
  </si>
  <si>
    <t>ASPHPCSS16/17 Q2</t>
  </si>
  <si>
    <t>PRHPCSS16/17 Q2</t>
  </si>
  <si>
    <t>RSCPCSS16/17 Q2</t>
  </si>
  <si>
    <t>DVHPCSS16/17 Q2</t>
  </si>
  <si>
    <t>K&amp;CPCSS16/17 Q2</t>
  </si>
  <si>
    <t>QEQMPCSS16/17 Q2</t>
  </si>
  <si>
    <t>WHHPCSS16/17 Q2</t>
  </si>
  <si>
    <t>EDGHPCSS16/17 Q2</t>
  </si>
  <si>
    <t>ESUHPCSS16/17 Q2</t>
  </si>
  <si>
    <t>FrimleyPCSS16/17 Q2</t>
  </si>
  <si>
    <t>MDGHPCSS16/17 Q2</t>
  </si>
  <si>
    <t>TWHPCSS16/17 Q2</t>
  </si>
  <si>
    <t>MedwayPCSS16/17 Q2</t>
  </si>
  <si>
    <t>RSCHPCSS16/17 Q2</t>
  </si>
  <si>
    <t>SASHPCSS16/17 Q2</t>
  </si>
  <si>
    <t>STRPCSS16/17 Q2</t>
  </si>
  <si>
    <t>WORPCSS16/17 Q2</t>
  </si>
  <si>
    <t>CRAPCSS16/17 Q2</t>
  </si>
  <si>
    <t>PORTPCSS16/17 Q2</t>
  </si>
  <si>
    <t>BEXPCSS16/17 Q2</t>
  </si>
  <si>
    <t>ENGPCSS16/17 Q2</t>
  </si>
  <si>
    <t>SECPCSS16/17 Q2</t>
  </si>
  <si>
    <t>N/A non-acute</t>
  </si>
  <si>
    <t>0:33</t>
  </si>
  <si>
    <t>0:28</t>
  </si>
  <si>
    <t>0:26</t>
  </si>
  <si>
    <t>1:03</t>
  </si>
  <si>
    <t>0:29</t>
  </si>
  <si>
    <t>0:31</t>
  </si>
  <si>
    <t>3:47</t>
  </si>
  <si>
    <t>7:35</t>
  </si>
  <si>
    <t>5:34</t>
  </si>
  <si>
    <t>4:35</t>
  </si>
  <si>
    <t>2:28</t>
  </si>
  <si>
    <t>7:19</t>
  </si>
  <si>
    <t>3:46</t>
  </si>
  <si>
    <t>4:47</t>
  </si>
  <si>
    <t>6:13</t>
  </si>
  <si>
    <t>3:59</t>
  </si>
  <si>
    <t>3:32</t>
  </si>
  <si>
    <t>2:56</t>
  </si>
  <si>
    <t>2:45</t>
  </si>
  <si>
    <t>6:28</t>
  </si>
  <si>
    <t>4:36</t>
  </si>
  <si>
    <t>2:26</t>
  </si>
  <si>
    <t>7:31</t>
  </si>
  <si>
    <t>4:23</t>
  </si>
  <si>
    <t>6:10</t>
  </si>
  <si>
    <t>12:50</t>
  </si>
  <si>
    <t>3:35</t>
  </si>
  <si>
    <t>1:02</t>
  </si>
  <si>
    <t>0:47</t>
  </si>
  <si>
    <t>1:50</t>
  </si>
  <si>
    <t>1:04</t>
  </si>
  <si>
    <t>0:43</t>
  </si>
  <si>
    <t>1:13</t>
  </si>
  <si>
    <t>1:22</t>
  </si>
  <si>
    <t>11:03</t>
  </si>
  <si>
    <t>2:03</t>
  </si>
  <si>
    <t>1:12</t>
  </si>
  <si>
    <t>16:37</t>
  </si>
  <si>
    <t>1:32</t>
  </si>
  <si>
    <t>0:20</t>
  </si>
  <si>
    <t>10:35</t>
  </si>
  <si>
    <t>17:45</t>
  </si>
  <si>
    <t>8:33</t>
  </si>
  <si>
    <t>12:17</t>
  </si>
  <si>
    <t>14:15</t>
  </si>
  <si>
    <t>20:00</t>
  </si>
  <si>
    <t>10:36</t>
  </si>
  <si>
    <t>19:33</t>
  </si>
  <si>
    <t>11:20</t>
  </si>
  <si>
    <t>2:59</t>
  </si>
  <si>
    <t>1:30</t>
  </si>
  <si>
    <t>10:47</t>
  </si>
  <si>
    <t>18:33</t>
  </si>
  <si>
    <t>8:40</t>
  </si>
  <si>
    <t>11:05</t>
  </si>
  <si>
    <t>14:25</t>
  </si>
  <si>
    <t>20:20</t>
  </si>
  <si>
    <t>14:05</t>
  </si>
  <si>
    <t>19:39</t>
  </si>
  <si>
    <t>18:13</t>
  </si>
  <si>
    <t>12:03</t>
  </si>
  <si>
    <t>0:14</t>
  </si>
  <si>
    <t>0:03</t>
  </si>
  <si>
    <t>0:06</t>
  </si>
  <si>
    <t>0:50</t>
  </si>
  <si>
    <t>0:56</t>
  </si>
  <si>
    <t>4:48</t>
  </si>
  <si>
    <t>0:02</t>
  </si>
  <si>
    <t>1:11</t>
  </si>
  <si>
    <t>1:31</t>
  </si>
  <si>
    <t>21:48</t>
  </si>
  <si>
    <t>21:15</t>
  </si>
  <si>
    <t>23:25</t>
  </si>
  <si>
    <t>23:54</t>
  </si>
  <si>
    <t>23:52</t>
  </si>
  <si>
    <t>33:08</t>
  </si>
  <si>
    <t>45:25</t>
  </si>
  <si>
    <t>30:40</t>
  </si>
  <si>
    <t>21:20</t>
  </si>
  <si>
    <t>22:55</t>
  </si>
  <si>
    <t>30:55</t>
  </si>
  <si>
    <t>29:07</t>
  </si>
  <si>
    <t>23:08</t>
  </si>
  <si>
    <t>20:54</t>
  </si>
  <si>
    <t>24:17</t>
  </si>
  <si>
    <t>27:39</t>
  </si>
  <si>
    <t>23:07</t>
  </si>
  <si>
    <t>21:19</t>
  </si>
  <si>
    <t>24:18</t>
  </si>
  <si>
    <t>38:53</t>
  </si>
  <si>
    <t>21:02</t>
  </si>
  <si>
    <t>32:20</t>
  </si>
  <si>
    <t>29:58</t>
  </si>
  <si>
    <t>24:15</t>
  </si>
  <si>
    <t>27:57</t>
  </si>
  <si>
    <t>23:48</t>
  </si>
  <si>
    <t>25:01</t>
  </si>
  <si>
    <t>24:25</t>
  </si>
  <si>
    <t>31:43</t>
  </si>
  <si>
    <t>25:43</t>
  </si>
  <si>
    <t>23:35</t>
  </si>
  <si>
    <t>20:51</t>
  </si>
  <si>
    <t>20:49</t>
  </si>
  <si>
    <t>20:50</t>
  </si>
  <si>
    <t>28:14</t>
  </si>
  <si>
    <t>20:11</t>
  </si>
  <si>
    <t>23:44</t>
  </si>
  <si>
    <t>31:49</t>
  </si>
  <si>
    <t>29:28</t>
  </si>
  <si>
    <t>23:49</t>
  </si>
  <si>
    <t>25:28</t>
  </si>
  <si>
    <t>23:40</t>
  </si>
  <si>
    <t>20:44</t>
  </si>
  <si>
    <t>20:33</t>
  </si>
  <si>
    <t>21:13</t>
  </si>
  <si>
    <t>25:49</t>
  </si>
  <si>
    <t>23:42</t>
  </si>
  <si>
    <t>25:52</t>
  </si>
  <si>
    <t>47:46</t>
  </si>
  <si>
    <t>29:47</t>
  </si>
  <si>
    <t>16:33</t>
  </si>
  <si>
    <t>39:20</t>
  </si>
  <si>
    <t>27:52</t>
  </si>
  <si>
    <t>26:58</t>
  </si>
  <si>
    <t>22:01</t>
  </si>
  <si>
    <t>22:02</t>
  </si>
  <si>
    <t>21:38</t>
  </si>
  <si>
    <t>35:39</t>
  </si>
  <si>
    <t>44:17</t>
  </si>
  <si>
    <t>30:04</t>
  </si>
  <si>
    <t>15:34</t>
  </si>
  <si>
    <t>39:40</t>
  </si>
  <si>
    <t>30:29</t>
  </si>
  <si>
    <t>20:41</t>
  </si>
  <si>
    <t>27:38</t>
  </si>
  <si>
    <t>30:45</t>
  </si>
  <si>
    <t>22:03</t>
  </si>
  <si>
    <t>21:01</t>
  </si>
  <si>
    <t>Too few to report</t>
  </si>
  <si>
    <t>1:44</t>
  </si>
  <si>
    <t>1:45</t>
  </si>
  <si>
    <t>4:45</t>
  </si>
  <si>
    <t>4:46</t>
  </si>
  <si>
    <t>14:16</t>
  </si>
  <si>
    <t>14:27</t>
  </si>
  <si>
    <t>1:21</t>
  </si>
  <si>
    <t>22:13</t>
  </si>
  <si>
    <t>22:19</t>
  </si>
  <si>
    <t>20:57</t>
  </si>
  <si>
    <t>26:50</t>
  </si>
  <si>
    <t>27:05</t>
  </si>
  <si>
    <t>16/17 Q4</t>
  </si>
  <si>
    <t>ASPHD116/17 Q4</t>
  </si>
  <si>
    <t>PRHD116/17 Q4</t>
  </si>
  <si>
    <t>RSCD116/17 Q4</t>
  </si>
  <si>
    <t>DVHD116/17 Q4</t>
  </si>
  <si>
    <t>K&amp;CD116/17 Q4</t>
  </si>
  <si>
    <t>QEQMD116/17 Q4</t>
  </si>
  <si>
    <t>WHHD116/17 Q4</t>
  </si>
  <si>
    <t>EDGHD116/17 Q4</t>
  </si>
  <si>
    <t>ESUHD116/17 Q4</t>
  </si>
  <si>
    <t>FrimleyD116/17 Q4</t>
  </si>
  <si>
    <t>MDGHD116/17 Q4</t>
  </si>
  <si>
    <t>TWHD116/17 Q4</t>
  </si>
  <si>
    <t>MedwayD116/17 Q4</t>
  </si>
  <si>
    <t>RSCHD116/17 Q4</t>
  </si>
  <si>
    <t>SASHD116/17 Q4</t>
  </si>
  <si>
    <t>STRD116/17 Q4</t>
  </si>
  <si>
    <t>WORD116/17 Q4</t>
  </si>
  <si>
    <t>CRAD116/17 Q4</t>
  </si>
  <si>
    <t>PORTD116/17 Q4</t>
  </si>
  <si>
    <t>BEXD116/17 Q4</t>
  </si>
  <si>
    <t>ENGD116/17 Q4</t>
  </si>
  <si>
    <t>SECD116/17 Q4</t>
  </si>
  <si>
    <t>ASPH1.1B16/17 Q4</t>
  </si>
  <si>
    <t>PRH1.1B16/17 Q4</t>
  </si>
  <si>
    <t>RSC1.1B16/17 Q4</t>
  </si>
  <si>
    <t>DVH1.1B16/17 Q4</t>
  </si>
  <si>
    <t>K&amp;C1.1B16/17 Q4</t>
  </si>
  <si>
    <t>QEQM1.1B16/17 Q4</t>
  </si>
  <si>
    <t>WHH1.1B16/17 Q4</t>
  </si>
  <si>
    <t>EDGH1.1B16/17 Q4</t>
  </si>
  <si>
    <t>ESUH1.1B16/17 Q4</t>
  </si>
  <si>
    <t>Frimley1.1B16/17 Q4</t>
  </si>
  <si>
    <t>MDGH1.1B16/17 Q4</t>
  </si>
  <si>
    <t>TWH1.1B16/17 Q4</t>
  </si>
  <si>
    <t>Medway1.1B16/17 Q4</t>
  </si>
  <si>
    <t>RSCH1.1B16/17 Q4</t>
  </si>
  <si>
    <t>SASH1.1B16/17 Q4</t>
  </si>
  <si>
    <t>STR1.1B16/17 Q4</t>
  </si>
  <si>
    <t>WOR1.1B16/17 Q4</t>
  </si>
  <si>
    <t>CRA1.1B16/17 Q4</t>
  </si>
  <si>
    <t>PORT1.1B16/17 Q4</t>
  </si>
  <si>
    <t>BEX1.1B16/17 Q4</t>
  </si>
  <si>
    <t>ENG1.1B16/17 Q4</t>
  </si>
  <si>
    <t>SEC1.1B16/17 Q4</t>
  </si>
  <si>
    <t>ASPH1.2B16/17 Q4</t>
  </si>
  <si>
    <t>PRH1.2B16/17 Q4</t>
  </si>
  <si>
    <t>RSC1.2B16/17 Q4</t>
  </si>
  <si>
    <t>DVH1.2B16/17 Q4</t>
  </si>
  <si>
    <t>K&amp;C1.2B16/17 Q4</t>
  </si>
  <si>
    <t>QEQM1.2B16/17 Q4</t>
  </si>
  <si>
    <t>WHH1.2B16/17 Q4</t>
  </si>
  <si>
    <t>EDGH1.2B16/17 Q4</t>
  </si>
  <si>
    <t>ESUH1.2B16/17 Q4</t>
  </si>
  <si>
    <t>Frimley1.2B16/17 Q4</t>
  </si>
  <si>
    <t>MDGH1.2B16/17 Q4</t>
  </si>
  <si>
    <t>TWH1.2B16/17 Q4</t>
  </si>
  <si>
    <t>Medway1.2B16/17 Q4</t>
  </si>
  <si>
    <t>RSCH1.2B16/17 Q4</t>
  </si>
  <si>
    <t>SASH1.2B16/17 Q4</t>
  </si>
  <si>
    <t>STR1.2B16/17 Q4</t>
  </si>
  <si>
    <t>WOR1.2B16/17 Q4</t>
  </si>
  <si>
    <t>CRA1.2B16/17 Q4</t>
  </si>
  <si>
    <t>PORT1.2B16/17 Q4</t>
  </si>
  <si>
    <t>BEX1.2B16/17 Q4</t>
  </si>
  <si>
    <t>ENG1.2B16/17 Q4</t>
  </si>
  <si>
    <t>SEC1.2B16/17 Q4</t>
  </si>
  <si>
    <t>ASPH1.3B16/17 Q4</t>
  </si>
  <si>
    <t>PRH1.3B16/17 Q4</t>
  </si>
  <si>
    <t>RSC1.3B16/17 Q4</t>
  </si>
  <si>
    <t>DVH1.3B16/17 Q4</t>
  </si>
  <si>
    <t>K&amp;C1.3B16/17 Q4</t>
  </si>
  <si>
    <t>QEQM1.3B16/17 Q4</t>
  </si>
  <si>
    <t>WHH1.3B16/17 Q4</t>
  </si>
  <si>
    <t>EDGH1.3B16/17 Q4</t>
  </si>
  <si>
    <t>ESUH1.3B16/17 Q4</t>
  </si>
  <si>
    <t>Frimley1.3B16/17 Q4</t>
  </si>
  <si>
    <t>MDGH1.3B16/17 Q4</t>
  </si>
  <si>
    <t>TWH1.3B16/17 Q4</t>
  </si>
  <si>
    <t>Medway1.3B16/17 Q4</t>
  </si>
  <si>
    <t>RSCH1.3B16/17 Q4</t>
  </si>
  <si>
    <t>SASH1.3B16/17 Q4</t>
  </si>
  <si>
    <t>STR1.3B16/17 Q4</t>
  </si>
  <si>
    <t>WOR1.3B16/17 Q4</t>
  </si>
  <si>
    <t>CRA1.3B16/17 Q4</t>
  </si>
  <si>
    <t>PORT1.3B16/17 Q4</t>
  </si>
  <si>
    <t>BEX1.3B16/17 Q4</t>
  </si>
  <si>
    <t>ENG1.3B16/17 Q4</t>
  </si>
  <si>
    <t>SEC1.3B16/17 Q4</t>
  </si>
  <si>
    <t>ASPHD216/17 Q4</t>
  </si>
  <si>
    <t>PRHD216/17 Q4</t>
  </si>
  <si>
    <t>RSCD216/17 Q4</t>
  </si>
  <si>
    <t>DVHD216/17 Q4</t>
  </si>
  <si>
    <t>K&amp;CD216/17 Q4</t>
  </si>
  <si>
    <t>QEQMD216/17 Q4</t>
  </si>
  <si>
    <t>WHHD216/17 Q4</t>
  </si>
  <si>
    <t>EDGHD216/17 Q4</t>
  </si>
  <si>
    <t>ESUHD216/17 Q4</t>
  </si>
  <si>
    <t>FrimleyD216/17 Q4</t>
  </si>
  <si>
    <t>MDGHD216/17 Q4</t>
  </si>
  <si>
    <t>TWHD216/17 Q4</t>
  </si>
  <si>
    <t>MedwayD216/17 Q4</t>
  </si>
  <si>
    <t>RSCHD216/17 Q4</t>
  </si>
  <si>
    <t>SASHD216/17 Q4</t>
  </si>
  <si>
    <t>STRD216/17 Q4</t>
  </si>
  <si>
    <t>WORD216/17 Q4</t>
  </si>
  <si>
    <t>CRAD216/17 Q4</t>
  </si>
  <si>
    <t>PORTD216/17 Q4</t>
  </si>
  <si>
    <t>BEXD216/17 Q4</t>
  </si>
  <si>
    <t>ENGD216/17 Q4</t>
  </si>
  <si>
    <t>SECD216/17 Q4</t>
  </si>
  <si>
    <t>ASPH2.1B16/17 Q4</t>
  </si>
  <si>
    <t>PRH2.1B16/17 Q4</t>
  </si>
  <si>
    <t>RSC2.1B16/17 Q4</t>
  </si>
  <si>
    <t>DVH2.1B16/17 Q4</t>
  </si>
  <si>
    <t>K&amp;C2.1B16/17 Q4</t>
  </si>
  <si>
    <t>QEQM2.1B16/17 Q4</t>
  </si>
  <si>
    <t>WHH2.1B16/17 Q4</t>
  </si>
  <si>
    <t>EDGH2.1B16/17 Q4</t>
  </si>
  <si>
    <t>ESUH2.1B16/17 Q4</t>
  </si>
  <si>
    <t>Frimley2.1B16/17 Q4</t>
  </si>
  <si>
    <t>MDGH2.1B16/17 Q4</t>
  </si>
  <si>
    <t>TWH2.1B16/17 Q4</t>
  </si>
  <si>
    <t>Medway2.1B16/17 Q4</t>
  </si>
  <si>
    <t>RSCH2.1B16/17 Q4</t>
  </si>
  <si>
    <t>SASH2.1B16/17 Q4</t>
  </si>
  <si>
    <t>STR2.1B16/17 Q4</t>
  </si>
  <si>
    <t>WOR2.1B16/17 Q4</t>
  </si>
  <si>
    <t>CRA2.1B16/17 Q4</t>
  </si>
  <si>
    <t>PORT2.1B16/17 Q4</t>
  </si>
  <si>
    <t>BEX2.1B16/17 Q4</t>
  </si>
  <si>
    <t>ENG2.1B16/17 Q4</t>
  </si>
  <si>
    <t>SEC2.1B16/17 Q4</t>
  </si>
  <si>
    <t>ASPH2.2B16/17 Q4</t>
  </si>
  <si>
    <t>PRH2.2B16/17 Q4</t>
  </si>
  <si>
    <t>RSC2.2B16/17 Q4</t>
  </si>
  <si>
    <t>DVH2.2B16/17 Q4</t>
  </si>
  <si>
    <t>K&amp;C2.2B16/17 Q4</t>
  </si>
  <si>
    <t>QEQM2.2B16/17 Q4</t>
  </si>
  <si>
    <t>WHH2.2B16/17 Q4</t>
  </si>
  <si>
    <t>EDGH2.2B16/17 Q4</t>
  </si>
  <si>
    <t>ESUH2.2B16/17 Q4</t>
  </si>
  <si>
    <t>Frimley2.2B16/17 Q4</t>
  </si>
  <si>
    <t>MDGH2.2B16/17 Q4</t>
  </si>
  <si>
    <t>TWH2.2B16/17 Q4</t>
  </si>
  <si>
    <t>Medway2.2B16/17 Q4</t>
  </si>
  <si>
    <t>RSCH2.2B16/17 Q4</t>
  </si>
  <si>
    <t>SASH2.2B16/17 Q4</t>
  </si>
  <si>
    <t>STR2.2B16/17 Q4</t>
  </si>
  <si>
    <t>WOR2.2B16/17 Q4</t>
  </si>
  <si>
    <t>CRA2.2B16/17 Q4</t>
  </si>
  <si>
    <t>PORT2.2B16/17 Q4</t>
  </si>
  <si>
    <t>BEX2.2B16/17 Q4</t>
  </si>
  <si>
    <t>ENG2.2B16/17 Q4</t>
  </si>
  <si>
    <t>SEC2.2B16/17 Q4</t>
  </si>
  <si>
    <t>ASPH2.3B16/17 Q4</t>
  </si>
  <si>
    <t>PRH2.3B16/17 Q4</t>
  </si>
  <si>
    <t>RSC2.3B16/17 Q4</t>
  </si>
  <si>
    <t>DVH2.3B16/17 Q4</t>
  </si>
  <si>
    <t>K&amp;C2.3B16/17 Q4</t>
  </si>
  <si>
    <t>QEQM2.3B16/17 Q4</t>
  </si>
  <si>
    <t>WHH2.3B16/17 Q4</t>
  </si>
  <si>
    <t>EDGH2.3B16/17 Q4</t>
  </si>
  <si>
    <t>ESUH2.3B16/17 Q4</t>
  </si>
  <si>
    <t>Frimley2.3B16/17 Q4</t>
  </si>
  <si>
    <t>MDGH2.3B16/17 Q4</t>
  </si>
  <si>
    <t>TWH2.3B16/17 Q4</t>
  </si>
  <si>
    <t>Medway2.3B16/17 Q4</t>
  </si>
  <si>
    <t>RSCH2.3B16/17 Q4</t>
  </si>
  <si>
    <t>SASH2.3B16/17 Q4</t>
  </si>
  <si>
    <t>STR2.3B16/17 Q4</t>
  </si>
  <si>
    <t>WOR2.3B16/17 Q4</t>
  </si>
  <si>
    <t>CRA2.3B16/17 Q4</t>
  </si>
  <si>
    <t>PORT2.3B16/17 Q4</t>
  </si>
  <si>
    <t>BEX2.3B16/17 Q4</t>
  </si>
  <si>
    <t>ENG2.3B16/17 Q4</t>
  </si>
  <si>
    <t>SEC2.3B16/17 Q4</t>
  </si>
  <si>
    <t>ASPHD316/17 Q4</t>
  </si>
  <si>
    <t>PRHD316/17 Q4</t>
  </si>
  <si>
    <t>RSCD316/17 Q4</t>
  </si>
  <si>
    <t>DVHD316/17 Q4</t>
  </si>
  <si>
    <t>K&amp;CD316/17 Q4</t>
  </si>
  <si>
    <t>QEQMD316/17 Q4</t>
  </si>
  <si>
    <t>WHHD316/17 Q4</t>
  </si>
  <si>
    <t>EDGHD316/17 Q4</t>
  </si>
  <si>
    <t>ESUHD316/17 Q4</t>
  </si>
  <si>
    <t>FrimleyD316/17 Q4</t>
  </si>
  <si>
    <t>MDGHD316/17 Q4</t>
  </si>
  <si>
    <t>TWHD316/17 Q4</t>
  </si>
  <si>
    <t>MedwayD316/17 Q4</t>
  </si>
  <si>
    <t>RSCHD316/17 Q4</t>
  </si>
  <si>
    <t>SASHD316/17 Q4</t>
  </si>
  <si>
    <t>STRD316/17 Q4</t>
  </si>
  <si>
    <t>WORD316/17 Q4</t>
  </si>
  <si>
    <t>CRAD316/17 Q4</t>
  </si>
  <si>
    <t>PORTD316/17 Q4</t>
  </si>
  <si>
    <t>BEXD316/17 Q4</t>
  </si>
  <si>
    <t>ENGD316/17 Q4</t>
  </si>
  <si>
    <t>SECD316/17 Q4</t>
  </si>
  <si>
    <t>ASPH3.1B16/17 Q4</t>
  </si>
  <si>
    <t>PRH3.1B16/17 Q4</t>
  </si>
  <si>
    <t>RSC3.1B16/17 Q4</t>
  </si>
  <si>
    <t>DVH3.1B16/17 Q4</t>
  </si>
  <si>
    <t>K&amp;C3.1B16/17 Q4</t>
  </si>
  <si>
    <t>QEQM3.1B16/17 Q4</t>
  </si>
  <si>
    <t>WHH3.1B16/17 Q4</t>
  </si>
  <si>
    <t>EDGH3.1B16/17 Q4</t>
  </si>
  <si>
    <t>ESUH3.1B16/17 Q4</t>
  </si>
  <si>
    <t>Frimley3.1B16/17 Q4</t>
  </si>
  <si>
    <t>MDGH3.1B16/17 Q4</t>
  </si>
  <si>
    <t>TWH3.1B16/17 Q4</t>
  </si>
  <si>
    <t>Medway3.1B16/17 Q4</t>
  </si>
  <si>
    <t>RSCH3.1B16/17 Q4</t>
  </si>
  <si>
    <t>SASH3.1B16/17 Q4</t>
  </si>
  <si>
    <t>STR3.1B16/17 Q4</t>
  </si>
  <si>
    <t>WOR3.1B16/17 Q4</t>
  </si>
  <si>
    <t>CRA3.1B16/17 Q4</t>
  </si>
  <si>
    <t>PORT3.1B16/17 Q4</t>
  </si>
  <si>
    <t>BEX3.1B16/17 Q4</t>
  </si>
  <si>
    <t>ENG3.1B16/17 Q4</t>
  </si>
  <si>
    <t>SEC3.1B16/17 Q4</t>
  </si>
  <si>
    <t>ASPH3.2B16/17 Q4</t>
  </si>
  <si>
    <t>PRH3.2B16/17 Q4</t>
  </si>
  <si>
    <t>RSC3.2B16/17 Q4</t>
  </si>
  <si>
    <t>DVH3.2B16/17 Q4</t>
  </si>
  <si>
    <t>K&amp;C3.2B16/17 Q4</t>
  </si>
  <si>
    <t>QEQM3.2B16/17 Q4</t>
  </si>
  <si>
    <t>WHH3.2B16/17 Q4</t>
  </si>
  <si>
    <t>EDGH3.2B16/17 Q4</t>
  </si>
  <si>
    <t>ESUH3.2B16/17 Q4</t>
  </si>
  <si>
    <t>Frimley3.2B16/17 Q4</t>
  </si>
  <si>
    <t>MDGH3.2B16/17 Q4</t>
  </si>
  <si>
    <t>TWH3.2B16/17 Q4</t>
  </si>
  <si>
    <t>Medway3.2B16/17 Q4</t>
  </si>
  <si>
    <t>RSCH3.2B16/17 Q4</t>
  </si>
  <si>
    <t>SASH3.2B16/17 Q4</t>
  </si>
  <si>
    <t>STR3.2B16/17 Q4</t>
  </si>
  <si>
    <t>WOR3.2B16/17 Q4</t>
  </si>
  <si>
    <t>CRA3.2B16/17 Q4</t>
  </si>
  <si>
    <t>PORT3.2B16/17 Q4</t>
  </si>
  <si>
    <t>BEX3.2B16/17 Q4</t>
  </si>
  <si>
    <t>ENG3.2B16/17 Q4</t>
  </si>
  <si>
    <t>SEC3.2B16/17 Q4</t>
  </si>
  <si>
    <t>ASPH3.3B16/17 Q4</t>
  </si>
  <si>
    <t>PRH3.3B16/17 Q4</t>
  </si>
  <si>
    <t>RSC3.3B16/17 Q4</t>
  </si>
  <si>
    <t>DVH3.3B16/17 Q4</t>
  </si>
  <si>
    <t>K&amp;C3.3B16/17 Q4</t>
  </si>
  <si>
    <t>QEQM3.3B16/17 Q4</t>
  </si>
  <si>
    <t>WHH3.3B16/17 Q4</t>
  </si>
  <si>
    <t>EDGH3.3B16/17 Q4</t>
  </si>
  <si>
    <t>ESUH3.3B16/17 Q4</t>
  </si>
  <si>
    <t>Frimley3.3B16/17 Q4</t>
  </si>
  <si>
    <t>MDGH3.3B16/17 Q4</t>
  </si>
  <si>
    <t>TWH3.3B16/17 Q4</t>
  </si>
  <si>
    <t>Medway3.3B16/17 Q4</t>
  </si>
  <si>
    <t>RSCH3.3B16/17 Q4</t>
  </si>
  <si>
    <t>SASH3.3B16/17 Q4</t>
  </si>
  <si>
    <t>STR3.3B16/17 Q4</t>
  </si>
  <si>
    <t>WOR3.3B16/17 Q4</t>
  </si>
  <si>
    <t>CRA3.3B16/17 Q4</t>
  </si>
  <si>
    <t>PORT3.3B16/17 Q4</t>
  </si>
  <si>
    <t>BEX3.3B16/17 Q4</t>
  </si>
  <si>
    <t>ENG3.3B16/17 Q4</t>
  </si>
  <si>
    <t>SEC3.3B16/17 Q4</t>
  </si>
  <si>
    <t>ASPH3.4B16/17 Q4</t>
  </si>
  <si>
    <t>PRH3.4B16/17 Q4</t>
  </si>
  <si>
    <t>RSC3.4B16/17 Q4</t>
  </si>
  <si>
    <t>DVH3.4B16/17 Q4</t>
  </si>
  <si>
    <t>K&amp;C3.4B16/17 Q4</t>
  </si>
  <si>
    <t>QEQM3.4B16/17 Q4</t>
  </si>
  <si>
    <t>WHH3.4B16/17 Q4</t>
  </si>
  <si>
    <t>EDGH3.4B16/17 Q4</t>
  </si>
  <si>
    <t>ESUH3.4B16/17 Q4</t>
  </si>
  <si>
    <t>Frimley3.4B16/17 Q4</t>
  </si>
  <si>
    <t>MDGH3.4B16/17 Q4</t>
  </si>
  <si>
    <t>TWH3.4B16/17 Q4</t>
  </si>
  <si>
    <t>Medway3.4B16/17 Q4</t>
  </si>
  <si>
    <t>RSCH3.4B16/17 Q4</t>
  </si>
  <si>
    <t>SASH3.4B16/17 Q4</t>
  </si>
  <si>
    <t>STR3.4B16/17 Q4</t>
  </si>
  <si>
    <t>WOR3.4B16/17 Q4</t>
  </si>
  <si>
    <t>CRA3.4B16/17 Q4</t>
  </si>
  <si>
    <t>PORT3.4B16/17 Q4</t>
  </si>
  <si>
    <t>BEX3.4B16/17 Q4</t>
  </si>
  <si>
    <t>ENG3.4B16/17 Q4</t>
  </si>
  <si>
    <t>SEC3.4B16/17 Q4</t>
  </si>
  <si>
    <t>ASPH3.5B16/17 Q4</t>
  </si>
  <si>
    <t>PRH3.5B16/17 Q4</t>
  </si>
  <si>
    <t>RSC3.5B16/17 Q4</t>
  </si>
  <si>
    <t>DVH3.5B16/17 Q4</t>
  </si>
  <si>
    <t>K&amp;C3.5B16/17 Q4</t>
  </si>
  <si>
    <t>QEQM3.5B16/17 Q4</t>
  </si>
  <si>
    <t>WHH3.5B16/17 Q4</t>
  </si>
  <si>
    <t>EDGH3.5B16/17 Q4</t>
  </si>
  <si>
    <t>ESUH3.5B16/17 Q4</t>
  </si>
  <si>
    <t>Frimley3.5B16/17 Q4</t>
  </si>
  <si>
    <t>MDGH3.5B16/17 Q4</t>
  </si>
  <si>
    <t>TWH3.5B16/17 Q4</t>
  </si>
  <si>
    <t>Medway3.5B16/17 Q4</t>
  </si>
  <si>
    <t>RSCH3.5B16/17 Q4</t>
  </si>
  <si>
    <t>SASH3.5B16/17 Q4</t>
  </si>
  <si>
    <t>STR3.5B16/17 Q4</t>
  </si>
  <si>
    <t>WOR3.5B16/17 Q4</t>
  </si>
  <si>
    <t>CRA3.5B16/17 Q4</t>
  </si>
  <si>
    <t>PORT3.5B16/17 Q4</t>
  </si>
  <si>
    <t>BEX3.5B16/17 Q4</t>
  </si>
  <si>
    <t>ENG3.5B16/17 Q4</t>
  </si>
  <si>
    <t>SEC3.5B16/17 Q4</t>
  </si>
  <si>
    <t>ASPHD416/17 Q4</t>
  </si>
  <si>
    <t>PRHD416/17 Q4</t>
  </si>
  <si>
    <t>RSCD416/17 Q4</t>
  </si>
  <si>
    <t>DVHD416/17 Q4</t>
  </si>
  <si>
    <t>K&amp;CD416/17 Q4</t>
  </si>
  <si>
    <t>QEQMD416/17 Q4</t>
  </si>
  <si>
    <t>WHHD416/17 Q4</t>
  </si>
  <si>
    <t>EDGHD416/17 Q4</t>
  </si>
  <si>
    <t>ESUHD416/17 Q4</t>
  </si>
  <si>
    <t>FrimleyD416/17 Q4</t>
  </si>
  <si>
    <t>MDGHD416/17 Q4</t>
  </si>
  <si>
    <t>TWHD416/17 Q4</t>
  </si>
  <si>
    <t>MedwayD416/17 Q4</t>
  </si>
  <si>
    <t>RSCHD416/17 Q4</t>
  </si>
  <si>
    <t>SASHD416/17 Q4</t>
  </si>
  <si>
    <t>STRD416/17 Q4</t>
  </si>
  <si>
    <t>WORD416/17 Q4</t>
  </si>
  <si>
    <t>CRAD416/17 Q4</t>
  </si>
  <si>
    <t>PORTD416/17 Q4</t>
  </si>
  <si>
    <t>BEXD416/17 Q4</t>
  </si>
  <si>
    <t>ENGD416/17 Q4</t>
  </si>
  <si>
    <t>SECD416/17 Q4</t>
  </si>
  <si>
    <t>ASPH4.1B16/17 Q4</t>
  </si>
  <si>
    <t>PRH4.1B16/17 Q4</t>
  </si>
  <si>
    <t>RSC4.1B16/17 Q4</t>
  </si>
  <si>
    <t>DVH4.1B16/17 Q4</t>
  </si>
  <si>
    <t>K&amp;C4.1B16/17 Q4</t>
  </si>
  <si>
    <t>QEQM4.1B16/17 Q4</t>
  </si>
  <si>
    <t>WHH4.1B16/17 Q4</t>
  </si>
  <si>
    <t>EDGH4.1B16/17 Q4</t>
  </si>
  <si>
    <t>ESUH4.1B16/17 Q4</t>
  </si>
  <si>
    <t>Frimley4.1B16/17 Q4</t>
  </si>
  <si>
    <t>MDGH4.1B16/17 Q4</t>
  </si>
  <si>
    <t>TWH4.1B16/17 Q4</t>
  </si>
  <si>
    <t>Medway4.1B16/17 Q4</t>
  </si>
  <si>
    <t>RSCH4.1B16/17 Q4</t>
  </si>
  <si>
    <t>SASH4.1B16/17 Q4</t>
  </si>
  <si>
    <t>STR4.1B16/17 Q4</t>
  </si>
  <si>
    <t>WOR4.1B16/17 Q4</t>
  </si>
  <si>
    <t>CRA4.1B16/17 Q4</t>
  </si>
  <si>
    <t>PORT4.1B16/17 Q4</t>
  </si>
  <si>
    <t>BEX4.1B16/17 Q4</t>
  </si>
  <si>
    <t>ENG4.1B16/17 Q4</t>
  </si>
  <si>
    <t>SEC4.1B16/17 Q4</t>
  </si>
  <si>
    <t>ASPH4.2B16/17 Q4</t>
  </si>
  <si>
    <t>PRH4.2B16/17 Q4</t>
  </si>
  <si>
    <t>RSC4.2B16/17 Q4</t>
  </si>
  <si>
    <t>DVH4.2B16/17 Q4</t>
  </si>
  <si>
    <t>K&amp;C4.2B16/17 Q4</t>
  </si>
  <si>
    <t>QEQM4.2B16/17 Q4</t>
  </si>
  <si>
    <t>WHH4.2B16/17 Q4</t>
  </si>
  <si>
    <t>EDGH4.2B16/17 Q4</t>
  </si>
  <si>
    <t>ESUH4.2B16/17 Q4</t>
  </si>
  <si>
    <t>Frimley4.2B16/17 Q4</t>
  </si>
  <si>
    <t>MDGH4.2B16/17 Q4</t>
  </si>
  <si>
    <t>TWH4.2B16/17 Q4</t>
  </si>
  <si>
    <t>Medway4.2B16/17 Q4</t>
  </si>
  <si>
    <t>RSCH4.2B16/17 Q4</t>
  </si>
  <si>
    <t>SASH4.2B16/17 Q4</t>
  </si>
  <si>
    <t>STR4.2B16/17 Q4</t>
  </si>
  <si>
    <t>WOR4.2B16/17 Q4</t>
  </si>
  <si>
    <t>CRA4.2B16/17 Q4</t>
  </si>
  <si>
    <t>PORT4.2B16/17 Q4</t>
  </si>
  <si>
    <t>BEX4.2B16/17 Q4</t>
  </si>
  <si>
    <t>ENG4.2B16/17 Q4</t>
  </si>
  <si>
    <t>SEC4.2B16/17 Q4</t>
  </si>
  <si>
    <t>ASPH4.3B16/17 Q4</t>
  </si>
  <si>
    <t>PRH4.3B16/17 Q4</t>
  </si>
  <si>
    <t>RSC4.3B16/17 Q4</t>
  </si>
  <si>
    <t>DVH4.3B16/17 Q4</t>
  </si>
  <si>
    <t>K&amp;C4.3B16/17 Q4</t>
  </si>
  <si>
    <t>QEQM4.3B16/17 Q4</t>
  </si>
  <si>
    <t>WHH4.3B16/17 Q4</t>
  </si>
  <si>
    <t>EDGH4.3B16/17 Q4</t>
  </si>
  <si>
    <t>ESUH4.3B16/17 Q4</t>
  </si>
  <si>
    <t>Frimley4.3B16/17 Q4</t>
  </si>
  <si>
    <t>MDGH4.3B16/17 Q4</t>
  </si>
  <si>
    <t>TWH4.3B16/17 Q4</t>
  </si>
  <si>
    <t>Medway4.3B16/17 Q4</t>
  </si>
  <si>
    <t>RSCH4.3B16/17 Q4</t>
  </si>
  <si>
    <t>SASH4.3B16/17 Q4</t>
  </si>
  <si>
    <t>STR4.3B16/17 Q4</t>
  </si>
  <si>
    <t>WOR4.3B16/17 Q4</t>
  </si>
  <si>
    <t>CRA4.3B16/17 Q4</t>
  </si>
  <si>
    <t>PORT4.3B16/17 Q4</t>
  </si>
  <si>
    <t>BEX4.3B16/17 Q4</t>
  </si>
  <si>
    <t>ENG4.3B16/17 Q4</t>
  </si>
  <si>
    <t>SEC4.3B16/17 Q4</t>
  </si>
  <si>
    <t>ASPH4.4B16/17 Q4</t>
  </si>
  <si>
    <t>PRH4.4B16/17 Q4</t>
  </si>
  <si>
    <t>RSC4.4B16/17 Q4</t>
  </si>
  <si>
    <t>DVH4.4B16/17 Q4</t>
  </si>
  <si>
    <t>K&amp;C4.4B16/17 Q4</t>
  </si>
  <si>
    <t>QEQM4.4B16/17 Q4</t>
  </si>
  <si>
    <t>WHH4.4B16/17 Q4</t>
  </si>
  <si>
    <t>EDGH4.4B16/17 Q4</t>
  </si>
  <si>
    <t>ESUH4.4B16/17 Q4</t>
  </si>
  <si>
    <t>Frimley4.4B16/17 Q4</t>
  </si>
  <si>
    <t>MDGH4.4B16/17 Q4</t>
  </si>
  <si>
    <t>TWH4.4B16/17 Q4</t>
  </si>
  <si>
    <t>Medway4.4B16/17 Q4</t>
  </si>
  <si>
    <t>RSCH4.4B16/17 Q4</t>
  </si>
  <si>
    <t>SASH4.4B16/17 Q4</t>
  </si>
  <si>
    <t>STR4.4B16/17 Q4</t>
  </si>
  <si>
    <t>WOR4.4B16/17 Q4</t>
  </si>
  <si>
    <t>CRA4.4B16/17 Q4</t>
  </si>
  <si>
    <t>PORT4.4B16/17 Q4</t>
  </si>
  <si>
    <t>BEX4.4B16/17 Q4</t>
  </si>
  <si>
    <t>ENG4.4B16/17 Q4</t>
  </si>
  <si>
    <t>SEC4.4B16/17 Q4</t>
  </si>
  <si>
    <t>ASPH4.5B16/17 Q4</t>
  </si>
  <si>
    <t>PRH4.5B16/17 Q4</t>
  </si>
  <si>
    <t>RSC4.5B16/17 Q4</t>
  </si>
  <si>
    <t>DVH4.5B16/17 Q4</t>
  </si>
  <si>
    <t>K&amp;C4.5B16/17 Q4</t>
  </si>
  <si>
    <t>QEQM4.5B16/17 Q4</t>
  </si>
  <si>
    <t>WHH4.5B16/17 Q4</t>
  </si>
  <si>
    <t>EDGH4.5B16/17 Q4</t>
  </si>
  <si>
    <t>ESUH4.5B16/17 Q4</t>
  </si>
  <si>
    <t>Frimley4.5B16/17 Q4</t>
  </si>
  <si>
    <t>MDGH4.5B16/17 Q4</t>
  </si>
  <si>
    <t>TWH4.5B16/17 Q4</t>
  </si>
  <si>
    <t>Medway4.5B16/17 Q4</t>
  </si>
  <si>
    <t>RSCH4.5B16/17 Q4</t>
  </si>
  <si>
    <t>SASH4.5B16/17 Q4</t>
  </si>
  <si>
    <t>STR4.5B16/17 Q4</t>
  </si>
  <si>
    <t>WOR4.5B16/17 Q4</t>
  </si>
  <si>
    <t>CRA4.5B16/17 Q4</t>
  </si>
  <si>
    <t>PORT4.5B16/17 Q4</t>
  </si>
  <si>
    <t>BEX4.5B16/17 Q4</t>
  </si>
  <si>
    <t>ENG4.5B16/17 Q4</t>
  </si>
  <si>
    <t>SEC4.5B16/17 Q4</t>
  </si>
  <si>
    <t>ASPH4.6B16/17 Q4</t>
  </si>
  <si>
    <t>PRH4.6B16/17 Q4</t>
  </si>
  <si>
    <t>RSC4.6B16/17 Q4</t>
  </si>
  <si>
    <t>DVH4.6B16/17 Q4</t>
  </si>
  <si>
    <t>K&amp;C4.6B16/17 Q4</t>
  </si>
  <si>
    <t>QEQM4.6B16/17 Q4</t>
  </si>
  <si>
    <t>WHH4.6B16/17 Q4</t>
  </si>
  <si>
    <t>EDGH4.6B16/17 Q4</t>
  </si>
  <si>
    <t>ESUH4.6B16/17 Q4</t>
  </si>
  <si>
    <t>Frimley4.6B16/17 Q4</t>
  </si>
  <si>
    <t>MDGH4.6B16/17 Q4</t>
  </si>
  <si>
    <t>TWH4.6B16/17 Q4</t>
  </si>
  <si>
    <t>Medway4.6B16/17 Q4</t>
  </si>
  <si>
    <t>RSCH4.6B16/17 Q4</t>
  </si>
  <si>
    <t>SASH4.6B16/17 Q4</t>
  </si>
  <si>
    <t>STR4.6B16/17 Q4</t>
  </si>
  <si>
    <t>WOR4.6B16/17 Q4</t>
  </si>
  <si>
    <t>CRA4.6B16/17 Q4</t>
  </si>
  <si>
    <t>PORT4.6B16/17 Q4</t>
  </si>
  <si>
    <t>BEX4.6B16/17 Q4</t>
  </si>
  <si>
    <t>ENG4.6B16/17 Q4</t>
  </si>
  <si>
    <t>SEC4.6B16/17 Q4</t>
  </si>
  <si>
    <t>ASPHD516/17 Q4</t>
  </si>
  <si>
    <t>PRHD516/17 Q4</t>
  </si>
  <si>
    <t>RSCD516/17 Q4</t>
  </si>
  <si>
    <t>DVHD516/17 Q4</t>
  </si>
  <si>
    <t>K&amp;CD516/17 Q4</t>
  </si>
  <si>
    <t>QEQMD516/17 Q4</t>
  </si>
  <si>
    <t>WHHD516/17 Q4</t>
  </si>
  <si>
    <t>EDGHD516/17 Q4</t>
  </si>
  <si>
    <t>ESUHD516/17 Q4</t>
  </si>
  <si>
    <t>FrimleyD516/17 Q4</t>
  </si>
  <si>
    <t>MDGHD516/17 Q4</t>
  </si>
  <si>
    <t>TWHD516/17 Q4</t>
  </si>
  <si>
    <t>MedwayD516/17 Q4</t>
  </si>
  <si>
    <t>RSCHD516/17 Q4</t>
  </si>
  <si>
    <t>SASHD516/17 Q4</t>
  </si>
  <si>
    <t>STRD516/17 Q4</t>
  </si>
  <si>
    <t>WORD516/17 Q4</t>
  </si>
  <si>
    <t>CRAD516/17 Q4</t>
  </si>
  <si>
    <t>PORTD516/17 Q4</t>
  </si>
  <si>
    <t>BEXD516/17 Q4</t>
  </si>
  <si>
    <t>ENGD516/17 Q4</t>
  </si>
  <si>
    <t>SECD516/17 Q4</t>
  </si>
  <si>
    <t>ASPH5.1B16/17 Q4</t>
  </si>
  <si>
    <t>PRH5.1B16/17 Q4</t>
  </si>
  <si>
    <t>RSC5.1B16/17 Q4</t>
  </si>
  <si>
    <t>DVH5.1B16/17 Q4</t>
  </si>
  <si>
    <t>K&amp;C5.1B16/17 Q4</t>
  </si>
  <si>
    <t>QEQM5.1B16/17 Q4</t>
  </si>
  <si>
    <t>WHH5.1B16/17 Q4</t>
  </si>
  <si>
    <t>EDGH5.1B16/17 Q4</t>
  </si>
  <si>
    <t>ESUH5.1B16/17 Q4</t>
  </si>
  <si>
    <t>Frimley5.1B16/17 Q4</t>
  </si>
  <si>
    <t>MDGH5.1B16/17 Q4</t>
  </si>
  <si>
    <t>TWH5.1B16/17 Q4</t>
  </si>
  <si>
    <t>Medway5.1B16/17 Q4</t>
  </si>
  <si>
    <t>RSCH5.1B16/17 Q4</t>
  </si>
  <si>
    <t>SASH5.1B16/17 Q4</t>
  </si>
  <si>
    <t>STR5.1B16/17 Q4</t>
  </si>
  <si>
    <t>WOR5.1B16/17 Q4</t>
  </si>
  <si>
    <t>CRA5.1B16/17 Q4</t>
  </si>
  <si>
    <t>PORT5.1B16/17 Q4</t>
  </si>
  <si>
    <t>BEX5.1B16/17 Q4</t>
  </si>
  <si>
    <t>ENG5.1B16/17 Q4</t>
  </si>
  <si>
    <t>SEC5.1B16/17 Q4</t>
  </si>
  <si>
    <t>ASPH5.2B16/17 Q4</t>
  </si>
  <si>
    <t>PRH5.2B16/17 Q4</t>
  </si>
  <si>
    <t>RSC5.2B16/17 Q4</t>
  </si>
  <si>
    <t>DVH5.2B16/17 Q4</t>
  </si>
  <si>
    <t>K&amp;C5.2B16/17 Q4</t>
  </si>
  <si>
    <t>QEQM5.2B16/17 Q4</t>
  </si>
  <si>
    <t>WHH5.2B16/17 Q4</t>
  </si>
  <si>
    <t>EDGH5.2B16/17 Q4</t>
  </si>
  <si>
    <t>ESUH5.2B16/17 Q4</t>
  </si>
  <si>
    <t>Frimley5.2B16/17 Q4</t>
  </si>
  <si>
    <t>MDGH5.2B16/17 Q4</t>
  </si>
  <si>
    <t>TWH5.2B16/17 Q4</t>
  </si>
  <si>
    <t>Medway5.2B16/17 Q4</t>
  </si>
  <si>
    <t>RSCH5.2B16/17 Q4</t>
  </si>
  <si>
    <t>SASH5.2B16/17 Q4</t>
  </si>
  <si>
    <t>STR5.2B16/17 Q4</t>
  </si>
  <si>
    <t>WOR5.2B16/17 Q4</t>
  </si>
  <si>
    <t>CRA5.2B16/17 Q4</t>
  </si>
  <si>
    <t>PORT5.2B16/17 Q4</t>
  </si>
  <si>
    <t>BEX5.2B16/17 Q4</t>
  </si>
  <si>
    <t>ENG5.2B16/17 Q4</t>
  </si>
  <si>
    <t>SEC5.2B16/17 Q4</t>
  </si>
  <si>
    <t>ASPH5.3B16/17 Q4</t>
  </si>
  <si>
    <t>PRH5.3B16/17 Q4</t>
  </si>
  <si>
    <t>RSC5.3B16/17 Q4</t>
  </si>
  <si>
    <t>DVH5.3B16/17 Q4</t>
  </si>
  <si>
    <t>K&amp;C5.3B16/17 Q4</t>
  </si>
  <si>
    <t>QEQM5.3B16/17 Q4</t>
  </si>
  <si>
    <t>WHH5.3B16/17 Q4</t>
  </si>
  <si>
    <t>EDGH5.3B16/17 Q4</t>
  </si>
  <si>
    <t>ESUH5.3B16/17 Q4</t>
  </si>
  <si>
    <t>Frimley5.3B16/17 Q4</t>
  </si>
  <si>
    <t>MDGH5.3B16/17 Q4</t>
  </si>
  <si>
    <t>TWH5.3B16/17 Q4</t>
  </si>
  <si>
    <t>Medway5.3B16/17 Q4</t>
  </si>
  <si>
    <t>RSCH5.3B16/17 Q4</t>
  </si>
  <si>
    <t>SASH5.3B16/17 Q4</t>
  </si>
  <si>
    <t>STR5.3B16/17 Q4</t>
  </si>
  <si>
    <t>WOR5.3B16/17 Q4</t>
  </si>
  <si>
    <t>CRA5.3B16/17 Q4</t>
  </si>
  <si>
    <t>PORT5.3B16/17 Q4</t>
  </si>
  <si>
    <t>BEX5.3B16/17 Q4</t>
  </si>
  <si>
    <t>ENG5.3B16/17 Q4</t>
  </si>
  <si>
    <t>SEC5.3B16/17 Q4</t>
  </si>
  <si>
    <t>ASPH5.4B16/17 Q4</t>
  </si>
  <si>
    <t>PRH5.4B16/17 Q4</t>
  </si>
  <si>
    <t>RSC5.4B16/17 Q4</t>
  </si>
  <si>
    <t>DVH5.4B16/17 Q4</t>
  </si>
  <si>
    <t>K&amp;C5.4B16/17 Q4</t>
  </si>
  <si>
    <t>QEQM5.4B16/17 Q4</t>
  </si>
  <si>
    <t>WHH5.4B16/17 Q4</t>
  </si>
  <si>
    <t>EDGH5.4B16/17 Q4</t>
  </si>
  <si>
    <t>ESUH5.4B16/17 Q4</t>
  </si>
  <si>
    <t>Frimley5.4B16/17 Q4</t>
  </si>
  <si>
    <t>MDGH5.4B16/17 Q4</t>
  </si>
  <si>
    <t>TWH5.4B16/17 Q4</t>
  </si>
  <si>
    <t>Medway5.4B16/17 Q4</t>
  </si>
  <si>
    <t>RSCH5.4B16/17 Q4</t>
  </si>
  <si>
    <t>SASH5.4B16/17 Q4</t>
  </si>
  <si>
    <t>STR5.4B16/17 Q4</t>
  </si>
  <si>
    <t>WOR5.4B16/17 Q4</t>
  </si>
  <si>
    <t>CRA5.4B16/17 Q4</t>
  </si>
  <si>
    <t>PORT5.4B16/17 Q4</t>
  </si>
  <si>
    <t>BEX5.4B16/17 Q4</t>
  </si>
  <si>
    <t>ENG5.4B16/17 Q4</t>
  </si>
  <si>
    <t>SEC5.4B16/17 Q4</t>
  </si>
  <si>
    <t>ASPHD616/17 Q4</t>
  </si>
  <si>
    <t>PRHD616/17 Q4</t>
  </si>
  <si>
    <t>RSCD616/17 Q4</t>
  </si>
  <si>
    <t>DVHD616/17 Q4</t>
  </si>
  <si>
    <t>K&amp;CD616/17 Q4</t>
  </si>
  <si>
    <t>QEQMD616/17 Q4</t>
  </si>
  <si>
    <t>WHHD616/17 Q4</t>
  </si>
  <si>
    <t>EDGHD616/17 Q4</t>
  </si>
  <si>
    <t>ESUHD616/17 Q4</t>
  </si>
  <si>
    <t>FrimleyD616/17 Q4</t>
  </si>
  <si>
    <t>MDGHD616/17 Q4</t>
  </si>
  <si>
    <t>TWHD616/17 Q4</t>
  </si>
  <si>
    <t>MedwayD616/17 Q4</t>
  </si>
  <si>
    <t>RSCHD616/17 Q4</t>
  </si>
  <si>
    <t>SASHD616/17 Q4</t>
  </si>
  <si>
    <t>STRD616/17 Q4</t>
  </si>
  <si>
    <t>WORD616/17 Q4</t>
  </si>
  <si>
    <t>CRAD616/17 Q4</t>
  </si>
  <si>
    <t>PORTD616/17 Q4</t>
  </si>
  <si>
    <t>BEXD616/17 Q4</t>
  </si>
  <si>
    <t>ENGD616/17 Q4</t>
  </si>
  <si>
    <t>SECD616/17 Q4</t>
  </si>
  <si>
    <t>ASPH6.1B16/17 Q4</t>
  </si>
  <si>
    <t>PRH6.1B16/17 Q4</t>
  </si>
  <si>
    <t>RSC6.1B16/17 Q4</t>
  </si>
  <si>
    <t>DVH6.1B16/17 Q4</t>
  </si>
  <si>
    <t>K&amp;C6.1B16/17 Q4</t>
  </si>
  <si>
    <t>QEQM6.1B16/17 Q4</t>
  </si>
  <si>
    <t>WHH6.1B16/17 Q4</t>
  </si>
  <si>
    <t>EDGH6.1B16/17 Q4</t>
  </si>
  <si>
    <t>ESUH6.1B16/17 Q4</t>
  </si>
  <si>
    <t>Frimley6.1B16/17 Q4</t>
  </si>
  <si>
    <t>MDGH6.1B16/17 Q4</t>
  </si>
  <si>
    <t>TWH6.1B16/17 Q4</t>
  </si>
  <si>
    <t>Medway6.1B16/17 Q4</t>
  </si>
  <si>
    <t>RSCH6.1B16/17 Q4</t>
  </si>
  <si>
    <t>SASH6.1B16/17 Q4</t>
  </si>
  <si>
    <t>STR6.1B16/17 Q4</t>
  </si>
  <si>
    <t>WOR6.1B16/17 Q4</t>
  </si>
  <si>
    <t>CRA6.1B16/17 Q4</t>
  </si>
  <si>
    <t>PORT6.1B16/17 Q4</t>
  </si>
  <si>
    <t>BEX6.1B16/17 Q4</t>
  </si>
  <si>
    <t>ENG6.1B16/17 Q4</t>
  </si>
  <si>
    <t>SEC6.1B16/17 Q4</t>
  </si>
  <si>
    <t>ASPH6.2B16/17 Q4</t>
  </si>
  <si>
    <t>PRH6.2B16/17 Q4</t>
  </si>
  <si>
    <t>RSC6.2B16/17 Q4</t>
  </si>
  <si>
    <t>DVH6.2B16/17 Q4</t>
  </si>
  <si>
    <t>K&amp;C6.2B16/17 Q4</t>
  </si>
  <si>
    <t>QEQM6.2B16/17 Q4</t>
  </si>
  <si>
    <t>WHH6.2B16/17 Q4</t>
  </si>
  <si>
    <t>EDGH6.2B16/17 Q4</t>
  </si>
  <si>
    <t>ESUH6.2B16/17 Q4</t>
  </si>
  <si>
    <t>Frimley6.2B16/17 Q4</t>
  </si>
  <si>
    <t>MDGH6.2B16/17 Q4</t>
  </si>
  <si>
    <t>TWH6.2B16/17 Q4</t>
  </si>
  <si>
    <t>Medway6.2B16/17 Q4</t>
  </si>
  <si>
    <t>RSCH6.2B16/17 Q4</t>
  </si>
  <si>
    <t>SASH6.2B16/17 Q4</t>
  </si>
  <si>
    <t>STR6.2B16/17 Q4</t>
  </si>
  <si>
    <t>WOR6.2B16/17 Q4</t>
  </si>
  <si>
    <t>CRA6.2B16/17 Q4</t>
  </si>
  <si>
    <t>PORT6.2B16/17 Q4</t>
  </si>
  <si>
    <t>BEX6.2B16/17 Q4</t>
  </si>
  <si>
    <t>ENG6.2B16/17 Q4</t>
  </si>
  <si>
    <t>SEC6.2B16/17 Q4</t>
  </si>
  <si>
    <t>ASPH6.3B16/17 Q4</t>
  </si>
  <si>
    <t>PRH6.3B16/17 Q4</t>
  </si>
  <si>
    <t>RSC6.3B16/17 Q4</t>
  </si>
  <si>
    <t>DVH6.3B16/17 Q4</t>
  </si>
  <si>
    <t>K&amp;C6.3B16/17 Q4</t>
  </si>
  <si>
    <t>QEQM6.3B16/17 Q4</t>
  </si>
  <si>
    <t>WHH6.3B16/17 Q4</t>
  </si>
  <si>
    <t>EDGH6.3B16/17 Q4</t>
  </si>
  <si>
    <t>ESUH6.3B16/17 Q4</t>
  </si>
  <si>
    <t>Frimley6.3B16/17 Q4</t>
  </si>
  <si>
    <t>MDGH6.3B16/17 Q4</t>
  </si>
  <si>
    <t>TWH6.3B16/17 Q4</t>
  </si>
  <si>
    <t>Medway6.3B16/17 Q4</t>
  </si>
  <si>
    <t>RSCH6.3B16/17 Q4</t>
  </si>
  <si>
    <t>SASH6.3B16/17 Q4</t>
  </si>
  <si>
    <t>STR6.3B16/17 Q4</t>
  </si>
  <si>
    <t>WOR6.3B16/17 Q4</t>
  </si>
  <si>
    <t>CRA6.3B16/17 Q4</t>
  </si>
  <si>
    <t>PORT6.3B16/17 Q4</t>
  </si>
  <si>
    <t>BEX6.3B16/17 Q4</t>
  </si>
  <si>
    <t>ENG6.3B16/17 Q4</t>
  </si>
  <si>
    <t>SEC6.3B16/17 Q4</t>
  </si>
  <si>
    <t>ASPH6.4B16/17 Q4</t>
  </si>
  <si>
    <t>PRH6.4B16/17 Q4</t>
  </si>
  <si>
    <t>RSC6.4B16/17 Q4</t>
  </si>
  <si>
    <t>DVH6.4B16/17 Q4</t>
  </si>
  <si>
    <t>K&amp;C6.4B16/17 Q4</t>
  </si>
  <si>
    <t>QEQM6.4B16/17 Q4</t>
  </si>
  <si>
    <t>WHH6.4B16/17 Q4</t>
  </si>
  <si>
    <t>EDGH6.4B16/17 Q4</t>
  </si>
  <si>
    <t>ESUH6.4B16/17 Q4</t>
  </si>
  <si>
    <t>Frimley6.4B16/17 Q4</t>
  </si>
  <si>
    <t>MDGH6.4B16/17 Q4</t>
  </si>
  <si>
    <t>TWH6.4B16/17 Q4</t>
  </si>
  <si>
    <t>Medway6.4B16/17 Q4</t>
  </si>
  <si>
    <t>RSCH6.4B16/17 Q4</t>
  </si>
  <si>
    <t>SASH6.4B16/17 Q4</t>
  </si>
  <si>
    <t>STR6.4B16/17 Q4</t>
  </si>
  <si>
    <t>WOR6.4B16/17 Q4</t>
  </si>
  <si>
    <t>CRA6.4B16/17 Q4</t>
  </si>
  <si>
    <t>PORT6.4B16/17 Q4</t>
  </si>
  <si>
    <t>BEX6.4B16/17 Q4</t>
  </si>
  <si>
    <t>ENG6.4B16/17 Q4</t>
  </si>
  <si>
    <t>SEC6.4B16/17 Q4</t>
  </si>
  <si>
    <t>ASPHD716/17 Q4</t>
  </si>
  <si>
    <t>PRHD716/17 Q4</t>
  </si>
  <si>
    <t>RSCD716/17 Q4</t>
  </si>
  <si>
    <t>DVHD716/17 Q4</t>
  </si>
  <si>
    <t>K&amp;CD716/17 Q4</t>
  </si>
  <si>
    <t>QEQMD716/17 Q4</t>
  </si>
  <si>
    <t>WHHD716/17 Q4</t>
  </si>
  <si>
    <t>EDGHD716/17 Q4</t>
  </si>
  <si>
    <t>ESUHD716/17 Q4</t>
  </si>
  <si>
    <t>FrimleyD716/17 Q4</t>
  </si>
  <si>
    <t>MDGHD716/17 Q4</t>
  </si>
  <si>
    <t>TWHD716/17 Q4</t>
  </si>
  <si>
    <t>MedwayD716/17 Q4</t>
  </si>
  <si>
    <t>RSCHD716/17 Q4</t>
  </si>
  <si>
    <t>SASHD716/17 Q4</t>
  </si>
  <si>
    <t>STRD716/17 Q4</t>
  </si>
  <si>
    <t>WORD716/17 Q4</t>
  </si>
  <si>
    <t>CRAD716/17 Q4</t>
  </si>
  <si>
    <t>PORTD716/17 Q4</t>
  </si>
  <si>
    <t>BEXD716/17 Q4</t>
  </si>
  <si>
    <t>ENGD716/17 Q4</t>
  </si>
  <si>
    <t>SECD716/17 Q4</t>
  </si>
  <si>
    <t>ASPH7.1B16/17 Q4</t>
  </si>
  <si>
    <t>PRH7.1B16/17 Q4</t>
  </si>
  <si>
    <t>RSC7.1B16/17 Q4</t>
  </si>
  <si>
    <t>DVH7.1B16/17 Q4</t>
  </si>
  <si>
    <t>K&amp;C7.1B16/17 Q4</t>
  </si>
  <si>
    <t>QEQM7.1B16/17 Q4</t>
  </si>
  <si>
    <t>WHH7.1B16/17 Q4</t>
  </si>
  <si>
    <t>EDGH7.1B16/17 Q4</t>
  </si>
  <si>
    <t>ESUH7.1B16/17 Q4</t>
  </si>
  <si>
    <t>Frimley7.1B16/17 Q4</t>
  </si>
  <si>
    <t>MDGH7.1B16/17 Q4</t>
  </si>
  <si>
    <t>TWH7.1B16/17 Q4</t>
  </si>
  <si>
    <t>Medway7.1B16/17 Q4</t>
  </si>
  <si>
    <t>RSCH7.1B16/17 Q4</t>
  </si>
  <si>
    <t>SASH7.1B16/17 Q4</t>
  </si>
  <si>
    <t>STR7.1B16/17 Q4</t>
  </si>
  <si>
    <t>WOR7.1B16/17 Q4</t>
  </si>
  <si>
    <t>CRA7.1B16/17 Q4</t>
  </si>
  <si>
    <t>PORT7.1B16/17 Q4</t>
  </si>
  <si>
    <t>BEX7.1B16/17 Q4</t>
  </si>
  <si>
    <t>ENG7.1B16/17 Q4</t>
  </si>
  <si>
    <t>SEC7.1B16/17 Q4</t>
  </si>
  <si>
    <t>ASPH7.2B16/17 Q4</t>
  </si>
  <si>
    <t>PRH7.2B16/17 Q4</t>
  </si>
  <si>
    <t>RSC7.2B16/17 Q4</t>
  </si>
  <si>
    <t>DVH7.2B16/17 Q4</t>
  </si>
  <si>
    <t>K&amp;C7.2B16/17 Q4</t>
  </si>
  <si>
    <t>QEQM7.2B16/17 Q4</t>
  </si>
  <si>
    <t>WHH7.2B16/17 Q4</t>
  </si>
  <si>
    <t>EDGH7.2B16/17 Q4</t>
  </si>
  <si>
    <t>ESUH7.2B16/17 Q4</t>
  </si>
  <si>
    <t>Frimley7.2B16/17 Q4</t>
  </si>
  <si>
    <t>MDGH7.2B16/17 Q4</t>
  </si>
  <si>
    <t>TWH7.2B16/17 Q4</t>
  </si>
  <si>
    <t>Medway7.2B16/17 Q4</t>
  </si>
  <si>
    <t>RSCH7.2B16/17 Q4</t>
  </si>
  <si>
    <t>SASH7.2B16/17 Q4</t>
  </si>
  <si>
    <t>STR7.2B16/17 Q4</t>
  </si>
  <si>
    <t>WOR7.2B16/17 Q4</t>
  </si>
  <si>
    <t>CRA7.2B16/17 Q4</t>
  </si>
  <si>
    <t>PORT7.2B16/17 Q4</t>
  </si>
  <si>
    <t>BEX7.2B16/17 Q4</t>
  </si>
  <si>
    <t>ENG7.2B16/17 Q4</t>
  </si>
  <si>
    <t>SEC7.2B16/17 Q4</t>
  </si>
  <si>
    <t>ASPH7.3B16/17 Q4</t>
  </si>
  <si>
    <t>PRH7.3B16/17 Q4</t>
  </si>
  <si>
    <t>RSC7.3B16/17 Q4</t>
  </si>
  <si>
    <t>DVH7.3B16/17 Q4</t>
  </si>
  <si>
    <t>K&amp;C7.3B16/17 Q4</t>
  </si>
  <si>
    <t>QEQM7.3B16/17 Q4</t>
  </si>
  <si>
    <t>WHH7.3B16/17 Q4</t>
  </si>
  <si>
    <t>EDGH7.3B16/17 Q4</t>
  </si>
  <si>
    <t>ESUH7.3B16/17 Q4</t>
  </si>
  <si>
    <t>Frimley7.3B16/17 Q4</t>
  </si>
  <si>
    <t>MDGH7.3B16/17 Q4</t>
  </si>
  <si>
    <t>TWH7.3B16/17 Q4</t>
  </si>
  <si>
    <t>Medway7.3B16/17 Q4</t>
  </si>
  <si>
    <t>RSCH7.3B16/17 Q4</t>
  </si>
  <si>
    <t>SASH7.3B16/17 Q4</t>
  </si>
  <si>
    <t>STR7.3B16/17 Q4</t>
  </si>
  <si>
    <t>WOR7.3B16/17 Q4</t>
  </si>
  <si>
    <t>CRA7.3B16/17 Q4</t>
  </si>
  <si>
    <t>PORT7.3B16/17 Q4</t>
  </si>
  <si>
    <t>BEX7.3B16/17 Q4</t>
  </si>
  <si>
    <t>ENG7.3B16/17 Q4</t>
  </si>
  <si>
    <t>SEC7.3B16/17 Q4</t>
  </si>
  <si>
    <t>ASPH7.4B16/17 Q4</t>
  </si>
  <si>
    <t>PRH7.4B16/17 Q4</t>
  </si>
  <si>
    <t>RSC7.4B16/17 Q4</t>
  </si>
  <si>
    <t>DVH7.4B16/17 Q4</t>
  </si>
  <si>
    <t>K&amp;C7.4B16/17 Q4</t>
  </si>
  <si>
    <t>QEQM7.4B16/17 Q4</t>
  </si>
  <si>
    <t>WHH7.4B16/17 Q4</t>
  </si>
  <si>
    <t>EDGH7.4B16/17 Q4</t>
  </si>
  <si>
    <t>ESUH7.4B16/17 Q4</t>
  </si>
  <si>
    <t>Frimley7.4B16/17 Q4</t>
  </si>
  <si>
    <t>MDGH7.4B16/17 Q4</t>
  </si>
  <si>
    <t>TWH7.4B16/17 Q4</t>
  </si>
  <si>
    <t>Medway7.4B16/17 Q4</t>
  </si>
  <si>
    <t>RSCH7.4B16/17 Q4</t>
  </si>
  <si>
    <t>SASH7.4B16/17 Q4</t>
  </si>
  <si>
    <t>STR7.4B16/17 Q4</t>
  </si>
  <si>
    <t>WOR7.4B16/17 Q4</t>
  </si>
  <si>
    <t>CRA7.4B16/17 Q4</t>
  </si>
  <si>
    <t>PORT7.4B16/17 Q4</t>
  </si>
  <si>
    <t>BEX7.4B16/17 Q4</t>
  </si>
  <si>
    <t>ENG7.4B16/17 Q4</t>
  </si>
  <si>
    <t>SEC7.4B16/17 Q4</t>
  </si>
  <si>
    <t>ASPHD816/17 Q4</t>
  </si>
  <si>
    <t>PRHD816/17 Q4</t>
  </si>
  <si>
    <t>RSCD816/17 Q4</t>
  </si>
  <si>
    <t>DVHD816/17 Q4</t>
  </si>
  <si>
    <t>K&amp;CD816/17 Q4</t>
  </si>
  <si>
    <t>QEQMD816/17 Q4</t>
  </si>
  <si>
    <t>WHHD816/17 Q4</t>
  </si>
  <si>
    <t>EDGHD816/17 Q4</t>
  </si>
  <si>
    <t>ESUHD816/17 Q4</t>
  </si>
  <si>
    <t>FrimleyD816/17 Q4</t>
  </si>
  <si>
    <t>MDGHD816/17 Q4</t>
  </si>
  <si>
    <t>TWHD816/17 Q4</t>
  </si>
  <si>
    <t>MedwayD816/17 Q4</t>
  </si>
  <si>
    <t>RSCHD816/17 Q4</t>
  </si>
  <si>
    <t>SASHD816/17 Q4</t>
  </si>
  <si>
    <t>STRD816/17 Q4</t>
  </si>
  <si>
    <t>WORD816/17 Q4</t>
  </si>
  <si>
    <t>CRAD816/17 Q4</t>
  </si>
  <si>
    <t>PORTD816/17 Q4</t>
  </si>
  <si>
    <t>BEXD816/17 Q4</t>
  </si>
  <si>
    <t>ENGD816/17 Q4</t>
  </si>
  <si>
    <t>SECD816/17 Q4</t>
  </si>
  <si>
    <t>ASPH8.1B16/17 Q4</t>
  </si>
  <si>
    <t>PRH8.1B16/17 Q4</t>
  </si>
  <si>
    <t>RSC8.1B16/17 Q4</t>
  </si>
  <si>
    <t>DVH8.1B16/17 Q4</t>
  </si>
  <si>
    <t>K&amp;C8.1B16/17 Q4</t>
  </si>
  <si>
    <t>QEQM8.1B16/17 Q4</t>
  </si>
  <si>
    <t>WHH8.1B16/17 Q4</t>
  </si>
  <si>
    <t>EDGH8.1B16/17 Q4</t>
  </si>
  <si>
    <t>ESUH8.1B16/17 Q4</t>
  </si>
  <si>
    <t>Frimley8.1B16/17 Q4</t>
  </si>
  <si>
    <t>MDGH8.1B16/17 Q4</t>
  </si>
  <si>
    <t>TWH8.1B16/17 Q4</t>
  </si>
  <si>
    <t>Medway8.1B16/17 Q4</t>
  </si>
  <si>
    <t>RSCH8.1B16/17 Q4</t>
  </si>
  <si>
    <t>SASH8.1B16/17 Q4</t>
  </si>
  <si>
    <t>STR8.1B16/17 Q4</t>
  </si>
  <si>
    <t>WOR8.1B16/17 Q4</t>
  </si>
  <si>
    <t>CRA8.1B16/17 Q4</t>
  </si>
  <si>
    <t>PORT8.1B16/17 Q4</t>
  </si>
  <si>
    <t>BEX8.1B16/17 Q4</t>
  </si>
  <si>
    <t>ENG8.1B16/17 Q4</t>
  </si>
  <si>
    <t>SEC8.1B16/17 Q4</t>
  </si>
  <si>
    <t>ASPH8.2B16/17 Q4</t>
  </si>
  <si>
    <t>PRH8.2B16/17 Q4</t>
  </si>
  <si>
    <t>RSC8.2B16/17 Q4</t>
  </si>
  <si>
    <t>DVH8.2B16/17 Q4</t>
  </si>
  <si>
    <t>K&amp;C8.2B16/17 Q4</t>
  </si>
  <si>
    <t>QEQM8.2B16/17 Q4</t>
  </si>
  <si>
    <t>WHH8.2B16/17 Q4</t>
  </si>
  <si>
    <t>EDGH8.2B16/17 Q4</t>
  </si>
  <si>
    <t>ESUH8.2B16/17 Q4</t>
  </si>
  <si>
    <t>Frimley8.2B16/17 Q4</t>
  </si>
  <si>
    <t>MDGH8.2B16/17 Q4</t>
  </si>
  <si>
    <t>TWH8.2B16/17 Q4</t>
  </si>
  <si>
    <t>Medway8.2B16/17 Q4</t>
  </si>
  <si>
    <t>RSCH8.2B16/17 Q4</t>
  </si>
  <si>
    <t>SASH8.2B16/17 Q4</t>
  </si>
  <si>
    <t>STR8.2B16/17 Q4</t>
  </si>
  <si>
    <t>WOR8.2B16/17 Q4</t>
  </si>
  <si>
    <t>CRA8.2B16/17 Q4</t>
  </si>
  <si>
    <t>PORT8.2B16/17 Q4</t>
  </si>
  <si>
    <t>BEX8.2B16/17 Q4</t>
  </si>
  <si>
    <t>ENG8.2B16/17 Q4</t>
  </si>
  <si>
    <t>SEC8.2B16/17 Q4</t>
  </si>
  <si>
    <t>ASPH8.3B16/17 Q4</t>
  </si>
  <si>
    <t>PRH8.3B16/17 Q4</t>
  </si>
  <si>
    <t>RSC8.3B16/17 Q4</t>
  </si>
  <si>
    <t>DVH8.3B16/17 Q4</t>
  </si>
  <si>
    <t>K&amp;C8.3B16/17 Q4</t>
  </si>
  <si>
    <t>QEQM8.3B16/17 Q4</t>
  </si>
  <si>
    <t>WHH8.3B16/17 Q4</t>
  </si>
  <si>
    <t>EDGH8.3B16/17 Q4</t>
  </si>
  <si>
    <t>ESUH8.3B16/17 Q4</t>
  </si>
  <si>
    <t>Frimley8.3B16/17 Q4</t>
  </si>
  <si>
    <t>MDGH8.3B16/17 Q4</t>
  </si>
  <si>
    <t>TWH8.3B16/17 Q4</t>
  </si>
  <si>
    <t>Medway8.3B16/17 Q4</t>
  </si>
  <si>
    <t>RSCH8.3B16/17 Q4</t>
  </si>
  <si>
    <t>SASH8.3B16/17 Q4</t>
  </si>
  <si>
    <t>STR8.3B16/17 Q4</t>
  </si>
  <si>
    <t>WOR8.3B16/17 Q4</t>
  </si>
  <si>
    <t>CRA8.3B16/17 Q4</t>
  </si>
  <si>
    <t>PORT8.3B16/17 Q4</t>
  </si>
  <si>
    <t>BEX8.3B16/17 Q4</t>
  </si>
  <si>
    <t>ENG8.3B16/17 Q4</t>
  </si>
  <si>
    <t>SEC8.3B16/17 Q4</t>
  </si>
  <si>
    <t>ASPH8.4B16/17 Q4</t>
  </si>
  <si>
    <t>PRH8.4B16/17 Q4</t>
  </si>
  <si>
    <t>RSC8.4B16/17 Q4</t>
  </si>
  <si>
    <t>DVH8.4B16/17 Q4</t>
  </si>
  <si>
    <t>K&amp;C8.4B16/17 Q4</t>
  </si>
  <si>
    <t>QEQM8.4B16/17 Q4</t>
  </si>
  <si>
    <t>WHH8.4B16/17 Q4</t>
  </si>
  <si>
    <t>EDGH8.4B16/17 Q4</t>
  </si>
  <si>
    <t>ESUH8.4B16/17 Q4</t>
  </si>
  <si>
    <t>Frimley8.4B16/17 Q4</t>
  </si>
  <si>
    <t>MDGH8.4B16/17 Q4</t>
  </si>
  <si>
    <t>TWH8.4B16/17 Q4</t>
  </si>
  <si>
    <t>Medway8.4B16/17 Q4</t>
  </si>
  <si>
    <t>RSCH8.4B16/17 Q4</t>
  </si>
  <si>
    <t>SASH8.4B16/17 Q4</t>
  </si>
  <si>
    <t>STR8.4B16/17 Q4</t>
  </si>
  <si>
    <t>WOR8.4B16/17 Q4</t>
  </si>
  <si>
    <t>CRA8.4B16/17 Q4</t>
  </si>
  <si>
    <t>PORT8.4B16/17 Q4</t>
  </si>
  <si>
    <t>BEX8.4B16/17 Q4</t>
  </si>
  <si>
    <t>ENG8.4B16/17 Q4</t>
  </si>
  <si>
    <t>SEC8.4B16/17 Q4</t>
  </si>
  <si>
    <t>ASPH8.5B16/17 Q4</t>
  </si>
  <si>
    <t>PRH8.5B16/17 Q4</t>
  </si>
  <si>
    <t>RSC8.5B16/17 Q4</t>
  </si>
  <si>
    <t>DVH8.5B16/17 Q4</t>
  </si>
  <si>
    <t>K&amp;C8.5B16/17 Q4</t>
  </si>
  <si>
    <t>QEQM8.5B16/17 Q4</t>
  </si>
  <si>
    <t>WHH8.5B16/17 Q4</t>
  </si>
  <si>
    <t>EDGH8.5B16/17 Q4</t>
  </si>
  <si>
    <t>ESUH8.5B16/17 Q4</t>
  </si>
  <si>
    <t>Frimley8.5B16/17 Q4</t>
  </si>
  <si>
    <t>MDGH8.5B16/17 Q4</t>
  </si>
  <si>
    <t>TWH8.5B16/17 Q4</t>
  </si>
  <si>
    <t>Medway8.5B16/17 Q4</t>
  </si>
  <si>
    <t>RSCH8.5B16/17 Q4</t>
  </si>
  <si>
    <t>SASH8.5B16/17 Q4</t>
  </si>
  <si>
    <t>STR8.5B16/17 Q4</t>
  </si>
  <si>
    <t>WOR8.5B16/17 Q4</t>
  </si>
  <si>
    <t>CRA8.5B16/17 Q4</t>
  </si>
  <si>
    <t>PORT8.5B16/17 Q4</t>
  </si>
  <si>
    <t>BEX8.5B16/17 Q4</t>
  </si>
  <si>
    <t>ENG8.5B16/17 Q4</t>
  </si>
  <si>
    <t>SEC8.5B16/17 Q4</t>
  </si>
  <si>
    <t>ASPH8.6B16/17 Q4</t>
  </si>
  <si>
    <t>PRH8.6B16/17 Q4</t>
  </si>
  <si>
    <t>RSC8.6B16/17 Q4</t>
  </si>
  <si>
    <t>DVH8.6B16/17 Q4</t>
  </si>
  <si>
    <t>K&amp;C8.6B16/17 Q4</t>
  </si>
  <si>
    <t>QEQM8.6B16/17 Q4</t>
  </si>
  <si>
    <t>WHH8.6B16/17 Q4</t>
  </si>
  <si>
    <t>EDGH8.6B16/17 Q4</t>
  </si>
  <si>
    <t>ESUH8.6B16/17 Q4</t>
  </si>
  <si>
    <t>Frimley8.6B16/17 Q4</t>
  </si>
  <si>
    <t>MDGH8.6B16/17 Q4</t>
  </si>
  <si>
    <t>TWH8.6B16/17 Q4</t>
  </si>
  <si>
    <t>Medway8.6B16/17 Q4</t>
  </si>
  <si>
    <t>RSCH8.6B16/17 Q4</t>
  </si>
  <si>
    <t>SASH8.6B16/17 Q4</t>
  </si>
  <si>
    <t>STR8.6B16/17 Q4</t>
  </si>
  <si>
    <t>WOR8.6B16/17 Q4</t>
  </si>
  <si>
    <t>CRA8.6B16/17 Q4</t>
  </si>
  <si>
    <t>PORT8.6B16/17 Q4</t>
  </si>
  <si>
    <t>BEX8.6B16/17 Q4</t>
  </si>
  <si>
    <t>ENG8.6B16/17 Q4</t>
  </si>
  <si>
    <t>SEC8.6B16/17 Q4</t>
  </si>
  <si>
    <t>ASPHD916/17 Q4</t>
  </si>
  <si>
    <t>PRHD916/17 Q4</t>
  </si>
  <si>
    <t>RSCD916/17 Q4</t>
  </si>
  <si>
    <t>DVHD916/17 Q4</t>
  </si>
  <si>
    <t>K&amp;CD916/17 Q4</t>
  </si>
  <si>
    <t>QEQMD916/17 Q4</t>
  </si>
  <si>
    <t>WHHD916/17 Q4</t>
  </si>
  <si>
    <t>EDGHD916/17 Q4</t>
  </si>
  <si>
    <t>ESUHD916/17 Q4</t>
  </si>
  <si>
    <t>FrimleyD916/17 Q4</t>
  </si>
  <si>
    <t>MDGHD916/17 Q4</t>
  </si>
  <si>
    <t>TWHD916/17 Q4</t>
  </si>
  <si>
    <t>MedwayD916/17 Q4</t>
  </si>
  <si>
    <t>RSCHD916/17 Q4</t>
  </si>
  <si>
    <t>SASHD916/17 Q4</t>
  </si>
  <si>
    <t>STRD916/17 Q4</t>
  </si>
  <si>
    <t>WORD916/17 Q4</t>
  </si>
  <si>
    <t>CRAD916/17 Q4</t>
  </si>
  <si>
    <t>PORTD916/17 Q4</t>
  </si>
  <si>
    <t>BEXD916/17 Q4</t>
  </si>
  <si>
    <t>ENGD916/17 Q4</t>
  </si>
  <si>
    <t>SECD916/17 Q4</t>
  </si>
  <si>
    <t>ASPH9.1B16/17 Q4</t>
  </si>
  <si>
    <t>PRH9.1B16/17 Q4</t>
  </si>
  <si>
    <t>RSC9.1B16/17 Q4</t>
  </si>
  <si>
    <t>DVH9.1B16/17 Q4</t>
  </si>
  <si>
    <t>K&amp;C9.1B16/17 Q4</t>
  </si>
  <si>
    <t>QEQM9.1B16/17 Q4</t>
  </si>
  <si>
    <t>WHH9.1B16/17 Q4</t>
  </si>
  <si>
    <t>EDGH9.1B16/17 Q4</t>
  </si>
  <si>
    <t>ESUH9.1B16/17 Q4</t>
  </si>
  <si>
    <t>Frimley9.1B16/17 Q4</t>
  </si>
  <si>
    <t>MDGH9.1B16/17 Q4</t>
  </si>
  <si>
    <t>TWH9.1B16/17 Q4</t>
  </si>
  <si>
    <t>Medway9.1B16/17 Q4</t>
  </si>
  <si>
    <t>RSCH9.1B16/17 Q4</t>
  </si>
  <si>
    <t>SASH9.1B16/17 Q4</t>
  </si>
  <si>
    <t>STR9.1B16/17 Q4</t>
  </si>
  <si>
    <t>WOR9.1B16/17 Q4</t>
  </si>
  <si>
    <t>CRA9.1B16/17 Q4</t>
  </si>
  <si>
    <t>PORT9.1B16/17 Q4</t>
  </si>
  <si>
    <t>BEX9.1B16/17 Q4</t>
  </si>
  <si>
    <t>ENG9.1B16/17 Q4</t>
  </si>
  <si>
    <t>SEC9.1B16/17 Q4</t>
  </si>
  <si>
    <t>ASPH9.2B16/17 Q4</t>
  </si>
  <si>
    <t>PRH9.2B16/17 Q4</t>
  </si>
  <si>
    <t>RSC9.2B16/17 Q4</t>
  </si>
  <si>
    <t>DVH9.2B16/17 Q4</t>
  </si>
  <si>
    <t>K&amp;C9.2B16/17 Q4</t>
  </si>
  <si>
    <t>QEQM9.2B16/17 Q4</t>
  </si>
  <si>
    <t>WHH9.2B16/17 Q4</t>
  </si>
  <si>
    <t>EDGH9.2B16/17 Q4</t>
  </si>
  <si>
    <t>ESUH9.2B16/17 Q4</t>
  </si>
  <si>
    <t>Frimley9.2B16/17 Q4</t>
  </si>
  <si>
    <t>MDGH9.2B16/17 Q4</t>
  </si>
  <si>
    <t>TWH9.2B16/17 Q4</t>
  </si>
  <si>
    <t>Medway9.2B16/17 Q4</t>
  </si>
  <si>
    <t>RSCH9.2B16/17 Q4</t>
  </si>
  <si>
    <t>SASH9.2B16/17 Q4</t>
  </si>
  <si>
    <t>STR9.2B16/17 Q4</t>
  </si>
  <si>
    <t>WOR9.2B16/17 Q4</t>
  </si>
  <si>
    <t>CRA9.2B16/17 Q4</t>
  </si>
  <si>
    <t>PORT9.2B16/17 Q4</t>
  </si>
  <si>
    <t>BEX9.2B16/17 Q4</t>
  </si>
  <si>
    <t>ENG9.2B16/17 Q4</t>
  </si>
  <si>
    <t>SEC9.2B16/17 Q4</t>
  </si>
  <si>
    <t>ASPH9.3B16/17 Q4</t>
  </si>
  <si>
    <t>PRH9.3B16/17 Q4</t>
  </si>
  <si>
    <t>RSC9.3B16/17 Q4</t>
  </si>
  <si>
    <t>DVH9.3B16/17 Q4</t>
  </si>
  <si>
    <t>K&amp;C9.3B16/17 Q4</t>
  </si>
  <si>
    <t>QEQM9.3B16/17 Q4</t>
  </si>
  <si>
    <t>WHH9.3B16/17 Q4</t>
  </si>
  <si>
    <t>EDGH9.3B16/17 Q4</t>
  </si>
  <si>
    <t>ESUH9.3B16/17 Q4</t>
  </si>
  <si>
    <t>Frimley9.3B16/17 Q4</t>
  </si>
  <si>
    <t>MDGH9.3B16/17 Q4</t>
  </si>
  <si>
    <t>TWH9.3B16/17 Q4</t>
  </si>
  <si>
    <t>Medway9.3B16/17 Q4</t>
  </si>
  <si>
    <t>RSCH9.3B16/17 Q4</t>
  </si>
  <si>
    <t>SASH9.3B16/17 Q4</t>
  </si>
  <si>
    <t>STR9.3B16/17 Q4</t>
  </si>
  <si>
    <t>WOR9.3B16/17 Q4</t>
  </si>
  <si>
    <t>CRA9.3B16/17 Q4</t>
  </si>
  <si>
    <t>PORT9.3B16/17 Q4</t>
  </si>
  <si>
    <t>BEX9.3B16/17 Q4</t>
  </si>
  <si>
    <t>ENG9.3B16/17 Q4</t>
  </si>
  <si>
    <t>SEC9.3B16/17 Q4</t>
  </si>
  <si>
    <t>ASPHD1016/17 Q4</t>
  </si>
  <si>
    <t>PRHD1016/17 Q4</t>
  </si>
  <si>
    <t>RSCD1016/17 Q4</t>
  </si>
  <si>
    <t>DVHD1016/17 Q4</t>
  </si>
  <si>
    <t>K&amp;CD1016/17 Q4</t>
  </si>
  <si>
    <t>QEQMD1016/17 Q4</t>
  </si>
  <si>
    <t>WHHD1016/17 Q4</t>
  </si>
  <si>
    <t>EDGHD1016/17 Q4</t>
  </si>
  <si>
    <t>ESUHD1016/17 Q4</t>
  </si>
  <si>
    <t>FrimleyD1016/17 Q4</t>
  </si>
  <si>
    <t>MDGHD1016/17 Q4</t>
  </si>
  <si>
    <t>TWHD1016/17 Q4</t>
  </si>
  <si>
    <t>MedwayD1016/17 Q4</t>
  </si>
  <si>
    <t>RSCHD1016/17 Q4</t>
  </si>
  <si>
    <t>SASHD1016/17 Q4</t>
  </si>
  <si>
    <t>STRD1016/17 Q4</t>
  </si>
  <si>
    <t>WORD1016/17 Q4</t>
  </si>
  <si>
    <t>CRAD1016/17 Q4</t>
  </si>
  <si>
    <t>PORTD1016/17 Q4</t>
  </si>
  <si>
    <t>BEXD1016/17 Q4</t>
  </si>
  <si>
    <t>ENGD1016/17 Q4</t>
  </si>
  <si>
    <t>SECD1016/17 Q4</t>
  </si>
  <si>
    <t>ASPH10.1B16/17 Q4</t>
  </si>
  <si>
    <t>PRH10.1B16/17 Q4</t>
  </si>
  <si>
    <t>RSC10.1B16/17 Q4</t>
  </si>
  <si>
    <t>DVH10.1B16/17 Q4</t>
  </si>
  <si>
    <t>K&amp;C10.1B16/17 Q4</t>
  </si>
  <si>
    <t>QEQM10.1B16/17 Q4</t>
  </si>
  <si>
    <t>WHH10.1B16/17 Q4</t>
  </si>
  <si>
    <t>EDGH10.1B16/17 Q4</t>
  </si>
  <si>
    <t>ESUH10.1B16/17 Q4</t>
  </si>
  <si>
    <t>Frimley10.1B16/17 Q4</t>
  </si>
  <si>
    <t>MDGH10.1B16/17 Q4</t>
  </si>
  <si>
    <t>TWH10.1B16/17 Q4</t>
  </si>
  <si>
    <t>Medway10.1B16/17 Q4</t>
  </si>
  <si>
    <t>RSCH10.1B16/17 Q4</t>
  </si>
  <si>
    <t>SASH10.1B16/17 Q4</t>
  </si>
  <si>
    <t>STR10.1B16/17 Q4</t>
  </si>
  <si>
    <t>WOR10.1B16/17 Q4</t>
  </si>
  <si>
    <t>CRA10.1B16/17 Q4</t>
  </si>
  <si>
    <t>PORT10.1B16/17 Q4</t>
  </si>
  <si>
    <t>BEX10.1B16/17 Q4</t>
  </si>
  <si>
    <t>ENG10.1B16/17 Q4</t>
  </si>
  <si>
    <t>SEC10.1B16/17 Q4</t>
  </si>
  <si>
    <t>ASPH10.2B16/17 Q4</t>
  </si>
  <si>
    <t>PRH10.2B16/17 Q4</t>
  </si>
  <si>
    <t>RSC10.2B16/17 Q4</t>
  </si>
  <si>
    <t>DVH10.2B16/17 Q4</t>
  </si>
  <si>
    <t>K&amp;C10.2B16/17 Q4</t>
  </si>
  <si>
    <t>QEQM10.2B16/17 Q4</t>
  </si>
  <si>
    <t>WHH10.2B16/17 Q4</t>
  </si>
  <si>
    <t>EDGH10.2B16/17 Q4</t>
  </si>
  <si>
    <t>ESUH10.2B16/17 Q4</t>
  </si>
  <si>
    <t>Frimley10.2B16/17 Q4</t>
  </si>
  <si>
    <t>MDGH10.2B16/17 Q4</t>
  </si>
  <si>
    <t>TWH10.2B16/17 Q4</t>
  </si>
  <si>
    <t>Medway10.2B16/17 Q4</t>
  </si>
  <si>
    <t>RSCH10.2B16/17 Q4</t>
  </si>
  <si>
    <t>SASH10.2B16/17 Q4</t>
  </si>
  <si>
    <t>STR10.2B16/17 Q4</t>
  </si>
  <si>
    <t>WOR10.2B16/17 Q4</t>
  </si>
  <si>
    <t>CRA10.2B16/17 Q4</t>
  </si>
  <si>
    <t>PORT10.2B16/17 Q4</t>
  </si>
  <si>
    <t>BEX10.2B16/17 Q4</t>
  </si>
  <si>
    <t>ENG10.2B16/17 Q4</t>
  </si>
  <si>
    <t>SEC10.2B16/17 Q4</t>
  </si>
  <si>
    <t>ASPH10.3B16/17 Q4</t>
  </si>
  <si>
    <t>PRH10.3B16/17 Q4</t>
  </si>
  <si>
    <t>RSC10.3B16/17 Q4</t>
  </si>
  <si>
    <t>DVH10.3B16/17 Q4</t>
  </si>
  <si>
    <t>K&amp;C10.3B16/17 Q4</t>
  </si>
  <si>
    <t>QEQM10.3B16/17 Q4</t>
  </si>
  <si>
    <t>WHH10.3B16/17 Q4</t>
  </si>
  <si>
    <t>EDGH10.3B16/17 Q4</t>
  </si>
  <si>
    <t>ESUH10.3B16/17 Q4</t>
  </si>
  <si>
    <t>Frimley10.3B16/17 Q4</t>
  </si>
  <si>
    <t>MDGH10.3B16/17 Q4</t>
  </si>
  <si>
    <t>TWH10.3B16/17 Q4</t>
  </si>
  <si>
    <t>Medway10.3B16/17 Q4</t>
  </si>
  <si>
    <t>RSCH10.3B16/17 Q4</t>
  </si>
  <si>
    <t>SASH10.3B16/17 Q4</t>
  </si>
  <si>
    <t>STR10.3B16/17 Q4</t>
  </si>
  <si>
    <t>WOR10.3B16/17 Q4</t>
  </si>
  <si>
    <t>CRA10.3B16/17 Q4</t>
  </si>
  <si>
    <t>PORT10.3B16/17 Q4</t>
  </si>
  <si>
    <t>BEX10.3B16/17 Q4</t>
  </si>
  <si>
    <t>ENG10.3B16/17 Q4</t>
  </si>
  <si>
    <t>SEC10.3B16/17 Q4</t>
  </si>
  <si>
    <t>ASPH10.4B16/17 Q4</t>
  </si>
  <si>
    <t>PRH10.4B16/17 Q4</t>
  </si>
  <si>
    <t>RSC10.4B16/17 Q4</t>
  </si>
  <si>
    <t>DVH10.4B16/17 Q4</t>
  </si>
  <si>
    <t>K&amp;C10.4B16/17 Q4</t>
  </si>
  <si>
    <t>QEQM10.4B16/17 Q4</t>
  </si>
  <si>
    <t>WHH10.4B16/17 Q4</t>
  </si>
  <si>
    <t>EDGH10.4B16/17 Q4</t>
  </si>
  <si>
    <t>ESUH10.4B16/17 Q4</t>
  </si>
  <si>
    <t>Frimley10.4B16/17 Q4</t>
  </si>
  <si>
    <t>MDGH10.4B16/17 Q4</t>
  </si>
  <si>
    <t>TWH10.4B16/17 Q4</t>
  </si>
  <si>
    <t>Medway10.4B16/17 Q4</t>
  </si>
  <si>
    <t>RSCH10.4B16/17 Q4</t>
  </si>
  <si>
    <t>SASH10.4B16/17 Q4</t>
  </si>
  <si>
    <t>STR10.4B16/17 Q4</t>
  </si>
  <si>
    <t>WOR10.4B16/17 Q4</t>
  </si>
  <si>
    <t>CRA10.4B16/17 Q4</t>
  </si>
  <si>
    <t>PORT10.4B16/17 Q4</t>
  </si>
  <si>
    <t>BEX10.4B16/17 Q4</t>
  </si>
  <si>
    <t>ENG10.4B16/17 Q4</t>
  </si>
  <si>
    <t>SEC10.4B16/17 Q4</t>
  </si>
  <si>
    <t>ASPHPCSS16/17 Q4</t>
  </si>
  <si>
    <t>PRHPCSS16/17 Q4</t>
  </si>
  <si>
    <t>RSCPCSS16/17 Q4</t>
  </si>
  <si>
    <t>DVHPCSS16/17 Q4</t>
  </si>
  <si>
    <t>K&amp;CPCSS16/17 Q4</t>
  </si>
  <si>
    <t>QEQMPCSS16/17 Q4</t>
  </si>
  <si>
    <t>WHHPCSS16/17 Q4</t>
  </si>
  <si>
    <t>EDGHPCSS16/17 Q4</t>
  </si>
  <si>
    <t>ESUHPCSS16/17 Q4</t>
  </si>
  <si>
    <t>FrimleyPCSS16/17 Q4</t>
  </si>
  <si>
    <t>MDGHPCSS16/17 Q4</t>
  </si>
  <si>
    <t>TWHPCSS16/17 Q4</t>
  </si>
  <si>
    <t>MedwayPCSS16/17 Q4</t>
  </si>
  <si>
    <t>RSCHPCSS16/17 Q4</t>
  </si>
  <si>
    <t>SASHPCSS16/17 Q4</t>
  </si>
  <si>
    <t>STRPCSS16/17 Q4</t>
  </si>
  <si>
    <t>WORPCSS16/17 Q4</t>
  </si>
  <si>
    <t>CRAPCSS16/17 Q4</t>
  </si>
  <si>
    <t>PORTPCSS16/17 Q4</t>
  </si>
  <si>
    <t>BEXPCSS16/17 Q4</t>
  </si>
  <si>
    <t>ENGPCSS16/17 Q4</t>
  </si>
  <si>
    <t>SECPCSS16/17 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</si>
</sst>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[$-F400]h:mm:ss\ AM/PM"/>
    <numFmt numFmtId="166" formatCode="0.00000"/>
    <numFmt numFmtId="167" formatCode="0.000"/>
    <numFmt numFmtId="168" formatCode="0.00000000"/>
    <numFmt numFmtId="169" formatCode="0.0000000"/>
    <numFmt numFmtId="170" formatCode="0.0000"/>
    <numFmt numFmtId="171" formatCode="0.000000"/>
  </numFmts>
  <fonts count="8" x14ac:knownFonts="1">
    <font>
      <sz val="10"/>
      <name val="Arial"/>
    </font>
    <font>
      <sz val="8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9">
    <xf numFmtId="0" fontId="0" fillId="0" borderId="0" xfId="0"/>
    <xf numFmtId="164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2" borderId="0" xfId="0" applyFill="1"/>
    <xf numFmtId="21" fontId="0" fillId="0" borderId="0" xfId="0" applyNumberFormat="1"/>
    <xf numFmtId="20" fontId="0" fillId="0" borderId="0" xfId="0" applyNumberFormat="1"/>
    <xf numFmtId="0" fontId="4" fillId="0" borderId="0" xfId="0" applyNumberFormat="1" applyFont="1" applyFill="1" applyBorder="1" applyAlignment="1" applyProtection="1"/>
    <xf numFmtId="0" fontId="5" fillId="3" borderId="1" xfId="0" applyNumberFormat="1" applyFont="1" applyFill="1" applyBorder="1" applyAlignment="1" applyProtection="1">
      <alignment horizontal="right" vertical="center" wrapText="1"/>
    </xf>
    <xf numFmtId="20" fontId="4" fillId="0" borderId="0" xfId="0" applyNumberFormat="1" applyFont="1" applyFill="1" applyBorder="1" applyAlignment="1" applyProtection="1"/>
    <xf numFmtId="21" fontId="4" fillId="0" borderId="0" xfId="0" applyNumberFormat="1" applyFont="1" applyFill="1" applyBorder="1" applyAlignment="1" applyProtection="1"/>
    <xf numFmtId="46" fontId="4" fillId="0" borderId="0" xfId="0" applyNumberFormat="1" applyFont="1" applyFill="1" applyBorder="1" applyAlignment="1" applyProtection="1"/>
    <xf numFmtId="49" fontId="5" fillId="3" borderId="1" xfId="0" applyNumberFormat="1" applyFont="1" applyFill="1" applyBorder="1" applyAlignment="1" applyProtection="1">
      <alignment horizontal="right" vertical="center" wrapText="1"/>
    </xf>
    <xf numFmtId="49" fontId="4" fillId="0" borderId="0" xfId="0" applyNumberFormat="1" applyFont="1" applyFill="1" applyBorder="1" applyAlignment="1" applyProtection="1"/>
    <xf numFmtId="0" fontId="0" fillId="0" borderId="0" xfId="0" applyFont="1"/>
    <xf numFmtId="165" fontId="4" fillId="0" borderId="0" xfId="0" applyNumberFormat="1" applyFont="1" applyFill="1" applyBorder="1" applyAlignment="1" applyProtection="1"/>
    <xf numFmtId="2" fontId="0" fillId="0" borderId="0" xfId="0" applyNumberFormat="1" applyFill="1"/>
    <xf numFmtId="2" fontId="5" fillId="3" borderId="1" xfId="0" applyNumberFormat="1" applyFont="1" applyFill="1" applyBorder="1" applyAlignment="1" applyProtection="1">
      <alignment horizontal="right" vertical="center" wrapText="1"/>
    </xf>
    <xf numFmtId="164" fontId="5" fillId="3" borderId="1" xfId="0" applyNumberFormat="1" applyFont="1" applyFill="1" applyBorder="1" applyAlignment="1" applyProtection="1">
      <alignment horizontal="right" vertical="center" wrapText="1"/>
    </xf>
    <xf numFmtId="2" fontId="4" fillId="0" borderId="0" xfId="0" applyNumberFormat="1" applyFont="1" applyFill="1" applyBorder="1" applyAlignment="1" applyProtection="1"/>
    <xf numFmtId="46" fontId="0" fillId="0" borderId="0" xfId="0" applyNumberFormat="1"/>
    <xf numFmtId="49" fontId="4" fillId="0" borderId="0" xfId="0" applyNumberFormat="1" applyFont="1" applyFill="1" applyBorder="1" applyAlignment="1" applyProtection="1">
      <alignment horizontal="right"/>
    </xf>
    <xf numFmtId="0" fontId="5" fillId="0" borderId="0" xfId="0" applyNumberFormat="1" applyFont="1" applyFill="1" applyBorder="1" applyAlignment="1" applyProtection="1">
      <alignment horizontal="right" vertical="center" wrapText="1"/>
    </xf>
    <xf numFmtId="46" fontId="4" fillId="0" borderId="0" xfId="0" applyNumberFormat="1" applyFont="1" applyFill="1" applyBorder="1" applyAlignment="1" applyProtection="1">
      <alignment horizontal="right"/>
    </xf>
    <xf numFmtId="0" fontId="0" fillId="0" borderId="0" xfId="0" applyFill="1"/>
    <xf numFmtId="0" fontId="4" fillId="0" borderId="0" xfId="0" applyFont="1" applyFill="1"/>
    <xf numFmtId="0" fontId="6" fillId="0" borderId="0" xfId="0" applyFont="1" applyFill="1"/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164" fontId="0" fillId="0" borderId="0" xfId="0" applyNumberFormat="1" applyFill="1"/>
    <xf numFmtId="165" fontId="0" fillId="0" borderId="0" xfId="0" applyNumberFormat="1" applyFill="1"/>
    <xf numFmtId="0" fontId="4" fillId="0" borderId="0" xfId="0" applyFont="1" applyFill="1" applyAlignment="1">
      <alignment horizontal="right"/>
    </xf>
    <xf numFmtId="0" fontId="4" fillId="4" borderId="0" xfId="0" applyFont="1" applyFill="1" applyAlignment="1">
      <alignment horizontal="right"/>
    </xf>
    <xf numFmtId="2" fontId="4" fillId="4" borderId="0" xfId="0" applyNumberFormat="1" applyFont="1" applyFill="1" applyAlignment="1">
      <alignment horizontal="right"/>
    </xf>
    <xf numFmtId="165" fontId="4" fillId="4" borderId="0" xfId="0" applyNumberFormat="1" applyFont="1" applyFill="1" applyAlignment="1">
      <alignment horizontal="right"/>
    </xf>
    <xf numFmtId="0" fontId="4" fillId="4" borderId="0" xfId="0" applyFont="1" applyFill="1"/>
    <xf numFmtId="0" fontId="4" fillId="4" borderId="0" xfId="0" applyNumberFormat="1" applyFont="1" applyFill="1" applyAlignment="1">
      <alignment horizontal="right"/>
    </xf>
    <xf numFmtId="166" fontId="4" fillId="4" borderId="0" xfId="0" applyNumberFormat="1" applyFont="1" applyFill="1" applyAlignment="1">
      <alignment horizontal="right"/>
    </xf>
    <xf numFmtId="167" fontId="4" fillId="4" borderId="0" xfId="0" applyNumberFormat="1" applyFont="1" applyFill="1" applyAlignment="1">
      <alignment horizontal="right"/>
    </xf>
    <xf numFmtId="164" fontId="4" fillId="4" borderId="0" xfId="0" applyNumberFormat="1" applyFont="1" applyFill="1" applyAlignment="1">
      <alignment horizontal="right"/>
    </xf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168" fontId="4" fillId="4" borderId="0" xfId="0" applyNumberFormat="1" applyFont="1" applyFill="1" applyAlignment="1">
      <alignment horizontal="right"/>
    </xf>
    <xf numFmtId="169" fontId="4" fillId="4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left"/>
    </xf>
    <xf numFmtId="0" fontId="6" fillId="0" borderId="0" xfId="0" applyFont="1" applyFill="1" applyAlignme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right"/>
    </xf>
    <xf numFmtId="2" fontId="4" fillId="0" borderId="0" xfId="0" applyNumberFormat="1" applyFont="1" applyFill="1" applyBorder="1" applyAlignment="1">
      <alignment horizontal="right" vertical="center" wrapText="1"/>
    </xf>
    <xf numFmtId="170" fontId="4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2" fontId="0" fillId="0" borderId="0" xfId="0" applyNumberFormat="1"/>
    <xf numFmtId="0" fontId="2" fillId="0" borderId="0" xfId="0" applyFont="1" applyFill="1" applyAlignment="1">
      <alignment horizontal="right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right" vertical="center"/>
    </xf>
    <xf numFmtId="2" fontId="2" fillId="4" borderId="0" xfId="0" applyNumberFormat="1" applyFont="1" applyFill="1" applyAlignment="1">
      <alignment horizontal="right"/>
    </xf>
    <xf numFmtId="165" fontId="2" fillId="0" borderId="0" xfId="0" applyNumberFormat="1" applyFont="1" applyFill="1" applyAlignment="1">
      <alignment horizontal="right"/>
    </xf>
    <xf numFmtId="170" fontId="0" fillId="0" borderId="0" xfId="0" applyNumberFormat="1"/>
    <xf numFmtId="170" fontId="4" fillId="4" borderId="0" xfId="0" applyNumberFormat="1" applyFont="1" applyFill="1" applyAlignment="1">
      <alignment horizontal="right"/>
    </xf>
    <xf numFmtId="2" fontId="4" fillId="4" borderId="0" xfId="0" applyNumberFormat="1" applyFont="1" applyFill="1"/>
    <xf numFmtId="0" fontId="7" fillId="0" borderId="0" xfId="0" applyFont="1" applyFill="1"/>
    <xf numFmtId="165" fontId="4" fillId="0" borderId="0" xfId="0" applyNumberFormat="1" applyFont="1" applyFill="1" applyAlignment="1">
      <alignment horizontal="right"/>
    </xf>
    <xf numFmtId="21" fontId="4" fillId="0" borderId="0" xfId="0" applyNumberFormat="1" applyFont="1" applyFill="1" applyAlignment="1">
      <alignment horizontal="left"/>
    </xf>
    <xf numFmtId="0" fontId="4" fillId="0" borderId="0" xfId="0" applyFont="1" applyFill="1" applyAlignment="1"/>
    <xf numFmtId="0" fontId="2" fillId="4" borderId="0" xfId="0" applyFont="1" applyFill="1"/>
    <xf numFmtId="170" fontId="0" fillId="0" borderId="0" xfId="0" applyNumberFormat="1" applyFill="1"/>
    <xf numFmtId="165" fontId="2" fillId="4" borderId="0" xfId="0" applyNumberFormat="1" applyFont="1" applyFill="1"/>
    <xf numFmtId="0" fontId="4" fillId="0" borderId="0" xfId="0" applyNumberFormat="1" applyFont="1" applyFill="1" applyAlignment="1">
      <alignment horizontal="left"/>
    </xf>
    <xf numFmtId="166" fontId="5" fillId="3" borderId="1" xfId="0" applyNumberFormat="1" applyFont="1" applyFill="1" applyBorder="1" applyAlignment="1" applyProtection="1">
      <alignment horizontal="right" vertical="center" wrapText="1"/>
    </xf>
    <xf numFmtId="171" fontId="5" fillId="3" borderId="1" xfId="0" applyNumberFormat="1" applyFont="1" applyFill="1" applyBorder="1" applyAlignment="1" applyProtection="1">
      <alignment horizontal="right" vertical="center" wrapText="1"/>
    </xf>
    <xf numFmtId="171" fontId="0" fillId="0" borderId="0" xfId="0" applyNumberFormat="1" applyFill="1"/>
    <xf numFmtId="169" fontId="4" fillId="4" borderId="0" xfId="0" applyNumberFormat="1" applyFont="1" applyFill="1"/>
    <xf numFmtId="168" fontId="4" fillId="4" borderId="0" xfId="0" applyNumberFormat="1" applyFont="1" applyFill="1"/>
    <xf numFmtId="170" fontId="4" fillId="4" borderId="0" xfId="0" applyNumberFormat="1" applyFont="1" applyFill="1"/>
    <xf numFmtId="0" fontId="2" fillId="0" borderId="0" xfId="0" applyFont="1" applyAlignment="1">
      <alignment wrapText="1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chartsheet" Target="chart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chartsheet" Target="chart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5" Type="http://schemas.openxmlformats.org/officeDocument/2006/relationships/worksheet" Target="worksheets/sheet1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6.xml"/><Relationship Id="rId19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03578528827041E-3"/>
          <c:y val="1.4947683109118086E-2"/>
          <c:w val="0.98011928429423456"/>
          <c:h val="0.9701046337817638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411456"/>
        <c:axId val="242717440"/>
      </c:barChart>
      <c:catAx>
        <c:axId val="229411456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2717440"/>
        <c:crosses val="autoZero"/>
        <c:auto val="1"/>
        <c:lblAlgn val="ctr"/>
        <c:lblOffset val="100"/>
        <c:tickMarkSkip val="1"/>
        <c:noMultiLvlLbl val="0"/>
      </c:catAx>
      <c:valAx>
        <c:axId val="242717440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941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Ashford &amp; St Peter's Hospital</a:t>
            </a:r>
          </a:p>
        </c:rich>
      </c:tx>
      <c:layout>
        <c:manualLayout>
          <c:xMode val="edge"/>
          <c:yMode val="edge"/>
          <c:x val="0.24726851889343451"/>
          <c:y val="3.5375026233311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33152792880078E-2"/>
          <c:y val="0.14503760755657544"/>
          <c:w val="0.90464092278085795"/>
          <c:h val="0.68981301154956609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Data'!$D$42:$Q$42</c:f>
              <c:numCache>
                <c:formatCode>General</c:formatCode>
                <c:ptCount val="14"/>
                <c:pt idx="0">
                  <c:v>97.8</c:v>
                </c:pt>
                <c:pt idx="1">
                  <c:v>97.4</c:v>
                </c:pt>
                <c:pt idx="2">
                  <c:v>97.8</c:v>
                </c:pt>
                <c:pt idx="3">
                  <c:v>98.9</c:v>
                </c:pt>
                <c:pt idx="4">
                  <c:v>97.6</c:v>
                </c:pt>
                <c:pt idx="5">
                  <c:v>100</c:v>
                </c:pt>
                <c:pt idx="6">
                  <c:v>98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 formatCode="0.00">
                  <c:v>98.1</c:v>
                </c:pt>
                <c:pt idx="12" formatCode="0.00">
                  <c:v>100</c:v>
                </c:pt>
                <c:pt idx="13" formatCode="0.00">
                  <c:v>100</c:v>
                </c:pt>
              </c:numCache>
            </c:numRef>
          </c:val>
          <c:smooth val="0"/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Data'!$D$64:$Q$64</c:f>
              <c:numCache>
                <c:formatCode>General</c:formatCode>
                <c:ptCount val="14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258048"/>
        <c:axId val="326259840"/>
      </c:lineChart>
      <c:catAx>
        <c:axId val="3262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625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625984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625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Epsom Hospital</a:t>
            </a:r>
          </a:p>
        </c:rich>
      </c:tx>
      <c:layout>
        <c:manualLayout>
          <c:xMode val="edge"/>
          <c:yMode val="edge"/>
          <c:x val="0.36227597872026268"/>
          <c:y val="3.5335750013371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32457885680625E-2"/>
          <c:y val="0.1448765750548239"/>
          <c:w val="0.90419293862412664"/>
          <c:h val="0.68904712526074785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Data'!$D$43:$Q$43</c:f>
              <c:numCache>
                <c:formatCode>General</c:formatCode>
                <c:ptCount val="1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98.1</c:v>
                </c:pt>
                <c:pt idx="4">
                  <c:v>96.9</c:v>
                </c:pt>
                <c:pt idx="5">
                  <c:v>100</c:v>
                </c:pt>
                <c:pt idx="6">
                  <c:v>98.6</c:v>
                </c:pt>
                <c:pt idx="7">
                  <c:v>94.7</c:v>
                </c:pt>
                <c:pt idx="8">
                  <c:v>96.7</c:v>
                </c:pt>
                <c:pt idx="9">
                  <c:v>98.5</c:v>
                </c:pt>
                <c:pt idx="10">
                  <c:v>100</c:v>
                </c:pt>
                <c:pt idx="11" formatCode="0.00">
                  <c:v>100</c:v>
                </c:pt>
                <c:pt idx="12" formatCode="0.00">
                  <c:v>100</c:v>
                </c:pt>
                <c:pt idx="13" formatCode="0.00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372352"/>
        <c:axId val="326374144"/>
      </c:lineChart>
      <c:catAx>
        <c:axId val="3263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637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637414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63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Royal Surrey County Hospital</a:t>
            </a:r>
          </a:p>
        </c:rich>
      </c:tx>
      <c:layout>
        <c:manualLayout>
          <c:xMode val="edge"/>
          <c:yMode val="edge"/>
          <c:x val="0.23822210966562593"/>
          <c:y val="3.1837523609979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33152792880078E-2"/>
          <c:y val="0.14503760755657544"/>
          <c:w val="0.90464092278085795"/>
          <c:h val="0.68981301154956609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Data'!$D$45:$Q$45</c:f>
              <c:numCache>
                <c:formatCode>General</c:formatCode>
                <c:ptCount val="14"/>
                <c:pt idx="0">
                  <c:v>96.8</c:v>
                </c:pt>
                <c:pt idx="1">
                  <c:v>91.8</c:v>
                </c:pt>
                <c:pt idx="2">
                  <c:v>96.8</c:v>
                </c:pt>
                <c:pt idx="3">
                  <c:v>98.9</c:v>
                </c:pt>
                <c:pt idx="4">
                  <c:v>98.3</c:v>
                </c:pt>
                <c:pt idx="5">
                  <c:v>100</c:v>
                </c:pt>
                <c:pt idx="6">
                  <c:v>100</c:v>
                </c:pt>
                <c:pt idx="7">
                  <c:v>98.5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 formatCode="0.00">
                  <c:v>100</c:v>
                </c:pt>
                <c:pt idx="12" formatCode="0.00">
                  <c:v>100</c:v>
                </c:pt>
                <c:pt idx="13" formatCode="0.00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690880"/>
        <c:axId val="327709056"/>
      </c:lineChart>
      <c:catAx>
        <c:axId val="3276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770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70905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769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Frimley Park Hospital</a:t>
            </a:r>
          </a:p>
        </c:rich>
      </c:tx>
      <c:layout>
        <c:manualLayout>
          <c:xMode val="edge"/>
          <c:yMode val="edge"/>
          <c:x val="0.31294073223535496"/>
          <c:y val="3.5463848260444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3274063364803E-2"/>
          <c:y val="0.14540177786782271"/>
          <c:w val="0.90271365067890852"/>
          <c:h val="0.68799865625262446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Data'!$D$44:$Q$44</c:f>
              <c:numCache>
                <c:formatCode>General</c:formatCode>
                <c:ptCount val="14"/>
                <c:pt idx="0">
                  <c:v>98.8</c:v>
                </c:pt>
                <c:pt idx="1">
                  <c:v>97.1</c:v>
                </c:pt>
                <c:pt idx="2">
                  <c:v>98.8</c:v>
                </c:pt>
                <c:pt idx="3">
                  <c:v>96.9</c:v>
                </c:pt>
                <c:pt idx="4">
                  <c:v>97.2</c:v>
                </c:pt>
                <c:pt idx="5">
                  <c:v>95.7</c:v>
                </c:pt>
                <c:pt idx="6">
                  <c:v>95.9</c:v>
                </c:pt>
                <c:pt idx="7">
                  <c:v>93.2</c:v>
                </c:pt>
                <c:pt idx="8">
                  <c:v>98</c:v>
                </c:pt>
                <c:pt idx="9">
                  <c:v>98</c:v>
                </c:pt>
                <c:pt idx="10">
                  <c:v>96.5</c:v>
                </c:pt>
                <c:pt idx="11" formatCode="0.00">
                  <c:v>96.6</c:v>
                </c:pt>
                <c:pt idx="12" formatCode="0.00">
                  <c:v>100</c:v>
                </c:pt>
                <c:pt idx="13" formatCode="0.00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731456"/>
        <c:axId val="327745536"/>
      </c:lineChart>
      <c:catAx>
        <c:axId val="3277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774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74553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773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Surrey &amp; Sussex Healthcare</a:t>
            </a:r>
          </a:p>
        </c:rich>
      </c:tx>
      <c:layout>
        <c:manualLayout>
          <c:xMode val="edge"/>
          <c:yMode val="edge"/>
          <c:x val="0.2544913900101019"/>
          <c:y val="3.5335750013371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32457885680625E-2"/>
          <c:y val="0.1448765750548239"/>
          <c:w val="0.90419293862412664"/>
          <c:h val="0.68904712526074785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Data'!$D$46:$Q$46</c:f>
              <c:numCache>
                <c:formatCode>General</c:formatCode>
                <c:ptCount val="14"/>
                <c:pt idx="0">
                  <c:v>98.2</c:v>
                </c:pt>
                <c:pt idx="1">
                  <c:v>95.9</c:v>
                </c:pt>
                <c:pt idx="2">
                  <c:v>98.2</c:v>
                </c:pt>
                <c:pt idx="3">
                  <c:v>98.7</c:v>
                </c:pt>
                <c:pt idx="4">
                  <c:v>98.6</c:v>
                </c:pt>
                <c:pt idx="5">
                  <c:v>100</c:v>
                </c:pt>
                <c:pt idx="6">
                  <c:v>0</c:v>
                </c:pt>
                <c:pt idx="7">
                  <c:v>97.9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 formatCode="0.00">
                  <c:v>98.1</c:v>
                </c:pt>
                <c:pt idx="12" formatCode="0.00">
                  <c:v>97.1</c:v>
                </c:pt>
                <c:pt idx="13" formatCode="0.00">
                  <c:v>89.4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878528"/>
        <c:axId val="327880064"/>
      </c:lineChart>
      <c:catAx>
        <c:axId val="3278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788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788006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787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03578528827041E-3"/>
          <c:y val="1.4947683109118086E-2"/>
          <c:w val="0.98011928429423456"/>
          <c:h val="0.9701046337817638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7936256"/>
        <c:axId val="336519168"/>
      </c:barChart>
      <c:catAx>
        <c:axId val="327936256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19168"/>
        <c:crosses val="autoZero"/>
        <c:auto val="1"/>
        <c:lblAlgn val="ctr"/>
        <c:lblOffset val="100"/>
        <c:tickMarkSkip val="1"/>
        <c:noMultiLvlLbl val="0"/>
      </c:catAx>
      <c:valAx>
        <c:axId val="336519168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793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Queen Alexandra Hospital Portsmouth</a:t>
            </a:r>
          </a:p>
        </c:rich>
      </c:tx>
      <c:layout>
        <c:manualLayout>
          <c:xMode val="edge"/>
          <c:yMode val="edge"/>
          <c:x val="0.16886630558576016"/>
          <c:y val="3.5286394694175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33152792880078E-2"/>
          <c:y val="0.14467421824612145"/>
          <c:w val="0.90464092278085795"/>
          <c:h val="0.68808469653643134"/>
        </c:manualLayout>
      </c:layout>
      <c:lineChart>
        <c:grouping val="standard"/>
        <c:varyColors val="0"/>
        <c:ser>
          <c:idx val="2"/>
          <c:order val="0"/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1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Data'!$D$54:$Q$54</c:f>
              <c:numCache>
                <c:formatCode>General</c:formatCode>
                <c:ptCount val="14"/>
                <c:pt idx="0">
                  <c:v>6.5</c:v>
                </c:pt>
                <c:pt idx="1">
                  <c:v>35.4</c:v>
                </c:pt>
                <c:pt idx="2">
                  <c:v>6.5</c:v>
                </c:pt>
                <c:pt idx="3">
                  <c:v>13.5</c:v>
                </c:pt>
                <c:pt idx="4">
                  <c:v>16.100000000000001</c:v>
                </c:pt>
                <c:pt idx="5">
                  <c:v>67</c:v>
                </c:pt>
                <c:pt idx="6">
                  <c:v>83.3</c:v>
                </c:pt>
                <c:pt idx="7">
                  <c:v>84.8</c:v>
                </c:pt>
                <c:pt idx="8">
                  <c:v>99</c:v>
                </c:pt>
                <c:pt idx="9">
                  <c:v>99.6</c:v>
                </c:pt>
                <c:pt idx="10">
                  <c:v>100</c:v>
                </c:pt>
                <c:pt idx="11" formatCode="0.00">
                  <c:v>99.6</c:v>
                </c:pt>
                <c:pt idx="12" formatCode="0.00">
                  <c:v>100</c:v>
                </c:pt>
                <c:pt idx="13" formatCode="0.00">
                  <c:v>100</c:v>
                </c:pt>
              </c:numCache>
            </c:numRef>
          </c:val>
          <c:smooth val="0"/>
        </c:ser>
        <c:ser>
          <c:idx val="3"/>
          <c:order val="2"/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Data'!$D$64:$Q$64</c:f>
              <c:numCache>
                <c:formatCode>General</c:formatCode>
                <c:ptCount val="14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958208"/>
        <c:axId val="336959744"/>
      </c:lineChart>
      <c:catAx>
        <c:axId val="3369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95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695974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95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Eastbourne District General Hosptial</a:t>
            </a:r>
          </a:p>
        </c:rich>
      </c:tx>
      <c:layout>
        <c:manualLayout>
          <c:xMode val="edge"/>
          <c:yMode val="edge"/>
          <c:x val="0.1886230302427814"/>
          <c:y val="3.5335750013371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32457885680625E-2"/>
          <c:y val="0.1448765750548239"/>
          <c:w val="0.90419293862412664"/>
          <c:h val="0.68904712526074785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Data'!$D$55:$Q$55</c:f>
              <c:numCache>
                <c:formatCode>General</c:formatCode>
                <c:ptCount val="14"/>
                <c:pt idx="0">
                  <c:v>66.400000000000006</c:v>
                </c:pt>
                <c:pt idx="1">
                  <c:v>62.9</c:v>
                </c:pt>
                <c:pt idx="2">
                  <c:v>66.400000000000006</c:v>
                </c:pt>
                <c:pt idx="3">
                  <c:v>78.8</c:v>
                </c:pt>
                <c:pt idx="4">
                  <c:v>77.5</c:v>
                </c:pt>
                <c:pt idx="5">
                  <c:v>85.3</c:v>
                </c:pt>
                <c:pt idx="6">
                  <c:v>89.2</c:v>
                </c:pt>
                <c:pt idx="7">
                  <c:v>97.1</c:v>
                </c:pt>
                <c:pt idx="8">
                  <c:v>96.6</c:v>
                </c:pt>
                <c:pt idx="9">
                  <c:v>98.8</c:v>
                </c:pt>
                <c:pt idx="10">
                  <c:v>97.9</c:v>
                </c:pt>
                <c:pt idx="11" formatCode="0.00">
                  <c:v>100</c:v>
                </c:pt>
                <c:pt idx="12" formatCode="0.00">
                  <c:v>99.1</c:v>
                </c:pt>
                <c:pt idx="13" formatCode="0.00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003264"/>
        <c:axId val="337004800"/>
      </c:lineChart>
      <c:catAx>
        <c:axId val="33700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00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00480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00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Royal Sussex County Hospital</a:t>
            </a:r>
          </a:p>
        </c:rich>
      </c:tx>
      <c:layout>
        <c:manualLayout>
          <c:xMode val="edge"/>
          <c:yMode val="edge"/>
          <c:x val="0.22917570043781735"/>
          <c:y val="3.1837523609979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33152792880078E-2"/>
          <c:y val="0.14503760755657544"/>
          <c:w val="0.90464092278085795"/>
          <c:h val="0.68981301154956609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Data'!$D$57:$Q$57</c:f>
              <c:numCache>
                <c:formatCode>General</c:formatCode>
                <c:ptCount val="14"/>
                <c:pt idx="0">
                  <c:v>96.8</c:v>
                </c:pt>
                <c:pt idx="1">
                  <c:v>91.8</c:v>
                </c:pt>
                <c:pt idx="2">
                  <c:v>96.8</c:v>
                </c:pt>
                <c:pt idx="3">
                  <c:v>98.9</c:v>
                </c:pt>
                <c:pt idx="4">
                  <c:v>98.3</c:v>
                </c:pt>
                <c:pt idx="5">
                  <c:v>100</c:v>
                </c:pt>
                <c:pt idx="6">
                  <c:v>100</c:v>
                </c:pt>
                <c:pt idx="7">
                  <c:v>98.5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 formatCode="0.00">
                  <c:v>100</c:v>
                </c:pt>
                <c:pt idx="12" formatCode="0.00">
                  <c:v>100</c:v>
                </c:pt>
                <c:pt idx="13" formatCode="0.00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17376"/>
        <c:axId val="338118912"/>
      </c:lineChart>
      <c:catAx>
        <c:axId val="3381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11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11891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11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Princess Royal Hospital</a:t>
            </a:r>
          </a:p>
        </c:rich>
      </c:tx>
      <c:layout>
        <c:manualLayout>
          <c:xMode val="edge"/>
          <c:yMode val="edge"/>
          <c:x val="0.29187741371951376"/>
          <c:y val="3.5463848260444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53274063364803E-2"/>
          <c:y val="0.14540177786782271"/>
          <c:w val="0.90271365067890852"/>
          <c:h val="0.68799865625262446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Data'!$D$56:$Q$56</c:f>
              <c:numCache>
                <c:formatCode>General</c:formatCode>
                <c:ptCount val="14"/>
                <c:pt idx="0">
                  <c:v>95.6</c:v>
                </c:pt>
                <c:pt idx="1">
                  <c:v>0</c:v>
                </c:pt>
                <c:pt idx="2">
                  <c:v>95.6</c:v>
                </c:pt>
                <c:pt idx="3">
                  <c:v>100</c:v>
                </c:pt>
                <c:pt idx="4">
                  <c:v>96.4</c:v>
                </c:pt>
                <c:pt idx="5">
                  <c:v>100</c:v>
                </c:pt>
                <c:pt idx="6">
                  <c:v>79.2</c:v>
                </c:pt>
                <c:pt idx="7">
                  <c:v>85.2</c:v>
                </c:pt>
                <c:pt idx="8">
                  <c:v>97</c:v>
                </c:pt>
                <c:pt idx="9">
                  <c:v>100</c:v>
                </c:pt>
                <c:pt idx="1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Data'!$D$64:$Q$64</c:f>
              <c:numCache>
                <c:formatCode>General</c:formatCode>
                <c:ptCount val="14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231680"/>
        <c:axId val="338233216"/>
      </c:lineChart>
      <c:catAx>
        <c:axId val="33823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2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2332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23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Darent Valley Hospital</a:t>
            </a:r>
          </a:p>
        </c:rich>
      </c:tx>
      <c:layout>
        <c:manualLayout>
          <c:xMode val="edge"/>
          <c:yMode val="edge"/>
          <c:x val="0.25702912050200999"/>
          <c:y val="3.5335750013371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41808020394157"/>
          <c:y val="0.13780942505214958"/>
          <c:w val="0.8795215217178155"/>
          <c:h val="0.70671500026743361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Data'!$D$47:$Q$47</c:f>
              <c:numCache>
                <c:formatCode>General</c:formatCode>
                <c:ptCount val="1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97.7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98</c:v>
                </c:pt>
                <c:pt idx="8">
                  <c:v>98.2</c:v>
                </c:pt>
                <c:pt idx="9">
                  <c:v>100</c:v>
                </c:pt>
                <c:pt idx="10">
                  <c:v>96</c:v>
                </c:pt>
                <c:pt idx="11" formatCode="0.00">
                  <c:v>98.5</c:v>
                </c:pt>
                <c:pt idx="12" formatCode="0.00">
                  <c:v>96.2</c:v>
                </c:pt>
                <c:pt idx="13" formatCode="0.00">
                  <c:v>98.8</c:v>
                </c:pt>
              </c:numCache>
            </c:numRef>
          </c:val>
          <c:smooth val="0"/>
        </c:ser>
        <c:ser>
          <c:idx val="3"/>
          <c:order val="3"/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Data'!$D$64:$Q$64</c:f>
              <c:numCache>
                <c:formatCode>General</c:formatCode>
                <c:ptCount val="14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739456"/>
        <c:axId val="245178368"/>
      </c:lineChart>
      <c:catAx>
        <c:axId val="24273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1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178368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273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St Richard's Hospital</a:t>
            </a:r>
          </a:p>
        </c:rich>
      </c:tx>
      <c:layout>
        <c:manualLayout>
          <c:xMode val="edge"/>
          <c:yMode val="edge"/>
          <c:x val="0.31736573342436236"/>
          <c:y val="3.5335750013371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32457885680625E-2"/>
          <c:y val="0.1448765750548239"/>
          <c:w val="0.90419293862412664"/>
          <c:h val="0.68904712526074785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Data'!$D$58:$Q$58</c:f>
              <c:numCache>
                <c:formatCode>General</c:formatCode>
                <c:ptCount val="14"/>
                <c:pt idx="0">
                  <c:v>83.1</c:v>
                </c:pt>
                <c:pt idx="1">
                  <c:v>69.3</c:v>
                </c:pt>
                <c:pt idx="2">
                  <c:v>83.1</c:v>
                </c:pt>
                <c:pt idx="3">
                  <c:v>81.400000000000006</c:v>
                </c:pt>
                <c:pt idx="4">
                  <c:v>83.1</c:v>
                </c:pt>
                <c:pt idx="5">
                  <c:v>89.5</c:v>
                </c:pt>
                <c:pt idx="6">
                  <c:v>79.400000000000006</c:v>
                </c:pt>
                <c:pt idx="7">
                  <c:v>91.8</c:v>
                </c:pt>
                <c:pt idx="8">
                  <c:v>92.9</c:v>
                </c:pt>
                <c:pt idx="9">
                  <c:v>98.7</c:v>
                </c:pt>
                <c:pt idx="10">
                  <c:v>97.3</c:v>
                </c:pt>
                <c:pt idx="11" formatCode="0.00">
                  <c:v>96.4</c:v>
                </c:pt>
                <c:pt idx="12" formatCode="0.00">
                  <c:v>96.6</c:v>
                </c:pt>
                <c:pt idx="13" formatCode="0.00">
                  <c:v>97.3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259968"/>
        <c:axId val="338261504"/>
      </c:lineChart>
      <c:catAx>
        <c:axId val="33825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26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26150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25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Worthing Hospital</a:t>
            </a:r>
          </a:p>
        </c:rich>
      </c:tx>
      <c:layout>
        <c:manualLayout>
          <c:xMode val="edge"/>
          <c:yMode val="edge"/>
          <c:x val="0.34530247687671722"/>
          <c:y val="3.5375026233311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7364654389636E-2"/>
          <c:y val="0.14503760755657544"/>
          <c:w val="0.90379170034688594"/>
          <c:h val="0.68981301154956609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Data'!$D$59:$Q$59</c:f>
              <c:numCache>
                <c:formatCode>General</c:formatCode>
                <c:ptCount val="14"/>
                <c:pt idx="0">
                  <c:v>91.9</c:v>
                </c:pt>
                <c:pt idx="1">
                  <c:v>96.2</c:v>
                </c:pt>
                <c:pt idx="2">
                  <c:v>91.9</c:v>
                </c:pt>
                <c:pt idx="3">
                  <c:v>93.3</c:v>
                </c:pt>
                <c:pt idx="4">
                  <c:v>88.4</c:v>
                </c:pt>
                <c:pt idx="5">
                  <c:v>97.9</c:v>
                </c:pt>
                <c:pt idx="6">
                  <c:v>100</c:v>
                </c:pt>
                <c:pt idx="7">
                  <c:v>98.9</c:v>
                </c:pt>
                <c:pt idx="8">
                  <c:v>99</c:v>
                </c:pt>
                <c:pt idx="9">
                  <c:v>99</c:v>
                </c:pt>
                <c:pt idx="10">
                  <c:v>100</c:v>
                </c:pt>
                <c:pt idx="11" formatCode="0.00">
                  <c:v>100</c:v>
                </c:pt>
                <c:pt idx="12" formatCode="0.00">
                  <c:v>100</c:v>
                </c:pt>
                <c:pt idx="13" formatCode="0.00">
                  <c:v>100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321408"/>
        <c:axId val="338322944"/>
      </c:lineChart>
      <c:catAx>
        <c:axId val="3383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32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32294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3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03578528827041E-3"/>
          <c:y val="1.4947683109118086E-2"/>
          <c:w val="0.98011928429423456"/>
          <c:h val="0.9701046337817638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371328"/>
        <c:axId val="338372864"/>
      </c:barChart>
      <c:catAx>
        <c:axId val="338371328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372864"/>
        <c:crosses val="autoZero"/>
        <c:auto val="1"/>
        <c:lblAlgn val="ctr"/>
        <c:lblOffset val="100"/>
        <c:tickMarkSkip val="1"/>
        <c:noMultiLvlLbl val="0"/>
      </c:catAx>
      <c:valAx>
        <c:axId val="338372864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37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Data'!$A$14</c:f>
          <c:strCache>
            <c:ptCount val="1"/>
          </c:strCache>
        </c:strRef>
      </c:tx>
      <c:layout>
        <c:manualLayout>
          <c:xMode val="edge"/>
          <c:yMode val="edge"/>
          <c:x val="0.13333387587026316"/>
          <c:y val="3.53357500133716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33377414458881"/>
          <c:y val="0.19434662507354425"/>
          <c:w val="0.87500356039860183"/>
          <c:h val="0.65017780024603899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Data'!$D$6:$N$6</c:f>
              <c:strCache>
                <c:ptCount val="11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</c:strCache>
            </c:strRef>
          </c:cat>
          <c:val>
            <c:numRef>
              <c:f>'Chart Data'!$D$25:$N$25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Data'!$D$6:$N$6</c:f>
              <c:strCache>
                <c:ptCount val="11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</c:strCache>
            </c:strRef>
          </c:cat>
          <c:val>
            <c:numRef>
              <c:f>'Chart Data'!$D$35:$N$35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Data'!$D$6:$N$6</c:f>
              <c:strCache>
                <c:ptCount val="11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</c:strCache>
            </c:strRef>
          </c:cat>
          <c:val>
            <c:numRef>
              <c:f>'Chart Data'!$D$14:$N$14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516992"/>
        <c:axId val="338535168"/>
      </c:lineChart>
      <c:catAx>
        <c:axId val="3385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5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535168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51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Overall Domain Score</a:t>
            </a:r>
          </a:p>
        </c:rich>
      </c:tx>
      <c:layout>
        <c:manualLayout>
          <c:xMode val="edge"/>
          <c:yMode val="edge"/>
          <c:x val="0.25833438449863483"/>
          <c:y val="3.5335750013371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33723281751632E-2"/>
          <c:y val="0.11660797504412655"/>
          <c:w val="0.88750361126143906"/>
          <c:h val="0.71731572527144516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Data'!$D$19:$Q$19</c:f>
              <c:numCache>
                <c:formatCode>General</c:formatCode>
                <c:ptCount val="14"/>
                <c:pt idx="0">
                  <c:v>69.48929328621908</c:v>
                </c:pt>
                <c:pt idx="1">
                  <c:v>68.558195102685616</c:v>
                </c:pt>
                <c:pt idx="2">
                  <c:v>69.48929328621908</c:v>
                </c:pt>
                <c:pt idx="3">
                  <c:v>72.09576710435384</c:v>
                </c:pt>
                <c:pt idx="4">
                  <c:v>77.555521680216799</c:v>
                </c:pt>
                <c:pt idx="5">
                  <c:v>76.629281670205245</c:v>
                </c:pt>
                <c:pt idx="6">
                  <c:v>77.051134055517949</c:v>
                </c:pt>
                <c:pt idx="7">
                  <c:v>77.404608220937703</c:v>
                </c:pt>
                <c:pt idx="8">
                  <c:v>77.499245472837018</c:v>
                </c:pt>
                <c:pt idx="9">
                  <c:v>78.000862068965503</c:v>
                </c:pt>
                <c:pt idx="10">
                  <c:v>80.198634243837446</c:v>
                </c:pt>
                <c:pt idx="11">
                  <c:v>78.318195586326269</c:v>
                </c:pt>
                <c:pt idx="12">
                  <c:v>79.987188334817446</c:v>
                </c:pt>
                <c:pt idx="13">
                  <c:v>77.824883078231295</c:v>
                </c:pt>
              </c:numCache>
            </c:numRef>
          </c:val>
          <c:smooth val="0"/>
        </c:ser>
        <c:ser>
          <c:idx val="2"/>
          <c:order val="1"/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Data'!$D$29:$Q$29</c:f>
              <c:numCache>
                <c:formatCode>General</c:formatCode>
                <c:ptCount val="14"/>
                <c:pt idx="0">
                  <c:v>68.674999999999997</c:v>
                </c:pt>
                <c:pt idx="1">
                  <c:v>65.224999999999994</c:v>
                </c:pt>
                <c:pt idx="2">
                  <c:v>68.674999999999997</c:v>
                </c:pt>
                <c:pt idx="3">
                  <c:v>70.575000000000003</c:v>
                </c:pt>
                <c:pt idx="4">
                  <c:v>72.174999999999997</c:v>
                </c:pt>
                <c:pt idx="5">
                  <c:v>73.099999999999994</c:v>
                </c:pt>
                <c:pt idx="6">
                  <c:v>74.599999999999994</c:v>
                </c:pt>
                <c:pt idx="7">
                  <c:v>75.599999999999994</c:v>
                </c:pt>
                <c:pt idx="8">
                  <c:v>76.599999999999994</c:v>
                </c:pt>
                <c:pt idx="9">
                  <c:v>78.150000000000006</c:v>
                </c:pt>
                <c:pt idx="10">
                  <c:v>78.400000000000006</c:v>
                </c:pt>
                <c:pt idx="11">
                  <c:v>78.725000000000009</c:v>
                </c:pt>
                <c:pt idx="12">
                  <c:v>79.8</c:v>
                </c:pt>
                <c:pt idx="13">
                  <c:v>80.175000000000011</c:v>
                </c:pt>
              </c:numCache>
            </c:numRef>
          </c:val>
          <c:smooth val="0"/>
        </c:ser>
        <c:ser>
          <c:idx val="0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Data'!$D$8:$Q$8</c:f>
              <c:numCache>
                <c:formatCode>General</c:formatCode>
                <c:ptCount val="14"/>
                <c:pt idx="0">
                  <c:v>71.3</c:v>
                </c:pt>
                <c:pt idx="1">
                  <c:v>37</c:v>
                </c:pt>
                <c:pt idx="2">
                  <c:v>71.3</c:v>
                </c:pt>
                <c:pt idx="3">
                  <c:v>70.3</c:v>
                </c:pt>
                <c:pt idx="4">
                  <c:v>68.5</c:v>
                </c:pt>
                <c:pt idx="5">
                  <c:v>85.5</c:v>
                </c:pt>
                <c:pt idx="6">
                  <c:v>87.8</c:v>
                </c:pt>
                <c:pt idx="7">
                  <c:v>86.2</c:v>
                </c:pt>
                <c:pt idx="8">
                  <c:v>92.5</c:v>
                </c:pt>
                <c:pt idx="9">
                  <c:v>94.8</c:v>
                </c:pt>
                <c:pt idx="10">
                  <c:v>98.4</c:v>
                </c:pt>
                <c:pt idx="11">
                  <c:v>99.2</c:v>
                </c:pt>
                <c:pt idx="12">
                  <c:v>98.8</c:v>
                </c:pt>
                <c:pt idx="13">
                  <c:v>99.5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581376"/>
        <c:axId val="338582912"/>
      </c:lineChart>
      <c:catAx>
        <c:axId val="33858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58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582912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58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Data'!$A$9</c:f>
          <c:strCache>
            <c:ptCount val="1"/>
            <c:pt idx="0">
              <c:v>10.1 % applicable patients receiving a joint health &amp; social care plan on discharge</c:v>
            </c:pt>
          </c:strCache>
        </c:strRef>
      </c:tx>
      <c:layout>
        <c:manualLayout>
          <c:xMode val="edge"/>
          <c:yMode val="edge"/>
          <c:x val="0.12083382500742597"/>
          <c:y val="3.53357500133716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33723281751632E-2"/>
          <c:y val="0.19434662507354425"/>
          <c:w val="0.88750361126143906"/>
          <c:h val="0.65017780024603899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Data'!$D$20:$Q$20</c:f>
              <c:numCache>
                <c:formatCode>General</c:formatCode>
                <c:ptCount val="14"/>
                <c:pt idx="0">
                  <c:v>84.880353356890453</c:v>
                </c:pt>
                <c:pt idx="1">
                  <c:v>81.528751974723534</c:v>
                </c:pt>
                <c:pt idx="2">
                  <c:v>84.880353356890453</c:v>
                </c:pt>
                <c:pt idx="3">
                  <c:v>85.467449896337243</c:v>
                </c:pt>
                <c:pt idx="4">
                  <c:v>93.487127371273701</c:v>
                </c:pt>
                <c:pt idx="5">
                  <c:v>90.947275300778486</c:v>
                </c:pt>
                <c:pt idx="6">
                  <c:v>88.031076506431972</c:v>
                </c:pt>
                <c:pt idx="7">
                  <c:v>90.372318561335902</c:v>
                </c:pt>
                <c:pt idx="8">
                  <c:v>91.199664654594216</c:v>
                </c:pt>
                <c:pt idx="9">
                  <c:v>89.147973381730182</c:v>
                </c:pt>
                <c:pt idx="10">
                  <c:v>94.827648234510335</c:v>
                </c:pt>
                <c:pt idx="11">
                  <c:v>91.80389441800088</c:v>
                </c:pt>
                <c:pt idx="12">
                  <c:v>90.22511130899376</c:v>
                </c:pt>
                <c:pt idx="13">
                  <c:v>89.385629251700678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Data'!$D$30:$Q$30</c:f>
              <c:numCache>
                <c:formatCode>General</c:formatCode>
                <c:ptCount val="14"/>
                <c:pt idx="0">
                  <c:v>74.599999999999994</c:v>
                </c:pt>
                <c:pt idx="1">
                  <c:v>68.3</c:v>
                </c:pt>
                <c:pt idx="2">
                  <c:v>74.599999999999994</c:v>
                </c:pt>
                <c:pt idx="3">
                  <c:v>79.099999999999994</c:v>
                </c:pt>
                <c:pt idx="4">
                  <c:v>80.7</c:v>
                </c:pt>
                <c:pt idx="5">
                  <c:v>81.400000000000006</c:v>
                </c:pt>
                <c:pt idx="6">
                  <c:v>82.7</c:v>
                </c:pt>
                <c:pt idx="7">
                  <c:v>84.2</c:v>
                </c:pt>
                <c:pt idx="8">
                  <c:v>87.4</c:v>
                </c:pt>
                <c:pt idx="9">
                  <c:v>89.3</c:v>
                </c:pt>
                <c:pt idx="10">
                  <c:v>89.9</c:v>
                </c:pt>
                <c:pt idx="11">
                  <c:v>90.5</c:v>
                </c:pt>
                <c:pt idx="12">
                  <c:v>90.6</c:v>
                </c:pt>
                <c:pt idx="13">
                  <c:v>90.1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Data'!$D$9:$Q$9</c:f>
              <c:numCache>
                <c:formatCode>General</c:formatCode>
                <c:ptCount val="14"/>
                <c:pt idx="0">
                  <c:v>83.2</c:v>
                </c:pt>
                <c:pt idx="1">
                  <c:v>57.4</c:v>
                </c:pt>
                <c:pt idx="2">
                  <c:v>83.2</c:v>
                </c:pt>
                <c:pt idx="3">
                  <c:v>67.5</c:v>
                </c:pt>
                <c:pt idx="4">
                  <c:v>60.8</c:v>
                </c:pt>
                <c:pt idx="5">
                  <c:v>81.400000000000006</c:v>
                </c:pt>
                <c:pt idx="6">
                  <c:v>68</c:v>
                </c:pt>
                <c:pt idx="7">
                  <c:v>64.599999999999994</c:v>
                </c:pt>
                <c:pt idx="8">
                  <c:v>73.3</c:v>
                </c:pt>
                <c:pt idx="9">
                  <c:v>86.6</c:v>
                </c:pt>
                <c:pt idx="10">
                  <c:v>93.4</c:v>
                </c:pt>
                <c:pt idx="11">
                  <c:v>97.3</c:v>
                </c:pt>
                <c:pt idx="12">
                  <c:v>99.2</c:v>
                </c:pt>
                <c:pt idx="1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147520"/>
        <c:axId val="349149056"/>
      </c:lineChart>
      <c:catAx>
        <c:axId val="34914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14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14905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14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Data'!$A$11</c:f>
          <c:strCache>
            <c:ptCount val="1"/>
            <c:pt idx="0">
              <c:v>10.3 % applicable patients in AF on discharge discharged on anticoagulants or with a plan to start anticoagulation</c:v>
            </c:pt>
          </c:strCache>
        </c:strRef>
      </c:tx>
      <c:layout>
        <c:manualLayout>
          <c:xMode val="edge"/>
          <c:yMode val="edge"/>
          <c:x val="0.11250045776553452"/>
          <c:y val="3.18021750120345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33377414458881"/>
          <c:y val="0.18727947507086992"/>
          <c:w val="0.87500356039860183"/>
          <c:h val="0.65724495024871332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Data'!$D$22:$Q$22</c:f>
              <c:numCache>
                <c:formatCode>General</c:formatCode>
                <c:ptCount val="14"/>
                <c:pt idx="0">
                  <c:v>96.230035335689053</c:v>
                </c:pt>
                <c:pt idx="1">
                  <c:v>94.758135860979451</c:v>
                </c:pt>
                <c:pt idx="2">
                  <c:v>96.230035335689053</c:v>
                </c:pt>
                <c:pt idx="3">
                  <c:v>96.458673116793364</c:v>
                </c:pt>
                <c:pt idx="4">
                  <c:v>98.087804878048772</c:v>
                </c:pt>
                <c:pt idx="5">
                  <c:v>98.270134465675881</c:v>
                </c:pt>
                <c:pt idx="6">
                  <c:v>98.01103588354772</c:v>
                </c:pt>
                <c:pt idx="7">
                  <c:v>98.714386640976244</c:v>
                </c:pt>
                <c:pt idx="8">
                  <c:v>98.618712273641847</c:v>
                </c:pt>
                <c:pt idx="9">
                  <c:v>98.533091349062303</c:v>
                </c:pt>
                <c:pt idx="10">
                  <c:v>99.093271152564967</c:v>
                </c:pt>
                <c:pt idx="11">
                  <c:v>98.091648636953707</c:v>
                </c:pt>
                <c:pt idx="12">
                  <c:v>99.822350845948364</c:v>
                </c:pt>
                <c:pt idx="13">
                  <c:v>97.336947278911552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Data'!$D$32:$Q$32</c:f>
              <c:numCache>
                <c:formatCode>General</c:formatCode>
                <c:ptCount val="14"/>
                <c:pt idx="0">
                  <c:v>93.9</c:v>
                </c:pt>
                <c:pt idx="1">
                  <c:v>91.9</c:v>
                </c:pt>
                <c:pt idx="2">
                  <c:v>93.9</c:v>
                </c:pt>
                <c:pt idx="3">
                  <c:v>94.3</c:v>
                </c:pt>
                <c:pt idx="4">
                  <c:v>95.9</c:v>
                </c:pt>
                <c:pt idx="5">
                  <c:v>95.5</c:v>
                </c:pt>
                <c:pt idx="6">
                  <c:v>96.1</c:v>
                </c:pt>
                <c:pt idx="7">
                  <c:v>96.9</c:v>
                </c:pt>
                <c:pt idx="8">
                  <c:v>97.1</c:v>
                </c:pt>
                <c:pt idx="9">
                  <c:v>97.6</c:v>
                </c:pt>
                <c:pt idx="10">
                  <c:v>97</c:v>
                </c:pt>
                <c:pt idx="11">
                  <c:v>97.4</c:v>
                </c:pt>
                <c:pt idx="12">
                  <c:v>97.5</c:v>
                </c:pt>
                <c:pt idx="13">
                  <c:v>98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Data'!$D$11:$Q$11</c:f>
              <c:numCache>
                <c:formatCode>General</c:formatCode>
                <c:ptCount val="14"/>
                <c:pt idx="0">
                  <c:v>95.5</c:v>
                </c:pt>
                <c:pt idx="1">
                  <c:v>40</c:v>
                </c:pt>
                <c:pt idx="2">
                  <c:v>95.5</c:v>
                </c:pt>
                <c:pt idx="3">
                  <c:v>100</c:v>
                </c:pt>
                <c:pt idx="4">
                  <c:v>97.1</c:v>
                </c:pt>
                <c:pt idx="5">
                  <c:v>93.8</c:v>
                </c:pt>
                <c:pt idx="6">
                  <c:v>100</c:v>
                </c:pt>
                <c:pt idx="7">
                  <c:v>95.8</c:v>
                </c:pt>
                <c:pt idx="8">
                  <c:v>97.7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96.1</c:v>
                </c:pt>
                <c:pt idx="13">
                  <c:v>98.1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244416"/>
        <c:axId val="349254400"/>
      </c:lineChart>
      <c:catAx>
        <c:axId val="3492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25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25440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24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Data'!$A$10</c:f>
          <c:strCache>
            <c:ptCount val="1"/>
            <c:pt idx="0">
              <c:v>10.2 % patients treated by a stroke skilled Early Supported Discharge team</c:v>
            </c:pt>
          </c:strCache>
        </c:strRef>
      </c:tx>
      <c:layout>
        <c:manualLayout>
          <c:xMode val="edge"/>
          <c:yMode val="edge"/>
          <c:x val="0.14661799854568364"/>
          <c:y val="3.5375026233311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159884800144004E-2"/>
          <c:y val="0.19810014690654204"/>
          <c:w val="0.89227524829230331"/>
          <c:h val="0.64736298006959281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Data'!$D$21:$Q$21</c:f>
              <c:numCache>
                <c:formatCode>General</c:formatCode>
                <c:ptCount val="14"/>
                <c:pt idx="0">
                  <c:v>19.830812720848058</c:v>
                </c:pt>
                <c:pt idx="1">
                  <c:v>19.155845181674568</c:v>
                </c:pt>
                <c:pt idx="2">
                  <c:v>19.830812720848058</c:v>
                </c:pt>
                <c:pt idx="3">
                  <c:v>22.638908085694538</c:v>
                </c:pt>
                <c:pt idx="4">
                  <c:v>26.67188346883469</c:v>
                </c:pt>
                <c:pt idx="5">
                  <c:v>24.858881811748052</c:v>
                </c:pt>
                <c:pt idx="6">
                  <c:v>28.882329045362219</c:v>
                </c:pt>
                <c:pt idx="7">
                  <c:v>27.632434168272319</c:v>
                </c:pt>
                <c:pt idx="8">
                  <c:v>26.63058350100604</c:v>
                </c:pt>
                <c:pt idx="9">
                  <c:v>27.255958862673925</c:v>
                </c:pt>
                <c:pt idx="10">
                  <c:v>30.470952698201199</c:v>
                </c:pt>
                <c:pt idx="11" formatCode="0.0000">
                  <c:v>29.696451752488102</c:v>
                </c:pt>
                <c:pt idx="12" formatCode="0.0000">
                  <c:v>31.255342831700801</c:v>
                </c:pt>
                <c:pt idx="13" formatCode="0.0000">
                  <c:v>30.664413265306123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Data'!$D$31:$Q$31</c:f>
              <c:numCache>
                <c:formatCode>General</c:formatCode>
                <c:ptCount val="14"/>
                <c:pt idx="0">
                  <c:v>25.5</c:v>
                </c:pt>
                <c:pt idx="1">
                  <c:v>24.8</c:v>
                </c:pt>
                <c:pt idx="2">
                  <c:v>25.5</c:v>
                </c:pt>
                <c:pt idx="3">
                  <c:v>25.7</c:v>
                </c:pt>
                <c:pt idx="4">
                  <c:v>26.9</c:v>
                </c:pt>
                <c:pt idx="5">
                  <c:v>29.3</c:v>
                </c:pt>
                <c:pt idx="6">
                  <c:v>31</c:v>
                </c:pt>
                <c:pt idx="7">
                  <c:v>31.7</c:v>
                </c:pt>
                <c:pt idx="8">
                  <c:v>31.8</c:v>
                </c:pt>
                <c:pt idx="9">
                  <c:v>33.700000000000003</c:v>
                </c:pt>
                <c:pt idx="10">
                  <c:v>34.299999999999997</c:v>
                </c:pt>
                <c:pt idx="11">
                  <c:v>33.700000000000003</c:v>
                </c:pt>
                <c:pt idx="12">
                  <c:v>34.5</c:v>
                </c:pt>
                <c:pt idx="13">
                  <c:v>35.700000000000003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Data'!$D$10:$Q$10</c:f>
              <c:numCache>
                <c:formatCode>General</c:formatCode>
                <c:ptCount val="14"/>
                <c:pt idx="0">
                  <c:v>42.9</c:v>
                </c:pt>
                <c:pt idx="1">
                  <c:v>6.1</c:v>
                </c:pt>
                <c:pt idx="2">
                  <c:v>42.9</c:v>
                </c:pt>
                <c:pt idx="3">
                  <c:v>44.8</c:v>
                </c:pt>
                <c:pt idx="4">
                  <c:v>40.6</c:v>
                </c:pt>
                <c:pt idx="5">
                  <c:v>42.9</c:v>
                </c:pt>
                <c:pt idx="6">
                  <c:v>42.4</c:v>
                </c:pt>
                <c:pt idx="7">
                  <c:v>39.799999999999997</c:v>
                </c:pt>
                <c:pt idx="8">
                  <c:v>40.299999999999997</c:v>
                </c:pt>
                <c:pt idx="9">
                  <c:v>37.200000000000003</c:v>
                </c:pt>
                <c:pt idx="10">
                  <c:v>47.5</c:v>
                </c:pt>
                <c:pt idx="11" formatCode="0.00">
                  <c:v>47</c:v>
                </c:pt>
                <c:pt idx="12" formatCode="0.00">
                  <c:v>59.5</c:v>
                </c:pt>
                <c:pt idx="13" formatCode="0.00">
                  <c:v>62.3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304704"/>
        <c:axId val="349306240"/>
      </c:lineChart>
      <c:catAx>
        <c:axId val="3493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30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30624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30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Data'!$A$12</c:f>
          <c:strCache>
            <c:ptCount val="1"/>
            <c:pt idx="0">
              <c:v>10.4 % those patients discharged alive given a named person to contact after discharge</c:v>
            </c:pt>
          </c:strCache>
        </c:strRef>
      </c:tx>
      <c:layout>
        <c:manualLayout>
          <c:xMode val="edge"/>
          <c:yMode val="edge"/>
          <c:x val="0.14583392673310031"/>
          <c:y val="3.53357500133716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0040690269736"/>
          <c:y val="0.20848092507889293"/>
          <c:w val="0.85417014229387322"/>
          <c:h val="0.63604350024069034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Data'!$D$23:$Q$23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>
                  <c:v>93.680787537862386</c:v>
                </c:pt>
                <c:pt idx="12">
                  <c:v>98.645948352626874</c:v>
                </c:pt>
                <c:pt idx="13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Data'!$D$33:$Q$33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>
                  <c:v>93.3</c:v>
                </c:pt>
                <c:pt idx="12">
                  <c:v>96.6</c:v>
                </c:pt>
                <c:pt idx="13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Data'!$D$12:$Q$12</c:f>
              <c:numCache>
                <c:formatCode>General</c:formatCode>
                <c:ptCount val="14"/>
                <c:pt idx="0">
                  <c:v>6.5</c:v>
                </c:pt>
                <c:pt idx="1">
                  <c:v>35.4</c:v>
                </c:pt>
                <c:pt idx="2">
                  <c:v>6.5</c:v>
                </c:pt>
                <c:pt idx="3">
                  <c:v>13.5</c:v>
                </c:pt>
                <c:pt idx="4">
                  <c:v>16.100000000000001</c:v>
                </c:pt>
                <c:pt idx="5">
                  <c:v>67</c:v>
                </c:pt>
                <c:pt idx="6">
                  <c:v>83.3</c:v>
                </c:pt>
                <c:pt idx="7">
                  <c:v>84.8</c:v>
                </c:pt>
                <c:pt idx="8">
                  <c:v>99</c:v>
                </c:pt>
                <c:pt idx="9">
                  <c:v>99.6</c:v>
                </c:pt>
                <c:pt idx="10">
                  <c:v>100</c:v>
                </c:pt>
                <c:pt idx="11" formatCode="0.0000">
                  <c:v>99.6</c:v>
                </c:pt>
                <c:pt idx="12" formatCode="0.0000">
                  <c:v>100</c:v>
                </c:pt>
                <c:pt idx="13" formatCode="0.000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344512"/>
        <c:axId val="349346048"/>
      </c:lineChart>
      <c:catAx>
        <c:axId val="34934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3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346048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3445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Data'!$A$13</c:f>
          <c:strCache>
            <c:ptCount val="1"/>
          </c:strCache>
        </c:strRef>
      </c:tx>
      <c:layout>
        <c:manualLayout>
          <c:xMode val="edge"/>
          <c:yMode val="edge"/>
          <c:x val="0.14158783392222077"/>
          <c:y val="3.5286394694175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780005300325807E-2"/>
          <c:y val="0.19760381028738541"/>
          <c:w val="0.88700613604214773"/>
          <c:h val="0.64574102290342017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Data'!$D$24:$Q$24</c:f>
              <c:numCache>
                <c:formatCode>General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</c:numCache>
            </c:numRef>
          </c:val>
          <c:smooth val="0"/>
        </c:ser>
        <c:ser>
          <c:idx val="2"/>
          <c:order val="1"/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Data'!$D$34:$Q$34</c:f>
              <c:numCache>
                <c:formatCode>General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 formatCode="0.0">
                  <c:v>#N/A</c:v>
                </c:pt>
                <c:pt idx="12" formatCode="0.0">
                  <c:v>#N/A</c:v>
                </c:pt>
                <c:pt idx="13" formatCode="0.0">
                  <c:v>#N/A</c:v>
                </c:pt>
              </c:numCache>
            </c:numRef>
          </c:val>
          <c:smooth val="0"/>
        </c:ser>
        <c:ser>
          <c:idx val="0"/>
          <c:order val="2"/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Data'!$D$13:$Q$13</c:f>
              <c:numCache>
                <c:formatCode>General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 formatCode="0.00">
                  <c:v>#N/A</c:v>
                </c:pt>
                <c:pt idx="12" formatCode="0.00">
                  <c:v>#N/A</c:v>
                </c:pt>
                <c:pt idx="13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465984"/>
        <c:axId val="349488256"/>
      </c:lineChart>
      <c:catAx>
        <c:axId val="3494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48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948825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946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Kent &amp; Canterbury Hosptial</a:t>
            </a:r>
          </a:p>
        </c:rich>
      </c:tx>
      <c:layout>
        <c:manualLayout>
          <c:xMode val="edge"/>
          <c:yMode val="edge"/>
          <c:x val="0.19819928951200694"/>
          <c:y val="2.1225015739986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6696994514653"/>
          <c:y val="0.13442509968658212"/>
          <c:w val="0.87773971069603074"/>
          <c:h val="0.71103802728955268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Data'!$D$48:$Q$48</c:f>
              <c:numCache>
                <c:formatCode>General</c:formatCode>
                <c:ptCount val="14"/>
                <c:pt idx="0">
                  <c:v>21.9</c:v>
                </c:pt>
                <c:pt idx="1">
                  <c:v>6.9</c:v>
                </c:pt>
                <c:pt idx="2">
                  <c:v>21.9</c:v>
                </c:pt>
                <c:pt idx="3">
                  <c:v>33.9</c:v>
                </c:pt>
                <c:pt idx="4">
                  <c:v>54.2</c:v>
                </c:pt>
                <c:pt idx="5">
                  <c:v>84.2</c:v>
                </c:pt>
                <c:pt idx="6">
                  <c:v>87</c:v>
                </c:pt>
                <c:pt idx="7">
                  <c:v>92</c:v>
                </c:pt>
                <c:pt idx="8">
                  <c:v>100</c:v>
                </c:pt>
                <c:pt idx="9">
                  <c:v>90.2</c:v>
                </c:pt>
                <c:pt idx="10">
                  <c:v>86</c:v>
                </c:pt>
                <c:pt idx="11" formatCode="0.00">
                  <c:v>95.5</c:v>
                </c:pt>
                <c:pt idx="12" formatCode="0.00">
                  <c:v>98.8</c:v>
                </c:pt>
                <c:pt idx="13" formatCode="0.00">
                  <c:v>98.6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Data'!$D$64:$Q$64</c:f>
              <c:numCache>
                <c:formatCode>General</c:formatCode>
                <c:ptCount val="14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88480"/>
        <c:axId val="245190016"/>
      </c:lineChart>
      <c:catAx>
        <c:axId val="2451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1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1900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1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Medway Hospital</a:t>
            </a:r>
          </a:p>
        </c:rich>
      </c:tx>
      <c:layout>
        <c:manualLayout>
          <c:xMode val="edge"/>
          <c:yMode val="edge"/>
          <c:x val="0.29761430572143105"/>
          <c:y val="3.1837523609979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6718849671902"/>
          <c:y val="0.13796260230991322"/>
          <c:w val="0.88077747233774861"/>
          <c:h val="0.7075005246662216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Data'!$D$50:$Q$50</c:f>
              <c:numCache>
                <c:formatCode>General</c:formatCode>
                <c:ptCount val="14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95.4</c:v>
                </c:pt>
                <c:pt idx="4">
                  <c:v>93.1</c:v>
                </c:pt>
                <c:pt idx="5">
                  <c:v>95.5</c:v>
                </c:pt>
                <c:pt idx="6">
                  <c:v>97.8</c:v>
                </c:pt>
                <c:pt idx="7">
                  <c:v>94</c:v>
                </c:pt>
                <c:pt idx="8">
                  <c:v>95.5</c:v>
                </c:pt>
                <c:pt idx="9">
                  <c:v>98.8</c:v>
                </c:pt>
                <c:pt idx="10">
                  <c:v>98.5</c:v>
                </c:pt>
                <c:pt idx="11" formatCode="0.00">
                  <c:v>97</c:v>
                </c:pt>
                <c:pt idx="12" formatCode="0.00">
                  <c:v>100</c:v>
                </c:pt>
                <c:pt idx="13" formatCode="0.00">
                  <c:v>98.6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24960"/>
        <c:axId val="245226496"/>
      </c:lineChart>
      <c:catAx>
        <c:axId val="2452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22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22649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22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Maidstone District General Hospital</a:t>
            </a:r>
          </a:p>
        </c:rich>
      </c:tx>
      <c:layout>
        <c:manualLayout>
          <c:xMode val="edge"/>
          <c:yMode val="edge"/>
          <c:x val="0.19819928951200694"/>
          <c:y val="3.5463848260444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6696994514653"/>
          <c:y val="0.1383090082157338"/>
          <c:w val="0.87773971069603074"/>
          <c:h val="0.70573058038284675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Data'!$D$49:$Q$49</c:f>
              <c:numCache>
                <c:formatCode>General</c:formatCode>
                <c:ptCount val="14"/>
                <c:pt idx="0">
                  <c:v>24.2</c:v>
                </c:pt>
                <c:pt idx="1">
                  <c:v>74.7</c:v>
                </c:pt>
                <c:pt idx="2">
                  <c:v>24.2</c:v>
                </c:pt>
                <c:pt idx="3">
                  <c:v>76.5</c:v>
                </c:pt>
                <c:pt idx="4">
                  <c:v>98.5</c:v>
                </c:pt>
                <c:pt idx="5">
                  <c:v>97.6</c:v>
                </c:pt>
                <c:pt idx="6">
                  <c:v>97.9</c:v>
                </c:pt>
                <c:pt idx="7">
                  <c:v>88.9</c:v>
                </c:pt>
                <c:pt idx="8">
                  <c:v>59.7</c:v>
                </c:pt>
                <c:pt idx="9">
                  <c:v>95.8</c:v>
                </c:pt>
                <c:pt idx="10">
                  <c:v>98.4</c:v>
                </c:pt>
                <c:pt idx="11" formatCode="0.00">
                  <c:v>51.7</c:v>
                </c:pt>
                <c:pt idx="12" formatCode="0.00">
                  <c:v>96.4</c:v>
                </c:pt>
                <c:pt idx="13" formatCode="0.00">
                  <c:v>93.1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Data'!$D$64:$Q$64</c:f>
              <c:numCache>
                <c:formatCode>General</c:formatCode>
                <c:ptCount val="14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22880"/>
        <c:axId val="245324416"/>
      </c:lineChart>
      <c:catAx>
        <c:axId val="2453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32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2441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32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Queen Elizabeth the Queen Mother</a:t>
            </a:r>
          </a:p>
        </c:rich>
      </c:tx>
      <c:layout>
        <c:manualLayout>
          <c:xMode val="edge"/>
          <c:yMode val="edge"/>
          <c:x val="0.19678792038435142"/>
          <c:y val="3.5335750013371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41808020394157"/>
          <c:y val="0.13780942505214958"/>
          <c:w val="0.8795215217178155"/>
          <c:h val="0.70671500026743361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Data'!$D$51:$Q$51</c:f>
              <c:numCache>
                <c:formatCode>General</c:formatCode>
                <c:ptCount val="14"/>
                <c:pt idx="0">
                  <c:v>47</c:v>
                </c:pt>
                <c:pt idx="1">
                  <c:v>52.2</c:v>
                </c:pt>
                <c:pt idx="2">
                  <c:v>47</c:v>
                </c:pt>
                <c:pt idx="3">
                  <c:v>69</c:v>
                </c:pt>
                <c:pt idx="4">
                  <c:v>87.5</c:v>
                </c:pt>
                <c:pt idx="5">
                  <c:v>74.2</c:v>
                </c:pt>
                <c:pt idx="6">
                  <c:v>85.9</c:v>
                </c:pt>
                <c:pt idx="7">
                  <c:v>92.8</c:v>
                </c:pt>
                <c:pt idx="8">
                  <c:v>82.4</c:v>
                </c:pt>
                <c:pt idx="9">
                  <c:v>98.8</c:v>
                </c:pt>
                <c:pt idx="10">
                  <c:v>98.7</c:v>
                </c:pt>
                <c:pt idx="11" formatCode="0.00">
                  <c:v>73.8</c:v>
                </c:pt>
                <c:pt idx="12" formatCode="0.00">
                  <c:v>73.8</c:v>
                </c:pt>
                <c:pt idx="13" formatCode="0.00">
                  <c:v>42.5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55648"/>
        <c:axId val="245357184"/>
      </c:lineChart>
      <c:catAx>
        <c:axId val="2453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35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5718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535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Tunbridge Wells Hospital</a:t>
            </a:r>
          </a:p>
        </c:rich>
      </c:tx>
      <c:layout>
        <c:manualLayout>
          <c:xMode val="edge"/>
          <c:yMode val="edge"/>
          <c:x val="0.2177981820610726"/>
          <c:y val="3.5375026233311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6579136273866"/>
          <c:y val="0.13796260230991322"/>
          <c:w val="0.87925932757988567"/>
          <c:h val="0.7075005246662216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Data'!$D$52:$Q$52</c:f>
              <c:numCache>
                <c:formatCode>General</c:formatCode>
                <c:ptCount val="14"/>
                <c:pt idx="0">
                  <c:v>62.9</c:v>
                </c:pt>
                <c:pt idx="1">
                  <c:v>62.3</c:v>
                </c:pt>
                <c:pt idx="2">
                  <c:v>62.9</c:v>
                </c:pt>
                <c:pt idx="3">
                  <c:v>61.2</c:v>
                </c:pt>
                <c:pt idx="4">
                  <c:v>86.6</c:v>
                </c:pt>
                <c:pt idx="5">
                  <c:v>52.3</c:v>
                </c:pt>
                <c:pt idx="6">
                  <c:v>92.9</c:v>
                </c:pt>
                <c:pt idx="7">
                  <c:v>96.9</c:v>
                </c:pt>
                <c:pt idx="8">
                  <c:v>98.2</c:v>
                </c:pt>
                <c:pt idx="9">
                  <c:v>98.6</c:v>
                </c:pt>
                <c:pt idx="10">
                  <c:v>98.4</c:v>
                </c:pt>
                <c:pt idx="11" formatCode="0.00">
                  <c:v>98.9</c:v>
                </c:pt>
                <c:pt idx="12" formatCode="0.00">
                  <c:v>98.9</c:v>
                </c:pt>
                <c:pt idx="13" formatCode="0.00">
                  <c:v>83.3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25344"/>
        <c:axId val="256026880"/>
      </c:lineChart>
      <c:catAx>
        <c:axId val="25602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02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2688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02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William Harvey Hospital</a:t>
            </a:r>
          </a:p>
        </c:rich>
      </c:tx>
      <c:layout>
        <c:manualLayout>
          <c:xMode val="edge"/>
          <c:yMode val="edge"/>
          <c:x val="0.23790322580645162"/>
          <c:y val="3.5335750013371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3870967741936"/>
          <c:y val="0.13780942505214958"/>
          <c:w val="0.87903225806451613"/>
          <c:h val="0.70671500026743361"/>
        </c:manualLayout>
      </c:layout>
      <c:lineChart>
        <c:grouping val="standard"/>
        <c:varyColors val="0"/>
        <c:ser>
          <c:idx val="1"/>
          <c:order val="0"/>
          <c:tx>
            <c:v>AHSN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Data'!$D$62:$Q$62</c:f>
              <c:numCache>
                <c:formatCode>General</c:formatCode>
                <c:ptCount val="14"/>
                <c:pt idx="0">
                  <c:v>77.015971731448758</c:v>
                </c:pt>
                <c:pt idx="1">
                  <c:v>78.790047393364929</c:v>
                </c:pt>
                <c:pt idx="2">
                  <c:v>77.015971731448758</c:v>
                </c:pt>
                <c:pt idx="3">
                  <c:v>83.818037318590186</c:v>
                </c:pt>
                <c:pt idx="4">
                  <c:v>91.975271002710031</c:v>
                </c:pt>
                <c:pt idx="5">
                  <c:v>92.44083510261855</c:v>
                </c:pt>
                <c:pt idx="6">
                  <c:v>93.280094786729862</c:v>
                </c:pt>
                <c:pt idx="7">
                  <c:v>92.899293513166342</c:v>
                </c:pt>
                <c:pt idx="8">
                  <c:v>93.548021462105979</c:v>
                </c:pt>
                <c:pt idx="9">
                  <c:v>97.066424682395635</c:v>
                </c:pt>
                <c:pt idx="10">
                  <c:v>96.402664890073297</c:v>
                </c:pt>
                <c:pt idx="11" formatCode="0.00">
                  <c:v>93.680787537862386</c:v>
                </c:pt>
                <c:pt idx="12" formatCode="0.00">
                  <c:v>98.645948352626874</c:v>
                </c:pt>
                <c:pt idx="13" formatCode="0.00">
                  <c:v>93.912542517006813</c:v>
                </c:pt>
              </c:numCache>
            </c:numRef>
          </c:val>
          <c:smooth val="0"/>
        </c:ser>
        <c:ser>
          <c:idx val="2"/>
          <c:order val="1"/>
          <c:tx>
            <c:v>England</c:v>
          </c:tx>
          <c:spPr>
            <a:ln w="25400">
              <a:solidFill>
                <a:srgbClr val="FF99CC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Data'!$D$63:$Q$63</c:f>
              <c:numCache>
                <c:formatCode>General</c:formatCode>
                <c:ptCount val="14"/>
                <c:pt idx="0">
                  <c:v>80.7</c:v>
                </c:pt>
                <c:pt idx="1">
                  <c:v>75.900000000000006</c:v>
                </c:pt>
                <c:pt idx="2">
                  <c:v>80.7</c:v>
                </c:pt>
                <c:pt idx="3">
                  <c:v>83.2</c:v>
                </c:pt>
                <c:pt idx="4">
                  <c:v>85.2</c:v>
                </c:pt>
                <c:pt idx="5">
                  <c:v>86.2</c:v>
                </c:pt>
                <c:pt idx="6">
                  <c:v>88.6</c:v>
                </c:pt>
                <c:pt idx="7">
                  <c:v>89.6</c:v>
                </c:pt>
                <c:pt idx="8">
                  <c:v>90.1</c:v>
                </c:pt>
                <c:pt idx="9">
                  <c:v>92</c:v>
                </c:pt>
                <c:pt idx="10">
                  <c:v>92.4</c:v>
                </c:pt>
                <c:pt idx="11" formatCode="0.00">
                  <c:v>93.3</c:v>
                </c:pt>
                <c:pt idx="12" formatCode="0.00">
                  <c:v>96.6</c:v>
                </c:pt>
                <c:pt idx="13" formatCode="0.00">
                  <c:v>96.9</c:v>
                </c:pt>
              </c:numCache>
            </c:numRef>
          </c:val>
          <c:smooth val="0"/>
        </c:ser>
        <c:ser>
          <c:idx val="0"/>
          <c:order val="2"/>
          <c:tx>
            <c:v>CCG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Data'!$D$53:$Q$53</c:f>
              <c:numCache>
                <c:formatCode>General</c:formatCode>
                <c:ptCount val="14"/>
                <c:pt idx="0">
                  <c:v>41</c:v>
                </c:pt>
                <c:pt idx="1">
                  <c:v>78.3</c:v>
                </c:pt>
                <c:pt idx="2">
                  <c:v>41</c:v>
                </c:pt>
                <c:pt idx="3">
                  <c:v>55.2</c:v>
                </c:pt>
                <c:pt idx="4">
                  <c:v>94.3</c:v>
                </c:pt>
                <c:pt idx="5">
                  <c:v>93.8</c:v>
                </c:pt>
                <c:pt idx="6">
                  <c:v>84.7</c:v>
                </c:pt>
                <c:pt idx="7">
                  <c:v>78.5</c:v>
                </c:pt>
                <c:pt idx="8">
                  <c:v>97.6</c:v>
                </c:pt>
                <c:pt idx="9">
                  <c:v>96</c:v>
                </c:pt>
                <c:pt idx="10">
                  <c:v>94.3</c:v>
                </c:pt>
                <c:pt idx="11" formatCode="0.00">
                  <c:v>93.9</c:v>
                </c:pt>
                <c:pt idx="12" formatCode="0.00">
                  <c:v>94.2</c:v>
                </c:pt>
                <c:pt idx="13" formatCode="0.00">
                  <c:v>87.5</c:v>
                </c:pt>
              </c:numCache>
            </c:numRef>
          </c:val>
          <c:smooth val="0"/>
        </c:ser>
        <c:ser>
          <c:idx val="3"/>
          <c:order val="3"/>
          <c:tx>
            <c:v>Max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strRef>
              <c:f>'Chart Data'!$D$6:$Q$6</c:f>
              <c:strCache>
                <c:ptCount val="14"/>
                <c:pt idx="0">
                  <c:v>13/14 Q2</c:v>
                </c:pt>
                <c:pt idx="1">
                  <c:v>13/14 Q3</c:v>
                </c:pt>
                <c:pt idx="2">
                  <c:v>13/14 Q4</c:v>
                </c:pt>
                <c:pt idx="3">
                  <c:v>14/15 Q1</c:v>
                </c:pt>
                <c:pt idx="4">
                  <c:v>14/15 Q2</c:v>
                </c:pt>
                <c:pt idx="5">
                  <c:v>14/15 Q3</c:v>
                </c:pt>
                <c:pt idx="6">
                  <c:v>14/15 Q4</c:v>
                </c:pt>
                <c:pt idx="7">
                  <c:v>15/16 Q1</c:v>
                </c:pt>
                <c:pt idx="8">
                  <c:v>15/16 Q2</c:v>
                </c:pt>
                <c:pt idx="9">
                  <c:v>15/16 Q3</c:v>
                </c:pt>
                <c:pt idx="10">
                  <c:v>15/16 Q4</c:v>
                </c:pt>
                <c:pt idx="11">
                  <c:v>16/17 Q1</c:v>
                </c:pt>
                <c:pt idx="12">
                  <c:v>16/17 Q2</c:v>
                </c:pt>
                <c:pt idx="13">
                  <c:v>16/17 Q4</c:v>
                </c:pt>
              </c:strCache>
            </c:strRef>
          </c:cat>
          <c:val>
            <c:numRef>
              <c:f>'Chart Data'!$D$64:$N$64</c:f>
              <c:numCache>
                <c:formatCode>General</c:formatCode>
                <c:ptCount val="11"/>
                <c:pt idx="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57344"/>
        <c:axId val="256058880"/>
      </c:lineChart>
      <c:catAx>
        <c:axId val="25605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05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58880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60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03578528827041E-3"/>
          <c:y val="1.4947683109118086E-2"/>
          <c:w val="0.98011928429423456"/>
          <c:h val="0.9701046337817638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177152"/>
        <c:axId val="326178688"/>
      </c:barChart>
      <c:catAx>
        <c:axId val="326177152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6178688"/>
        <c:crosses val="autoZero"/>
        <c:auto val="1"/>
        <c:lblAlgn val="ctr"/>
        <c:lblOffset val="100"/>
        <c:tickMarkSkip val="1"/>
        <c:noMultiLvlLbl val="0"/>
      </c:catAx>
      <c:valAx>
        <c:axId val="326178688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617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zoomScale="115" workbookViewId="0"/>
  </sheetViews>
  <pageMargins left="0.55118110236220474" right="0.55118110236220474" top="0.59055118110236227" bottom="0.59055118110236227" header="0.51181102362204722" footer="0.51181102362204722"/>
  <pageSetup paperSize="9" orientation="landscape" r:id="rId1"/>
  <headerFooter alignWithMargins="0"/>
  <drawing r:id="rId2"/>
  <legacyDrawing r:id="rId3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/>
  <sheetViews>
    <sheetView zoomScale="90" workbookViewId="0"/>
  </sheetViews>
  <pageMargins left="0.55118110236220474" right="0.55118110236220474" top="0.59055118110236227" bottom="0.59055118110236227" header="0.51181102362204722" footer="0.51181102362204722"/>
  <pageSetup paperSize="9" orientation="landscape" r:id="rId1"/>
  <headerFooter alignWithMargins="0"/>
  <drawing r:id="rId2"/>
  <legacyDrawing r:id="rId3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"/>
  <sheetViews>
    <sheetView workbookViewId="0"/>
  </sheetViews>
  <pageMargins left="0.55118110236220474" right="0.55118110236220474" top="0.59055118110236227" bottom="0.59055118110236227" header="0.51181102362204722" footer="0.51181102362204722"/>
  <pageSetup paperSize="9" orientation="landscape" r:id="rId1"/>
  <headerFooter alignWithMargins="0"/>
  <drawing r:id="rId2"/>
  <legacyDrawing r:id="rId3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tabSelected="1" zoomScale="90" workbookViewId="0"/>
  </sheetViews>
  <pageMargins left="0.55118110236220474" right="0.55118110236220474" top="0.59055118110236227" bottom="0.59055118110236227" header="0.51181102362204722" footer="0.51181102362204722"/>
  <pageSetup paperSize="9"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4.xml"/><Relationship Id="rId7" Type="http://schemas.openxmlformats.org/officeDocument/2006/relationships/chart" Target="../charts/chart7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1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1.jpeg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1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image" Target="../media/image1.jpeg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image" Target="../media/image1.jpeg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584531" cy="63698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0.15575</cdr:y>
    </cdr:from>
    <cdr:to>
      <cdr:x>0.24725</cdr:x>
      <cdr:y>0.5785</cdr:y>
    </cdr:to>
    <cdr:graphicFrame macro="">
      <cdr:nvGraphicFramePr>
        <cdr:cNvPr id="6145" name="Chart 1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0.24725</cdr:x>
      <cdr:y>0.15575</cdr:y>
    </cdr:from>
    <cdr:to>
      <cdr:x>0.49325</cdr:x>
      <cdr:y>0.5785</cdr:y>
    </cdr:to>
    <cdr:graphicFrame macro="">
      <cdr:nvGraphicFramePr>
        <cdr:cNvPr id="6146" name="Chart 2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0.74</cdr:x>
      <cdr:y>0.15575</cdr:y>
    </cdr:from>
    <cdr:to>
      <cdr:x>0.987</cdr:x>
      <cdr:y>0.5785</cdr:y>
    </cdr:to>
    <cdr:graphicFrame macro="">
      <cdr:nvGraphicFramePr>
        <cdr:cNvPr id="6147" name="Chart 3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0.494</cdr:x>
      <cdr:y>0.15575</cdr:y>
    </cdr:from>
    <cdr:to>
      <cdr:x>0.74</cdr:x>
      <cdr:y>0.5775</cdr:y>
    </cdr:to>
    <cdr:graphicFrame macro="">
      <cdr:nvGraphicFramePr>
        <cdr:cNvPr id="6148" name="Chart 4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cdr:graphicFrame>
  </cdr:relSizeAnchor>
  <cdr:relSizeAnchor xmlns:cdr="http://schemas.openxmlformats.org/drawingml/2006/chartDrawing">
    <cdr:from>
      <cdr:x>0</cdr:x>
      <cdr:y>0.5775</cdr:y>
    </cdr:from>
    <cdr:to>
      <cdr:x>0.24725</cdr:x>
      <cdr:y>1</cdr:y>
    </cdr:to>
    <cdr:graphicFrame macro="">
      <cdr:nvGraphicFramePr>
        <cdr:cNvPr id="6149" name="Chart 5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cdr:graphicFrame>
  </cdr:relSizeAnchor>
  <cdr:relSizeAnchor xmlns:cdr="http://schemas.openxmlformats.org/drawingml/2006/chartDrawing">
    <cdr:from>
      <cdr:x>0</cdr:x>
      <cdr:y>0.12075</cdr:y>
    </cdr:from>
    <cdr:to>
      <cdr:x>0.16775</cdr:x>
      <cdr:y>0.17025</cdr:y>
    </cdr:to>
    <cdr:grpSp>
      <cdr:nvGrpSpPr>
        <cdr:cNvPr id="6151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9159"/>
          <a:ext cx="1607805" cy="315307"/>
          <a:chOff x="5706170" y="114700"/>
          <a:chExt cx="1612197" cy="312239"/>
        </a:xfrm>
      </cdr:grpSpPr>
      <cdr:grpSp>
        <cdr:nvGrpSpPr>
          <cdr:cNvPr id="6152" name="Group 8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114700"/>
            <a:ext cx="1612197" cy="146561"/>
            <a:chOff x="7924962" y="8406"/>
            <a:chExt cx="2323938" cy="158029"/>
          </a:xfrm>
        </cdr:grpSpPr>
        <cdr:sp macro="" textlink="">
          <cdr:nvSpPr>
            <cdr:cNvPr id="6153" name="Line 9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38100">
              <a:solidFill>
                <a:srgbClr xmlns:mc="http://schemas.openxmlformats.org/markup-compatibility/2006" xmlns:a14="http://schemas.microsoft.com/office/drawing/2010/main" val="3366FF" mc:Ignorable="a14" a14:legacySpreadsheetColorIndex="48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6154" name="Text Box 10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Trust</a:t>
              </a:r>
            </a:p>
          </cdr:txBody>
        </cdr:sp>
      </cdr:grpSp>
      <cdr:grpSp>
        <cdr:nvGrpSpPr>
          <cdr:cNvPr id="6155" name="Group 1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200725"/>
            <a:ext cx="1612197" cy="138596"/>
            <a:chOff x="7924962" y="8406"/>
            <a:chExt cx="2323938" cy="158029"/>
          </a:xfrm>
        </cdr:grpSpPr>
        <cdr:sp macro="" textlink="">
          <cdr:nvSpPr>
            <cdr:cNvPr id="6156" name="Line 12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25400">
              <a:solidFill>
                <a:srgbClr xmlns:mc="http://schemas.openxmlformats.org/markup-compatibility/2006" xmlns:a14="http://schemas.microsoft.com/office/drawing/2010/main" val="99CC00" mc:Ignorable="a14" a14:legacySpreadsheetColorIndex="50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6157" name="Text Box 13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South East Coast</a:t>
              </a:r>
            </a:p>
          </cdr:txBody>
        </cdr:sp>
      </cdr:grpSp>
      <cdr:grpSp>
        <cdr:nvGrpSpPr>
          <cdr:cNvPr id="6158" name="Group 1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285157"/>
            <a:ext cx="1609802" cy="141782"/>
            <a:chOff x="7924962" y="8406"/>
            <a:chExt cx="2323938" cy="158029"/>
          </a:xfrm>
        </cdr:grpSpPr>
        <cdr:sp macro="" textlink="">
          <cdr:nvSpPr>
            <cdr:cNvPr id="6159" name="Line 15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25400">
              <a:solidFill>
                <a:srgbClr xmlns:mc="http://schemas.openxmlformats.org/markup-compatibility/2006" xmlns:a14="http://schemas.microsoft.com/office/drawing/2010/main" val="FF99CC" mc:Ignorable="a14" a14:legacySpreadsheetColorIndex="45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6160" name="Text Box 16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National</a:t>
              </a:r>
            </a:p>
          </cdr:txBody>
        </cdr:sp>
      </cdr:grpSp>
    </cdr:grpSp>
  </cdr:relSizeAnchor>
  <cdr:relSizeAnchor xmlns:cdr="http://schemas.openxmlformats.org/drawingml/2006/chartDrawing">
    <cdr:from>
      <cdr:x>0.8145</cdr:x>
      <cdr:y>0</cdr:y>
    </cdr:from>
    <cdr:to>
      <cdr:x>0.9995</cdr:x>
      <cdr:y>0.115</cdr:y>
    </cdr:to>
    <cdr:pic>
      <cdr:nvPicPr>
        <cdr:cNvPr id="6161" name="Picture 17" descr="QO logo purple Tight Crop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04661" y="0"/>
          <a:ext cx="1772698" cy="73280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</cdr:x>
      <cdr:y>0</cdr:y>
    </cdr:from>
    <cdr:to>
      <cdr:x>0.78225</cdr:x>
      <cdr:y>0.06925</cdr:y>
    </cdr:to>
    <cdr:sp macro="" textlink="'Chart Data'!$G$2">
      <cdr:nvSpPr>
        <cdr:cNvPr id="6162" name="Text Box 1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0" y="0"/>
          <a:ext cx="7495637" cy="441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64C174E4-D252-4974-9262-98DA7E5B8F91}" type="TxLink"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l" rtl="0">
              <a:defRPr sz="1000"/>
            </a:pPr>
            <a:t>SSNAP Audit Performance - 10.4 % those patients discharged alive given a named person to contact after discharge</a:t>
          </a:fld>
          <a:endParaRPr lang="en-GB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0.06925</cdr:y>
    </cdr:from>
    <cdr:to>
      <cdr:x>0.1015</cdr:x>
      <cdr:y>0.105</cdr:y>
    </cdr:to>
    <cdr:sp macro="" textlink="">
      <cdr:nvSpPr>
        <cdr:cNvPr id="6163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41277"/>
          <a:ext cx="972588" cy="2278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Kent Trusts</a:t>
          </a:r>
        </a:p>
      </cdr:txBody>
    </cdr:sp>
  </cdr:relSizeAnchor>
  <cdr:relSizeAnchor xmlns:cdr="http://schemas.openxmlformats.org/drawingml/2006/chartDrawing">
    <cdr:from>
      <cdr:x>0.24725</cdr:x>
      <cdr:y>0.5775</cdr:y>
    </cdr:from>
    <cdr:to>
      <cdr:x>0.494</cdr:x>
      <cdr:y>1</cdr:y>
    </cdr:to>
    <cdr:graphicFrame macro="">
      <cdr:nvGraphicFramePr>
        <cdr:cNvPr id="6164" name="Chart 20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cdr:graphicFrame>
  </cdr:relSizeAnchor>
  <cdr:relSizeAnchor xmlns:cdr="http://schemas.openxmlformats.org/drawingml/2006/chartDrawing">
    <cdr:from>
      <cdr:x>0.494</cdr:x>
      <cdr:y>0.5775</cdr:y>
    </cdr:from>
    <cdr:to>
      <cdr:x>0.741</cdr:x>
      <cdr:y>1</cdr:y>
    </cdr:to>
    <cdr:graphicFrame macro="">
      <cdr:nvGraphicFramePr>
        <cdr:cNvPr id="6165" name="Chart 21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cdr:graphicFrame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567333" cy="63605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0.15575</cdr:y>
    </cdr:from>
    <cdr:to>
      <cdr:x>0.3305</cdr:x>
      <cdr:y>0.5785</cdr:y>
    </cdr:to>
    <cdr:graphicFrame macro="">
      <cdr:nvGraphicFramePr>
        <cdr:cNvPr id="1025" name="Chart 1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0.3305</cdr:x>
      <cdr:y>0.15575</cdr:y>
    </cdr:from>
    <cdr:to>
      <cdr:x>0.66175</cdr:x>
      <cdr:y>0.5785</cdr:y>
    </cdr:to>
    <cdr:graphicFrame macro="">
      <cdr:nvGraphicFramePr>
        <cdr:cNvPr id="1026" name="Chart 2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</cdr:x>
      <cdr:y>0.5775</cdr:y>
    </cdr:from>
    <cdr:to>
      <cdr:x>0.3305</cdr:x>
      <cdr:y>1</cdr:y>
    </cdr:to>
    <cdr:graphicFrame macro="">
      <cdr:nvGraphicFramePr>
        <cdr:cNvPr id="1027" name="Chart 3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0.66175</cdr:x>
      <cdr:y>0.15575</cdr:y>
    </cdr:from>
    <cdr:to>
      <cdr:x>0.99225</cdr:x>
      <cdr:y>0.5775</cdr:y>
    </cdr:to>
    <cdr:graphicFrame macro="">
      <cdr:nvGraphicFramePr>
        <cdr:cNvPr id="1028" name="Chart 4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cdr:graphicFrame>
  </cdr:relSizeAnchor>
  <cdr:relSizeAnchor xmlns:cdr="http://schemas.openxmlformats.org/drawingml/2006/chartDrawing">
    <cdr:from>
      <cdr:x>0.3305</cdr:x>
      <cdr:y>0.5775</cdr:y>
    </cdr:from>
    <cdr:to>
      <cdr:x>0.66175</cdr:x>
      <cdr:y>1</cdr:y>
    </cdr:to>
    <cdr:graphicFrame macro="">
      <cdr:nvGraphicFramePr>
        <cdr:cNvPr id="1029" name="Chart 5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cdr:graphicFrame>
  </cdr:relSizeAnchor>
  <cdr:relSizeAnchor xmlns:cdr="http://schemas.openxmlformats.org/drawingml/2006/chartDrawing">
    <cdr:from>
      <cdr:x>0</cdr:x>
      <cdr:y>0.12075</cdr:y>
    </cdr:from>
    <cdr:to>
      <cdr:x>0.16775</cdr:x>
      <cdr:y>0.17025</cdr:y>
    </cdr:to>
    <cdr:grpSp>
      <cdr:nvGrpSpPr>
        <cdr:cNvPr id="1033" name="Group 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8040"/>
          <a:ext cx="1604920" cy="314849"/>
          <a:chOff x="5706170" y="114700"/>
          <a:chExt cx="1612197" cy="312239"/>
        </a:xfrm>
      </cdr:grpSpPr>
      <cdr:grpSp>
        <cdr:nvGrpSpPr>
          <cdr:cNvPr id="1034" name="Group 10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114700"/>
            <a:ext cx="1612197" cy="146561"/>
            <a:chOff x="7924962" y="8406"/>
            <a:chExt cx="2323938" cy="158029"/>
          </a:xfrm>
        </cdr:grpSpPr>
        <cdr:sp macro="" textlink="">
          <cdr:nvSpPr>
            <cdr:cNvPr id="1035" name="Line 11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38100">
              <a:solidFill>
                <a:srgbClr xmlns:mc="http://schemas.openxmlformats.org/markup-compatibility/2006" xmlns:a14="http://schemas.microsoft.com/office/drawing/2010/main" val="3366FF" mc:Ignorable="a14" a14:legacySpreadsheetColorIndex="48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1036" name="Text Box 12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Trust</a:t>
              </a:r>
            </a:p>
          </cdr:txBody>
        </cdr:sp>
      </cdr:grpSp>
      <cdr:grpSp>
        <cdr:nvGrpSpPr>
          <cdr:cNvPr id="1037" name="Group 1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200725"/>
            <a:ext cx="1612197" cy="138596"/>
            <a:chOff x="7924962" y="8406"/>
            <a:chExt cx="2323938" cy="158029"/>
          </a:xfrm>
        </cdr:grpSpPr>
        <cdr:sp macro="" textlink="">
          <cdr:nvSpPr>
            <cdr:cNvPr id="1038" name="Line 14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25400">
              <a:solidFill>
                <a:srgbClr xmlns:mc="http://schemas.openxmlformats.org/markup-compatibility/2006" xmlns:a14="http://schemas.microsoft.com/office/drawing/2010/main" val="99CC00" mc:Ignorable="a14" a14:legacySpreadsheetColorIndex="50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1039" name="Text Box 15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South East Coast</a:t>
              </a:r>
            </a:p>
          </cdr:txBody>
        </cdr:sp>
      </cdr:grpSp>
      <cdr:grpSp>
        <cdr:nvGrpSpPr>
          <cdr:cNvPr id="1040" name="Group 1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285157"/>
            <a:ext cx="1609802" cy="141782"/>
            <a:chOff x="7924962" y="8406"/>
            <a:chExt cx="2323938" cy="158029"/>
          </a:xfrm>
        </cdr:grpSpPr>
        <cdr:sp macro="" textlink="">
          <cdr:nvSpPr>
            <cdr:cNvPr id="1041" name="Line 17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25400">
              <a:solidFill>
                <a:srgbClr xmlns:mc="http://schemas.openxmlformats.org/markup-compatibility/2006" xmlns:a14="http://schemas.microsoft.com/office/drawing/2010/main" val="FF99CC" mc:Ignorable="a14" a14:legacySpreadsheetColorIndex="45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1042" name="Text Box 18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National</a:t>
              </a:r>
            </a:p>
          </cdr:txBody>
        </cdr:sp>
      </cdr:grpSp>
    </cdr:grpSp>
  </cdr:relSizeAnchor>
  <cdr:relSizeAnchor xmlns:cdr="http://schemas.openxmlformats.org/drawingml/2006/chartDrawing">
    <cdr:from>
      <cdr:x>0.8145</cdr:x>
      <cdr:y>0</cdr:y>
    </cdr:from>
    <cdr:to>
      <cdr:x>0.9995</cdr:x>
      <cdr:y>0.115</cdr:y>
    </cdr:to>
    <cdr:pic>
      <cdr:nvPicPr>
        <cdr:cNvPr id="1043" name="Picture 19" descr="QO logo purple Tight Crop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04661" y="0"/>
          <a:ext cx="1772698" cy="73280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</cdr:x>
      <cdr:y>0</cdr:y>
    </cdr:from>
    <cdr:to>
      <cdr:x>0.78225</cdr:x>
      <cdr:y>0.07125</cdr:y>
    </cdr:to>
    <cdr:sp macro="" textlink="'Chart Data'!$G$2">
      <cdr:nvSpPr>
        <cdr:cNvPr id="1044" name="Text Box 20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0" y="0"/>
          <a:ext cx="7495637" cy="454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FF951E2C-BADC-427D-897F-B3CF5AD3726C}" type="TxLink"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l" rtl="0">
              <a:defRPr sz="1000"/>
            </a:pPr>
            <a:t>SSNAP Audit Performance - 10.4 % those patients discharged alive given a named person to contact after discharge</a:t>
          </a:fld>
          <a:endParaRPr lang="en-GB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0.0635</cdr:y>
    </cdr:from>
    <cdr:to>
      <cdr:x>0.11525</cdr:x>
      <cdr:y>0.09925</cdr:y>
    </cdr:to>
    <cdr:sp macro="" textlink="">
      <cdr:nvSpPr>
        <cdr:cNvPr id="1046" name="Text Box 2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04636"/>
          <a:ext cx="1104343" cy="2278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Surrey Trusts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582150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0.17125</cdr:y>
    </cdr:from>
    <cdr:to>
      <cdr:x>0.3305</cdr:x>
      <cdr:y>0.5845</cdr:y>
    </cdr:to>
    <cdr:sp macro="" textlink="">
      <cdr:nvSpPr>
        <cdr:cNvPr id="4117" name="Rectangle 2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091244"/>
          <a:ext cx="3166901" cy="26333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CC" mc:Ignorable="a14" a14:legacySpreadsheetColorIndex="26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</cdr:x>
      <cdr:y>0.1615</cdr:y>
    </cdr:from>
    <cdr:to>
      <cdr:x>0.3305</cdr:x>
      <cdr:y>0.5845</cdr:y>
    </cdr:to>
    <cdr:graphicFrame macro="">
      <cdr:nvGraphicFramePr>
        <cdr:cNvPr id="4097" name="Chart 1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0.3305</cdr:x>
      <cdr:y>0.15575</cdr:y>
    </cdr:from>
    <cdr:to>
      <cdr:x>0.66175</cdr:x>
      <cdr:y>0.5785</cdr:y>
    </cdr:to>
    <cdr:graphicFrame macro="">
      <cdr:nvGraphicFramePr>
        <cdr:cNvPr id="4098" name="Chart 2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</cdr:x>
      <cdr:y>0.5775</cdr:y>
    </cdr:from>
    <cdr:to>
      <cdr:x>0.3305</cdr:x>
      <cdr:y>1</cdr:y>
    </cdr:to>
    <cdr:graphicFrame macro="">
      <cdr:nvGraphicFramePr>
        <cdr:cNvPr id="4099" name="Chart 3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0.66175</cdr:x>
      <cdr:y>0.15575</cdr:y>
    </cdr:from>
    <cdr:to>
      <cdr:x>0.99225</cdr:x>
      <cdr:y>0.5775</cdr:y>
    </cdr:to>
    <cdr:graphicFrame macro="">
      <cdr:nvGraphicFramePr>
        <cdr:cNvPr id="4100" name="Chart 4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cdr:graphicFrame>
  </cdr:relSizeAnchor>
  <cdr:relSizeAnchor xmlns:cdr="http://schemas.openxmlformats.org/drawingml/2006/chartDrawing">
    <cdr:from>
      <cdr:x>0.3305</cdr:x>
      <cdr:y>0.5775</cdr:y>
    </cdr:from>
    <cdr:to>
      <cdr:x>0.66175</cdr:x>
      <cdr:y>1</cdr:y>
    </cdr:to>
    <cdr:graphicFrame macro="">
      <cdr:nvGraphicFramePr>
        <cdr:cNvPr id="4101" name="Chart 5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cdr:graphicFrame>
  </cdr:relSizeAnchor>
  <cdr:relSizeAnchor xmlns:cdr="http://schemas.openxmlformats.org/drawingml/2006/chartDrawing">
    <cdr:from>
      <cdr:x>0</cdr:x>
      <cdr:y>0.12075</cdr:y>
    </cdr:from>
    <cdr:to>
      <cdr:x>0.16775</cdr:x>
      <cdr:y>0.17025</cdr:y>
    </cdr:to>
    <cdr:grpSp>
      <cdr:nvGrpSpPr>
        <cdr:cNvPr id="4103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69446"/>
          <a:ext cx="1607406" cy="315425"/>
          <a:chOff x="5706170" y="114700"/>
          <a:chExt cx="1612197" cy="312239"/>
        </a:xfrm>
      </cdr:grpSpPr>
      <cdr:grpSp>
        <cdr:nvGrpSpPr>
          <cdr:cNvPr id="4104" name="Group 8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114700"/>
            <a:ext cx="1612197" cy="146561"/>
            <a:chOff x="7924962" y="8406"/>
            <a:chExt cx="2323938" cy="158029"/>
          </a:xfrm>
        </cdr:grpSpPr>
        <cdr:sp macro="" textlink="">
          <cdr:nvSpPr>
            <cdr:cNvPr id="4105" name="Line 9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38100">
              <a:solidFill>
                <a:srgbClr xmlns:mc="http://schemas.openxmlformats.org/markup-compatibility/2006" xmlns:a14="http://schemas.microsoft.com/office/drawing/2010/main" val="3366FF" mc:Ignorable="a14" a14:legacySpreadsheetColorIndex="48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4106" name="Text Box 10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Trust</a:t>
              </a:r>
            </a:p>
          </cdr:txBody>
        </cdr:sp>
      </cdr:grpSp>
      <cdr:grpSp>
        <cdr:nvGrpSpPr>
          <cdr:cNvPr id="4107" name="Group 1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200725"/>
            <a:ext cx="1612197" cy="138596"/>
            <a:chOff x="7924962" y="8406"/>
            <a:chExt cx="2323938" cy="158029"/>
          </a:xfrm>
        </cdr:grpSpPr>
        <cdr:sp macro="" textlink="">
          <cdr:nvSpPr>
            <cdr:cNvPr id="4108" name="Line 12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25400">
              <a:solidFill>
                <a:srgbClr xmlns:mc="http://schemas.openxmlformats.org/markup-compatibility/2006" xmlns:a14="http://schemas.microsoft.com/office/drawing/2010/main" val="99CC00" mc:Ignorable="a14" a14:legacySpreadsheetColorIndex="50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4109" name="Text Box 13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South East Coast</a:t>
              </a:r>
            </a:p>
          </cdr:txBody>
        </cdr:sp>
      </cdr:grpSp>
      <cdr:grpSp>
        <cdr:nvGrpSpPr>
          <cdr:cNvPr id="4110" name="Group 1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285157"/>
            <a:ext cx="1609802" cy="141782"/>
            <a:chOff x="7924962" y="8406"/>
            <a:chExt cx="2323938" cy="158029"/>
          </a:xfrm>
        </cdr:grpSpPr>
        <cdr:sp macro="" textlink="">
          <cdr:nvSpPr>
            <cdr:cNvPr id="4111" name="Line 15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25400">
              <a:solidFill>
                <a:srgbClr xmlns:mc="http://schemas.openxmlformats.org/markup-compatibility/2006" xmlns:a14="http://schemas.microsoft.com/office/drawing/2010/main" val="FF99CC" mc:Ignorable="a14" a14:legacySpreadsheetColorIndex="45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4112" name="Text Box 16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National</a:t>
              </a:r>
            </a:p>
          </cdr:txBody>
        </cdr:sp>
      </cdr:grpSp>
    </cdr:grpSp>
  </cdr:relSizeAnchor>
  <cdr:relSizeAnchor xmlns:cdr="http://schemas.openxmlformats.org/drawingml/2006/chartDrawing">
    <cdr:from>
      <cdr:x>0.8145</cdr:x>
      <cdr:y>0</cdr:y>
    </cdr:from>
    <cdr:to>
      <cdr:x>0.9995</cdr:x>
      <cdr:y>0.115</cdr:y>
    </cdr:to>
    <cdr:pic>
      <cdr:nvPicPr>
        <cdr:cNvPr id="4113" name="Picture 17" descr="QO logo purple Tight Crop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04661" y="0"/>
          <a:ext cx="1772698" cy="73280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</cdr:x>
      <cdr:y>0</cdr:y>
    </cdr:from>
    <cdr:to>
      <cdr:x>0.78225</cdr:x>
      <cdr:y>0.06925</cdr:y>
    </cdr:to>
    <cdr:sp macro="" textlink="'Chart Data'!$G$2">
      <cdr:nvSpPr>
        <cdr:cNvPr id="4114" name="Text Box 1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0" y="0"/>
          <a:ext cx="7495637" cy="441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AE5EFB8E-98ED-4AD9-A38C-C2842A88F7C1}" type="TxLink"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l" rtl="0">
              <a:defRPr sz="1000"/>
            </a:pPr>
            <a:t>SSNAP Audit Performance - 10.4 % those patients discharged alive given a named person to contact after discharge</a:t>
          </a:fld>
          <a:endParaRPr lang="en-GB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0.06925</cdr:y>
    </cdr:from>
    <cdr:to>
      <cdr:x>0.12125</cdr:x>
      <cdr:y>0.105</cdr:y>
    </cdr:to>
    <cdr:sp macro="" textlink="">
      <cdr:nvSpPr>
        <cdr:cNvPr id="4115" name="Text Box 1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41277"/>
          <a:ext cx="1161836" cy="2278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Sussex Trusts</a:t>
          </a:r>
        </a:p>
      </cdr:txBody>
    </cdr:sp>
  </cdr:relSizeAnchor>
  <cdr:relSizeAnchor xmlns:cdr="http://schemas.openxmlformats.org/drawingml/2006/chartDrawing">
    <cdr:from>
      <cdr:x>0.66175</cdr:x>
      <cdr:y>0.5775</cdr:y>
    </cdr:from>
    <cdr:to>
      <cdr:x>0.99275</cdr:x>
      <cdr:y>1</cdr:y>
    </cdr:to>
    <cdr:graphicFrame macro="">
      <cdr:nvGraphicFramePr>
        <cdr:cNvPr id="4116" name="Chart 20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cdr:graphicFrame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567333" cy="63605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0.0065</cdr:x>
      <cdr:y>0.30125</cdr:y>
    </cdr:from>
    <cdr:to>
      <cdr:x>0.26475</cdr:x>
      <cdr:y>0.8075</cdr:y>
    </cdr:to>
    <cdr:sp macro="" textlink="">
      <cdr:nvSpPr>
        <cdr:cNvPr id="2075" name="AutoShape 2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84" y="1919633"/>
          <a:ext cx="2474590" cy="3225939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CC" mc:Ignorable="a14" a14:legacySpreadsheetColorIndex="26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0.746</cdr:x>
      <cdr:y>0.57675</cdr:y>
    </cdr:from>
    <cdr:to>
      <cdr:x>0.984</cdr:x>
      <cdr:y>1</cdr:y>
    </cdr:to>
    <cdr:graphicFrame macro="">
      <cdr:nvGraphicFramePr>
        <cdr:cNvPr id="2069" name="Chart 21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0.016</cdr:x>
      <cdr:y>0.34275</cdr:y>
    </cdr:from>
    <cdr:to>
      <cdr:x>0.254</cdr:x>
      <cdr:y>0.76575</cdr:y>
    </cdr:to>
    <cdr:graphicFrame macro="">
      <cdr:nvGraphicFramePr>
        <cdr:cNvPr id="2049" name="Chart 1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0.26875</cdr:x>
      <cdr:y>0.15375</cdr:y>
    </cdr:from>
    <cdr:to>
      <cdr:x>0.50675</cdr:x>
      <cdr:y>0.57675</cdr:y>
    </cdr:to>
    <cdr:graphicFrame macro="">
      <cdr:nvGraphicFramePr>
        <cdr:cNvPr id="2050" name="Chart 2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0.746</cdr:x>
      <cdr:y>0.15375</cdr:y>
    </cdr:from>
    <cdr:to>
      <cdr:x>0.984</cdr:x>
      <cdr:y>0.57675</cdr:y>
    </cdr:to>
    <cdr:graphicFrame macro="">
      <cdr:nvGraphicFramePr>
        <cdr:cNvPr id="2051" name="Chart 3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cdr:graphicFrame>
  </cdr:relSizeAnchor>
  <cdr:relSizeAnchor xmlns:cdr="http://schemas.openxmlformats.org/drawingml/2006/chartDrawing">
    <cdr:from>
      <cdr:x>0.50675</cdr:x>
      <cdr:y>0.15375</cdr:y>
    </cdr:from>
    <cdr:to>
      <cdr:x>0.745</cdr:x>
      <cdr:y>0.57675</cdr:y>
    </cdr:to>
    <cdr:graphicFrame macro="">
      <cdr:nvGraphicFramePr>
        <cdr:cNvPr id="2052" name="Chart 4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cdr:graphicFrame>
  </cdr:relSizeAnchor>
  <cdr:relSizeAnchor xmlns:cdr="http://schemas.openxmlformats.org/drawingml/2006/chartDrawing">
    <cdr:from>
      <cdr:x>0.26875</cdr:x>
      <cdr:y>0.57675</cdr:y>
    </cdr:from>
    <cdr:to>
      <cdr:x>0.50675</cdr:x>
      <cdr:y>1</cdr:y>
    </cdr:to>
    <cdr:graphicFrame macro="">
      <cdr:nvGraphicFramePr>
        <cdr:cNvPr id="2053" name="Chart 5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cdr:graphicFrame>
  </cdr:relSizeAnchor>
  <cdr:relSizeAnchor xmlns:cdr="http://schemas.openxmlformats.org/drawingml/2006/chartDrawing">
    <cdr:from>
      <cdr:x>0.012</cdr:x>
      <cdr:y>0.15375</cdr:y>
    </cdr:from>
    <cdr:to>
      <cdr:x>0.1795</cdr:x>
      <cdr:y>0.20325</cdr:y>
    </cdr:to>
    <cdr:grpSp>
      <cdr:nvGrpSpPr>
        <cdr:cNvPr id="2055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14808" y="977940"/>
          <a:ext cx="1602528" cy="314848"/>
          <a:chOff x="5706170" y="114700"/>
          <a:chExt cx="1612197" cy="312239"/>
        </a:xfrm>
      </cdr:grpSpPr>
      <cdr:grpSp>
        <cdr:nvGrpSpPr>
          <cdr:cNvPr id="2056" name="Group 8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114700"/>
            <a:ext cx="1612197" cy="146561"/>
            <a:chOff x="7924962" y="8406"/>
            <a:chExt cx="2323938" cy="158029"/>
          </a:xfrm>
        </cdr:grpSpPr>
        <cdr:sp macro="" textlink="">
          <cdr:nvSpPr>
            <cdr:cNvPr id="2057" name="Line 9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38100">
              <a:solidFill>
                <a:srgbClr xmlns:mc="http://schemas.openxmlformats.org/markup-compatibility/2006" xmlns:a14="http://schemas.microsoft.com/office/drawing/2010/main" val="3366FF" mc:Ignorable="a14" a14:legacySpreadsheetColorIndex="48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2058" name="Text Box 10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Trust</a:t>
              </a:r>
            </a:p>
          </cdr:txBody>
        </cdr:sp>
      </cdr:grpSp>
      <cdr:grpSp>
        <cdr:nvGrpSpPr>
          <cdr:cNvPr id="2059" name="Group 1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200725"/>
            <a:ext cx="1612197" cy="138596"/>
            <a:chOff x="7924962" y="8406"/>
            <a:chExt cx="2323938" cy="158029"/>
          </a:xfrm>
        </cdr:grpSpPr>
        <cdr:sp macro="" textlink="">
          <cdr:nvSpPr>
            <cdr:cNvPr id="2060" name="Line 12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25400">
              <a:solidFill>
                <a:srgbClr xmlns:mc="http://schemas.openxmlformats.org/markup-compatibility/2006" xmlns:a14="http://schemas.microsoft.com/office/drawing/2010/main" val="99CC00" mc:Ignorable="a14" a14:legacySpreadsheetColorIndex="50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2061" name="Text Box 13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South East Coast</a:t>
              </a:r>
            </a:p>
          </cdr:txBody>
        </cdr:sp>
      </cdr:grpSp>
      <cdr:grpSp>
        <cdr:nvGrpSpPr>
          <cdr:cNvPr id="2062" name="Group 1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706170" y="285157"/>
            <a:ext cx="1609802" cy="141782"/>
            <a:chOff x="7924962" y="8406"/>
            <a:chExt cx="2323938" cy="158029"/>
          </a:xfrm>
        </cdr:grpSpPr>
        <cdr:sp macro="" textlink="">
          <cdr:nvSpPr>
            <cdr:cNvPr id="2063" name="Line 15"/>
            <cdr:cNvSpPr>
              <a:spLocks xmlns:a="http://schemas.openxmlformats.org/drawingml/2006/main" noChangeShapeType="1"/>
            </cdr:cNvSpPr>
          </cdr:nvSpPr>
          <cdr:spPr bwMode="auto">
            <a:xfrm xmlns:a="http://schemas.openxmlformats.org/drawingml/2006/main">
              <a:off x="7924962" y="79015"/>
              <a:ext cx="294656" cy="0"/>
            </a:xfrm>
            <a:prstGeom xmlns:a="http://schemas.openxmlformats.org/drawingml/2006/main" prst="line">
              <a:avLst/>
            </a:prstGeom>
            <a:noFill xmlns:a="http://schemas.openxmlformats.org/drawingml/2006/main"/>
            <a:ln xmlns:a="http://schemas.openxmlformats.org/drawingml/2006/main" w="25400">
              <a:solidFill>
                <a:srgbClr xmlns:mc="http://schemas.openxmlformats.org/markup-compatibility/2006" xmlns:a14="http://schemas.microsoft.com/office/drawing/2010/main" val="FF99CC" mc:Ignorable="a14" a14:legacySpreadsheetColorIndex="45"/>
              </a:solidFill>
              <a:round/>
              <a:headEnd/>
              <a:tailEnd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cdr:spPr>
        </cdr:sp>
        <cdr:sp macro="" textlink="">
          <cdr:nvSpPr>
            <cdr:cNvPr id="2064" name="Text Box 16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8283673" y="8406"/>
              <a:ext cx="1965227" cy="15802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27432" tIns="18288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en-GB" sz="575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National</a:t>
              </a:r>
            </a:p>
          </cdr:txBody>
        </cdr:sp>
      </cdr:grpSp>
    </cdr:grpSp>
  </cdr:relSizeAnchor>
  <cdr:relSizeAnchor xmlns:cdr="http://schemas.openxmlformats.org/drawingml/2006/chartDrawing">
    <cdr:from>
      <cdr:x>0.8145</cdr:x>
      <cdr:y>0</cdr:y>
    </cdr:from>
    <cdr:to>
      <cdr:x>0.9995</cdr:x>
      <cdr:y>0.115</cdr:y>
    </cdr:to>
    <cdr:pic>
      <cdr:nvPicPr>
        <cdr:cNvPr id="2065" name="Picture 17" descr="QO logo purple Tight Crop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04661" y="0"/>
          <a:ext cx="1772698" cy="73280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</cdr:x>
      <cdr:y>0</cdr:y>
    </cdr:from>
    <cdr:to>
      <cdr:x>0.78225</cdr:x>
      <cdr:y>0.05675</cdr:y>
    </cdr:to>
    <cdr:sp macro="" textlink="'Chart Data'!$D$1">
      <cdr:nvSpPr>
        <cdr:cNvPr id="2066" name="Text Box 1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0" y="0"/>
          <a:ext cx="7495637" cy="361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0" bIns="32004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23431F20-8CD3-47EC-ABEC-EE1450FB371D}" type="TxLink">
            <a:rPr lang="en-GB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l" rtl="0">
              <a:defRPr sz="1000"/>
            </a:pPr>
            <a:t>SSNAP Audit Performance - Queen Alexandra Hospital Portsmouth</a:t>
          </a:fld>
          <a:endParaRPr lang="en-GB" sz="16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0.05175</cdr:y>
    </cdr:from>
    <cdr:to>
      <cdr:x>0.29909</cdr:x>
      <cdr:y>0.08857</cdr:y>
    </cdr:to>
    <cdr:sp macro="" textlink="'Chart Data'!$C$3">
      <cdr:nvSpPr>
        <cdr:cNvPr id="2067" name="Text Box 19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0" y="329160"/>
          <a:ext cx="2861489" cy="234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fld id="{3B45D2F6-9511-415A-9F50-8F320F17F605}" type="TxLink">
            <a:rPr lang="en-GB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l" rtl="0">
              <a:defRPr sz="1000"/>
            </a:pPr>
            <a:t>Domain 10: Discharge Processes</a:t>
          </a:fld>
          <a:endParaRPr lang="en-GB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0.50675</cdr:x>
      <cdr:y>0.57675</cdr:y>
    </cdr:from>
    <cdr:to>
      <cdr:x>0.746</cdr:x>
      <cdr:y>1</cdr:y>
    </cdr:to>
    <cdr:graphicFrame macro="">
      <cdr:nvGraphicFramePr>
        <cdr:cNvPr id="2068" name="Chart 20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cdr:graphicFrame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AndDel\Knowledge%20Management\Working\Rebecca\LDP\LDP%20performance%20working%20(Kate%20sheet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AndDel\Knowledge%20Management\Working\Simon\Demand%20Analysis\LoS%20Tool\LoS%20Grouped%20Specialty%20Dashboar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Working\Knowledge%20Management\Client%20Area\Rebecca\LDP\200508%20Monitoring\PSA13bchi%20Diagnostics%20W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IM\Master\Phase%201%20final%20working%20files\Elective%20Length%20of%20Sta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C\Commissioning%20&amp;%20Delivery\Knowledge%20Management\Dashboards\Performance%20Improvement%20Dashboar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Becki\SSNAP%20Dash%20Processing\SSNAP%20formulas%20-%20New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Working\Knowledge%20Management\Client%20Area\Fiona\LDP\200508%20Monitoring\P3_ActualWork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 definitions"/>
      <sheetName val="SUP04 dashboard"/>
      <sheetName val="Chart data"/>
      <sheetName val="Pivots"/>
      <sheetName val="Raw data"/>
      <sheetName val="LDP performance working (Kate s"/>
    </sheetNames>
    <sheetDataSet>
      <sheetData sheetId="0"/>
      <sheetData sheetId="1" refreshError="1"/>
      <sheetData sheetId="2">
        <row r="27">
          <cell r="C27" t="str">
            <v>Q1 2006/07</v>
          </cell>
          <cell r="D27" t="str">
            <v>Q2 2006/07</v>
          </cell>
          <cell r="E27" t="str">
            <v>Q3 2006/07</v>
          </cell>
          <cell r="F27" t="str">
            <v>Q4 2006/07</v>
          </cell>
          <cell r="G27" t="str">
            <v>Q1 2007/08</v>
          </cell>
          <cell r="H27" t="str">
            <v>Q2 2007/08</v>
          </cell>
          <cell r="I27" t="str">
            <v>Q3 2007/08</v>
          </cell>
          <cell r="J27" t="str">
            <v>Q4 2007/08</v>
          </cell>
        </row>
        <row r="28">
          <cell r="C28">
            <v>13726</v>
          </cell>
          <cell r="D28">
            <v>12422</v>
          </cell>
          <cell r="E28">
            <v>13895</v>
          </cell>
          <cell r="F28">
            <v>14583</v>
          </cell>
          <cell r="G28">
            <v>13670</v>
          </cell>
          <cell r="H28">
            <v>12371</v>
          </cell>
          <cell r="I28">
            <v>13006</v>
          </cell>
          <cell r="J28">
            <v>13650</v>
          </cell>
        </row>
        <row r="29">
          <cell r="C29">
            <v>12808</v>
          </cell>
          <cell r="D29">
            <v>12895</v>
          </cell>
          <cell r="E29">
            <v>12658</v>
          </cell>
          <cell r="F29">
            <v>12815</v>
          </cell>
          <cell r="G29">
            <v>12625</v>
          </cell>
          <cell r="H29">
            <v>12550</v>
          </cell>
          <cell r="I29">
            <v>12239</v>
          </cell>
          <cell r="J29">
            <v>12302</v>
          </cell>
        </row>
        <row r="30">
          <cell r="C30">
            <v>30045</v>
          </cell>
          <cell r="D30">
            <v>29088</v>
          </cell>
          <cell r="E30">
            <v>27400</v>
          </cell>
          <cell r="F30">
            <v>27570</v>
          </cell>
          <cell r="G30">
            <v>29517</v>
          </cell>
          <cell r="H30">
            <v>28547</v>
          </cell>
          <cell r="I30">
            <v>24829</v>
          </cell>
          <cell r="J30">
            <v>24976</v>
          </cell>
        </row>
        <row r="31">
          <cell r="C31">
            <v>9390</v>
          </cell>
          <cell r="D31">
            <v>9453</v>
          </cell>
          <cell r="E31">
            <v>9280</v>
          </cell>
          <cell r="F31">
            <v>9395</v>
          </cell>
          <cell r="G31">
            <v>9256</v>
          </cell>
          <cell r="H31">
            <v>9201</v>
          </cell>
          <cell r="I31">
            <v>8972</v>
          </cell>
          <cell r="J31">
            <v>9018</v>
          </cell>
        </row>
        <row r="32">
          <cell r="C32">
            <v>13422</v>
          </cell>
          <cell r="D32">
            <v>12524</v>
          </cell>
          <cell r="E32">
            <v>13041</v>
          </cell>
          <cell r="F32">
            <v>12905</v>
          </cell>
          <cell r="G32">
            <v>13574</v>
          </cell>
          <cell r="H32">
            <v>12211</v>
          </cell>
          <cell r="I32">
            <v>11414</v>
          </cell>
          <cell r="J32">
            <v>10462</v>
          </cell>
        </row>
        <row r="33">
          <cell r="C33">
            <v>43131</v>
          </cell>
          <cell r="D33">
            <v>42235</v>
          </cell>
          <cell r="E33">
            <v>40583</v>
          </cell>
          <cell r="F33">
            <v>43978</v>
          </cell>
          <cell r="G33">
            <v>41516</v>
          </cell>
          <cell r="H33">
            <v>41399</v>
          </cell>
          <cell r="I33">
            <v>40628</v>
          </cell>
          <cell r="J33">
            <v>40579</v>
          </cell>
        </row>
        <row r="34">
          <cell r="C34">
            <v>25948</v>
          </cell>
          <cell r="D34">
            <v>25487</v>
          </cell>
          <cell r="E34">
            <v>24857</v>
          </cell>
          <cell r="F34">
            <v>24349</v>
          </cell>
          <cell r="G34">
            <v>24015</v>
          </cell>
          <cell r="H34">
            <v>24535</v>
          </cell>
          <cell r="I34">
            <v>23464</v>
          </cell>
          <cell r="J34">
            <v>22984</v>
          </cell>
        </row>
        <row r="35">
          <cell r="C35">
            <v>33980</v>
          </cell>
          <cell r="D35">
            <v>35651</v>
          </cell>
          <cell r="E35">
            <v>35094</v>
          </cell>
          <cell r="F35">
            <v>35651</v>
          </cell>
          <cell r="G35">
            <v>32159</v>
          </cell>
          <cell r="H35">
            <v>32305</v>
          </cell>
          <cell r="I35">
            <v>32173</v>
          </cell>
          <cell r="J35">
            <v>18159</v>
          </cell>
        </row>
        <row r="39">
          <cell r="C39">
            <v>13543</v>
          </cell>
          <cell r="D39">
            <v>12535</v>
          </cell>
          <cell r="E39">
            <v>13076</v>
          </cell>
          <cell r="F39">
            <v>13828</v>
          </cell>
          <cell r="G39">
            <v>13295</v>
          </cell>
          <cell r="H39">
            <v>13951</v>
          </cell>
        </row>
        <row r="40">
          <cell r="C40">
            <v>16667</v>
          </cell>
          <cell r="D40">
            <v>16087</v>
          </cell>
          <cell r="E40">
            <v>14592</v>
          </cell>
          <cell r="F40">
            <v>15575</v>
          </cell>
          <cell r="G40">
            <v>17053</v>
          </cell>
          <cell r="H40">
            <v>17760</v>
          </cell>
        </row>
        <row r="41">
          <cell r="C41">
            <v>30475</v>
          </cell>
          <cell r="D41">
            <v>30497</v>
          </cell>
          <cell r="E41">
            <v>28657</v>
          </cell>
          <cell r="F41">
            <v>30671</v>
          </cell>
          <cell r="G41">
            <v>31756</v>
          </cell>
          <cell r="H41">
            <v>30450</v>
          </cell>
        </row>
        <row r="42">
          <cell r="C42">
            <v>9481</v>
          </cell>
          <cell r="D42">
            <v>9476</v>
          </cell>
          <cell r="E42">
            <v>9375</v>
          </cell>
          <cell r="F42">
            <v>9200</v>
          </cell>
          <cell r="G42">
            <v>9545</v>
          </cell>
          <cell r="H42">
            <v>9391</v>
          </cell>
        </row>
        <row r="43">
          <cell r="C43">
            <v>13019</v>
          </cell>
          <cell r="D43">
            <v>12812</v>
          </cell>
          <cell r="E43">
            <v>12292</v>
          </cell>
          <cell r="F43">
            <v>13386</v>
          </cell>
          <cell r="G43">
            <v>13090</v>
          </cell>
          <cell r="H43">
            <v>13926</v>
          </cell>
        </row>
        <row r="44">
          <cell r="C44">
            <v>43890</v>
          </cell>
          <cell r="D44">
            <v>40446</v>
          </cell>
          <cell r="E44">
            <v>42641</v>
          </cell>
          <cell r="F44">
            <v>41008</v>
          </cell>
          <cell r="G44">
            <v>42322</v>
          </cell>
          <cell r="H44">
            <v>41569</v>
          </cell>
        </row>
        <row r="45">
          <cell r="C45">
            <v>18194</v>
          </cell>
          <cell r="D45">
            <v>16794</v>
          </cell>
          <cell r="E45">
            <v>24802</v>
          </cell>
          <cell r="F45">
            <v>26783</v>
          </cell>
          <cell r="G45">
            <v>26301</v>
          </cell>
          <cell r="H45">
            <v>27677</v>
          </cell>
        </row>
        <row r="46">
          <cell r="C46">
            <v>22146</v>
          </cell>
          <cell r="D46">
            <v>20969</v>
          </cell>
          <cell r="E46">
            <v>28889</v>
          </cell>
          <cell r="F46">
            <v>30897</v>
          </cell>
          <cell r="G46">
            <v>32345</v>
          </cell>
          <cell r="H46">
            <v>32784</v>
          </cell>
        </row>
      </sheetData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Notes"/>
      <sheetName val="Mapping"/>
      <sheetName val="Data"/>
      <sheetName val="Sheet2"/>
      <sheetName val="Benchmarks"/>
      <sheetName val="Sheet3"/>
      <sheetName val="Lookup"/>
    </sheetNames>
    <sheetDataSet>
      <sheetData sheetId="0" refreshError="1"/>
      <sheetData sheetId="1"/>
      <sheetData sheetId="2"/>
      <sheetData sheetId="3">
        <row r="1">
          <cell r="A1">
            <v>6053</v>
          </cell>
        </row>
      </sheetData>
      <sheetData sheetId="4">
        <row r="71">
          <cell r="B71">
            <v>5</v>
          </cell>
          <cell r="C71">
            <v>0.5</v>
          </cell>
        </row>
        <row r="72">
          <cell r="B72">
            <v>2</v>
          </cell>
          <cell r="C72" t="str">
            <v>#,##0.0</v>
          </cell>
        </row>
      </sheetData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efinitions"/>
      <sheetName val="Patch chart"/>
      <sheetName val="New PCTs"/>
      <sheetName val="Kent Old PCTs"/>
      <sheetName val="Surrey Old PCTs"/>
      <sheetName val="Sussex Old PCTs"/>
      <sheetName val="Targets"/>
      <sheetName val="PSA13 dashboard 0708"/>
      <sheetName val="Chart Data"/>
      <sheetName val="PSA13b - MRI CTs"/>
      <sheetName val="PSA13c - Other Diagnostics"/>
      <sheetName val="PSA13h 15key WL"/>
      <sheetName val="PSA13i Other Excl 15key WL"/>
      <sheetName val="Diag Pivot 0708"/>
      <sheetName val="15 Key Diag Pivot 0708"/>
      <sheetName val="0708 Diag Data"/>
      <sheetName val="15 Key Diag Pivot"/>
      <sheetName val="Diag Pivot"/>
      <sheetName val="Diag Data"/>
      <sheetName val="Data"/>
      <sheetName val="Surrey missing Q4 figur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C34">
            <v>3775</v>
          </cell>
          <cell r="D34">
            <v>3606</v>
          </cell>
          <cell r="E34">
            <v>3437</v>
          </cell>
          <cell r="F34">
            <v>3260</v>
          </cell>
          <cell r="G34">
            <v>3083</v>
          </cell>
          <cell r="H34">
            <v>2760</v>
          </cell>
          <cell r="I34">
            <v>2389</v>
          </cell>
          <cell r="J34">
            <v>1892</v>
          </cell>
          <cell r="K34">
            <v>1485</v>
          </cell>
          <cell r="L34">
            <v>966</v>
          </cell>
          <cell r="M34">
            <v>492</v>
          </cell>
          <cell r="N34">
            <v>0</v>
          </cell>
        </row>
        <row r="35">
          <cell r="C35">
            <v>800</v>
          </cell>
          <cell r="D35">
            <v>725</v>
          </cell>
          <cell r="E35">
            <v>651</v>
          </cell>
          <cell r="F35">
            <v>580</v>
          </cell>
          <cell r="G35">
            <v>501</v>
          </cell>
          <cell r="H35">
            <v>432</v>
          </cell>
          <cell r="I35">
            <v>355</v>
          </cell>
          <cell r="J35">
            <v>275</v>
          </cell>
          <cell r="K35">
            <v>201</v>
          </cell>
          <cell r="L35">
            <v>133</v>
          </cell>
          <cell r="M35">
            <v>65</v>
          </cell>
          <cell r="N35">
            <v>0</v>
          </cell>
        </row>
        <row r="36">
          <cell r="C36">
            <v>11198</v>
          </cell>
          <cell r="D36">
            <v>10825</v>
          </cell>
          <cell r="E36">
            <v>9643</v>
          </cell>
          <cell r="F36">
            <v>8228</v>
          </cell>
          <cell r="G36">
            <v>7885</v>
          </cell>
          <cell r="H36">
            <v>6905</v>
          </cell>
          <cell r="I36">
            <v>5562</v>
          </cell>
          <cell r="J36">
            <v>4442</v>
          </cell>
          <cell r="K36">
            <v>3966</v>
          </cell>
          <cell r="L36">
            <v>2926</v>
          </cell>
          <cell r="M36">
            <v>2006</v>
          </cell>
          <cell r="N36">
            <v>977</v>
          </cell>
        </row>
        <row r="37">
          <cell r="C37">
            <v>359</v>
          </cell>
          <cell r="D37">
            <v>326</v>
          </cell>
          <cell r="E37">
            <v>294</v>
          </cell>
          <cell r="F37">
            <v>260</v>
          </cell>
          <cell r="G37">
            <v>228</v>
          </cell>
          <cell r="H37">
            <v>196</v>
          </cell>
          <cell r="I37">
            <v>163</v>
          </cell>
          <cell r="J37">
            <v>131</v>
          </cell>
          <cell r="K37">
            <v>98</v>
          </cell>
          <cell r="L37">
            <v>65</v>
          </cell>
          <cell r="M37">
            <v>32</v>
          </cell>
          <cell r="N37">
            <v>0</v>
          </cell>
        </row>
        <row r="38">
          <cell r="C38">
            <v>876</v>
          </cell>
          <cell r="D38">
            <v>855</v>
          </cell>
          <cell r="E38">
            <v>788</v>
          </cell>
          <cell r="F38">
            <v>721</v>
          </cell>
          <cell r="G38">
            <v>663</v>
          </cell>
          <cell r="H38">
            <v>555</v>
          </cell>
          <cell r="I38">
            <v>471</v>
          </cell>
          <cell r="J38">
            <v>394</v>
          </cell>
          <cell r="K38">
            <v>320</v>
          </cell>
          <cell r="L38">
            <v>271</v>
          </cell>
          <cell r="M38">
            <v>217</v>
          </cell>
          <cell r="N38">
            <v>0</v>
          </cell>
        </row>
        <row r="39">
          <cell r="C39">
            <v>3654</v>
          </cell>
          <cell r="D39">
            <v>3246</v>
          </cell>
          <cell r="E39">
            <v>2907</v>
          </cell>
          <cell r="F39">
            <v>2577</v>
          </cell>
          <cell r="G39">
            <v>2062</v>
          </cell>
          <cell r="H39">
            <v>1608</v>
          </cell>
          <cell r="I39">
            <v>1268</v>
          </cell>
          <cell r="J39">
            <v>939</v>
          </cell>
          <cell r="K39">
            <v>709</v>
          </cell>
          <cell r="L39">
            <v>429</v>
          </cell>
          <cell r="M39">
            <v>260</v>
          </cell>
          <cell r="N39">
            <v>0</v>
          </cell>
        </row>
        <row r="40">
          <cell r="C40">
            <v>2442</v>
          </cell>
          <cell r="D40">
            <v>2523</v>
          </cell>
          <cell r="E40">
            <v>2254</v>
          </cell>
          <cell r="F40">
            <v>2278</v>
          </cell>
          <cell r="G40">
            <v>2101</v>
          </cell>
          <cell r="H40">
            <v>1864</v>
          </cell>
          <cell r="I40">
            <v>1636</v>
          </cell>
          <cell r="J40">
            <v>1272</v>
          </cell>
          <cell r="K40">
            <v>1302</v>
          </cell>
          <cell r="L40">
            <v>1025</v>
          </cell>
          <cell r="M40">
            <v>750</v>
          </cell>
          <cell r="N40">
            <v>447</v>
          </cell>
        </row>
        <row r="41">
          <cell r="C41">
            <v>4741</v>
          </cell>
          <cell r="D41">
            <v>4242</v>
          </cell>
          <cell r="E41">
            <v>3743</v>
          </cell>
          <cell r="F41">
            <v>3394</v>
          </cell>
          <cell r="G41">
            <v>3045</v>
          </cell>
          <cell r="H41">
            <v>2646</v>
          </cell>
          <cell r="I41">
            <v>2148</v>
          </cell>
          <cell r="J41">
            <v>1649</v>
          </cell>
          <cell r="K41">
            <v>1350</v>
          </cell>
          <cell r="L41">
            <v>901</v>
          </cell>
          <cell r="M41">
            <v>453</v>
          </cell>
          <cell r="N41">
            <v>0</v>
          </cell>
        </row>
        <row r="46">
          <cell r="C46">
            <v>2674.7784648066572</v>
          </cell>
          <cell r="D46">
            <v>2216</v>
          </cell>
          <cell r="E46">
            <v>2100</v>
          </cell>
          <cell r="F46">
            <v>2028</v>
          </cell>
          <cell r="G46">
            <v>1898</v>
          </cell>
          <cell r="H46">
            <v>1488</v>
          </cell>
          <cell r="I46">
            <v>1263</v>
          </cell>
          <cell r="J46">
            <v>903</v>
          </cell>
          <cell r="K46">
            <v>868</v>
          </cell>
          <cell r="L46">
            <v>494</v>
          </cell>
          <cell r="M46">
            <v>157</v>
          </cell>
          <cell r="N46">
            <v>0</v>
          </cell>
        </row>
        <row r="47">
          <cell r="C47">
            <v>1906.7699999903878</v>
          </cell>
          <cell r="D47">
            <v>1625</v>
          </cell>
          <cell r="E47">
            <v>1883</v>
          </cell>
          <cell r="F47">
            <v>2393</v>
          </cell>
          <cell r="G47">
            <v>1439</v>
          </cell>
          <cell r="H47">
            <v>1326</v>
          </cell>
          <cell r="I47">
            <v>1379</v>
          </cell>
          <cell r="J47">
            <v>1119</v>
          </cell>
          <cell r="K47">
            <v>1009</v>
          </cell>
          <cell r="L47">
            <v>662</v>
          </cell>
          <cell r="M47">
            <v>292</v>
          </cell>
          <cell r="N47">
            <v>13</v>
          </cell>
        </row>
        <row r="48">
          <cell r="C48">
            <v>6228.2199999503846</v>
          </cell>
          <cell r="D48">
            <v>5761</v>
          </cell>
          <cell r="E48">
            <v>5125</v>
          </cell>
          <cell r="F48">
            <v>5155</v>
          </cell>
          <cell r="G48">
            <v>4886</v>
          </cell>
          <cell r="H48">
            <v>4168</v>
          </cell>
          <cell r="I48">
            <v>4625</v>
          </cell>
          <cell r="J48">
            <v>4598</v>
          </cell>
          <cell r="K48">
            <v>4480</v>
          </cell>
          <cell r="L48">
            <v>3950</v>
          </cell>
          <cell r="M48">
            <v>3018</v>
          </cell>
          <cell r="N48">
            <v>2798</v>
          </cell>
        </row>
        <row r="49">
          <cell r="C49">
            <v>280</v>
          </cell>
          <cell r="D49">
            <v>141</v>
          </cell>
          <cell r="E49">
            <v>276</v>
          </cell>
          <cell r="F49">
            <v>164</v>
          </cell>
          <cell r="G49">
            <v>294</v>
          </cell>
          <cell r="H49">
            <v>175</v>
          </cell>
          <cell r="I49">
            <v>140</v>
          </cell>
          <cell r="J49">
            <v>171</v>
          </cell>
          <cell r="K49">
            <v>162</v>
          </cell>
          <cell r="L49">
            <v>90</v>
          </cell>
          <cell r="M49">
            <v>62</v>
          </cell>
          <cell r="N49">
            <v>27</v>
          </cell>
        </row>
        <row r="50">
          <cell r="C50">
            <v>1063.1000001654033</v>
          </cell>
          <cell r="D50">
            <v>1022</v>
          </cell>
          <cell r="E50">
            <v>1127</v>
          </cell>
          <cell r="F50">
            <v>958</v>
          </cell>
          <cell r="G50">
            <v>680</v>
          </cell>
          <cell r="H50">
            <v>498</v>
          </cell>
          <cell r="I50">
            <v>448</v>
          </cell>
          <cell r="J50">
            <v>255</v>
          </cell>
          <cell r="K50">
            <v>245</v>
          </cell>
          <cell r="L50">
            <v>206</v>
          </cell>
          <cell r="M50">
            <v>289</v>
          </cell>
          <cell r="N50">
            <v>81</v>
          </cell>
        </row>
        <row r="51">
          <cell r="C51">
            <v>4172.3973507804885</v>
          </cell>
          <cell r="D51">
            <v>5042</v>
          </cell>
          <cell r="E51">
            <v>4827</v>
          </cell>
          <cell r="F51">
            <v>3703</v>
          </cell>
          <cell r="G51">
            <v>3230</v>
          </cell>
          <cell r="H51">
            <v>3329</v>
          </cell>
          <cell r="I51">
            <v>3316</v>
          </cell>
          <cell r="J51">
            <v>2940</v>
          </cell>
          <cell r="K51">
            <v>2834</v>
          </cell>
          <cell r="L51">
            <v>2269</v>
          </cell>
          <cell r="M51">
            <v>1031</v>
          </cell>
          <cell r="N51">
            <v>20</v>
          </cell>
        </row>
        <row r="52">
          <cell r="C52">
            <v>5254.6499996613766</v>
          </cell>
          <cell r="D52">
            <v>4942</v>
          </cell>
          <cell r="E52">
            <v>4986</v>
          </cell>
          <cell r="F52">
            <v>4658</v>
          </cell>
          <cell r="G52">
            <v>2987</v>
          </cell>
          <cell r="H52">
            <v>2546</v>
          </cell>
          <cell r="I52">
            <v>2486</v>
          </cell>
          <cell r="J52">
            <v>1826</v>
          </cell>
          <cell r="K52">
            <v>1917</v>
          </cell>
          <cell r="L52">
            <v>2014</v>
          </cell>
          <cell r="M52">
            <v>1303</v>
          </cell>
          <cell r="N52">
            <v>275</v>
          </cell>
        </row>
        <row r="53">
          <cell r="C53">
            <v>8342.3502975333377</v>
          </cell>
          <cell r="D53">
            <v>8000</v>
          </cell>
          <cell r="E53">
            <v>7898</v>
          </cell>
          <cell r="F53">
            <v>7533</v>
          </cell>
          <cell r="G53">
            <v>6786</v>
          </cell>
          <cell r="H53">
            <v>6831</v>
          </cell>
          <cell r="I53">
            <v>6086</v>
          </cell>
          <cell r="J53">
            <v>4845</v>
          </cell>
          <cell r="K53">
            <v>3919</v>
          </cell>
          <cell r="L53">
            <v>2363</v>
          </cell>
          <cell r="M53">
            <v>1157</v>
          </cell>
          <cell r="N53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ELALL"/>
      <sheetName val="LOSELHER"/>
      <sheetName val="LOSELHIP"/>
      <sheetName val="LOSELKNE"/>
      <sheetName val="LOSELTU1"/>
      <sheetName val="LOSELTU2"/>
      <sheetName val="ELADBDPR"/>
      <sheetName val="ELADBDPR Index"/>
      <sheetName val="ELADMSDS"/>
      <sheetName val="LOSXXCO2"/>
      <sheetName val="LOSXXHF1"/>
      <sheetName val="LOSXXIH1"/>
      <sheetName val="LOSXXIH2"/>
      <sheetName val="Chart Data"/>
      <sheetName val="Pivot"/>
      <sheetName val="Avgs per Qtr"/>
      <sheetName val="Combined_E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>
        <row r="1">
          <cell r="A1" t="str">
            <v>YrMnth</v>
          </cell>
          <cell r="B1" t="str">
            <v>Measure</v>
          </cell>
          <cell r="C1" t="str">
            <v>Trust</v>
          </cell>
          <cell r="D1" t="str">
            <v>Value</v>
          </cell>
        </row>
        <row r="2">
          <cell r="A2">
            <v>200404</v>
          </cell>
          <cell r="B2" t="str">
            <v>ELADBDPR</v>
          </cell>
          <cell r="C2" t="str">
            <v>ASPH</v>
          </cell>
          <cell r="D2">
            <v>283</v>
          </cell>
        </row>
        <row r="3">
          <cell r="A3">
            <v>200405</v>
          </cell>
          <cell r="B3" t="str">
            <v>ELADBDPR</v>
          </cell>
          <cell r="C3" t="str">
            <v>ASPH</v>
          </cell>
          <cell r="D3">
            <v>278</v>
          </cell>
        </row>
        <row r="4">
          <cell r="A4">
            <v>200406</v>
          </cell>
          <cell r="B4" t="str">
            <v>ELADBDPR</v>
          </cell>
          <cell r="C4" t="str">
            <v>ASPH</v>
          </cell>
          <cell r="D4">
            <v>315</v>
          </cell>
        </row>
        <row r="5">
          <cell r="A5">
            <v>200407</v>
          </cell>
          <cell r="B5" t="str">
            <v>ELADBDPR</v>
          </cell>
          <cell r="C5" t="str">
            <v>ASPH</v>
          </cell>
          <cell r="D5">
            <v>245</v>
          </cell>
        </row>
        <row r="6">
          <cell r="A6">
            <v>200408</v>
          </cell>
          <cell r="B6" t="str">
            <v>ELADBDPR</v>
          </cell>
          <cell r="C6" t="str">
            <v>ASPH</v>
          </cell>
          <cell r="D6">
            <v>297</v>
          </cell>
        </row>
        <row r="7">
          <cell r="A7">
            <v>200409</v>
          </cell>
          <cell r="B7" t="str">
            <v>ELADBDPR</v>
          </cell>
          <cell r="C7" t="str">
            <v>ASPH</v>
          </cell>
          <cell r="D7">
            <v>241</v>
          </cell>
        </row>
        <row r="8">
          <cell r="A8">
            <v>200410</v>
          </cell>
          <cell r="B8" t="str">
            <v>ELADBDPR</v>
          </cell>
          <cell r="C8" t="str">
            <v>ASPH</v>
          </cell>
          <cell r="D8">
            <v>201</v>
          </cell>
        </row>
        <row r="9">
          <cell r="A9">
            <v>200411</v>
          </cell>
          <cell r="B9" t="str">
            <v>ELADBDPR</v>
          </cell>
          <cell r="C9" t="str">
            <v>ASPH</v>
          </cell>
          <cell r="D9">
            <v>251</v>
          </cell>
        </row>
        <row r="10">
          <cell r="A10">
            <v>200412</v>
          </cell>
          <cell r="B10" t="str">
            <v>ELADBDPR</v>
          </cell>
          <cell r="C10" t="str">
            <v>ASPH</v>
          </cell>
          <cell r="D10">
            <v>191</v>
          </cell>
        </row>
        <row r="11">
          <cell r="A11">
            <v>200501</v>
          </cell>
          <cell r="B11" t="str">
            <v>ELADBDPR</v>
          </cell>
          <cell r="C11" t="str">
            <v>ASPH</v>
          </cell>
          <cell r="D11">
            <v>175</v>
          </cell>
        </row>
        <row r="12">
          <cell r="A12">
            <v>200502</v>
          </cell>
          <cell r="B12" t="str">
            <v>ELADBDPR</v>
          </cell>
          <cell r="C12" t="str">
            <v>ASPH</v>
          </cell>
          <cell r="D12">
            <v>196</v>
          </cell>
        </row>
        <row r="13">
          <cell r="A13">
            <v>200503</v>
          </cell>
          <cell r="B13" t="str">
            <v>ELADBDPR</v>
          </cell>
          <cell r="C13" t="str">
            <v>ASPH</v>
          </cell>
          <cell r="D13">
            <v>168</v>
          </cell>
        </row>
        <row r="14">
          <cell r="A14">
            <v>200504</v>
          </cell>
          <cell r="B14" t="str">
            <v>ELADBDPR</v>
          </cell>
          <cell r="C14" t="str">
            <v>ASPH</v>
          </cell>
          <cell r="D14">
            <v>236</v>
          </cell>
        </row>
        <row r="15">
          <cell r="A15">
            <v>200505</v>
          </cell>
          <cell r="B15" t="str">
            <v>ELADBDPR</v>
          </cell>
          <cell r="C15" t="str">
            <v>ASPH</v>
          </cell>
          <cell r="D15">
            <v>242</v>
          </cell>
        </row>
        <row r="16">
          <cell r="A16">
            <v>200506</v>
          </cell>
          <cell r="B16" t="str">
            <v>ELADBDPR</v>
          </cell>
          <cell r="C16" t="str">
            <v>ASPH</v>
          </cell>
          <cell r="D16">
            <v>256</v>
          </cell>
        </row>
        <row r="17">
          <cell r="A17">
            <v>200507</v>
          </cell>
          <cell r="B17" t="str">
            <v>ELADBDPR</v>
          </cell>
          <cell r="C17" t="str">
            <v>ASPH</v>
          </cell>
          <cell r="D17">
            <v>247</v>
          </cell>
        </row>
        <row r="18">
          <cell r="A18">
            <v>200508</v>
          </cell>
          <cell r="B18" t="str">
            <v>ELADBDPR</v>
          </cell>
          <cell r="C18" t="str">
            <v>ASPH</v>
          </cell>
          <cell r="D18">
            <v>236</v>
          </cell>
        </row>
        <row r="19">
          <cell r="A19">
            <v>200509</v>
          </cell>
          <cell r="B19" t="str">
            <v>ELADBDPR</v>
          </cell>
          <cell r="C19" t="str">
            <v>ASPH</v>
          </cell>
          <cell r="D19">
            <v>222</v>
          </cell>
        </row>
        <row r="20">
          <cell r="A20">
            <v>200510</v>
          </cell>
          <cell r="B20" t="str">
            <v>ELADBDPR</v>
          </cell>
          <cell r="C20" t="str">
            <v>ASPH</v>
          </cell>
          <cell r="D20">
            <v>222</v>
          </cell>
        </row>
        <row r="21">
          <cell r="A21">
            <v>200511</v>
          </cell>
          <cell r="B21" t="str">
            <v>ELADBDPR</v>
          </cell>
          <cell r="C21" t="str">
            <v>ASPH</v>
          </cell>
          <cell r="D21">
            <v>262</v>
          </cell>
        </row>
        <row r="22">
          <cell r="A22">
            <v>200512</v>
          </cell>
          <cell r="B22" t="str">
            <v>ELADBDPR</v>
          </cell>
          <cell r="C22" t="str">
            <v>ASPH</v>
          </cell>
          <cell r="D22">
            <v>207</v>
          </cell>
        </row>
        <row r="23">
          <cell r="A23">
            <v>200601</v>
          </cell>
          <cell r="B23" t="str">
            <v>ELADBDPR</v>
          </cell>
          <cell r="C23" t="str">
            <v>ASPH</v>
          </cell>
          <cell r="D23">
            <v>232</v>
          </cell>
        </row>
        <row r="24">
          <cell r="A24">
            <v>200602</v>
          </cell>
          <cell r="B24" t="str">
            <v>ELADBDPR</v>
          </cell>
          <cell r="C24" t="str">
            <v>ASPH</v>
          </cell>
          <cell r="D24">
            <v>182</v>
          </cell>
        </row>
        <row r="25">
          <cell r="A25">
            <v>200404</v>
          </cell>
          <cell r="B25" t="str">
            <v>ELADMSDS</v>
          </cell>
          <cell r="C25" t="str">
            <v>ASPH</v>
          </cell>
          <cell r="D25">
            <v>0.412556053811659</v>
          </cell>
        </row>
        <row r="26">
          <cell r="A26">
            <v>200405</v>
          </cell>
          <cell r="B26" t="str">
            <v>ELADMSDS</v>
          </cell>
          <cell r="C26" t="str">
            <v>ASPH</v>
          </cell>
          <cell r="D26">
            <v>0.40596330275229398</v>
          </cell>
        </row>
        <row r="27">
          <cell r="A27">
            <v>200406</v>
          </cell>
          <cell r="B27" t="str">
            <v>ELADMSDS</v>
          </cell>
          <cell r="C27" t="str">
            <v>ASPH</v>
          </cell>
          <cell r="D27">
            <v>0.367256637168142</v>
          </cell>
        </row>
        <row r="28">
          <cell r="A28">
            <v>200407</v>
          </cell>
          <cell r="B28" t="str">
            <v>ELADMSDS</v>
          </cell>
          <cell r="C28" t="str">
            <v>ASPH</v>
          </cell>
          <cell r="D28">
            <v>0.49103139013452901</v>
          </cell>
        </row>
        <row r="29">
          <cell r="A29">
            <v>200408</v>
          </cell>
          <cell r="B29" t="str">
            <v>ELADMSDS</v>
          </cell>
          <cell r="C29" t="str">
            <v>ASPH</v>
          </cell>
          <cell r="D29">
            <v>0.41525423728813599</v>
          </cell>
        </row>
        <row r="30">
          <cell r="A30">
            <v>200409</v>
          </cell>
          <cell r="B30" t="str">
            <v>ELADMSDS</v>
          </cell>
          <cell r="C30" t="str">
            <v>ASPH</v>
          </cell>
          <cell r="D30">
            <v>0.47785547785547799</v>
          </cell>
        </row>
        <row r="31">
          <cell r="A31">
            <v>200410</v>
          </cell>
          <cell r="B31" t="str">
            <v>ELADMSDS</v>
          </cell>
          <cell r="C31" t="str">
            <v>ASPH</v>
          </cell>
          <cell r="D31">
            <v>0.52442159383033404</v>
          </cell>
        </row>
        <row r="32">
          <cell r="A32">
            <v>200411</v>
          </cell>
          <cell r="B32" t="str">
            <v>ELADMSDS</v>
          </cell>
          <cell r="C32" t="str">
            <v>ASPH</v>
          </cell>
          <cell r="D32">
            <v>0.51666666666666705</v>
          </cell>
        </row>
        <row r="33">
          <cell r="A33">
            <v>200412</v>
          </cell>
          <cell r="B33" t="str">
            <v>ELADMSDS</v>
          </cell>
          <cell r="C33" t="str">
            <v>ASPH</v>
          </cell>
          <cell r="D33">
            <v>0.48093841642228702</v>
          </cell>
        </row>
        <row r="34">
          <cell r="A34">
            <v>200501</v>
          </cell>
          <cell r="B34" t="str">
            <v>ELADMSDS</v>
          </cell>
          <cell r="C34" t="str">
            <v>ASPH</v>
          </cell>
          <cell r="D34">
            <v>0.47540983606557402</v>
          </cell>
        </row>
        <row r="35">
          <cell r="A35">
            <v>200502</v>
          </cell>
          <cell r="B35" t="str">
            <v>ELADMSDS</v>
          </cell>
          <cell r="C35" t="str">
            <v>ASPH</v>
          </cell>
          <cell r="D35">
            <v>0.45619335347432</v>
          </cell>
        </row>
        <row r="36">
          <cell r="A36">
            <v>200503</v>
          </cell>
          <cell r="B36" t="str">
            <v>ELADMSDS</v>
          </cell>
          <cell r="C36" t="str">
            <v>ASPH</v>
          </cell>
          <cell r="D36">
            <v>0.51724137931034497</v>
          </cell>
        </row>
        <row r="37">
          <cell r="A37">
            <v>200504</v>
          </cell>
          <cell r="B37" t="str">
            <v>ELADMSDS</v>
          </cell>
          <cell r="C37" t="str">
            <v>ASPH</v>
          </cell>
          <cell r="D37">
            <v>0.50917431192660501</v>
          </cell>
        </row>
        <row r="38">
          <cell r="A38">
            <v>200505</v>
          </cell>
          <cell r="B38" t="str">
            <v>ELADMSDS</v>
          </cell>
          <cell r="C38" t="str">
            <v>ASPH</v>
          </cell>
          <cell r="D38">
            <v>0.48974943052391801</v>
          </cell>
        </row>
        <row r="39">
          <cell r="A39">
            <v>200506</v>
          </cell>
          <cell r="B39" t="str">
            <v>ELADMSDS</v>
          </cell>
          <cell r="C39" t="str">
            <v>ASPH</v>
          </cell>
          <cell r="D39">
            <v>0.42682926829268297</v>
          </cell>
        </row>
        <row r="40">
          <cell r="A40">
            <v>200507</v>
          </cell>
          <cell r="B40" t="str">
            <v>ELADMSDS</v>
          </cell>
          <cell r="C40" t="str">
            <v>ASPH</v>
          </cell>
          <cell r="D40">
            <v>0.47743467933491701</v>
          </cell>
        </row>
        <row r="41">
          <cell r="A41">
            <v>200508</v>
          </cell>
          <cell r="B41" t="str">
            <v>ELADMSDS</v>
          </cell>
          <cell r="C41" t="str">
            <v>ASPH</v>
          </cell>
          <cell r="D41">
            <v>0.51708428246013705</v>
          </cell>
        </row>
        <row r="42">
          <cell r="A42">
            <v>200509</v>
          </cell>
          <cell r="B42" t="str">
            <v>ELADMSDS</v>
          </cell>
          <cell r="C42" t="str">
            <v>ASPH</v>
          </cell>
          <cell r="D42">
            <v>0.48214285714285698</v>
          </cell>
        </row>
        <row r="43">
          <cell r="A43">
            <v>200510</v>
          </cell>
          <cell r="B43" t="str">
            <v>ELADMSDS</v>
          </cell>
          <cell r="C43" t="str">
            <v>ASPH</v>
          </cell>
          <cell r="D43">
            <v>0.46786632390745497</v>
          </cell>
        </row>
        <row r="44">
          <cell r="A44">
            <v>200511</v>
          </cell>
          <cell r="B44" t="str">
            <v>ELADMSDS</v>
          </cell>
          <cell r="C44" t="str">
            <v>ASPH</v>
          </cell>
          <cell r="D44">
            <v>0.51148225469728603</v>
          </cell>
        </row>
        <row r="45">
          <cell r="A45">
            <v>200512</v>
          </cell>
          <cell r="B45" t="str">
            <v>ELADMSDS</v>
          </cell>
          <cell r="C45" t="str">
            <v>ASPH</v>
          </cell>
          <cell r="D45">
            <v>0.49333333333333301</v>
          </cell>
        </row>
        <row r="46">
          <cell r="A46">
            <v>200601</v>
          </cell>
          <cell r="B46" t="str">
            <v>ELADMSDS</v>
          </cell>
          <cell r="C46" t="str">
            <v>ASPH</v>
          </cell>
          <cell r="D46">
            <v>0.45177664974619303</v>
          </cell>
        </row>
        <row r="47">
          <cell r="A47">
            <v>200602</v>
          </cell>
          <cell r="B47" t="str">
            <v>ELADMSDS</v>
          </cell>
          <cell r="C47" t="str">
            <v>ASPH</v>
          </cell>
          <cell r="D47">
            <v>0.434782608695652</v>
          </cell>
        </row>
        <row r="48">
          <cell r="A48" t="str">
            <v>2004/05 Q1</v>
          </cell>
          <cell r="B48" t="str">
            <v>LOS01AST</v>
          </cell>
          <cell r="C48" t="str">
            <v>ASPH</v>
          </cell>
          <cell r="D48">
            <v>1</v>
          </cell>
        </row>
        <row r="49">
          <cell r="A49" t="str">
            <v>2004/05 Q2</v>
          </cell>
          <cell r="B49" t="str">
            <v>LOS01AST</v>
          </cell>
          <cell r="C49" t="str">
            <v>ASPH</v>
          </cell>
          <cell r="D49">
            <v>1</v>
          </cell>
        </row>
        <row r="50">
          <cell r="A50" t="str">
            <v>2004/05 Q4</v>
          </cell>
          <cell r="B50" t="str">
            <v>LOS01AST</v>
          </cell>
          <cell r="C50" t="str">
            <v>ASPH</v>
          </cell>
          <cell r="D50">
            <v>1</v>
          </cell>
        </row>
        <row r="51">
          <cell r="A51" t="str">
            <v>2005/06 Q1</v>
          </cell>
          <cell r="B51" t="str">
            <v>LOS01AST</v>
          </cell>
          <cell r="C51" t="str">
            <v>ASPH</v>
          </cell>
          <cell r="D51">
            <v>1</v>
          </cell>
        </row>
        <row r="52">
          <cell r="A52" t="str">
            <v>2005/06 Q3</v>
          </cell>
          <cell r="B52" t="str">
            <v>LOS01AST</v>
          </cell>
          <cell r="C52" t="str">
            <v>ASPH</v>
          </cell>
          <cell r="D52">
            <v>4</v>
          </cell>
        </row>
        <row r="53">
          <cell r="A53" t="str">
            <v>2005/06 Q4</v>
          </cell>
          <cell r="B53" t="str">
            <v>LOS01AST</v>
          </cell>
          <cell r="C53" t="str">
            <v>ASPH</v>
          </cell>
          <cell r="D53">
            <v>3</v>
          </cell>
        </row>
        <row r="54">
          <cell r="A54" t="str">
            <v>2004/05 Q1</v>
          </cell>
          <cell r="B54" t="str">
            <v>LOS01CO1</v>
          </cell>
          <cell r="C54" t="str">
            <v>ASPH</v>
          </cell>
          <cell r="D54">
            <v>3</v>
          </cell>
        </row>
        <row r="55">
          <cell r="A55" t="str">
            <v>2004/05 Q2</v>
          </cell>
          <cell r="B55" t="str">
            <v>LOS01CO1</v>
          </cell>
          <cell r="C55" t="str">
            <v>ASPH</v>
          </cell>
          <cell r="D55">
            <v>6</v>
          </cell>
        </row>
        <row r="56">
          <cell r="A56" t="str">
            <v>2004/05 Q3</v>
          </cell>
          <cell r="B56" t="str">
            <v>LOS01CO1</v>
          </cell>
          <cell r="C56" t="str">
            <v>ASPH</v>
          </cell>
          <cell r="D56">
            <v>6</v>
          </cell>
        </row>
        <row r="57">
          <cell r="A57" t="str">
            <v>2004/05 Q4</v>
          </cell>
          <cell r="B57" t="str">
            <v>LOS01CO1</v>
          </cell>
          <cell r="C57" t="str">
            <v>ASPH</v>
          </cell>
          <cell r="D57">
            <v>7</v>
          </cell>
        </row>
        <row r="58">
          <cell r="A58" t="str">
            <v>2005/06 Q1</v>
          </cell>
          <cell r="B58" t="str">
            <v>LOS01CO1</v>
          </cell>
          <cell r="C58" t="str">
            <v>ASPH</v>
          </cell>
          <cell r="D58">
            <v>6</v>
          </cell>
        </row>
        <row r="59">
          <cell r="A59" t="str">
            <v>2005/06 Q2</v>
          </cell>
          <cell r="B59" t="str">
            <v>LOS01CO1</v>
          </cell>
          <cell r="C59" t="str">
            <v>ASPH</v>
          </cell>
          <cell r="D59">
            <v>3</v>
          </cell>
        </row>
        <row r="60">
          <cell r="A60" t="str">
            <v>2005/06 Q3</v>
          </cell>
          <cell r="B60" t="str">
            <v>LOS01CO1</v>
          </cell>
          <cell r="C60" t="str">
            <v>ASPH</v>
          </cell>
          <cell r="D60">
            <v>4</v>
          </cell>
        </row>
        <row r="61">
          <cell r="A61" t="str">
            <v>2004/05 Q1</v>
          </cell>
          <cell r="B61" t="str">
            <v>LOS01CO2</v>
          </cell>
          <cell r="C61" t="str">
            <v>ASPH</v>
          </cell>
          <cell r="D61">
            <v>18</v>
          </cell>
        </row>
        <row r="62">
          <cell r="A62" t="str">
            <v>2004/05 Q2</v>
          </cell>
          <cell r="B62" t="str">
            <v>LOS01CO2</v>
          </cell>
          <cell r="C62" t="str">
            <v>ASPH</v>
          </cell>
          <cell r="D62">
            <v>13</v>
          </cell>
        </row>
        <row r="63">
          <cell r="A63" t="str">
            <v>2004/05 Q3</v>
          </cell>
          <cell r="B63" t="str">
            <v>LOS01CO2</v>
          </cell>
          <cell r="C63" t="str">
            <v>ASPH</v>
          </cell>
          <cell r="D63">
            <v>17</v>
          </cell>
        </row>
        <row r="64">
          <cell r="A64" t="str">
            <v>2004/05 Q4</v>
          </cell>
          <cell r="B64" t="str">
            <v>LOS01CO2</v>
          </cell>
          <cell r="C64" t="str">
            <v>ASPH</v>
          </cell>
          <cell r="D64">
            <v>30</v>
          </cell>
        </row>
        <row r="65">
          <cell r="A65" t="str">
            <v>2005/06 Q1</v>
          </cell>
          <cell r="B65" t="str">
            <v>LOS01CO2</v>
          </cell>
          <cell r="C65" t="str">
            <v>ASPH</v>
          </cell>
          <cell r="D65">
            <v>31</v>
          </cell>
        </row>
        <row r="66">
          <cell r="A66" t="str">
            <v>2005/06 Q2</v>
          </cell>
          <cell r="B66" t="str">
            <v>LOS01CO2</v>
          </cell>
          <cell r="C66" t="str">
            <v>ASPH</v>
          </cell>
          <cell r="D66">
            <v>24</v>
          </cell>
        </row>
        <row r="67">
          <cell r="A67" t="str">
            <v>2005/06 Q3</v>
          </cell>
          <cell r="B67" t="str">
            <v>LOS01CO2</v>
          </cell>
          <cell r="C67" t="str">
            <v>ASPH</v>
          </cell>
          <cell r="D67">
            <v>19</v>
          </cell>
        </row>
        <row r="68">
          <cell r="A68" t="str">
            <v>2005/06 Q4</v>
          </cell>
          <cell r="B68" t="str">
            <v>LOS01CO2</v>
          </cell>
          <cell r="C68" t="str">
            <v>ASPH</v>
          </cell>
          <cell r="D68">
            <v>24</v>
          </cell>
        </row>
        <row r="69">
          <cell r="A69" t="str">
            <v>2004/05 Q1</v>
          </cell>
          <cell r="B69" t="str">
            <v>LOS01HF1</v>
          </cell>
          <cell r="C69" t="str">
            <v>ASPH</v>
          </cell>
          <cell r="D69">
            <v>8</v>
          </cell>
        </row>
        <row r="70">
          <cell r="A70" t="str">
            <v>2004/05 Q2</v>
          </cell>
          <cell r="B70" t="str">
            <v>LOS01HF1</v>
          </cell>
          <cell r="C70" t="str">
            <v>ASPH</v>
          </cell>
          <cell r="D70">
            <v>9</v>
          </cell>
        </row>
        <row r="71">
          <cell r="A71" t="str">
            <v>2004/05 Q3</v>
          </cell>
          <cell r="B71" t="str">
            <v>LOS01HF1</v>
          </cell>
          <cell r="C71" t="str">
            <v>ASPH</v>
          </cell>
          <cell r="D71">
            <v>11</v>
          </cell>
        </row>
        <row r="72">
          <cell r="A72" t="str">
            <v>2004/05 Q4</v>
          </cell>
          <cell r="B72" t="str">
            <v>LOS01HF1</v>
          </cell>
          <cell r="C72" t="str">
            <v>ASPH</v>
          </cell>
          <cell r="D72">
            <v>6</v>
          </cell>
        </row>
        <row r="73">
          <cell r="A73" t="str">
            <v>2005/06 Q1</v>
          </cell>
          <cell r="B73" t="str">
            <v>LOS01HF1</v>
          </cell>
          <cell r="C73" t="str">
            <v>ASPH</v>
          </cell>
          <cell r="D73">
            <v>12</v>
          </cell>
        </row>
        <row r="74">
          <cell r="A74" t="str">
            <v>2005/06 Q2</v>
          </cell>
          <cell r="B74" t="str">
            <v>LOS01HF1</v>
          </cell>
          <cell r="C74" t="str">
            <v>ASPH</v>
          </cell>
          <cell r="D74">
            <v>16</v>
          </cell>
        </row>
        <row r="75">
          <cell r="A75" t="str">
            <v>2005/06 Q3</v>
          </cell>
          <cell r="B75" t="str">
            <v>LOS01HF1</v>
          </cell>
          <cell r="C75" t="str">
            <v>ASPH</v>
          </cell>
          <cell r="D75">
            <v>11</v>
          </cell>
        </row>
        <row r="76">
          <cell r="A76" t="str">
            <v>2005/06 Q4</v>
          </cell>
          <cell r="B76" t="str">
            <v>LOS01HF1</v>
          </cell>
          <cell r="C76" t="str">
            <v>ASPH</v>
          </cell>
          <cell r="D76">
            <v>8</v>
          </cell>
        </row>
        <row r="77">
          <cell r="A77" t="str">
            <v>2004/05 Q1</v>
          </cell>
          <cell r="B77" t="str">
            <v>LOS01HF2</v>
          </cell>
          <cell r="C77" t="str">
            <v>ASPH</v>
          </cell>
          <cell r="D77">
            <v>4</v>
          </cell>
        </row>
        <row r="78">
          <cell r="A78" t="str">
            <v>2004/05 Q2</v>
          </cell>
          <cell r="B78" t="str">
            <v>LOS01HF2</v>
          </cell>
          <cell r="C78" t="str">
            <v>ASPH</v>
          </cell>
          <cell r="D78">
            <v>1</v>
          </cell>
        </row>
        <row r="79">
          <cell r="A79" t="str">
            <v>2004/05 Q3</v>
          </cell>
          <cell r="B79" t="str">
            <v>LOS01HF2</v>
          </cell>
          <cell r="C79" t="str">
            <v>ASPH</v>
          </cell>
          <cell r="D79">
            <v>2</v>
          </cell>
        </row>
        <row r="80">
          <cell r="A80" t="str">
            <v>2004/05 Q4</v>
          </cell>
          <cell r="B80" t="str">
            <v>LOS01HF2</v>
          </cell>
          <cell r="C80" t="str">
            <v>ASPH</v>
          </cell>
          <cell r="D80">
            <v>1</v>
          </cell>
        </row>
        <row r="81">
          <cell r="A81" t="str">
            <v>2005/06 Q1</v>
          </cell>
          <cell r="B81" t="str">
            <v>LOS01HF2</v>
          </cell>
          <cell r="C81" t="str">
            <v>ASPH</v>
          </cell>
          <cell r="D81">
            <v>1</v>
          </cell>
        </row>
        <row r="82">
          <cell r="A82" t="str">
            <v>2005/06 Q2</v>
          </cell>
          <cell r="B82" t="str">
            <v>LOS01HF2</v>
          </cell>
          <cell r="C82" t="str">
            <v>ASPH</v>
          </cell>
          <cell r="D82">
            <v>3</v>
          </cell>
        </row>
        <row r="83">
          <cell r="A83" t="str">
            <v>2005/06 Q3</v>
          </cell>
          <cell r="B83" t="str">
            <v>LOS01HF2</v>
          </cell>
          <cell r="C83" t="str">
            <v>ASPH</v>
          </cell>
          <cell r="D83">
            <v>1</v>
          </cell>
        </row>
        <row r="84">
          <cell r="A84" t="str">
            <v>2004/05 Q1</v>
          </cell>
          <cell r="B84" t="str">
            <v>LOS01IH1</v>
          </cell>
          <cell r="C84" t="str">
            <v>ASPH</v>
          </cell>
          <cell r="D84">
            <v>9</v>
          </cell>
        </row>
        <row r="85">
          <cell r="A85" t="str">
            <v>2004/05 Q2</v>
          </cell>
          <cell r="B85" t="str">
            <v>LOS01IH1</v>
          </cell>
          <cell r="C85" t="str">
            <v>ASPH</v>
          </cell>
          <cell r="D85">
            <v>15</v>
          </cell>
        </row>
        <row r="86">
          <cell r="A86" t="str">
            <v>2004/05 Q3</v>
          </cell>
          <cell r="B86" t="str">
            <v>LOS01IH1</v>
          </cell>
          <cell r="C86" t="str">
            <v>ASPH</v>
          </cell>
          <cell r="D86">
            <v>14</v>
          </cell>
        </row>
        <row r="87">
          <cell r="A87" t="str">
            <v>2004/05 Q4</v>
          </cell>
          <cell r="B87" t="str">
            <v>LOS01IH1</v>
          </cell>
          <cell r="C87" t="str">
            <v>ASPH</v>
          </cell>
          <cell r="D87">
            <v>33</v>
          </cell>
        </row>
        <row r="88">
          <cell r="A88" t="str">
            <v>2005/06 Q1</v>
          </cell>
          <cell r="B88" t="str">
            <v>LOS01IH1</v>
          </cell>
          <cell r="C88" t="str">
            <v>ASPH</v>
          </cell>
          <cell r="D88">
            <v>15</v>
          </cell>
        </row>
        <row r="89">
          <cell r="A89" t="str">
            <v>2005/06 Q2</v>
          </cell>
          <cell r="B89" t="str">
            <v>LOS01IH1</v>
          </cell>
          <cell r="C89" t="str">
            <v>ASPH</v>
          </cell>
          <cell r="D89">
            <v>21</v>
          </cell>
        </row>
        <row r="90">
          <cell r="A90" t="str">
            <v>2005/06 Q3</v>
          </cell>
          <cell r="B90" t="str">
            <v>LOS01IH1</v>
          </cell>
          <cell r="C90" t="str">
            <v>ASPH</v>
          </cell>
          <cell r="D90">
            <v>20</v>
          </cell>
        </row>
        <row r="91">
          <cell r="A91" t="str">
            <v>2005/06 Q4</v>
          </cell>
          <cell r="B91" t="str">
            <v>LOS01IH1</v>
          </cell>
          <cell r="C91" t="str">
            <v>ASPH</v>
          </cell>
          <cell r="D91">
            <v>6</v>
          </cell>
        </row>
        <row r="92">
          <cell r="A92" t="str">
            <v>2004/05 Q1</v>
          </cell>
          <cell r="B92" t="str">
            <v>LOS01IH2</v>
          </cell>
          <cell r="C92" t="str">
            <v>ASPH</v>
          </cell>
          <cell r="D92">
            <v>15</v>
          </cell>
        </row>
        <row r="93">
          <cell r="A93" t="str">
            <v>2004/05 Q2</v>
          </cell>
          <cell r="B93" t="str">
            <v>LOS01IH2</v>
          </cell>
          <cell r="C93" t="str">
            <v>ASPH</v>
          </cell>
          <cell r="D93">
            <v>14</v>
          </cell>
        </row>
        <row r="94">
          <cell r="A94" t="str">
            <v>2004/05 Q3</v>
          </cell>
          <cell r="B94" t="str">
            <v>LOS01IH2</v>
          </cell>
          <cell r="C94" t="str">
            <v>ASPH</v>
          </cell>
          <cell r="D94">
            <v>27</v>
          </cell>
        </row>
        <row r="95">
          <cell r="A95" t="str">
            <v>2004/05 Q4</v>
          </cell>
          <cell r="B95" t="str">
            <v>LOS01IH2</v>
          </cell>
          <cell r="C95" t="str">
            <v>ASPH</v>
          </cell>
          <cell r="D95">
            <v>26</v>
          </cell>
        </row>
        <row r="96">
          <cell r="A96" t="str">
            <v>2005/06 Q1</v>
          </cell>
          <cell r="B96" t="str">
            <v>LOS01IH2</v>
          </cell>
          <cell r="C96" t="str">
            <v>ASPH</v>
          </cell>
          <cell r="D96">
            <v>18</v>
          </cell>
        </row>
        <row r="97">
          <cell r="A97" t="str">
            <v>2005/06 Q2</v>
          </cell>
          <cell r="B97" t="str">
            <v>LOS01IH2</v>
          </cell>
          <cell r="C97" t="str">
            <v>ASPH</v>
          </cell>
          <cell r="D97">
            <v>20</v>
          </cell>
        </row>
        <row r="98">
          <cell r="A98" t="str">
            <v>2005/06 Q3</v>
          </cell>
          <cell r="B98" t="str">
            <v>LOS01IH2</v>
          </cell>
          <cell r="C98" t="str">
            <v>ASPH</v>
          </cell>
          <cell r="D98">
            <v>18</v>
          </cell>
        </row>
        <row r="99">
          <cell r="A99" t="str">
            <v>2005/06 Q4</v>
          </cell>
          <cell r="B99" t="str">
            <v>LOS01IH2</v>
          </cell>
          <cell r="C99" t="str">
            <v>ASPH</v>
          </cell>
          <cell r="D99">
            <v>13</v>
          </cell>
        </row>
        <row r="100">
          <cell r="A100" t="str">
            <v>2004/05 Q1</v>
          </cell>
          <cell r="B100" t="str">
            <v>LOS25AST</v>
          </cell>
          <cell r="C100" t="str">
            <v>ASPH</v>
          </cell>
          <cell r="D100">
            <v>4</v>
          </cell>
        </row>
        <row r="101">
          <cell r="A101" t="str">
            <v>2004/05 Q2</v>
          </cell>
          <cell r="B101" t="str">
            <v>LOS25AST</v>
          </cell>
          <cell r="C101" t="str">
            <v>ASPH</v>
          </cell>
          <cell r="D101">
            <v>2</v>
          </cell>
        </row>
        <row r="102">
          <cell r="A102" t="str">
            <v>2004/05 Q3</v>
          </cell>
          <cell r="B102" t="str">
            <v>LOS25AST</v>
          </cell>
          <cell r="C102" t="str">
            <v>ASPH</v>
          </cell>
          <cell r="D102">
            <v>3</v>
          </cell>
        </row>
        <row r="103">
          <cell r="A103" t="str">
            <v>2004/05 Q4</v>
          </cell>
          <cell r="B103" t="str">
            <v>LOS25AST</v>
          </cell>
          <cell r="C103" t="str">
            <v>ASPH</v>
          </cell>
          <cell r="D103">
            <v>1</v>
          </cell>
        </row>
        <row r="104">
          <cell r="A104" t="str">
            <v>2005/06 Q1</v>
          </cell>
          <cell r="B104" t="str">
            <v>LOS25AST</v>
          </cell>
          <cell r="C104" t="str">
            <v>ASPH</v>
          </cell>
          <cell r="D104">
            <v>2</v>
          </cell>
        </row>
        <row r="105">
          <cell r="A105" t="str">
            <v>2005/06 Q2</v>
          </cell>
          <cell r="B105" t="str">
            <v>LOS25AST</v>
          </cell>
          <cell r="C105" t="str">
            <v>ASPH</v>
          </cell>
          <cell r="D105">
            <v>2</v>
          </cell>
        </row>
        <row r="106">
          <cell r="A106" t="str">
            <v>2005/06 Q3</v>
          </cell>
          <cell r="B106" t="str">
            <v>LOS25AST</v>
          </cell>
          <cell r="C106" t="str">
            <v>ASPH</v>
          </cell>
          <cell r="D106">
            <v>1</v>
          </cell>
        </row>
        <row r="107">
          <cell r="A107" t="str">
            <v>2004/05 Q1</v>
          </cell>
          <cell r="B107" t="str">
            <v>LOS25CO1</v>
          </cell>
          <cell r="C107" t="str">
            <v>ASPH</v>
          </cell>
          <cell r="D107">
            <v>6</v>
          </cell>
        </row>
        <row r="108">
          <cell r="A108" t="str">
            <v>2004/05 Q2</v>
          </cell>
          <cell r="B108" t="str">
            <v>LOS25CO1</v>
          </cell>
          <cell r="C108" t="str">
            <v>ASPH</v>
          </cell>
          <cell r="D108">
            <v>5</v>
          </cell>
        </row>
        <row r="109">
          <cell r="A109" t="str">
            <v>2004/05 Q3</v>
          </cell>
          <cell r="B109" t="str">
            <v>LOS25CO1</v>
          </cell>
          <cell r="C109" t="str">
            <v>ASPH</v>
          </cell>
          <cell r="D109">
            <v>8</v>
          </cell>
        </row>
        <row r="110">
          <cell r="A110" t="str">
            <v>2004/05 Q4</v>
          </cell>
          <cell r="B110" t="str">
            <v>LOS25CO1</v>
          </cell>
          <cell r="C110" t="str">
            <v>ASPH</v>
          </cell>
          <cell r="D110">
            <v>10</v>
          </cell>
        </row>
        <row r="111">
          <cell r="A111" t="str">
            <v>2005/06 Q1</v>
          </cell>
          <cell r="B111" t="str">
            <v>LOS25CO1</v>
          </cell>
          <cell r="C111" t="str">
            <v>ASPH</v>
          </cell>
          <cell r="D111">
            <v>6</v>
          </cell>
        </row>
        <row r="112">
          <cell r="A112" t="str">
            <v>2005/06 Q2</v>
          </cell>
          <cell r="B112" t="str">
            <v>LOS25CO1</v>
          </cell>
          <cell r="C112" t="str">
            <v>ASPH</v>
          </cell>
          <cell r="D112">
            <v>4</v>
          </cell>
        </row>
        <row r="113">
          <cell r="A113" t="str">
            <v>2005/06 Q3</v>
          </cell>
          <cell r="B113" t="str">
            <v>LOS25CO1</v>
          </cell>
          <cell r="C113" t="str">
            <v>ASPH</v>
          </cell>
          <cell r="D113">
            <v>13</v>
          </cell>
        </row>
        <row r="114">
          <cell r="A114" t="str">
            <v>2005/06 Q4</v>
          </cell>
          <cell r="B114" t="str">
            <v>LOS25CO1</v>
          </cell>
          <cell r="C114" t="str">
            <v>ASPH</v>
          </cell>
          <cell r="D114">
            <v>10</v>
          </cell>
        </row>
        <row r="115">
          <cell r="A115" t="str">
            <v>2004/05 Q1</v>
          </cell>
          <cell r="B115" t="str">
            <v>LOS25CO2</v>
          </cell>
          <cell r="C115" t="str">
            <v>ASPH</v>
          </cell>
          <cell r="D115">
            <v>36</v>
          </cell>
        </row>
        <row r="116">
          <cell r="A116" t="str">
            <v>2004/05 Q2</v>
          </cell>
          <cell r="B116" t="str">
            <v>LOS25CO2</v>
          </cell>
          <cell r="C116" t="str">
            <v>ASPH</v>
          </cell>
          <cell r="D116">
            <v>28</v>
          </cell>
        </row>
        <row r="117">
          <cell r="A117" t="str">
            <v>2004/05 Q3</v>
          </cell>
          <cell r="B117" t="str">
            <v>LOS25CO2</v>
          </cell>
          <cell r="C117" t="str">
            <v>ASPH</v>
          </cell>
          <cell r="D117">
            <v>35</v>
          </cell>
        </row>
        <row r="118">
          <cell r="A118" t="str">
            <v>2004/05 Q4</v>
          </cell>
          <cell r="B118" t="str">
            <v>LOS25CO2</v>
          </cell>
          <cell r="C118" t="str">
            <v>ASPH</v>
          </cell>
          <cell r="D118">
            <v>40</v>
          </cell>
        </row>
        <row r="119">
          <cell r="A119" t="str">
            <v>2005/06 Q1</v>
          </cell>
          <cell r="B119" t="str">
            <v>LOS25CO2</v>
          </cell>
          <cell r="C119" t="str">
            <v>ASPH</v>
          </cell>
          <cell r="D119">
            <v>46</v>
          </cell>
        </row>
        <row r="120">
          <cell r="A120" t="str">
            <v>2005/06 Q2</v>
          </cell>
          <cell r="B120" t="str">
            <v>LOS25CO2</v>
          </cell>
          <cell r="C120" t="str">
            <v>ASPH</v>
          </cell>
          <cell r="D120">
            <v>21</v>
          </cell>
        </row>
        <row r="121">
          <cell r="A121" t="str">
            <v>2005/06 Q3</v>
          </cell>
          <cell r="B121" t="str">
            <v>LOS25CO2</v>
          </cell>
          <cell r="C121" t="str">
            <v>ASPH</v>
          </cell>
          <cell r="D121">
            <v>42</v>
          </cell>
        </row>
        <row r="122">
          <cell r="A122" t="str">
            <v>2005/06 Q4</v>
          </cell>
          <cell r="B122" t="str">
            <v>LOS25CO2</v>
          </cell>
          <cell r="C122" t="str">
            <v>ASPH</v>
          </cell>
          <cell r="D122">
            <v>31</v>
          </cell>
        </row>
        <row r="123">
          <cell r="A123" t="str">
            <v>2004/05 Q1</v>
          </cell>
          <cell r="B123" t="str">
            <v>LOS25HF1</v>
          </cell>
          <cell r="C123" t="str">
            <v>ASPH</v>
          </cell>
          <cell r="D123">
            <v>20</v>
          </cell>
        </row>
        <row r="124">
          <cell r="A124" t="str">
            <v>2004/05 Q2</v>
          </cell>
          <cell r="B124" t="str">
            <v>LOS25HF1</v>
          </cell>
          <cell r="C124" t="str">
            <v>ASPH</v>
          </cell>
          <cell r="D124">
            <v>24</v>
          </cell>
        </row>
        <row r="125">
          <cell r="A125" t="str">
            <v>2004/05 Q3</v>
          </cell>
          <cell r="B125" t="str">
            <v>LOS25HF1</v>
          </cell>
          <cell r="C125" t="str">
            <v>ASPH</v>
          </cell>
          <cell r="D125">
            <v>25</v>
          </cell>
        </row>
        <row r="126">
          <cell r="A126" t="str">
            <v>2004/05 Q4</v>
          </cell>
          <cell r="B126" t="str">
            <v>LOS25HF1</v>
          </cell>
          <cell r="C126" t="str">
            <v>ASPH</v>
          </cell>
          <cell r="D126">
            <v>26</v>
          </cell>
        </row>
        <row r="127">
          <cell r="A127" t="str">
            <v>2005/06 Q1</v>
          </cell>
          <cell r="B127" t="str">
            <v>LOS25HF1</v>
          </cell>
          <cell r="C127" t="str">
            <v>ASPH</v>
          </cell>
          <cell r="D127">
            <v>25</v>
          </cell>
        </row>
        <row r="128">
          <cell r="A128" t="str">
            <v>2005/06 Q2</v>
          </cell>
          <cell r="B128" t="str">
            <v>LOS25HF1</v>
          </cell>
          <cell r="C128" t="str">
            <v>ASPH</v>
          </cell>
          <cell r="D128">
            <v>19</v>
          </cell>
        </row>
        <row r="129">
          <cell r="A129" t="str">
            <v>2005/06 Q3</v>
          </cell>
          <cell r="B129" t="str">
            <v>LOS25HF1</v>
          </cell>
          <cell r="C129" t="str">
            <v>ASPH</v>
          </cell>
          <cell r="D129">
            <v>17</v>
          </cell>
        </row>
        <row r="130">
          <cell r="A130" t="str">
            <v>2005/06 Q4</v>
          </cell>
          <cell r="B130" t="str">
            <v>LOS25HF1</v>
          </cell>
          <cell r="C130" t="str">
            <v>ASPH</v>
          </cell>
          <cell r="D130">
            <v>10</v>
          </cell>
        </row>
        <row r="131">
          <cell r="A131" t="str">
            <v>2004/05 Q1</v>
          </cell>
          <cell r="B131" t="str">
            <v>LOS25HF2</v>
          </cell>
          <cell r="C131" t="str">
            <v>ASPH</v>
          </cell>
          <cell r="D131">
            <v>5</v>
          </cell>
        </row>
        <row r="132">
          <cell r="A132" t="str">
            <v>2004/05 Q2</v>
          </cell>
          <cell r="B132" t="str">
            <v>LOS25HF2</v>
          </cell>
          <cell r="C132" t="str">
            <v>ASPH</v>
          </cell>
          <cell r="D132">
            <v>4</v>
          </cell>
        </row>
        <row r="133">
          <cell r="A133" t="str">
            <v>2004/05 Q3</v>
          </cell>
          <cell r="B133" t="str">
            <v>LOS25HF2</v>
          </cell>
          <cell r="C133" t="str">
            <v>ASPH</v>
          </cell>
          <cell r="D133">
            <v>1</v>
          </cell>
        </row>
        <row r="134">
          <cell r="A134" t="str">
            <v>2004/05 Q4</v>
          </cell>
          <cell r="B134" t="str">
            <v>LOS25HF2</v>
          </cell>
          <cell r="C134" t="str">
            <v>ASPH</v>
          </cell>
          <cell r="D134">
            <v>3</v>
          </cell>
        </row>
        <row r="135">
          <cell r="A135" t="str">
            <v>2005/06 Q1</v>
          </cell>
          <cell r="B135" t="str">
            <v>LOS25HF2</v>
          </cell>
          <cell r="C135" t="str">
            <v>ASPH</v>
          </cell>
          <cell r="D135">
            <v>5</v>
          </cell>
        </row>
        <row r="136">
          <cell r="A136" t="str">
            <v>2005/06 Q2</v>
          </cell>
          <cell r="B136" t="str">
            <v>LOS25HF2</v>
          </cell>
          <cell r="C136" t="str">
            <v>ASPH</v>
          </cell>
          <cell r="D136">
            <v>3</v>
          </cell>
        </row>
        <row r="137">
          <cell r="A137" t="str">
            <v>2005/06 Q3</v>
          </cell>
          <cell r="B137" t="str">
            <v>LOS25HF2</v>
          </cell>
          <cell r="C137" t="str">
            <v>ASPH</v>
          </cell>
          <cell r="D137">
            <v>4</v>
          </cell>
        </row>
        <row r="138">
          <cell r="A138" t="str">
            <v>2005/06 Q4</v>
          </cell>
          <cell r="B138" t="str">
            <v>LOS25HF2</v>
          </cell>
          <cell r="C138" t="str">
            <v>ASPH</v>
          </cell>
          <cell r="D138">
            <v>3</v>
          </cell>
        </row>
        <row r="139">
          <cell r="A139" t="str">
            <v>2004/05 Q1</v>
          </cell>
          <cell r="B139" t="str">
            <v>LOS25IH1</v>
          </cell>
          <cell r="C139" t="str">
            <v>ASPH</v>
          </cell>
          <cell r="D139">
            <v>32</v>
          </cell>
        </row>
        <row r="140">
          <cell r="A140" t="str">
            <v>2004/05 Q2</v>
          </cell>
          <cell r="B140" t="str">
            <v>LOS25IH1</v>
          </cell>
          <cell r="C140" t="str">
            <v>ASPH</v>
          </cell>
          <cell r="D140">
            <v>19</v>
          </cell>
        </row>
        <row r="141">
          <cell r="A141" t="str">
            <v>2004/05 Q3</v>
          </cell>
          <cell r="B141" t="str">
            <v>LOS25IH1</v>
          </cell>
          <cell r="C141" t="str">
            <v>ASPH</v>
          </cell>
          <cell r="D141">
            <v>25</v>
          </cell>
        </row>
        <row r="142">
          <cell r="A142" t="str">
            <v>2004/05 Q4</v>
          </cell>
          <cell r="B142" t="str">
            <v>LOS25IH1</v>
          </cell>
          <cell r="C142" t="str">
            <v>ASPH</v>
          </cell>
          <cell r="D142">
            <v>25</v>
          </cell>
        </row>
        <row r="143">
          <cell r="A143" t="str">
            <v>2005/06 Q1</v>
          </cell>
          <cell r="B143" t="str">
            <v>LOS25IH1</v>
          </cell>
          <cell r="C143" t="str">
            <v>ASPH</v>
          </cell>
          <cell r="D143">
            <v>22</v>
          </cell>
        </row>
        <row r="144">
          <cell r="A144" t="str">
            <v>2005/06 Q2</v>
          </cell>
          <cell r="B144" t="str">
            <v>LOS25IH1</v>
          </cell>
          <cell r="C144" t="str">
            <v>ASPH</v>
          </cell>
          <cell r="D144">
            <v>28</v>
          </cell>
        </row>
        <row r="145">
          <cell r="A145" t="str">
            <v>2005/06 Q3</v>
          </cell>
          <cell r="B145" t="str">
            <v>LOS25IH1</v>
          </cell>
          <cell r="C145" t="str">
            <v>ASPH</v>
          </cell>
          <cell r="D145">
            <v>26</v>
          </cell>
        </row>
        <row r="146">
          <cell r="A146" t="str">
            <v>2005/06 Q4</v>
          </cell>
          <cell r="B146" t="str">
            <v>LOS25IH1</v>
          </cell>
          <cell r="C146" t="str">
            <v>ASPH</v>
          </cell>
          <cell r="D146">
            <v>13</v>
          </cell>
        </row>
        <row r="147">
          <cell r="A147" t="str">
            <v>2004/05 Q1</v>
          </cell>
          <cell r="B147" t="str">
            <v>LOS25IH2</v>
          </cell>
          <cell r="C147" t="str">
            <v>ASPH</v>
          </cell>
          <cell r="D147">
            <v>15</v>
          </cell>
        </row>
        <row r="148">
          <cell r="A148" t="str">
            <v>2004/05 Q2</v>
          </cell>
          <cell r="B148" t="str">
            <v>LOS25IH2</v>
          </cell>
          <cell r="C148" t="str">
            <v>ASPH</v>
          </cell>
          <cell r="D148">
            <v>20</v>
          </cell>
        </row>
        <row r="149">
          <cell r="A149" t="str">
            <v>2004/05 Q3</v>
          </cell>
          <cell r="B149" t="str">
            <v>LOS25IH2</v>
          </cell>
          <cell r="C149" t="str">
            <v>ASPH</v>
          </cell>
          <cell r="D149">
            <v>21</v>
          </cell>
        </row>
        <row r="150">
          <cell r="A150" t="str">
            <v>2004/05 Q4</v>
          </cell>
          <cell r="B150" t="str">
            <v>LOS25IH2</v>
          </cell>
          <cell r="C150" t="str">
            <v>ASPH</v>
          </cell>
          <cell r="D150">
            <v>13</v>
          </cell>
        </row>
        <row r="151">
          <cell r="A151" t="str">
            <v>2005/06 Q1</v>
          </cell>
          <cell r="B151" t="str">
            <v>LOS25IH2</v>
          </cell>
          <cell r="C151" t="str">
            <v>ASPH</v>
          </cell>
          <cell r="D151">
            <v>17</v>
          </cell>
        </row>
        <row r="152">
          <cell r="A152" t="str">
            <v>2005/06 Q2</v>
          </cell>
          <cell r="B152" t="str">
            <v>LOS25IH2</v>
          </cell>
          <cell r="C152" t="str">
            <v>ASPH</v>
          </cell>
          <cell r="D152">
            <v>12</v>
          </cell>
        </row>
        <row r="153">
          <cell r="A153" t="str">
            <v>2005/06 Q3</v>
          </cell>
          <cell r="B153" t="str">
            <v>LOS25IH2</v>
          </cell>
          <cell r="C153" t="str">
            <v>ASPH</v>
          </cell>
          <cell r="D153">
            <v>12</v>
          </cell>
        </row>
        <row r="154">
          <cell r="A154" t="str">
            <v>2005/06 Q4</v>
          </cell>
          <cell r="B154" t="str">
            <v>LOS25IH2</v>
          </cell>
          <cell r="C154" t="str">
            <v>ASPH</v>
          </cell>
          <cell r="D154">
            <v>5</v>
          </cell>
        </row>
        <row r="155">
          <cell r="A155" t="str">
            <v>2004/05 Q1</v>
          </cell>
          <cell r="B155" t="str">
            <v>LOS6XAST</v>
          </cell>
          <cell r="C155" t="str">
            <v>ASPH</v>
          </cell>
          <cell r="D155">
            <v>4</v>
          </cell>
        </row>
        <row r="156">
          <cell r="A156" t="str">
            <v>2004/05 Q2</v>
          </cell>
          <cell r="B156" t="str">
            <v>LOS6XAST</v>
          </cell>
          <cell r="C156" t="str">
            <v>ASPH</v>
          </cell>
          <cell r="D156">
            <v>2</v>
          </cell>
        </row>
        <row r="157">
          <cell r="A157" t="str">
            <v>2004/05 Q3</v>
          </cell>
          <cell r="B157" t="str">
            <v>LOS6XAST</v>
          </cell>
          <cell r="C157" t="str">
            <v>ASPH</v>
          </cell>
          <cell r="D157">
            <v>6</v>
          </cell>
        </row>
        <row r="158">
          <cell r="A158" t="str">
            <v>2004/05 Q4</v>
          </cell>
          <cell r="B158" t="str">
            <v>LOS6XAST</v>
          </cell>
          <cell r="C158" t="str">
            <v>ASPH</v>
          </cell>
          <cell r="D158">
            <v>8</v>
          </cell>
        </row>
        <row r="159">
          <cell r="A159" t="str">
            <v>2005/06 Q1</v>
          </cell>
          <cell r="B159" t="str">
            <v>LOS6XAST</v>
          </cell>
          <cell r="C159" t="str">
            <v>ASPH</v>
          </cell>
          <cell r="D159">
            <v>5</v>
          </cell>
        </row>
        <row r="160">
          <cell r="A160" t="str">
            <v>2005/06 Q2</v>
          </cell>
          <cell r="B160" t="str">
            <v>LOS6XAST</v>
          </cell>
          <cell r="C160" t="str">
            <v>ASPH</v>
          </cell>
          <cell r="D160">
            <v>3</v>
          </cell>
        </row>
        <row r="161">
          <cell r="A161" t="str">
            <v>2005/06 Q3</v>
          </cell>
          <cell r="B161" t="str">
            <v>LOS6XAST</v>
          </cell>
          <cell r="C161" t="str">
            <v>ASPH</v>
          </cell>
          <cell r="D161">
            <v>5</v>
          </cell>
        </row>
        <row r="162">
          <cell r="A162" t="str">
            <v>2005/06 Q4</v>
          </cell>
          <cell r="B162" t="str">
            <v>LOS6XAST</v>
          </cell>
          <cell r="C162" t="str">
            <v>ASPH</v>
          </cell>
          <cell r="D162">
            <v>4</v>
          </cell>
        </row>
        <row r="163">
          <cell r="A163" t="str">
            <v>2004/05 Q1</v>
          </cell>
          <cell r="B163" t="str">
            <v>LOS6XCO1</v>
          </cell>
          <cell r="C163" t="str">
            <v>ASPH</v>
          </cell>
          <cell r="D163">
            <v>16</v>
          </cell>
        </row>
        <row r="164">
          <cell r="A164" t="str">
            <v>2004/05 Q2</v>
          </cell>
          <cell r="B164" t="str">
            <v>LOS6XCO1</v>
          </cell>
          <cell r="C164" t="str">
            <v>ASPH</v>
          </cell>
          <cell r="D164">
            <v>22</v>
          </cell>
        </row>
        <row r="165">
          <cell r="A165" t="str">
            <v>2004/05 Q3</v>
          </cell>
          <cell r="B165" t="str">
            <v>LOS6XCO1</v>
          </cell>
          <cell r="C165" t="str">
            <v>ASPH</v>
          </cell>
          <cell r="D165">
            <v>27</v>
          </cell>
        </row>
        <row r="166">
          <cell r="A166" t="str">
            <v>2004/05 Q4</v>
          </cell>
          <cell r="B166" t="str">
            <v>LOS6XCO1</v>
          </cell>
          <cell r="C166" t="str">
            <v>ASPH</v>
          </cell>
          <cell r="D166">
            <v>27</v>
          </cell>
        </row>
        <row r="167">
          <cell r="A167" t="str">
            <v>2005/06 Q1</v>
          </cell>
          <cell r="B167" t="str">
            <v>LOS6XCO1</v>
          </cell>
          <cell r="C167" t="str">
            <v>ASPH</v>
          </cell>
          <cell r="D167">
            <v>22</v>
          </cell>
        </row>
        <row r="168">
          <cell r="A168" t="str">
            <v>2005/06 Q2</v>
          </cell>
          <cell r="B168" t="str">
            <v>LOS6XCO1</v>
          </cell>
          <cell r="C168" t="str">
            <v>ASPH</v>
          </cell>
          <cell r="D168">
            <v>18</v>
          </cell>
        </row>
        <row r="169">
          <cell r="A169" t="str">
            <v>2005/06 Q3</v>
          </cell>
          <cell r="B169" t="str">
            <v>LOS6XCO1</v>
          </cell>
          <cell r="C169" t="str">
            <v>ASPH</v>
          </cell>
          <cell r="D169">
            <v>16</v>
          </cell>
        </row>
        <row r="170">
          <cell r="A170" t="str">
            <v>2005/06 Q4</v>
          </cell>
          <cell r="B170" t="str">
            <v>LOS6XCO1</v>
          </cell>
          <cell r="C170" t="str">
            <v>ASPH</v>
          </cell>
          <cell r="D170">
            <v>18</v>
          </cell>
        </row>
        <row r="171">
          <cell r="A171" t="str">
            <v>2004/05 Q1</v>
          </cell>
          <cell r="B171" t="str">
            <v>LOS6XCO2</v>
          </cell>
          <cell r="C171" t="str">
            <v>ASPH</v>
          </cell>
          <cell r="D171">
            <v>34</v>
          </cell>
        </row>
        <row r="172">
          <cell r="A172" t="str">
            <v>2004/05 Q2</v>
          </cell>
          <cell r="B172" t="str">
            <v>LOS6XCO2</v>
          </cell>
          <cell r="C172" t="str">
            <v>ASPH</v>
          </cell>
          <cell r="D172">
            <v>29</v>
          </cell>
        </row>
        <row r="173">
          <cell r="A173" t="str">
            <v>2004/05 Q3</v>
          </cell>
          <cell r="B173" t="str">
            <v>LOS6XCO2</v>
          </cell>
          <cell r="C173" t="str">
            <v>ASPH</v>
          </cell>
          <cell r="D173">
            <v>45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escription"/>
      <sheetName val="Chart Data"/>
      <sheetName val="Lookup Data"/>
      <sheetName val="Printing"/>
      <sheetName val="Trusts"/>
      <sheetName val="Beds"/>
      <sheetName val="Delays"/>
      <sheetName val="Pivot"/>
      <sheetName val="Raw Data"/>
      <sheetName val="FIMS"/>
    </sheetNames>
    <sheetDataSet>
      <sheetData sheetId="0" refreshError="1"/>
      <sheetData sheetId="1" refreshError="1"/>
      <sheetData sheetId="2">
        <row r="1">
          <cell r="A1">
            <v>16</v>
          </cell>
        </row>
      </sheetData>
      <sheetData sheetId="3" refreshError="1"/>
      <sheetData sheetId="4">
        <row r="3">
          <cell r="B3">
            <v>1</v>
          </cell>
        </row>
        <row r="4">
          <cell r="B4">
            <v>1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Lookups"/>
      <sheetName val="Data 2"/>
      <sheetName val="Macro"/>
    </sheetNames>
    <sheetDataSet>
      <sheetData sheetId="0">
        <row r="11">
          <cell r="F11">
            <v>128</v>
          </cell>
        </row>
        <row r="233">
          <cell r="F233">
            <v>112</v>
          </cell>
          <cell r="G233" t="str">
            <v>Too few to report</v>
          </cell>
          <cell r="H233">
            <v>110</v>
          </cell>
          <cell r="I233">
            <v>58</v>
          </cell>
          <cell r="J233">
            <v>61</v>
          </cell>
          <cell r="K233">
            <v>96</v>
          </cell>
          <cell r="L233">
            <v>120</v>
          </cell>
          <cell r="M233">
            <v>122</v>
          </cell>
          <cell r="N233">
            <v>64</v>
          </cell>
          <cell r="O233">
            <v>101</v>
          </cell>
          <cell r="P233">
            <v>78</v>
          </cell>
          <cell r="Q233">
            <v>74</v>
          </cell>
          <cell r="R233">
            <v>77</v>
          </cell>
          <cell r="S233">
            <v>88</v>
          </cell>
          <cell r="T233">
            <v>115</v>
          </cell>
          <cell r="U233">
            <v>88</v>
          </cell>
          <cell r="V233">
            <v>109</v>
          </cell>
        </row>
      </sheetData>
      <sheetData sheetId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VD"/>
      <sheetName val="PracBasReg"/>
      <sheetName val="Blood"/>
      <sheetName val="Cholesterol"/>
      <sheetName val="CancerMort"/>
      <sheetName val="CancerNICE"/>
      <sheetName val="Suicides"/>
      <sheetName val="CPA follow up"/>
      <sheetName val="InfantMort_Smoking"/>
      <sheetName val="InfantMort_Breastfeeding"/>
      <sheetName val="AllAgeCauseMort"/>
      <sheetName val="SmokingQuitters"/>
      <sheetName val="Prevalence (GP)"/>
      <sheetName val="Obesity"/>
      <sheetName val="TeenageConception"/>
      <sheetName val="GUM"/>
      <sheetName val="Gonorrhoea"/>
      <sheetName val="Chlamydia"/>
      <sheetName val="Emerg Bed Days"/>
      <sheetName val="Comm Matrons"/>
      <sheetName val="VHIU"/>
      <sheetName val="Outpatient"/>
      <sheetName val="MRI &amp; CT"/>
      <sheetName val="Other Diagnostics"/>
      <sheetName val="Inpatient"/>
      <sheetName val="Outpatient T&amp;O"/>
      <sheetName val="IP - T&amp;O"/>
      <sheetName val="RTT"/>
      <sheetName val="KeyNoneKeyDiags"/>
      <sheetName val="NumDrugMisusers"/>
      <sheetName val="SustainedInTreatment"/>
      <sheetName val="MRSA"/>
      <sheetName val="Workforce"/>
      <sheetName val="NPfIT"/>
      <sheetName val="finance proposal"/>
      <sheetName val="Activity-Monthly"/>
      <sheetName val="Activity"/>
      <sheetName val="PhysCap"/>
      <sheetName val="Diagnostics"/>
      <sheetName val="Diags15Key"/>
      <sheetName val="Lookup"/>
      <sheetName val="Sheet1"/>
      <sheetName val="P3_TrajExpor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E11847"/>
  <sheetViews>
    <sheetView workbookViewId="0">
      <selection activeCell="D23" sqref="D23"/>
    </sheetView>
  </sheetViews>
  <sheetFormatPr defaultRowHeight="12.75" x14ac:dyDescent="0.2"/>
  <cols>
    <col min="1" max="1" width="16.85546875" bestFit="1" customWidth="1"/>
  </cols>
  <sheetData>
    <row r="1" spans="1:5" x14ac:dyDescent="0.2">
      <c r="B1" t="s">
        <v>2782</v>
      </c>
      <c r="C1" t="s">
        <v>2783</v>
      </c>
      <c r="D1" t="s">
        <v>2790</v>
      </c>
      <c r="E1" t="s">
        <v>2784</v>
      </c>
    </row>
    <row r="2" spans="1:5" x14ac:dyDescent="0.2">
      <c r="A2" t="s">
        <v>2841</v>
      </c>
      <c r="B2" t="s">
        <v>2780</v>
      </c>
      <c r="C2" t="s">
        <v>2842</v>
      </c>
      <c r="D2" t="s">
        <v>2793</v>
      </c>
      <c r="E2">
        <v>41</v>
      </c>
    </row>
    <row r="3" spans="1:5" x14ac:dyDescent="0.2">
      <c r="A3" t="s">
        <v>2843</v>
      </c>
      <c r="B3" t="s">
        <v>2794</v>
      </c>
      <c r="C3" t="s">
        <v>2842</v>
      </c>
      <c r="D3" t="s">
        <v>2793</v>
      </c>
      <c r="E3">
        <v>52.678480060195639</v>
      </c>
    </row>
    <row r="4" spans="1:5" x14ac:dyDescent="0.2">
      <c r="A4" t="s">
        <v>2844</v>
      </c>
      <c r="B4" t="s">
        <v>2785</v>
      </c>
      <c r="C4" t="s">
        <v>2842</v>
      </c>
      <c r="D4" t="s">
        <v>2793</v>
      </c>
      <c r="E4">
        <v>51</v>
      </c>
    </row>
    <row r="5" spans="1:5" x14ac:dyDescent="0.2">
      <c r="A5" t="s">
        <v>2845</v>
      </c>
      <c r="B5" t="s">
        <v>2811</v>
      </c>
      <c r="C5" t="s">
        <v>2842</v>
      </c>
      <c r="D5" t="s">
        <v>2793</v>
      </c>
      <c r="E5">
        <v>73.599999999999994</v>
      </c>
    </row>
    <row r="6" spans="1:5" x14ac:dyDescent="0.2">
      <c r="A6" t="s">
        <v>2846</v>
      </c>
      <c r="B6" t="s">
        <v>2788</v>
      </c>
      <c r="C6" t="s">
        <v>2842</v>
      </c>
      <c r="D6" t="s">
        <v>2793</v>
      </c>
      <c r="E6">
        <v>59.3</v>
      </c>
    </row>
    <row r="7" spans="1:5" x14ac:dyDescent="0.2">
      <c r="A7" t="s">
        <v>2847</v>
      </c>
      <c r="B7" t="s">
        <v>2814</v>
      </c>
      <c r="C7" t="s">
        <v>2842</v>
      </c>
      <c r="D7" t="s">
        <v>2793</v>
      </c>
      <c r="E7">
        <v>40.299999999999997</v>
      </c>
    </row>
    <row r="8" spans="1:5" x14ac:dyDescent="0.2">
      <c r="A8" t="s">
        <v>2848</v>
      </c>
      <c r="B8" t="s">
        <v>2816</v>
      </c>
      <c r="C8" t="s">
        <v>2842</v>
      </c>
      <c r="D8" t="s">
        <v>2793</v>
      </c>
      <c r="E8">
        <v>79.7</v>
      </c>
    </row>
    <row r="9" spans="1:5" x14ac:dyDescent="0.2">
      <c r="A9" t="s">
        <v>2849</v>
      </c>
      <c r="B9" t="s">
        <v>2818</v>
      </c>
      <c r="C9" t="s">
        <v>2842</v>
      </c>
      <c r="D9" t="s">
        <v>2793</v>
      </c>
      <c r="E9">
        <v>64.400000000000006</v>
      </c>
    </row>
    <row r="10" spans="1:5" x14ac:dyDescent="0.2">
      <c r="A10" t="s">
        <v>2850</v>
      </c>
      <c r="B10" t="s">
        <v>2820</v>
      </c>
      <c r="C10" t="s">
        <v>2842</v>
      </c>
      <c r="D10" t="s">
        <v>2793</v>
      </c>
      <c r="E10">
        <v>74.2</v>
      </c>
    </row>
    <row r="11" spans="1:5" x14ac:dyDescent="0.2">
      <c r="A11" t="s">
        <v>2851</v>
      </c>
      <c r="B11" t="s">
        <v>2822</v>
      </c>
      <c r="C11" t="s">
        <v>2842</v>
      </c>
      <c r="D11" t="s">
        <v>2793</v>
      </c>
      <c r="E11" t="s">
        <v>2823</v>
      </c>
    </row>
    <row r="12" spans="1:5" x14ac:dyDescent="0.2">
      <c r="A12" t="s">
        <v>2852</v>
      </c>
      <c r="B12" t="s">
        <v>2825</v>
      </c>
      <c r="C12" t="s">
        <v>2842</v>
      </c>
      <c r="D12" t="s">
        <v>2793</v>
      </c>
      <c r="E12">
        <v>55.5</v>
      </c>
    </row>
    <row r="13" spans="1:5" x14ac:dyDescent="0.2">
      <c r="A13" t="s">
        <v>2853</v>
      </c>
      <c r="B13" t="s">
        <v>2786</v>
      </c>
      <c r="C13" t="s">
        <v>2842</v>
      </c>
      <c r="D13" t="s">
        <v>2793</v>
      </c>
      <c r="E13">
        <v>63.5</v>
      </c>
    </row>
    <row r="14" spans="1:5" x14ac:dyDescent="0.2">
      <c r="A14" t="s">
        <v>2854</v>
      </c>
      <c r="B14" t="s">
        <v>2787</v>
      </c>
      <c r="C14" t="s">
        <v>2842</v>
      </c>
      <c r="D14" t="s">
        <v>2793</v>
      </c>
      <c r="E14">
        <v>48.4</v>
      </c>
    </row>
    <row r="15" spans="1:5" x14ac:dyDescent="0.2">
      <c r="A15" t="s">
        <v>2855</v>
      </c>
      <c r="B15" t="s">
        <v>2829</v>
      </c>
      <c r="C15" t="s">
        <v>2842</v>
      </c>
      <c r="D15" t="s">
        <v>2793</v>
      </c>
      <c r="E15">
        <v>30.8</v>
      </c>
    </row>
    <row r="16" spans="1:5" x14ac:dyDescent="0.2">
      <c r="A16" t="s">
        <v>2856</v>
      </c>
      <c r="B16" t="s">
        <v>2831</v>
      </c>
      <c r="C16" t="s">
        <v>2842</v>
      </c>
      <c r="D16" t="s">
        <v>2793</v>
      </c>
      <c r="E16">
        <v>24.4</v>
      </c>
    </row>
    <row r="17" spans="1:5" x14ac:dyDescent="0.2">
      <c r="A17" t="s">
        <v>2857</v>
      </c>
      <c r="B17" t="s">
        <v>2833</v>
      </c>
      <c r="C17" t="s">
        <v>2842</v>
      </c>
      <c r="D17" t="s">
        <v>2793</v>
      </c>
      <c r="E17">
        <v>38</v>
      </c>
    </row>
    <row r="18" spans="1:5" x14ac:dyDescent="0.2">
      <c r="A18" t="s">
        <v>2858</v>
      </c>
      <c r="B18" t="s">
        <v>2835</v>
      </c>
      <c r="C18" t="s">
        <v>2842</v>
      </c>
      <c r="D18" t="s">
        <v>2793</v>
      </c>
      <c r="E18">
        <v>64.3</v>
      </c>
    </row>
    <row r="19" spans="1:5" x14ac:dyDescent="0.2">
      <c r="A19" t="s">
        <v>2859</v>
      </c>
      <c r="B19" t="s">
        <v>2789</v>
      </c>
      <c r="C19" t="s">
        <v>2842</v>
      </c>
      <c r="D19" t="s">
        <v>2793</v>
      </c>
      <c r="E19">
        <v>52.7</v>
      </c>
    </row>
    <row r="20" spans="1:5" x14ac:dyDescent="0.2">
      <c r="A20" t="s">
        <v>2860</v>
      </c>
      <c r="B20" t="s">
        <v>2838</v>
      </c>
      <c r="C20" t="s">
        <v>2842</v>
      </c>
      <c r="D20" t="s">
        <v>2793</v>
      </c>
      <c r="E20">
        <v>22.4</v>
      </c>
    </row>
    <row r="21" spans="1:5" x14ac:dyDescent="0.2">
      <c r="A21" t="s">
        <v>2861</v>
      </c>
      <c r="B21" t="s">
        <v>2840</v>
      </c>
      <c r="C21" t="s">
        <v>2842</v>
      </c>
      <c r="D21" t="s">
        <v>2793</v>
      </c>
      <c r="E21">
        <v>25.9</v>
      </c>
    </row>
    <row r="22" spans="1:5" x14ac:dyDescent="0.2">
      <c r="A22" t="s">
        <v>2899</v>
      </c>
      <c r="B22" t="s">
        <v>2780</v>
      </c>
      <c r="C22" t="s">
        <v>2842</v>
      </c>
      <c r="D22" t="s">
        <v>2791</v>
      </c>
      <c r="E22">
        <v>41.7</v>
      </c>
    </row>
    <row r="23" spans="1:5" x14ac:dyDescent="0.2">
      <c r="A23" t="s">
        <v>2900</v>
      </c>
      <c r="B23" t="s">
        <v>2794</v>
      </c>
      <c r="C23" t="s">
        <v>2842</v>
      </c>
      <c r="D23" t="s">
        <v>2791</v>
      </c>
      <c r="E23">
        <v>50.688308115543336</v>
      </c>
    </row>
    <row r="24" spans="1:5" x14ac:dyDescent="0.2">
      <c r="A24" t="s">
        <v>2901</v>
      </c>
      <c r="B24" t="s">
        <v>2785</v>
      </c>
      <c r="C24" t="s">
        <v>2842</v>
      </c>
      <c r="D24" t="s">
        <v>2791</v>
      </c>
      <c r="E24">
        <v>57.8</v>
      </c>
    </row>
    <row r="25" spans="1:5" x14ac:dyDescent="0.2">
      <c r="A25" t="s">
        <v>2902</v>
      </c>
      <c r="B25" t="s">
        <v>2811</v>
      </c>
      <c r="C25" t="s">
        <v>2842</v>
      </c>
      <c r="D25" t="s">
        <v>2791</v>
      </c>
      <c r="E25">
        <v>64.900000000000006</v>
      </c>
    </row>
    <row r="26" spans="1:5" x14ac:dyDescent="0.2">
      <c r="A26" t="s">
        <v>2903</v>
      </c>
      <c r="B26" t="s">
        <v>2788</v>
      </c>
      <c r="C26" t="s">
        <v>2842</v>
      </c>
      <c r="D26" t="s">
        <v>2791</v>
      </c>
      <c r="E26">
        <v>69.599999999999994</v>
      </c>
    </row>
    <row r="27" spans="1:5" x14ac:dyDescent="0.2">
      <c r="A27" t="s">
        <v>2904</v>
      </c>
      <c r="B27" t="s">
        <v>2814</v>
      </c>
      <c r="C27" t="s">
        <v>2842</v>
      </c>
      <c r="D27" t="s">
        <v>2791</v>
      </c>
      <c r="E27">
        <v>37.1</v>
      </c>
    </row>
    <row r="28" spans="1:5" x14ac:dyDescent="0.2">
      <c r="A28" t="s">
        <v>2905</v>
      </c>
      <c r="B28" t="s">
        <v>2816</v>
      </c>
      <c r="C28" t="s">
        <v>2842</v>
      </c>
      <c r="D28" t="s">
        <v>2791</v>
      </c>
      <c r="E28">
        <v>60.7</v>
      </c>
    </row>
    <row r="29" spans="1:5" x14ac:dyDescent="0.2">
      <c r="A29" t="s">
        <v>2906</v>
      </c>
      <c r="B29" t="s">
        <v>2818</v>
      </c>
      <c r="C29" t="s">
        <v>2842</v>
      </c>
      <c r="D29" t="s">
        <v>2791</v>
      </c>
      <c r="E29">
        <v>69</v>
      </c>
    </row>
    <row r="30" spans="1:5" x14ac:dyDescent="0.2">
      <c r="A30" t="s">
        <v>2907</v>
      </c>
      <c r="B30" t="s">
        <v>2820</v>
      </c>
      <c r="C30" t="s">
        <v>2842</v>
      </c>
      <c r="D30" t="s">
        <v>2791</v>
      </c>
      <c r="E30">
        <v>67</v>
      </c>
    </row>
    <row r="31" spans="1:5" x14ac:dyDescent="0.2">
      <c r="A31" t="s">
        <v>2908</v>
      </c>
      <c r="B31" t="s">
        <v>2822</v>
      </c>
      <c r="C31" t="s">
        <v>2842</v>
      </c>
      <c r="D31" t="s">
        <v>2791</v>
      </c>
      <c r="E31" t="s">
        <v>2823</v>
      </c>
    </row>
    <row r="32" spans="1:5" x14ac:dyDescent="0.2">
      <c r="A32" t="s">
        <v>2909</v>
      </c>
      <c r="B32" t="s">
        <v>2825</v>
      </c>
      <c r="C32" t="s">
        <v>2842</v>
      </c>
      <c r="D32" t="s">
        <v>2791</v>
      </c>
      <c r="E32">
        <v>63.8</v>
      </c>
    </row>
    <row r="33" spans="1:5" x14ac:dyDescent="0.2">
      <c r="A33" t="s">
        <v>2910</v>
      </c>
      <c r="B33" t="s">
        <v>2786</v>
      </c>
      <c r="C33" t="s">
        <v>2842</v>
      </c>
      <c r="D33" t="s">
        <v>2791</v>
      </c>
      <c r="E33">
        <v>67.2</v>
      </c>
    </row>
    <row r="34" spans="1:5" x14ac:dyDescent="0.2">
      <c r="A34" t="s">
        <v>2911</v>
      </c>
      <c r="B34" t="s">
        <v>2787</v>
      </c>
      <c r="C34" t="s">
        <v>2842</v>
      </c>
      <c r="D34" t="s">
        <v>2791</v>
      </c>
      <c r="E34">
        <v>40.799999999999997</v>
      </c>
    </row>
    <row r="35" spans="1:5" x14ac:dyDescent="0.2">
      <c r="A35" t="s">
        <v>2912</v>
      </c>
      <c r="B35" t="s">
        <v>2829</v>
      </c>
      <c r="C35" t="s">
        <v>2842</v>
      </c>
      <c r="D35" t="s">
        <v>2791</v>
      </c>
      <c r="E35">
        <v>32.4</v>
      </c>
    </row>
    <row r="36" spans="1:5" x14ac:dyDescent="0.2">
      <c r="A36" t="s">
        <v>2913</v>
      </c>
      <c r="B36" t="s">
        <v>2831</v>
      </c>
      <c r="C36" t="s">
        <v>2842</v>
      </c>
      <c r="D36" t="s">
        <v>2791</v>
      </c>
      <c r="E36">
        <v>30.8</v>
      </c>
    </row>
    <row r="37" spans="1:5" x14ac:dyDescent="0.2">
      <c r="A37" t="s">
        <v>2914</v>
      </c>
      <c r="B37" t="s">
        <v>2833</v>
      </c>
      <c r="C37" t="s">
        <v>2842</v>
      </c>
      <c r="D37" t="s">
        <v>2791</v>
      </c>
      <c r="E37">
        <v>34.700000000000003</v>
      </c>
    </row>
    <row r="38" spans="1:5" x14ac:dyDescent="0.2">
      <c r="A38" t="s">
        <v>2915</v>
      </c>
      <c r="B38" t="s">
        <v>2835</v>
      </c>
      <c r="C38" t="s">
        <v>2842</v>
      </c>
      <c r="D38" t="s">
        <v>2791</v>
      </c>
      <c r="E38">
        <v>58</v>
      </c>
    </row>
    <row r="39" spans="1:5" x14ac:dyDescent="0.2">
      <c r="A39" t="s">
        <v>2916</v>
      </c>
      <c r="B39" t="s">
        <v>2789</v>
      </c>
      <c r="C39" t="s">
        <v>2842</v>
      </c>
      <c r="D39" t="s">
        <v>2791</v>
      </c>
      <c r="E39">
        <v>49.4</v>
      </c>
    </row>
    <row r="40" spans="1:5" x14ac:dyDescent="0.2">
      <c r="A40" t="s">
        <v>2917</v>
      </c>
      <c r="B40" t="s">
        <v>2838</v>
      </c>
      <c r="C40" t="s">
        <v>2842</v>
      </c>
      <c r="D40" t="s">
        <v>2791</v>
      </c>
      <c r="E40">
        <v>28.2</v>
      </c>
    </row>
    <row r="41" spans="1:5" x14ac:dyDescent="0.2">
      <c r="A41" t="s">
        <v>2918</v>
      </c>
      <c r="B41" t="s">
        <v>2840</v>
      </c>
      <c r="C41" t="s">
        <v>2842</v>
      </c>
      <c r="D41" t="s">
        <v>2791</v>
      </c>
      <c r="E41">
        <v>29.6</v>
      </c>
    </row>
    <row r="42" spans="1:5" x14ac:dyDescent="0.2">
      <c r="A42" t="s">
        <v>10511</v>
      </c>
      <c r="B42" t="s">
        <v>2780</v>
      </c>
      <c r="C42" t="s">
        <v>2842</v>
      </c>
      <c r="D42" t="s">
        <v>2792</v>
      </c>
      <c r="E42">
        <v>43.2</v>
      </c>
    </row>
    <row r="43" spans="1:5" x14ac:dyDescent="0.2">
      <c r="A43" t="s">
        <v>10512</v>
      </c>
      <c r="B43" t="s">
        <v>2794</v>
      </c>
      <c r="C43" t="s">
        <v>2842</v>
      </c>
      <c r="D43" t="s">
        <v>2792</v>
      </c>
      <c r="E43">
        <v>57.348569527611446</v>
      </c>
    </row>
    <row r="44" spans="1:5" x14ac:dyDescent="0.2">
      <c r="A44" t="s">
        <v>10513</v>
      </c>
      <c r="B44" t="s">
        <v>2785</v>
      </c>
      <c r="C44" t="s">
        <v>2842</v>
      </c>
      <c r="D44" t="s">
        <v>2792</v>
      </c>
      <c r="E44">
        <v>55.2</v>
      </c>
    </row>
    <row r="45" spans="1:5" x14ac:dyDescent="0.2">
      <c r="A45" t="s">
        <v>10514</v>
      </c>
      <c r="B45" t="s">
        <v>2811</v>
      </c>
      <c r="C45" t="s">
        <v>2842</v>
      </c>
      <c r="D45" t="s">
        <v>2792</v>
      </c>
      <c r="E45">
        <v>66</v>
      </c>
    </row>
    <row r="46" spans="1:5" x14ac:dyDescent="0.2">
      <c r="A46" t="s">
        <v>10515</v>
      </c>
      <c r="B46" t="s">
        <v>2788</v>
      </c>
      <c r="C46" t="s">
        <v>2842</v>
      </c>
      <c r="D46" t="s">
        <v>2792</v>
      </c>
      <c r="E46">
        <v>66</v>
      </c>
    </row>
    <row r="47" spans="1:5" x14ac:dyDescent="0.2">
      <c r="A47" t="s">
        <v>10516</v>
      </c>
      <c r="B47" t="s">
        <v>2814</v>
      </c>
      <c r="C47" t="s">
        <v>2842</v>
      </c>
      <c r="D47" t="s">
        <v>2792</v>
      </c>
      <c r="E47">
        <v>53</v>
      </c>
    </row>
    <row r="48" spans="1:5" x14ac:dyDescent="0.2">
      <c r="A48" t="s">
        <v>10517</v>
      </c>
      <c r="B48" t="s">
        <v>2816</v>
      </c>
      <c r="C48" t="s">
        <v>2842</v>
      </c>
      <c r="D48" t="s">
        <v>2792</v>
      </c>
      <c r="E48">
        <v>72.599999999999994</v>
      </c>
    </row>
    <row r="49" spans="1:5" x14ac:dyDescent="0.2">
      <c r="A49" t="s">
        <v>10518</v>
      </c>
      <c r="B49" t="s">
        <v>2818</v>
      </c>
      <c r="C49" t="s">
        <v>2842</v>
      </c>
      <c r="D49" t="s">
        <v>2792</v>
      </c>
      <c r="E49">
        <v>69.900000000000006</v>
      </c>
    </row>
    <row r="50" spans="1:5" x14ac:dyDescent="0.2">
      <c r="A50" t="s">
        <v>10519</v>
      </c>
      <c r="B50" t="s">
        <v>2820</v>
      </c>
      <c r="C50" t="s">
        <v>2842</v>
      </c>
      <c r="D50" t="s">
        <v>2792</v>
      </c>
      <c r="E50">
        <v>76.5</v>
      </c>
    </row>
    <row r="51" spans="1:5" x14ac:dyDescent="0.2">
      <c r="A51" t="s">
        <v>10520</v>
      </c>
      <c r="B51" t="s">
        <v>2822</v>
      </c>
      <c r="C51" t="s">
        <v>2842</v>
      </c>
      <c r="D51" t="s">
        <v>2792</v>
      </c>
      <c r="E51" t="s">
        <v>2823</v>
      </c>
    </row>
    <row r="52" spans="1:5" x14ac:dyDescent="0.2">
      <c r="A52" t="s">
        <v>10521</v>
      </c>
      <c r="B52" t="s">
        <v>2825</v>
      </c>
      <c r="C52" t="s">
        <v>2842</v>
      </c>
      <c r="D52" t="s">
        <v>2792</v>
      </c>
      <c r="E52">
        <v>70.900000000000006</v>
      </c>
    </row>
    <row r="53" spans="1:5" x14ac:dyDescent="0.2">
      <c r="A53" t="s">
        <v>10522</v>
      </c>
      <c r="B53" t="s">
        <v>2786</v>
      </c>
      <c r="C53" t="s">
        <v>2842</v>
      </c>
      <c r="D53" t="s">
        <v>2792</v>
      </c>
      <c r="E53">
        <v>73.8</v>
      </c>
    </row>
    <row r="54" spans="1:5" x14ac:dyDescent="0.2">
      <c r="A54" t="s">
        <v>10523</v>
      </c>
      <c r="B54" t="s">
        <v>2787</v>
      </c>
      <c r="C54" t="s">
        <v>2842</v>
      </c>
      <c r="D54" t="s">
        <v>2792</v>
      </c>
      <c r="E54">
        <v>63.4</v>
      </c>
    </row>
    <row r="55" spans="1:5" x14ac:dyDescent="0.2">
      <c r="A55" t="s">
        <v>10524</v>
      </c>
      <c r="B55" t="s">
        <v>2829</v>
      </c>
      <c r="C55" t="s">
        <v>2842</v>
      </c>
      <c r="D55" t="s">
        <v>2792</v>
      </c>
      <c r="E55">
        <v>45.3</v>
      </c>
    </row>
    <row r="56" spans="1:5" x14ac:dyDescent="0.2">
      <c r="A56" t="s">
        <v>10525</v>
      </c>
      <c r="B56" t="s">
        <v>2831</v>
      </c>
      <c r="C56" t="s">
        <v>2842</v>
      </c>
      <c r="D56" t="s">
        <v>2792</v>
      </c>
      <c r="E56">
        <v>36.799999999999997</v>
      </c>
    </row>
    <row r="57" spans="1:5" x14ac:dyDescent="0.2">
      <c r="A57" t="s">
        <v>10526</v>
      </c>
      <c r="B57" t="s">
        <v>2833</v>
      </c>
      <c r="C57" t="s">
        <v>2842</v>
      </c>
      <c r="D57" t="s">
        <v>2792</v>
      </c>
      <c r="E57">
        <v>37.700000000000003</v>
      </c>
    </row>
    <row r="58" spans="1:5" x14ac:dyDescent="0.2">
      <c r="A58" t="s">
        <v>10527</v>
      </c>
      <c r="B58" t="s">
        <v>2835</v>
      </c>
      <c r="C58" t="s">
        <v>2842</v>
      </c>
      <c r="D58" t="s">
        <v>2792</v>
      </c>
      <c r="E58">
        <v>71.599999999999994</v>
      </c>
    </row>
    <row r="59" spans="1:5" x14ac:dyDescent="0.2">
      <c r="A59" t="s">
        <v>10528</v>
      </c>
      <c r="B59" t="s">
        <v>2789</v>
      </c>
      <c r="C59" t="s">
        <v>2842</v>
      </c>
      <c r="D59" t="s">
        <v>2792</v>
      </c>
      <c r="E59">
        <v>51.3</v>
      </c>
    </row>
    <row r="60" spans="1:5" x14ac:dyDescent="0.2">
      <c r="A60" t="s">
        <v>10529</v>
      </c>
      <c r="B60" t="s">
        <v>2838</v>
      </c>
      <c r="C60" t="s">
        <v>2842</v>
      </c>
      <c r="D60" t="s">
        <v>2792</v>
      </c>
      <c r="E60">
        <v>36.6</v>
      </c>
    </row>
    <row r="61" spans="1:5" x14ac:dyDescent="0.2">
      <c r="A61" t="s">
        <v>10530</v>
      </c>
      <c r="B61" t="s">
        <v>2840</v>
      </c>
      <c r="C61" t="s">
        <v>2842</v>
      </c>
      <c r="D61" t="s">
        <v>2792</v>
      </c>
      <c r="E61">
        <v>31</v>
      </c>
    </row>
    <row r="62" spans="1:5" x14ac:dyDescent="0.2">
      <c r="A62" t="s">
        <v>2862</v>
      </c>
      <c r="B62" t="s">
        <v>2780</v>
      </c>
      <c r="C62" t="s">
        <v>2863</v>
      </c>
      <c r="D62" t="s">
        <v>2793</v>
      </c>
      <c r="E62">
        <v>83.8</v>
      </c>
    </row>
    <row r="63" spans="1:5" x14ac:dyDescent="0.2">
      <c r="A63" t="s">
        <v>2864</v>
      </c>
      <c r="B63" t="s">
        <v>2794</v>
      </c>
      <c r="C63" t="s">
        <v>2863</v>
      </c>
      <c r="D63" t="s">
        <v>2793</v>
      </c>
      <c r="E63">
        <v>90.8928517682468</v>
      </c>
    </row>
    <row r="64" spans="1:5" x14ac:dyDescent="0.2">
      <c r="A64" t="s">
        <v>2865</v>
      </c>
      <c r="B64" t="s">
        <v>2785</v>
      </c>
      <c r="C64" t="s">
        <v>2863</v>
      </c>
      <c r="D64" t="s">
        <v>2793</v>
      </c>
      <c r="E64">
        <v>92</v>
      </c>
    </row>
    <row r="65" spans="1:5" x14ac:dyDescent="0.2">
      <c r="A65" t="s">
        <v>2866</v>
      </c>
      <c r="B65" t="s">
        <v>2811</v>
      </c>
      <c r="C65" t="s">
        <v>2863</v>
      </c>
      <c r="D65" t="s">
        <v>2793</v>
      </c>
      <c r="E65">
        <v>94.3</v>
      </c>
    </row>
    <row r="66" spans="1:5" x14ac:dyDescent="0.2">
      <c r="A66" t="s">
        <v>1563</v>
      </c>
      <c r="B66" t="s">
        <v>2788</v>
      </c>
      <c r="C66" t="s">
        <v>2863</v>
      </c>
      <c r="D66" t="s">
        <v>2793</v>
      </c>
      <c r="E66">
        <v>97.5</v>
      </c>
    </row>
    <row r="67" spans="1:5" x14ac:dyDescent="0.2">
      <c r="A67" t="s">
        <v>1564</v>
      </c>
      <c r="B67" t="s">
        <v>2814</v>
      </c>
      <c r="C67" t="s">
        <v>2863</v>
      </c>
      <c r="D67" t="s">
        <v>2793</v>
      </c>
      <c r="E67">
        <v>100</v>
      </c>
    </row>
    <row r="68" spans="1:5" x14ac:dyDescent="0.2">
      <c r="A68" t="s">
        <v>1565</v>
      </c>
      <c r="B68" t="s">
        <v>2816</v>
      </c>
      <c r="C68" t="s">
        <v>2863</v>
      </c>
      <c r="D68" t="s">
        <v>2793</v>
      </c>
      <c r="E68">
        <v>97.3</v>
      </c>
    </row>
    <row r="69" spans="1:5" x14ac:dyDescent="0.2">
      <c r="A69" t="s">
        <v>1566</v>
      </c>
      <c r="B69" t="s">
        <v>2818</v>
      </c>
      <c r="C69" t="s">
        <v>2863</v>
      </c>
      <c r="D69" t="s">
        <v>2793</v>
      </c>
      <c r="E69">
        <v>94.4</v>
      </c>
    </row>
    <row r="70" spans="1:5" x14ac:dyDescent="0.2">
      <c r="A70" t="s">
        <v>1567</v>
      </c>
      <c r="B70" t="s">
        <v>2820</v>
      </c>
      <c r="C70" t="s">
        <v>2863</v>
      </c>
      <c r="D70" t="s">
        <v>2793</v>
      </c>
      <c r="E70">
        <v>95.9</v>
      </c>
    </row>
    <row r="71" spans="1:5" x14ac:dyDescent="0.2">
      <c r="A71" t="s">
        <v>1568</v>
      </c>
      <c r="B71" t="s">
        <v>2822</v>
      </c>
      <c r="C71" t="s">
        <v>2863</v>
      </c>
      <c r="D71" t="s">
        <v>2793</v>
      </c>
      <c r="E71" t="s">
        <v>2823</v>
      </c>
    </row>
    <row r="72" spans="1:5" x14ac:dyDescent="0.2">
      <c r="A72" t="s">
        <v>1569</v>
      </c>
      <c r="B72" t="s">
        <v>2825</v>
      </c>
      <c r="C72" t="s">
        <v>2863</v>
      </c>
      <c r="D72" t="s">
        <v>2793</v>
      </c>
      <c r="E72">
        <v>91.6</v>
      </c>
    </row>
    <row r="73" spans="1:5" x14ac:dyDescent="0.2">
      <c r="A73" t="s">
        <v>1570</v>
      </c>
      <c r="B73" t="s">
        <v>2786</v>
      </c>
      <c r="C73" t="s">
        <v>2863</v>
      </c>
      <c r="D73" t="s">
        <v>2793</v>
      </c>
      <c r="E73">
        <v>88.9</v>
      </c>
    </row>
    <row r="74" spans="1:5" x14ac:dyDescent="0.2">
      <c r="A74" t="s">
        <v>1571</v>
      </c>
      <c r="B74" t="s">
        <v>2787</v>
      </c>
      <c r="C74" t="s">
        <v>2863</v>
      </c>
      <c r="D74" t="s">
        <v>2793</v>
      </c>
      <c r="E74">
        <v>93.4</v>
      </c>
    </row>
    <row r="75" spans="1:5" x14ac:dyDescent="0.2">
      <c r="A75" t="s">
        <v>1572</v>
      </c>
      <c r="B75" t="s">
        <v>2829</v>
      </c>
      <c r="C75" t="s">
        <v>2863</v>
      </c>
      <c r="D75" t="s">
        <v>2793</v>
      </c>
      <c r="E75">
        <v>86.2</v>
      </c>
    </row>
    <row r="76" spans="1:5" x14ac:dyDescent="0.2">
      <c r="A76" t="s">
        <v>1573</v>
      </c>
      <c r="B76" t="s">
        <v>2831</v>
      </c>
      <c r="C76" t="s">
        <v>2863</v>
      </c>
      <c r="D76" t="s">
        <v>2793</v>
      </c>
      <c r="E76">
        <v>80.8</v>
      </c>
    </row>
    <row r="77" spans="1:5" x14ac:dyDescent="0.2">
      <c r="A77" t="s">
        <v>1574</v>
      </c>
      <c r="B77" t="s">
        <v>2833</v>
      </c>
      <c r="C77" t="s">
        <v>2863</v>
      </c>
      <c r="D77" t="s">
        <v>2793</v>
      </c>
      <c r="E77">
        <v>89</v>
      </c>
    </row>
    <row r="78" spans="1:5" x14ac:dyDescent="0.2">
      <c r="A78" t="s">
        <v>1575</v>
      </c>
      <c r="B78" t="s">
        <v>2835</v>
      </c>
      <c r="C78" t="s">
        <v>2863</v>
      </c>
      <c r="D78" t="s">
        <v>2793</v>
      </c>
      <c r="E78">
        <v>91.4</v>
      </c>
    </row>
    <row r="79" spans="1:5" x14ac:dyDescent="0.2">
      <c r="A79" t="s">
        <v>1576</v>
      </c>
      <c r="B79" t="s">
        <v>2789</v>
      </c>
      <c r="C79" t="s">
        <v>2863</v>
      </c>
      <c r="D79" t="s">
        <v>2793</v>
      </c>
      <c r="E79">
        <v>94.6</v>
      </c>
    </row>
    <row r="80" spans="1:5" x14ac:dyDescent="0.2">
      <c r="A80" t="s">
        <v>1577</v>
      </c>
      <c r="B80" t="s">
        <v>2838</v>
      </c>
      <c r="C80" t="s">
        <v>2863</v>
      </c>
      <c r="D80" t="s">
        <v>2793</v>
      </c>
      <c r="E80">
        <v>65.8</v>
      </c>
    </row>
    <row r="81" spans="1:5" x14ac:dyDescent="0.2">
      <c r="A81" t="s">
        <v>1578</v>
      </c>
      <c r="B81" t="s">
        <v>2840</v>
      </c>
      <c r="C81" t="s">
        <v>2863</v>
      </c>
      <c r="D81" t="s">
        <v>2793</v>
      </c>
      <c r="E81">
        <v>62.1</v>
      </c>
    </row>
    <row r="82" spans="1:5" x14ac:dyDescent="0.2">
      <c r="A82" t="s">
        <v>2919</v>
      </c>
      <c r="B82" t="s">
        <v>2780</v>
      </c>
      <c r="C82" t="s">
        <v>2863</v>
      </c>
      <c r="D82" t="s">
        <v>2791</v>
      </c>
      <c r="E82">
        <v>84.8</v>
      </c>
    </row>
    <row r="83" spans="1:5" x14ac:dyDescent="0.2">
      <c r="A83" t="s">
        <v>2920</v>
      </c>
      <c r="B83" t="s">
        <v>2794</v>
      </c>
      <c r="C83" t="s">
        <v>2863</v>
      </c>
      <c r="D83" t="s">
        <v>2791</v>
      </c>
      <c r="E83">
        <v>88.168982118294352</v>
      </c>
    </row>
    <row r="84" spans="1:5" x14ac:dyDescent="0.2">
      <c r="A84" t="s">
        <v>2921</v>
      </c>
      <c r="B84" t="s">
        <v>2785</v>
      </c>
      <c r="C84" t="s">
        <v>2863</v>
      </c>
      <c r="D84" t="s">
        <v>2791</v>
      </c>
      <c r="E84">
        <v>93.3</v>
      </c>
    </row>
    <row r="85" spans="1:5" x14ac:dyDescent="0.2">
      <c r="A85" t="s">
        <v>2922</v>
      </c>
      <c r="B85" t="s">
        <v>2811</v>
      </c>
      <c r="C85" t="s">
        <v>2863</v>
      </c>
      <c r="D85" t="s">
        <v>2791</v>
      </c>
      <c r="E85">
        <v>96.5</v>
      </c>
    </row>
    <row r="86" spans="1:5" x14ac:dyDescent="0.2">
      <c r="A86" t="s">
        <v>2923</v>
      </c>
      <c r="B86" t="s">
        <v>2788</v>
      </c>
      <c r="C86" t="s">
        <v>2863</v>
      </c>
      <c r="D86" t="s">
        <v>2791</v>
      </c>
      <c r="E86">
        <v>99</v>
      </c>
    </row>
    <row r="87" spans="1:5" x14ac:dyDescent="0.2">
      <c r="A87" t="s">
        <v>2924</v>
      </c>
      <c r="B87" t="s">
        <v>2814</v>
      </c>
      <c r="C87" t="s">
        <v>2863</v>
      </c>
      <c r="D87" t="s">
        <v>2791</v>
      </c>
      <c r="E87">
        <v>93.5</v>
      </c>
    </row>
    <row r="88" spans="1:5" x14ac:dyDescent="0.2">
      <c r="A88" t="s">
        <v>2925</v>
      </c>
      <c r="B88" t="s">
        <v>2816</v>
      </c>
      <c r="C88" t="s">
        <v>2863</v>
      </c>
      <c r="D88" t="s">
        <v>2791</v>
      </c>
      <c r="E88">
        <v>90.2</v>
      </c>
    </row>
    <row r="89" spans="1:5" x14ac:dyDescent="0.2">
      <c r="A89" t="s">
        <v>2926</v>
      </c>
      <c r="B89" t="s">
        <v>2818</v>
      </c>
      <c r="C89" t="s">
        <v>2863</v>
      </c>
      <c r="D89" t="s">
        <v>2791</v>
      </c>
      <c r="E89">
        <v>92.9</v>
      </c>
    </row>
    <row r="90" spans="1:5" x14ac:dyDescent="0.2">
      <c r="A90" t="s">
        <v>2927</v>
      </c>
      <c r="B90" t="s">
        <v>2820</v>
      </c>
      <c r="C90" t="s">
        <v>2863</v>
      </c>
      <c r="D90" t="s">
        <v>2791</v>
      </c>
      <c r="E90">
        <v>93.2</v>
      </c>
    </row>
    <row r="91" spans="1:5" x14ac:dyDescent="0.2">
      <c r="A91" t="s">
        <v>2928</v>
      </c>
      <c r="B91" t="s">
        <v>2822</v>
      </c>
      <c r="C91" t="s">
        <v>2863</v>
      </c>
      <c r="D91" t="s">
        <v>2791</v>
      </c>
      <c r="E91" t="s">
        <v>2823</v>
      </c>
    </row>
    <row r="92" spans="1:5" x14ac:dyDescent="0.2">
      <c r="A92" t="s">
        <v>11972</v>
      </c>
      <c r="B92" t="s">
        <v>2825</v>
      </c>
      <c r="C92" t="s">
        <v>2863</v>
      </c>
      <c r="D92" t="s">
        <v>2791</v>
      </c>
      <c r="E92">
        <v>92.3</v>
      </c>
    </row>
    <row r="93" spans="1:5" x14ac:dyDescent="0.2">
      <c r="A93" t="s">
        <v>11973</v>
      </c>
      <c r="B93" t="s">
        <v>2786</v>
      </c>
      <c r="C93" t="s">
        <v>2863</v>
      </c>
      <c r="D93" t="s">
        <v>2791</v>
      </c>
      <c r="E93">
        <v>88.1</v>
      </c>
    </row>
    <row r="94" spans="1:5" x14ac:dyDescent="0.2">
      <c r="A94" t="s">
        <v>11974</v>
      </c>
      <c r="B94" t="s">
        <v>2787</v>
      </c>
      <c r="C94" t="s">
        <v>2863</v>
      </c>
      <c r="D94" t="s">
        <v>2791</v>
      </c>
      <c r="E94">
        <v>98.1</v>
      </c>
    </row>
    <row r="95" spans="1:5" x14ac:dyDescent="0.2">
      <c r="A95" t="s">
        <v>11975</v>
      </c>
      <c r="B95" t="s">
        <v>2829</v>
      </c>
      <c r="C95" t="s">
        <v>2863</v>
      </c>
      <c r="D95" t="s">
        <v>2791</v>
      </c>
      <c r="E95">
        <v>81.099999999999994</v>
      </c>
    </row>
    <row r="96" spans="1:5" x14ac:dyDescent="0.2">
      <c r="A96" t="s">
        <v>11976</v>
      </c>
      <c r="B96" t="s">
        <v>2831</v>
      </c>
      <c r="C96" t="s">
        <v>2863</v>
      </c>
      <c r="D96" t="s">
        <v>2791</v>
      </c>
      <c r="E96">
        <v>83.5</v>
      </c>
    </row>
    <row r="97" spans="1:5" x14ac:dyDescent="0.2">
      <c r="A97" t="s">
        <v>11977</v>
      </c>
      <c r="B97" t="s">
        <v>2833</v>
      </c>
      <c r="C97" t="s">
        <v>2863</v>
      </c>
      <c r="D97" t="s">
        <v>2791</v>
      </c>
      <c r="E97">
        <v>94.4</v>
      </c>
    </row>
    <row r="98" spans="1:5" x14ac:dyDescent="0.2">
      <c r="A98" t="s">
        <v>11978</v>
      </c>
      <c r="B98" t="s">
        <v>2835</v>
      </c>
      <c r="C98" t="s">
        <v>2863</v>
      </c>
      <c r="D98" t="s">
        <v>2791</v>
      </c>
      <c r="E98">
        <v>93.8</v>
      </c>
    </row>
    <row r="99" spans="1:5" x14ac:dyDescent="0.2">
      <c r="A99" t="s">
        <v>11979</v>
      </c>
      <c r="B99" t="s">
        <v>2789</v>
      </c>
      <c r="C99" t="s">
        <v>2863</v>
      </c>
      <c r="D99" t="s">
        <v>2791</v>
      </c>
      <c r="E99">
        <v>90.9</v>
      </c>
    </row>
    <row r="100" spans="1:5" x14ac:dyDescent="0.2">
      <c r="A100" t="s">
        <v>11980</v>
      </c>
      <c r="B100" t="s">
        <v>2838</v>
      </c>
      <c r="C100" t="s">
        <v>2863</v>
      </c>
      <c r="D100" t="s">
        <v>2791</v>
      </c>
      <c r="E100">
        <v>67.099999999999994</v>
      </c>
    </row>
    <row r="101" spans="1:5" x14ac:dyDescent="0.2">
      <c r="A101" t="s">
        <v>11981</v>
      </c>
      <c r="B101" t="s">
        <v>2840</v>
      </c>
      <c r="C101" t="s">
        <v>2863</v>
      </c>
      <c r="D101" t="s">
        <v>2791</v>
      </c>
      <c r="E101">
        <v>59.1</v>
      </c>
    </row>
    <row r="102" spans="1:5" x14ac:dyDescent="0.2">
      <c r="A102" t="s">
        <v>10531</v>
      </c>
      <c r="B102" t="s">
        <v>2780</v>
      </c>
      <c r="C102" t="s">
        <v>2863</v>
      </c>
      <c r="D102" t="s">
        <v>2792</v>
      </c>
      <c r="E102">
        <v>86.1</v>
      </c>
    </row>
    <row r="103" spans="1:5" x14ac:dyDescent="0.2">
      <c r="A103" t="s">
        <v>10532</v>
      </c>
      <c r="B103" t="s">
        <v>2794</v>
      </c>
      <c r="C103" t="s">
        <v>2863</v>
      </c>
      <c r="D103" t="s">
        <v>2792</v>
      </c>
      <c r="E103">
        <v>90.624750499001991</v>
      </c>
    </row>
    <row r="104" spans="1:5" x14ac:dyDescent="0.2">
      <c r="A104" t="s">
        <v>10533</v>
      </c>
      <c r="B104" t="s">
        <v>2785</v>
      </c>
      <c r="C104" t="s">
        <v>2863</v>
      </c>
      <c r="D104" t="s">
        <v>2792</v>
      </c>
      <c r="E104">
        <v>93.3</v>
      </c>
    </row>
    <row r="105" spans="1:5" x14ac:dyDescent="0.2">
      <c r="A105" t="s">
        <v>10534</v>
      </c>
      <c r="B105" t="s">
        <v>2811</v>
      </c>
      <c r="C105" t="s">
        <v>2863</v>
      </c>
      <c r="D105" t="s">
        <v>2792</v>
      </c>
      <c r="E105">
        <v>92.5</v>
      </c>
    </row>
    <row r="106" spans="1:5" x14ac:dyDescent="0.2">
      <c r="A106" t="s">
        <v>10535</v>
      </c>
      <c r="B106" t="s">
        <v>2788</v>
      </c>
      <c r="C106" t="s">
        <v>2863</v>
      </c>
      <c r="D106" t="s">
        <v>2792</v>
      </c>
      <c r="E106">
        <v>98.1</v>
      </c>
    </row>
    <row r="107" spans="1:5" x14ac:dyDescent="0.2">
      <c r="A107" t="s">
        <v>10536</v>
      </c>
      <c r="B107" t="s">
        <v>2814</v>
      </c>
      <c r="C107" t="s">
        <v>2863</v>
      </c>
      <c r="D107" t="s">
        <v>2792</v>
      </c>
      <c r="E107">
        <v>89.4</v>
      </c>
    </row>
    <row r="108" spans="1:5" x14ac:dyDescent="0.2">
      <c r="A108" t="s">
        <v>10537</v>
      </c>
      <c r="B108" t="s">
        <v>2816</v>
      </c>
      <c r="C108" t="s">
        <v>2863</v>
      </c>
      <c r="D108" t="s">
        <v>2792</v>
      </c>
      <c r="E108">
        <v>95.9</v>
      </c>
    </row>
    <row r="109" spans="1:5" x14ac:dyDescent="0.2">
      <c r="A109" t="s">
        <v>10538</v>
      </c>
      <c r="B109" t="s">
        <v>2818</v>
      </c>
      <c r="C109" t="s">
        <v>2863</v>
      </c>
      <c r="D109" t="s">
        <v>2792</v>
      </c>
      <c r="E109">
        <v>97.6</v>
      </c>
    </row>
    <row r="110" spans="1:5" x14ac:dyDescent="0.2">
      <c r="A110" t="s">
        <v>10539</v>
      </c>
      <c r="B110" t="s">
        <v>2820</v>
      </c>
      <c r="C110" t="s">
        <v>2863</v>
      </c>
      <c r="D110" t="s">
        <v>2792</v>
      </c>
      <c r="E110">
        <v>93.9</v>
      </c>
    </row>
    <row r="111" spans="1:5" x14ac:dyDescent="0.2">
      <c r="A111" t="s">
        <v>10540</v>
      </c>
      <c r="B111" t="s">
        <v>2822</v>
      </c>
      <c r="C111" t="s">
        <v>2863</v>
      </c>
      <c r="D111" t="s">
        <v>2792</v>
      </c>
      <c r="E111" t="s">
        <v>2823</v>
      </c>
    </row>
    <row r="112" spans="1:5" x14ac:dyDescent="0.2">
      <c r="A112" t="s">
        <v>10541</v>
      </c>
      <c r="B112" t="s">
        <v>2825</v>
      </c>
      <c r="C112" t="s">
        <v>2863</v>
      </c>
      <c r="D112" t="s">
        <v>2792</v>
      </c>
      <c r="E112">
        <v>96.6</v>
      </c>
    </row>
    <row r="113" spans="1:5" x14ac:dyDescent="0.2">
      <c r="A113" t="s">
        <v>10542</v>
      </c>
      <c r="B113" t="s">
        <v>2786</v>
      </c>
      <c r="C113" t="s">
        <v>2863</v>
      </c>
      <c r="D113" t="s">
        <v>2792</v>
      </c>
      <c r="E113">
        <v>96.9</v>
      </c>
    </row>
    <row r="114" spans="1:5" x14ac:dyDescent="0.2">
      <c r="A114" t="s">
        <v>10543</v>
      </c>
      <c r="B114" t="s">
        <v>2787</v>
      </c>
      <c r="C114" t="s">
        <v>2863</v>
      </c>
      <c r="D114" t="s">
        <v>2792</v>
      </c>
      <c r="E114">
        <v>96</v>
      </c>
    </row>
    <row r="115" spans="1:5" x14ac:dyDescent="0.2">
      <c r="A115" t="s">
        <v>10544</v>
      </c>
      <c r="B115" t="s">
        <v>2829</v>
      </c>
      <c r="C115" t="s">
        <v>2863</v>
      </c>
      <c r="D115" t="s">
        <v>2792</v>
      </c>
      <c r="E115">
        <v>92</v>
      </c>
    </row>
    <row r="116" spans="1:5" x14ac:dyDescent="0.2">
      <c r="A116" t="s">
        <v>10545</v>
      </c>
      <c r="B116" t="s">
        <v>2831</v>
      </c>
      <c r="C116" t="s">
        <v>2863</v>
      </c>
      <c r="D116" t="s">
        <v>2792</v>
      </c>
      <c r="E116">
        <v>89.7</v>
      </c>
    </row>
    <row r="117" spans="1:5" x14ac:dyDescent="0.2">
      <c r="A117" t="s">
        <v>10546</v>
      </c>
      <c r="B117" t="s">
        <v>2833</v>
      </c>
      <c r="C117" t="s">
        <v>2863</v>
      </c>
      <c r="D117" t="s">
        <v>2792</v>
      </c>
      <c r="E117">
        <v>88.3</v>
      </c>
    </row>
    <row r="118" spans="1:5" x14ac:dyDescent="0.2">
      <c r="A118" t="s">
        <v>10547</v>
      </c>
      <c r="B118" t="s">
        <v>2835</v>
      </c>
      <c r="C118" t="s">
        <v>2863</v>
      </c>
      <c r="D118" t="s">
        <v>2792</v>
      </c>
      <c r="E118">
        <v>95.1</v>
      </c>
    </row>
    <row r="119" spans="1:5" x14ac:dyDescent="0.2">
      <c r="A119" t="s">
        <v>10548</v>
      </c>
      <c r="B119" t="s">
        <v>2789</v>
      </c>
      <c r="C119" t="s">
        <v>2863</v>
      </c>
      <c r="D119" t="s">
        <v>2792</v>
      </c>
      <c r="E119">
        <v>91.3</v>
      </c>
    </row>
    <row r="120" spans="1:5" x14ac:dyDescent="0.2">
      <c r="A120" t="s">
        <v>10549</v>
      </c>
      <c r="B120" t="s">
        <v>2838</v>
      </c>
      <c r="C120" t="s">
        <v>2863</v>
      </c>
      <c r="D120" t="s">
        <v>2792</v>
      </c>
      <c r="E120">
        <v>65.900000000000006</v>
      </c>
    </row>
    <row r="121" spans="1:5" x14ac:dyDescent="0.2">
      <c r="A121" t="s">
        <v>10550</v>
      </c>
      <c r="B121" t="s">
        <v>2840</v>
      </c>
      <c r="C121" t="s">
        <v>2863</v>
      </c>
      <c r="D121" t="s">
        <v>2792</v>
      </c>
      <c r="E121">
        <v>71.400000000000006</v>
      </c>
    </row>
    <row r="122" spans="1:5" x14ac:dyDescent="0.2">
      <c r="A122" t="s">
        <v>1579</v>
      </c>
      <c r="B122" t="s">
        <v>2780</v>
      </c>
      <c r="C122" t="s">
        <v>1580</v>
      </c>
      <c r="D122" t="s">
        <v>2793</v>
      </c>
      <c r="E122">
        <v>5.9722222222222225E-2</v>
      </c>
    </row>
    <row r="123" spans="1:5" x14ac:dyDescent="0.2">
      <c r="A123" t="s">
        <v>1581</v>
      </c>
      <c r="B123" t="s">
        <v>2794</v>
      </c>
      <c r="C123" t="s">
        <v>1580</v>
      </c>
      <c r="D123" t="s">
        <v>2793</v>
      </c>
      <c r="E123">
        <v>4.8570353649360416E-2</v>
      </c>
    </row>
    <row r="124" spans="1:5" x14ac:dyDescent="0.2">
      <c r="A124" t="s">
        <v>1582</v>
      </c>
      <c r="B124" t="s">
        <v>2785</v>
      </c>
      <c r="C124" t="s">
        <v>1580</v>
      </c>
      <c r="D124" t="s">
        <v>2793</v>
      </c>
      <c r="E124">
        <v>3.6111111111111115E-2</v>
      </c>
    </row>
    <row r="125" spans="1:5" x14ac:dyDescent="0.2">
      <c r="A125" t="s">
        <v>1583</v>
      </c>
      <c r="B125" t="s">
        <v>2811</v>
      </c>
      <c r="C125" t="s">
        <v>1580</v>
      </c>
      <c r="D125" t="s">
        <v>2793</v>
      </c>
      <c r="E125">
        <v>2.8472222222222222E-2</v>
      </c>
    </row>
    <row r="126" spans="1:5" x14ac:dyDescent="0.2">
      <c r="A126" t="s">
        <v>1584</v>
      </c>
      <c r="B126" t="s">
        <v>2788</v>
      </c>
      <c r="C126" t="s">
        <v>1580</v>
      </c>
      <c r="D126" t="s">
        <v>2793</v>
      </c>
      <c r="E126">
        <v>2.9861111111111113E-2</v>
      </c>
    </row>
    <row r="127" spans="1:5" x14ac:dyDescent="0.2">
      <c r="A127" t="s">
        <v>1585</v>
      </c>
      <c r="B127" t="s">
        <v>2814</v>
      </c>
      <c r="C127" t="s">
        <v>1580</v>
      </c>
      <c r="D127" t="s">
        <v>2793</v>
      </c>
      <c r="E127">
        <v>5.8680555555555562E-2</v>
      </c>
    </row>
    <row r="128" spans="1:5" x14ac:dyDescent="0.2">
      <c r="A128" t="s">
        <v>1586</v>
      </c>
      <c r="B128" t="s">
        <v>2816</v>
      </c>
      <c r="C128" t="s">
        <v>1580</v>
      </c>
      <c r="D128" t="s">
        <v>2793</v>
      </c>
      <c r="E128">
        <v>1.4583333333333332E-2</v>
      </c>
    </row>
    <row r="129" spans="1:5" x14ac:dyDescent="0.2">
      <c r="A129" t="s">
        <v>1587</v>
      </c>
      <c r="B129" t="s">
        <v>2818</v>
      </c>
      <c r="C129" t="s">
        <v>1580</v>
      </c>
      <c r="D129" t="s">
        <v>2793</v>
      </c>
      <c r="E129">
        <v>2.9861111111111113E-2</v>
      </c>
    </row>
    <row r="130" spans="1:5" x14ac:dyDescent="0.2">
      <c r="A130" t="s">
        <v>1588</v>
      </c>
      <c r="B130" t="s">
        <v>2820</v>
      </c>
      <c r="C130" t="s">
        <v>1580</v>
      </c>
      <c r="D130" t="s">
        <v>2793</v>
      </c>
      <c r="E130">
        <v>2.2569444444444444E-2</v>
      </c>
    </row>
    <row r="131" spans="1:5" x14ac:dyDescent="0.2">
      <c r="A131" t="s">
        <v>1589</v>
      </c>
      <c r="B131" t="s">
        <v>2822</v>
      </c>
      <c r="C131" t="s">
        <v>1580</v>
      </c>
      <c r="D131" t="s">
        <v>2793</v>
      </c>
    </row>
    <row r="132" spans="1:5" x14ac:dyDescent="0.2">
      <c r="A132" t="s">
        <v>1590</v>
      </c>
      <c r="B132" t="s">
        <v>2825</v>
      </c>
      <c r="C132" t="s">
        <v>1580</v>
      </c>
      <c r="D132" t="s">
        <v>2793</v>
      </c>
      <c r="E132">
        <v>3.5069444444444445E-2</v>
      </c>
    </row>
    <row r="133" spans="1:5" x14ac:dyDescent="0.2">
      <c r="A133" t="s">
        <v>1591</v>
      </c>
      <c r="B133" t="s">
        <v>2786</v>
      </c>
      <c r="C133" t="s">
        <v>1580</v>
      </c>
      <c r="D133" t="s">
        <v>2793</v>
      </c>
      <c r="E133">
        <v>2.7083333333333334E-2</v>
      </c>
    </row>
    <row r="134" spans="1:5" x14ac:dyDescent="0.2">
      <c r="A134" t="s">
        <v>1592</v>
      </c>
      <c r="B134" t="s">
        <v>2787</v>
      </c>
      <c r="C134" t="s">
        <v>1580</v>
      </c>
      <c r="D134" t="s">
        <v>2793</v>
      </c>
      <c r="E134">
        <v>4.3749999999999997E-2</v>
      </c>
    </row>
    <row r="135" spans="1:5" x14ac:dyDescent="0.2">
      <c r="A135" t="s">
        <v>1593</v>
      </c>
      <c r="B135" t="s">
        <v>2829</v>
      </c>
      <c r="C135" t="s">
        <v>1580</v>
      </c>
      <c r="D135" t="s">
        <v>2793</v>
      </c>
      <c r="E135">
        <v>7.013888888888889E-2</v>
      </c>
    </row>
    <row r="136" spans="1:5" x14ac:dyDescent="0.2">
      <c r="A136" t="s">
        <v>1594</v>
      </c>
      <c r="B136" t="s">
        <v>2831</v>
      </c>
      <c r="C136" t="s">
        <v>1580</v>
      </c>
      <c r="D136" t="s">
        <v>2793</v>
      </c>
      <c r="E136">
        <v>0.10694444444444445</v>
      </c>
    </row>
    <row r="137" spans="1:5" x14ac:dyDescent="0.2">
      <c r="A137" t="s">
        <v>1595</v>
      </c>
      <c r="B137" t="s">
        <v>2833</v>
      </c>
      <c r="C137" t="s">
        <v>1580</v>
      </c>
      <c r="D137" t="s">
        <v>2793</v>
      </c>
      <c r="E137">
        <v>5.2083333333333336E-2</v>
      </c>
    </row>
    <row r="138" spans="1:5" x14ac:dyDescent="0.2">
      <c r="A138" t="s">
        <v>1596</v>
      </c>
      <c r="B138" t="s">
        <v>2835</v>
      </c>
      <c r="C138" t="s">
        <v>1580</v>
      </c>
      <c r="D138" t="s">
        <v>2793</v>
      </c>
      <c r="E138">
        <v>2.6388888888888889E-2</v>
      </c>
    </row>
    <row r="139" spans="1:5" x14ac:dyDescent="0.2">
      <c r="A139" t="s">
        <v>1597</v>
      </c>
      <c r="B139" t="s">
        <v>2789</v>
      </c>
      <c r="C139" t="s">
        <v>1580</v>
      </c>
      <c r="D139" t="s">
        <v>2793</v>
      </c>
      <c r="E139">
        <v>3.8194444444444441E-2</v>
      </c>
    </row>
    <row r="140" spans="1:5" x14ac:dyDescent="0.2">
      <c r="A140" t="s">
        <v>1598</v>
      </c>
      <c r="B140" t="s">
        <v>2838</v>
      </c>
      <c r="C140" t="s">
        <v>1580</v>
      </c>
      <c r="D140" t="s">
        <v>2793</v>
      </c>
      <c r="E140">
        <v>0.17777777777777778</v>
      </c>
    </row>
    <row r="141" spans="1:5" x14ac:dyDescent="0.2">
      <c r="A141" t="s">
        <v>1599</v>
      </c>
      <c r="B141" t="s">
        <v>2840</v>
      </c>
      <c r="C141" t="s">
        <v>1580</v>
      </c>
      <c r="D141" t="s">
        <v>2793</v>
      </c>
      <c r="E141">
        <v>0.15972222222222224</v>
      </c>
    </row>
    <row r="142" spans="1:5" x14ac:dyDescent="0.2">
      <c r="A142" t="s">
        <v>11982</v>
      </c>
      <c r="B142" t="s">
        <v>2780</v>
      </c>
      <c r="C142" t="s">
        <v>1580</v>
      </c>
      <c r="D142" t="s">
        <v>2791</v>
      </c>
      <c r="E142">
        <v>3.4027777777777775E-2</v>
      </c>
    </row>
    <row r="143" spans="1:5" x14ac:dyDescent="0.2">
      <c r="A143" t="s">
        <v>11983</v>
      </c>
      <c r="B143" t="s">
        <v>2794</v>
      </c>
      <c r="C143" t="s">
        <v>1580</v>
      </c>
      <c r="D143" t="s">
        <v>2791</v>
      </c>
      <c r="E143">
        <v>2.361111111111111E-2</v>
      </c>
    </row>
    <row r="144" spans="1:5" x14ac:dyDescent="0.2">
      <c r="A144" t="s">
        <v>11984</v>
      </c>
      <c r="B144" t="s">
        <v>2785</v>
      </c>
      <c r="C144" t="s">
        <v>1580</v>
      </c>
      <c r="D144" t="s">
        <v>2791</v>
      </c>
      <c r="E144">
        <v>2.4305555555555556E-2</v>
      </c>
    </row>
    <row r="145" spans="1:5" x14ac:dyDescent="0.2">
      <c r="A145" t="s">
        <v>11985</v>
      </c>
      <c r="B145" t="s">
        <v>2811</v>
      </c>
      <c r="C145" t="s">
        <v>1580</v>
      </c>
      <c r="D145" t="s">
        <v>2791</v>
      </c>
      <c r="E145">
        <v>6.3888888888888884E-2</v>
      </c>
    </row>
    <row r="146" spans="1:5" x14ac:dyDescent="0.2">
      <c r="A146" t="s">
        <v>11986</v>
      </c>
      <c r="B146" t="s">
        <v>2788</v>
      </c>
      <c r="C146" t="s">
        <v>1580</v>
      </c>
      <c r="D146" t="s">
        <v>2791</v>
      </c>
      <c r="E146">
        <v>2.5694444444444447E-2</v>
      </c>
    </row>
    <row r="147" spans="1:5" x14ac:dyDescent="0.2">
      <c r="A147" t="s">
        <v>11987</v>
      </c>
      <c r="B147" t="s">
        <v>2814</v>
      </c>
      <c r="C147" t="s">
        <v>1580</v>
      </c>
      <c r="D147" t="s">
        <v>2791</v>
      </c>
      <c r="E147">
        <v>2.7777777777777776E-2</v>
      </c>
    </row>
    <row r="148" spans="1:5" x14ac:dyDescent="0.2">
      <c r="A148" t="s">
        <v>11988</v>
      </c>
      <c r="B148" t="s">
        <v>2816</v>
      </c>
      <c r="C148" t="s">
        <v>1580</v>
      </c>
      <c r="D148" t="s">
        <v>2791</v>
      </c>
      <c r="E148">
        <v>2.6388888888888889E-2</v>
      </c>
    </row>
    <row r="149" spans="1:5" x14ac:dyDescent="0.2">
      <c r="A149" t="s">
        <v>11989</v>
      </c>
      <c r="B149" t="s">
        <v>2818</v>
      </c>
      <c r="C149" t="s">
        <v>1580</v>
      </c>
      <c r="D149" t="s">
        <v>2791</v>
      </c>
      <c r="E149">
        <v>3.3333333333333333E-2</v>
      </c>
    </row>
    <row r="150" spans="1:5" x14ac:dyDescent="0.2">
      <c r="A150" t="s">
        <v>11990</v>
      </c>
      <c r="B150" t="s">
        <v>2820</v>
      </c>
      <c r="C150" t="s">
        <v>1580</v>
      </c>
      <c r="D150" t="s">
        <v>2791</v>
      </c>
      <c r="E150">
        <v>2.5694444444444447E-2</v>
      </c>
    </row>
    <row r="151" spans="1:5" x14ac:dyDescent="0.2">
      <c r="A151" t="s">
        <v>11991</v>
      </c>
      <c r="B151" t="s">
        <v>2822</v>
      </c>
      <c r="C151" t="s">
        <v>1580</v>
      </c>
      <c r="D151" t="s">
        <v>2791</v>
      </c>
      <c r="E151" t="s">
        <v>2823</v>
      </c>
    </row>
    <row r="152" spans="1:5" x14ac:dyDescent="0.2">
      <c r="A152" t="s">
        <v>11992</v>
      </c>
      <c r="B152" t="s">
        <v>2825</v>
      </c>
      <c r="C152" t="s">
        <v>1580</v>
      </c>
      <c r="D152" t="s">
        <v>2791</v>
      </c>
      <c r="E152">
        <v>7.013888888888889E-2</v>
      </c>
    </row>
    <row r="153" spans="1:5" x14ac:dyDescent="0.2">
      <c r="A153" t="s">
        <v>11993</v>
      </c>
      <c r="B153" t="s">
        <v>2786</v>
      </c>
      <c r="C153" t="s">
        <v>1580</v>
      </c>
      <c r="D153" t="s">
        <v>2791</v>
      </c>
      <c r="E153">
        <v>9.375E-2</v>
      </c>
    </row>
    <row r="154" spans="1:5" x14ac:dyDescent="0.2">
      <c r="A154" t="s">
        <v>11994</v>
      </c>
      <c r="B154" t="s">
        <v>2787</v>
      </c>
      <c r="C154" t="s">
        <v>1580</v>
      </c>
      <c r="D154" t="s">
        <v>2791</v>
      </c>
      <c r="E154">
        <v>7.6388888888888895E-2</v>
      </c>
    </row>
    <row r="155" spans="1:5" x14ac:dyDescent="0.2">
      <c r="A155" t="s">
        <v>11995</v>
      </c>
      <c r="B155" t="s">
        <v>2829</v>
      </c>
      <c r="C155" t="s">
        <v>1580</v>
      </c>
      <c r="D155" t="s">
        <v>2791</v>
      </c>
      <c r="E155">
        <v>5.2777777777777778E-2</v>
      </c>
    </row>
    <row r="156" spans="1:5" x14ac:dyDescent="0.2">
      <c r="A156" t="s">
        <v>8841</v>
      </c>
      <c r="B156" t="s">
        <v>2831</v>
      </c>
      <c r="C156" t="s">
        <v>1580</v>
      </c>
      <c r="D156" t="s">
        <v>2791</v>
      </c>
      <c r="E156">
        <v>2.5694444444444447E-2</v>
      </c>
    </row>
    <row r="157" spans="1:5" x14ac:dyDescent="0.2">
      <c r="A157" t="s">
        <v>8842</v>
      </c>
      <c r="B157" t="s">
        <v>2833</v>
      </c>
      <c r="C157" t="s">
        <v>1580</v>
      </c>
      <c r="D157" t="s">
        <v>2791</v>
      </c>
      <c r="E157">
        <v>4.1666666666666664E-2</v>
      </c>
    </row>
    <row r="158" spans="1:5" x14ac:dyDescent="0.2">
      <c r="A158" t="s">
        <v>8843</v>
      </c>
      <c r="B158" t="s">
        <v>2835</v>
      </c>
      <c r="C158" t="s">
        <v>1580</v>
      </c>
      <c r="D158" t="s">
        <v>2791</v>
      </c>
      <c r="E158">
        <v>0.13958333333333334</v>
      </c>
    </row>
    <row r="159" spans="1:5" x14ac:dyDescent="0.2">
      <c r="A159" t="s">
        <v>8844</v>
      </c>
      <c r="B159" t="s">
        <v>2789</v>
      </c>
      <c r="C159" t="s">
        <v>1580</v>
      </c>
      <c r="D159" t="s">
        <v>2791</v>
      </c>
      <c r="E159">
        <v>0.12222222222222223</v>
      </c>
    </row>
    <row r="160" spans="1:5" x14ac:dyDescent="0.2">
      <c r="A160" t="s">
        <v>8845</v>
      </c>
      <c r="B160" t="s">
        <v>2838</v>
      </c>
      <c r="C160" t="s">
        <v>1580</v>
      </c>
      <c r="D160" t="s">
        <v>2791</v>
      </c>
      <c r="E160">
        <v>0.13958333333333334</v>
      </c>
    </row>
    <row r="161" spans="1:5" x14ac:dyDescent="0.2">
      <c r="A161" t="s">
        <v>8846</v>
      </c>
      <c r="B161" t="s">
        <v>2840</v>
      </c>
      <c r="C161" t="s">
        <v>1580</v>
      </c>
      <c r="D161" t="s">
        <v>2791</v>
      </c>
      <c r="E161">
        <v>0.12222222222222223</v>
      </c>
    </row>
    <row r="162" spans="1:5" x14ac:dyDescent="0.2">
      <c r="A162" t="s">
        <v>10551</v>
      </c>
      <c r="B162" t="s">
        <v>2780</v>
      </c>
      <c r="C162" t="s">
        <v>1580</v>
      </c>
      <c r="D162" t="s">
        <v>2792</v>
      </c>
      <c r="E162">
        <v>5.4166666666666669E-2</v>
      </c>
    </row>
    <row r="163" spans="1:5" x14ac:dyDescent="0.2">
      <c r="A163" t="s">
        <v>10552</v>
      </c>
      <c r="B163" t="s">
        <v>2794</v>
      </c>
      <c r="C163" t="s">
        <v>1580</v>
      </c>
      <c r="D163" t="s">
        <v>2792</v>
      </c>
      <c r="E163">
        <v>4.4119169069268861E-2</v>
      </c>
    </row>
    <row r="164" spans="1:5" x14ac:dyDescent="0.2">
      <c r="A164" t="s">
        <v>10553</v>
      </c>
      <c r="B164" t="s">
        <v>2785</v>
      </c>
      <c r="C164" t="s">
        <v>1580</v>
      </c>
      <c r="D164" t="s">
        <v>2792</v>
      </c>
      <c r="E164">
        <v>2.9166666666666664E-2</v>
      </c>
    </row>
    <row r="165" spans="1:5" x14ac:dyDescent="0.2">
      <c r="A165" t="s">
        <v>10554</v>
      </c>
      <c r="B165" t="s">
        <v>2811</v>
      </c>
      <c r="C165" t="s">
        <v>1580</v>
      </c>
      <c r="D165" t="s">
        <v>2792</v>
      </c>
      <c r="E165">
        <v>2.5000000000000001E-2</v>
      </c>
    </row>
    <row r="166" spans="1:5" x14ac:dyDescent="0.2">
      <c r="A166" t="s">
        <v>10555</v>
      </c>
      <c r="B166" t="s">
        <v>2788</v>
      </c>
      <c r="C166" t="s">
        <v>1580</v>
      </c>
      <c r="D166" t="s">
        <v>2792</v>
      </c>
      <c r="E166">
        <v>2.361111111111111E-2</v>
      </c>
    </row>
    <row r="167" spans="1:5" x14ac:dyDescent="0.2">
      <c r="A167" t="s">
        <v>10556</v>
      </c>
      <c r="B167" t="s">
        <v>2814</v>
      </c>
      <c r="C167" t="s">
        <v>1580</v>
      </c>
      <c r="D167" t="s">
        <v>2792</v>
      </c>
      <c r="E167">
        <v>3.888888888888889E-2</v>
      </c>
    </row>
    <row r="168" spans="1:5" x14ac:dyDescent="0.2">
      <c r="A168" t="s">
        <v>10557</v>
      </c>
      <c r="B168" t="s">
        <v>2816</v>
      </c>
      <c r="C168" t="s">
        <v>1580</v>
      </c>
      <c r="D168" t="s">
        <v>2792</v>
      </c>
      <c r="E168">
        <v>2.013888888888889E-2</v>
      </c>
    </row>
    <row r="169" spans="1:5" x14ac:dyDescent="0.2">
      <c r="A169" t="s">
        <v>10558</v>
      </c>
      <c r="B169" t="s">
        <v>2818</v>
      </c>
      <c r="C169" t="s">
        <v>1580</v>
      </c>
      <c r="D169" t="s">
        <v>2792</v>
      </c>
      <c r="E169">
        <v>2.6388888888888889E-2</v>
      </c>
    </row>
    <row r="170" spans="1:5" x14ac:dyDescent="0.2">
      <c r="A170" t="s">
        <v>10559</v>
      </c>
      <c r="B170" t="s">
        <v>2820</v>
      </c>
      <c r="C170" t="s">
        <v>1580</v>
      </c>
      <c r="D170" t="s">
        <v>2792</v>
      </c>
      <c r="E170">
        <v>2.013888888888889E-2</v>
      </c>
    </row>
    <row r="171" spans="1:5" x14ac:dyDescent="0.2">
      <c r="A171" t="s">
        <v>10560</v>
      </c>
      <c r="B171" t="s">
        <v>2822</v>
      </c>
      <c r="C171" t="s">
        <v>1580</v>
      </c>
      <c r="D171" t="s">
        <v>2792</v>
      </c>
      <c r="E171" t="s">
        <v>2823</v>
      </c>
    </row>
    <row r="172" spans="1:5" x14ac:dyDescent="0.2">
      <c r="A172" t="s">
        <v>10561</v>
      </c>
      <c r="B172" t="s">
        <v>2825</v>
      </c>
      <c r="C172" t="s">
        <v>1580</v>
      </c>
      <c r="D172" t="s">
        <v>2792</v>
      </c>
      <c r="E172">
        <v>2.4305555555555556E-2</v>
      </c>
    </row>
    <row r="173" spans="1:5" x14ac:dyDescent="0.2">
      <c r="A173" t="s">
        <v>10562</v>
      </c>
      <c r="B173" t="s">
        <v>2786</v>
      </c>
      <c r="C173" t="s">
        <v>1580</v>
      </c>
      <c r="D173" t="s">
        <v>2792</v>
      </c>
      <c r="E173">
        <v>2.0833333333333332E-2</v>
      </c>
    </row>
    <row r="174" spans="1:5" x14ac:dyDescent="0.2">
      <c r="A174" t="s">
        <v>10563</v>
      </c>
      <c r="B174" t="s">
        <v>2787</v>
      </c>
      <c r="C174" t="s">
        <v>1580</v>
      </c>
      <c r="D174" t="s">
        <v>2792</v>
      </c>
      <c r="E174">
        <v>3.0555555555555555E-2</v>
      </c>
    </row>
    <row r="175" spans="1:5" x14ac:dyDescent="0.2">
      <c r="A175" t="s">
        <v>10564</v>
      </c>
      <c r="B175" t="s">
        <v>2829</v>
      </c>
      <c r="C175" t="s">
        <v>1580</v>
      </c>
      <c r="D175" t="s">
        <v>2792</v>
      </c>
      <c r="E175">
        <v>4.7916666666666663E-2</v>
      </c>
    </row>
    <row r="176" spans="1:5" x14ac:dyDescent="0.2">
      <c r="A176" t="s">
        <v>10565</v>
      </c>
      <c r="B176" t="s">
        <v>2831</v>
      </c>
      <c r="C176" t="s">
        <v>1580</v>
      </c>
      <c r="D176" t="s">
        <v>2792</v>
      </c>
      <c r="E176">
        <v>6.8750000000000006E-2</v>
      </c>
    </row>
    <row r="177" spans="1:5" x14ac:dyDescent="0.2">
      <c r="A177" t="s">
        <v>10566</v>
      </c>
      <c r="B177" t="s">
        <v>2833</v>
      </c>
      <c r="C177" t="s">
        <v>1580</v>
      </c>
      <c r="D177" t="s">
        <v>2792</v>
      </c>
      <c r="E177">
        <v>6.1805555555555558E-2</v>
      </c>
    </row>
    <row r="178" spans="1:5" x14ac:dyDescent="0.2">
      <c r="A178" t="s">
        <v>10567</v>
      </c>
      <c r="B178" t="s">
        <v>2835</v>
      </c>
      <c r="C178" t="s">
        <v>1580</v>
      </c>
      <c r="D178" t="s">
        <v>2792</v>
      </c>
      <c r="E178">
        <v>2.0833333333333332E-2</v>
      </c>
    </row>
    <row r="179" spans="1:5" x14ac:dyDescent="0.2">
      <c r="A179" t="s">
        <v>10568</v>
      </c>
      <c r="B179" t="s">
        <v>2789</v>
      </c>
      <c r="C179" t="s">
        <v>1580</v>
      </c>
      <c r="D179" t="s">
        <v>2792</v>
      </c>
      <c r="E179">
        <v>3.4722222222222224E-2</v>
      </c>
    </row>
    <row r="180" spans="1:5" x14ac:dyDescent="0.2">
      <c r="A180" t="s">
        <v>10569</v>
      </c>
      <c r="B180" t="s">
        <v>2838</v>
      </c>
      <c r="C180" t="s">
        <v>1580</v>
      </c>
      <c r="D180" t="s">
        <v>2792</v>
      </c>
      <c r="E180">
        <v>0.15416666666666667</v>
      </c>
    </row>
    <row r="181" spans="1:5" x14ac:dyDescent="0.2">
      <c r="A181" t="s">
        <v>10570</v>
      </c>
      <c r="B181" t="s">
        <v>2840</v>
      </c>
      <c r="C181" t="s">
        <v>1580</v>
      </c>
      <c r="D181" t="s">
        <v>2792</v>
      </c>
      <c r="E181">
        <v>9.375E-2</v>
      </c>
    </row>
    <row r="182" spans="1:5" x14ac:dyDescent="0.2">
      <c r="A182" t="s">
        <v>3199</v>
      </c>
      <c r="B182" t="s">
        <v>2780</v>
      </c>
      <c r="C182" t="s">
        <v>2776</v>
      </c>
      <c r="D182" t="s">
        <v>2793</v>
      </c>
      <c r="E182">
        <v>66.5</v>
      </c>
    </row>
    <row r="183" spans="1:5" x14ac:dyDescent="0.2">
      <c r="A183" t="s">
        <v>3200</v>
      </c>
      <c r="B183" t="s">
        <v>2794</v>
      </c>
      <c r="C183" t="s">
        <v>2776</v>
      </c>
      <c r="D183" t="s">
        <v>2793</v>
      </c>
      <c r="E183">
        <v>70.183524904214565</v>
      </c>
    </row>
    <row r="184" spans="1:5" x14ac:dyDescent="0.2">
      <c r="A184" t="s">
        <v>3201</v>
      </c>
      <c r="B184" t="s">
        <v>2785</v>
      </c>
      <c r="C184" t="s">
        <v>2776</v>
      </c>
      <c r="D184" t="s">
        <v>2793</v>
      </c>
      <c r="E184">
        <v>100</v>
      </c>
    </row>
    <row r="185" spans="1:5" x14ac:dyDescent="0.2">
      <c r="A185" t="s">
        <v>3202</v>
      </c>
      <c r="B185" t="s">
        <v>2811</v>
      </c>
      <c r="C185" t="s">
        <v>2776</v>
      </c>
      <c r="D185" t="s">
        <v>2793</v>
      </c>
      <c r="E185">
        <v>66.7</v>
      </c>
    </row>
    <row r="186" spans="1:5" x14ac:dyDescent="0.2">
      <c r="A186" t="s">
        <v>3203</v>
      </c>
      <c r="B186" t="s">
        <v>2788</v>
      </c>
      <c r="C186" t="s">
        <v>2776</v>
      </c>
      <c r="D186" t="s">
        <v>2793</v>
      </c>
      <c r="E186">
        <v>11.5</v>
      </c>
    </row>
    <row r="187" spans="1:5" x14ac:dyDescent="0.2">
      <c r="A187" t="s">
        <v>3204</v>
      </c>
      <c r="B187" t="s">
        <v>2814</v>
      </c>
      <c r="C187" t="s">
        <v>2776</v>
      </c>
      <c r="D187" t="s">
        <v>2793</v>
      </c>
      <c r="E187">
        <v>88.9</v>
      </c>
    </row>
    <row r="188" spans="1:5" x14ac:dyDescent="0.2">
      <c r="A188" t="s">
        <v>3205</v>
      </c>
      <c r="B188" t="s">
        <v>2816</v>
      </c>
      <c r="C188" t="s">
        <v>2776</v>
      </c>
      <c r="D188" t="s">
        <v>2793</v>
      </c>
      <c r="E188">
        <v>81.3</v>
      </c>
    </row>
    <row r="189" spans="1:5" x14ac:dyDescent="0.2">
      <c r="A189" t="s">
        <v>3206</v>
      </c>
      <c r="B189" t="s">
        <v>2818</v>
      </c>
      <c r="C189" t="s">
        <v>2776</v>
      </c>
      <c r="D189" t="s">
        <v>2793</v>
      </c>
      <c r="E189">
        <v>42.1</v>
      </c>
    </row>
    <row r="190" spans="1:5" x14ac:dyDescent="0.2">
      <c r="A190" t="s">
        <v>3207</v>
      </c>
      <c r="B190" t="s">
        <v>2820</v>
      </c>
      <c r="C190" t="s">
        <v>2776</v>
      </c>
      <c r="D190" t="s">
        <v>2793</v>
      </c>
      <c r="E190">
        <v>60</v>
      </c>
    </row>
    <row r="191" spans="1:5" x14ac:dyDescent="0.2">
      <c r="A191" t="s">
        <v>3208</v>
      </c>
      <c r="B191" t="s">
        <v>2822</v>
      </c>
      <c r="C191" t="s">
        <v>2776</v>
      </c>
      <c r="D191" t="s">
        <v>2793</v>
      </c>
      <c r="E191" t="s">
        <v>2823</v>
      </c>
    </row>
    <row r="192" spans="1:5" x14ac:dyDescent="0.2">
      <c r="A192" t="s">
        <v>3209</v>
      </c>
      <c r="B192" t="s">
        <v>2825</v>
      </c>
      <c r="C192" t="s">
        <v>2776</v>
      </c>
      <c r="D192" t="s">
        <v>2793</v>
      </c>
      <c r="E192">
        <v>92.5</v>
      </c>
    </row>
    <row r="193" spans="1:5" x14ac:dyDescent="0.2">
      <c r="A193" t="s">
        <v>3210</v>
      </c>
      <c r="B193" t="s">
        <v>2786</v>
      </c>
      <c r="C193" t="s">
        <v>2776</v>
      </c>
      <c r="D193" t="s">
        <v>2793</v>
      </c>
      <c r="E193">
        <v>68.400000000000006</v>
      </c>
    </row>
    <row r="194" spans="1:5" x14ac:dyDescent="0.2">
      <c r="A194" t="s">
        <v>3211</v>
      </c>
      <c r="B194" t="s">
        <v>2787</v>
      </c>
      <c r="C194" t="s">
        <v>2776</v>
      </c>
      <c r="D194" t="s">
        <v>2793</v>
      </c>
      <c r="E194" t="s">
        <v>2823</v>
      </c>
    </row>
    <row r="195" spans="1:5" x14ac:dyDescent="0.2">
      <c r="A195" t="s">
        <v>3212</v>
      </c>
      <c r="B195" t="s">
        <v>2829</v>
      </c>
      <c r="C195" t="s">
        <v>2776</v>
      </c>
      <c r="D195" t="s">
        <v>2793</v>
      </c>
      <c r="E195">
        <v>50</v>
      </c>
    </row>
    <row r="196" spans="1:5" x14ac:dyDescent="0.2">
      <c r="A196" t="s">
        <v>3213</v>
      </c>
      <c r="B196" t="s">
        <v>2831</v>
      </c>
      <c r="C196" t="s">
        <v>2776</v>
      </c>
      <c r="D196" t="s">
        <v>2793</v>
      </c>
      <c r="E196">
        <v>85.7</v>
      </c>
    </row>
    <row r="197" spans="1:5" x14ac:dyDescent="0.2">
      <c r="A197" t="s">
        <v>3214</v>
      </c>
      <c r="B197" t="s">
        <v>2833</v>
      </c>
      <c r="C197" t="s">
        <v>2776</v>
      </c>
      <c r="D197" t="s">
        <v>2793</v>
      </c>
      <c r="E197" t="s">
        <v>2823</v>
      </c>
    </row>
    <row r="198" spans="1:5" x14ac:dyDescent="0.2">
      <c r="A198" t="s">
        <v>3215</v>
      </c>
      <c r="B198" t="s">
        <v>2835</v>
      </c>
      <c r="C198" t="s">
        <v>2776</v>
      </c>
      <c r="D198" t="s">
        <v>2793</v>
      </c>
      <c r="E198">
        <v>62.5</v>
      </c>
    </row>
    <row r="199" spans="1:5" x14ac:dyDescent="0.2">
      <c r="A199" t="s">
        <v>3216</v>
      </c>
      <c r="B199" t="s">
        <v>2789</v>
      </c>
      <c r="C199" t="s">
        <v>2776</v>
      </c>
      <c r="D199" t="s">
        <v>2793</v>
      </c>
      <c r="E199">
        <v>75</v>
      </c>
    </row>
    <row r="200" spans="1:5" x14ac:dyDescent="0.2">
      <c r="A200" t="s">
        <v>3217</v>
      </c>
      <c r="B200" t="s">
        <v>2838</v>
      </c>
      <c r="C200" t="s">
        <v>2776</v>
      </c>
      <c r="D200" t="s">
        <v>2793</v>
      </c>
      <c r="E200">
        <v>85.2</v>
      </c>
    </row>
    <row r="201" spans="1:5" x14ac:dyDescent="0.2">
      <c r="A201" t="s">
        <v>3218</v>
      </c>
      <c r="B201" t="s">
        <v>2840</v>
      </c>
      <c r="C201" t="s">
        <v>2776</v>
      </c>
      <c r="D201" t="s">
        <v>2793</v>
      </c>
      <c r="E201">
        <v>98</v>
      </c>
    </row>
    <row r="202" spans="1:5" x14ac:dyDescent="0.2">
      <c r="A202" t="s">
        <v>3279</v>
      </c>
      <c r="B202" t="s">
        <v>2780</v>
      </c>
      <c r="C202" t="s">
        <v>2776</v>
      </c>
      <c r="D202" t="s">
        <v>2791</v>
      </c>
      <c r="E202">
        <v>68.3</v>
      </c>
    </row>
    <row r="203" spans="1:5" x14ac:dyDescent="0.2">
      <c r="A203" t="s">
        <v>3280</v>
      </c>
      <c r="B203" t="s">
        <v>2794</v>
      </c>
      <c r="C203" t="s">
        <v>2776</v>
      </c>
      <c r="D203" t="s">
        <v>2791</v>
      </c>
      <c r="E203">
        <v>81.528751974723534</v>
      </c>
    </row>
    <row r="204" spans="1:5" x14ac:dyDescent="0.2">
      <c r="A204" t="s">
        <v>3281</v>
      </c>
      <c r="B204" t="s">
        <v>2785</v>
      </c>
      <c r="C204" t="s">
        <v>2776</v>
      </c>
      <c r="D204" t="s">
        <v>2791</v>
      </c>
      <c r="E204">
        <v>100</v>
      </c>
    </row>
    <row r="205" spans="1:5" x14ac:dyDescent="0.2">
      <c r="A205" t="s">
        <v>3282</v>
      </c>
      <c r="B205" t="s">
        <v>2811</v>
      </c>
      <c r="C205" t="s">
        <v>2776</v>
      </c>
      <c r="D205" t="s">
        <v>2791</v>
      </c>
      <c r="E205" t="s">
        <v>2823</v>
      </c>
    </row>
    <row r="206" spans="1:5" x14ac:dyDescent="0.2">
      <c r="A206" t="s">
        <v>3283</v>
      </c>
      <c r="B206" t="s">
        <v>2788</v>
      </c>
      <c r="C206" t="s">
        <v>2776</v>
      </c>
      <c r="D206" t="s">
        <v>2791</v>
      </c>
      <c r="E206">
        <v>5.6</v>
      </c>
    </row>
    <row r="207" spans="1:5" x14ac:dyDescent="0.2">
      <c r="A207" t="s">
        <v>3284</v>
      </c>
      <c r="B207" t="s">
        <v>2814</v>
      </c>
      <c r="C207" t="s">
        <v>2776</v>
      </c>
      <c r="D207" t="s">
        <v>2791</v>
      </c>
      <c r="E207" t="s">
        <v>2823</v>
      </c>
    </row>
    <row r="208" spans="1:5" x14ac:dyDescent="0.2">
      <c r="A208" t="s">
        <v>3285</v>
      </c>
      <c r="B208" t="s">
        <v>2816</v>
      </c>
      <c r="C208" t="s">
        <v>2776</v>
      </c>
      <c r="D208" t="s">
        <v>2791</v>
      </c>
      <c r="E208">
        <v>100</v>
      </c>
    </row>
    <row r="209" spans="1:5" x14ac:dyDescent="0.2">
      <c r="A209" t="s">
        <v>3286</v>
      </c>
      <c r="B209" t="s">
        <v>2818</v>
      </c>
      <c r="C209" t="s">
        <v>2776</v>
      </c>
      <c r="D209" t="s">
        <v>2791</v>
      </c>
      <c r="E209">
        <v>31</v>
      </c>
    </row>
    <row r="210" spans="1:5" x14ac:dyDescent="0.2">
      <c r="A210" t="s">
        <v>3287</v>
      </c>
      <c r="B210" t="s">
        <v>2820</v>
      </c>
      <c r="C210" t="s">
        <v>2776</v>
      </c>
      <c r="D210" t="s">
        <v>2791</v>
      </c>
      <c r="E210">
        <v>91.9</v>
      </c>
    </row>
    <row r="211" spans="1:5" x14ac:dyDescent="0.2">
      <c r="A211" t="s">
        <v>3288</v>
      </c>
      <c r="B211" t="s">
        <v>2822</v>
      </c>
      <c r="C211" t="s">
        <v>2776</v>
      </c>
      <c r="D211" t="s">
        <v>2791</v>
      </c>
      <c r="E211" t="s">
        <v>2823</v>
      </c>
    </row>
    <row r="212" spans="1:5" x14ac:dyDescent="0.2">
      <c r="A212" t="s">
        <v>3289</v>
      </c>
      <c r="B212" t="s">
        <v>2825</v>
      </c>
      <c r="C212" t="s">
        <v>2776</v>
      </c>
      <c r="D212" t="s">
        <v>2791</v>
      </c>
      <c r="E212">
        <v>91.9</v>
      </c>
    </row>
    <row r="213" spans="1:5" x14ac:dyDescent="0.2">
      <c r="A213" t="s">
        <v>3290</v>
      </c>
      <c r="B213" t="s">
        <v>2786</v>
      </c>
      <c r="C213" t="s">
        <v>2776</v>
      </c>
      <c r="D213" t="s">
        <v>2791</v>
      </c>
      <c r="E213">
        <v>62.5</v>
      </c>
    </row>
    <row r="214" spans="1:5" x14ac:dyDescent="0.2">
      <c r="A214" t="s">
        <v>3291</v>
      </c>
      <c r="B214" t="s">
        <v>2787</v>
      </c>
      <c r="C214" t="s">
        <v>2776</v>
      </c>
      <c r="D214" t="s">
        <v>2791</v>
      </c>
      <c r="E214">
        <v>100</v>
      </c>
    </row>
    <row r="215" spans="1:5" x14ac:dyDescent="0.2">
      <c r="A215" t="s">
        <v>3292</v>
      </c>
      <c r="B215" t="s">
        <v>2829</v>
      </c>
      <c r="C215" t="s">
        <v>2776</v>
      </c>
      <c r="D215" t="s">
        <v>2791</v>
      </c>
      <c r="E215">
        <v>55.6</v>
      </c>
    </row>
    <row r="216" spans="1:5" x14ac:dyDescent="0.2">
      <c r="A216" t="s">
        <v>3293</v>
      </c>
      <c r="B216" t="s">
        <v>2831</v>
      </c>
      <c r="C216" t="s">
        <v>2776</v>
      </c>
      <c r="D216" t="s">
        <v>2791</v>
      </c>
      <c r="E216">
        <v>87.9</v>
      </c>
    </row>
    <row r="217" spans="1:5" x14ac:dyDescent="0.2">
      <c r="A217" t="s">
        <v>3294</v>
      </c>
      <c r="B217" t="s">
        <v>2833</v>
      </c>
      <c r="C217" t="s">
        <v>2776</v>
      </c>
      <c r="D217" t="s">
        <v>2791</v>
      </c>
      <c r="E217" t="s">
        <v>2823</v>
      </c>
    </row>
    <row r="218" spans="1:5" x14ac:dyDescent="0.2">
      <c r="A218" t="s">
        <v>3295</v>
      </c>
      <c r="B218" t="s">
        <v>2835</v>
      </c>
      <c r="C218" t="s">
        <v>2776</v>
      </c>
      <c r="D218" t="s">
        <v>2791</v>
      </c>
      <c r="E218">
        <v>87.5</v>
      </c>
    </row>
    <row r="219" spans="1:5" x14ac:dyDescent="0.2">
      <c r="A219" t="s">
        <v>3296</v>
      </c>
      <c r="B219" t="s">
        <v>2789</v>
      </c>
      <c r="C219" t="s">
        <v>2776</v>
      </c>
      <c r="D219" t="s">
        <v>2791</v>
      </c>
      <c r="E219">
        <v>100</v>
      </c>
    </row>
    <row r="220" spans="1:5" x14ac:dyDescent="0.2">
      <c r="A220" t="s">
        <v>3297</v>
      </c>
      <c r="B220" t="s">
        <v>2838</v>
      </c>
      <c r="C220" t="s">
        <v>2776</v>
      </c>
      <c r="D220" t="s">
        <v>2791</v>
      </c>
      <c r="E220">
        <v>95.2</v>
      </c>
    </row>
    <row r="221" spans="1:5" x14ac:dyDescent="0.2">
      <c r="A221" t="s">
        <v>3298</v>
      </c>
      <c r="B221" t="s">
        <v>2840</v>
      </c>
      <c r="C221" t="s">
        <v>2776</v>
      </c>
      <c r="D221" t="s">
        <v>2791</v>
      </c>
      <c r="E221">
        <v>98.6</v>
      </c>
    </row>
    <row r="222" spans="1:5" x14ac:dyDescent="0.2">
      <c r="A222" t="s">
        <v>3359</v>
      </c>
      <c r="B222" t="s">
        <v>2780</v>
      </c>
      <c r="C222" t="s">
        <v>2776</v>
      </c>
      <c r="D222" t="s">
        <v>2792</v>
      </c>
      <c r="E222">
        <v>74.599999999999994</v>
      </c>
    </row>
    <row r="223" spans="1:5" x14ac:dyDescent="0.2">
      <c r="A223" t="s">
        <v>3360</v>
      </c>
      <c r="B223" t="s">
        <v>2794</v>
      </c>
      <c r="C223" t="s">
        <v>2776</v>
      </c>
      <c r="D223" t="s">
        <v>2792</v>
      </c>
      <c r="E223">
        <v>84.880353356890453</v>
      </c>
    </row>
    <row r="224" spans="1:5" x14ac:dyDescent="0.2">
      <c r="A224" t="s">
        <v>3361</v>
      </c>
      <c r="B224" t="s">
        <v>2785</v>
      </c>
      <c r="C224" t="s">
        <v>2776</v>
      </c>
      <c r="D224" t="s">
        <v>2792</v>
      </c>
      <c r="E224">
        <v>100</v>
      </c>
    </row>
    <row r="225" spans="1:5" x14ac:dyDescent="0.2">
      <c r="A225" t="s">
        <v>3362</v>
      </c>
      <c r="B225" t="s">
        <v>2811</v>
      </c>
      <c r="C225" t="s">
        <v>2776</v>
      </c>
      <c r="D225" t="s">
        <v>2792</v>
      </c>
      <c r="E225">
        <v>66.7</v>
      </c>
    </row>
    <row r="226" spans="1:5" x14ac:dyDescent="0.2">
      <c r="A226" t="s">
        <v>3363</v>
      </c>
      <c r="B226" t="s">
        <v>2788</v>
      </c>
      <c r="C226" t="s">
        <v>2776</v>
      </c>
      <c r="D226" t="s">
        <v>2792</v>
      </c>
      <c r="E226">
        <v>81.3</v>
      </c>
    </row>
    <row r="227" spans="1:5" x14ac:dyDescent="0.2">
      <c r="A227" t="s">
        <v>3364</v>
      </c>
      <c r="B227" t="s">
        <v>2814</v>
      </c>
      <c r="C227" t="s">
        <v>2776</v>
      </c>
      <c r="D227" t="s">
        <v>2792</v>
      </c>
      <c r="E227">
        <v>100</v>
      </c>
    </row>
    <row r="228" spans="1:5" x14ac:dyDescent="0.2">
      <c r="A228" t="s">
        <v>3365</v>
      </c>
      <c r="B228" t="s">
        <v>2816</v>
      </c>
      <c r="C228" t="s">
        <v>2776</v>
      </c>
      <c r="D228" t="s">
        <v>2792</v>
      </c>
      <c r="E228">
        <v>81</v>
      </c>
    </row>
    <row r="229" spans="1:5" x14ac:dyDescent="0.2">
      <c r="A229" t="s">
        <v>3366</v>
      </c>
      <c r="B229" t="s">
        <v>2818</v>
      </c>
      <c r="C229" t="s">
        <v>2776</v>
      </c>
      <c r="D229" t="s">
        <v>2792</v>
      </c>
      <c r="E229">
        <v>26.2</v>
      </c>
    </row>
    <row r="230" spans="1:5" x14ac:dyDescent="0.2">
      <c r="A230" t="s">
        <v>3367</v>
      </c>
      <c r="B230" t="s">
        <v>2820</v>
      </c>
      <c r="C230" t="s">
        <v>2776</v>
      </c>
      <c r="D230" t="s">
        <v>2792</v>
      </c>
      <c r="E230">
        <v>61.5</v>
      </c>
    </row>
    <row r="231" spans="1:5" x14ac:dyDescent="0.2">
      <c r="A231" t="s">
        <v>3368</v>
      </c>
      <c r="B231" t="s">
        <v>2822</v>
      </c>
      <c r="C231" t="s">
        <v>2776</v>
      </c>
      <c r="D231" t="s">
        <v>2792</v>
      </c>
      <c r="E231" t="s">
        <v>2823</v>
      </c>
    </row>
    <row r="232" spans="1:5" x14ac:dyDescent="0.2">
      <c r="A232" t="s">
        <v>3369</v>
      </c>
      <c r="B232" t="s">
        <v>2825</v>
      </c>
      <c r="C232" t="s">
        <v>2776</v>
      </c>
      <c r="D232" t="s">
        <v>2792</v>
      </c>
      <c r="E232">
        <v>95.7</v>
      </c>
    </row>
    <row r="233" spans="1:5" x14ac:dyDescent="0.2">
      <c r="A233" t="s">
        <v>3370</v>
      </c>
      <c r="B233" t="s">
        <v>2786</v>
      </c>
      <c r="C233" t="s">
        <v>2776</v>
      </c>
      <c r="D233" t="s">
        <v>2792</v>
      </c>
      <c r="E233">
        <v>50</v>
      </c>
    </row>
    <row r="234" spans="1:5" x14ac:dyDescent="0.2">
      <c r="A234" t="s">
        <v>3371</v>
      </c>
      <c r="B234" t="s">
        <v>2787</v>
      </c>
      <c r="C234" t="s">
        <v>2776</v>
      </c>
      <c r="D234" t="s">
        <v>2792</v>
      </c>
      <c r="E234">
        <v>100</v>
      </c>
    </row>
    <row r="235" spans="1:5" x14ac:dyDescent="0.2">
      <c r="A235" t="s">
        <v>3372</v>
      </c>
      <c r="B235" t="s">
        <v>2829</v>
      </c>
      <c r="C235" t="s">
        <v>2776</v>
      </c>
      <c r="D235" t="s">
        <v>2792</v>
      </c>
      <c r="E235">
        <v>85</v>
      </c>
    </row>
    <row r="236" spans="1:5" x14ac:dyDescent="0.2">
      <c r="A236" t="s">
        <v>3373</v>
      </c>
      <c r="B236" t="s">
        <v>2831</v>
      </c>
      <c r="C236" t="s">
        <v>2776</v>
      </c>
      <c r="D236" t="s">
        <v>2792</v>
      </c>
      <c r="E236">
        <v>92</v>
      </c>
    </row>
    <row r="237" spans="1:5" x14ac:dyDescent="0.2">
      <c r="A237" t="s">
        <v>3374</v>
      </c>
      <c r="B237" t="s">
        <v>2833</v>
      </c>
      <c r="C237" t="s">
        <v>2776</v>
      </c>
      <c r="D237" t="s">
        <v>2792</v>
      </c>
      <c r="E237">
        <v>93.8</v>
      </c>
    </row>
    <row r="238" spans="1:5" x14ac:dyDescent="0.2">
      <c r="A238" t="s">
        <v>3375</v>
      </c>
      <c r="B238" t="s">
        <v>2835</v>
      </c>
      <c r="C238" t="s">
        <v>2776</v>
      </c>
      <c r="D238" t="s">
        <v>2792</v>
      </c>
      <c r="E238">
        <v>80</v>
      </c>
    </row>
    <row r="239" spans="1:5" x14ac:dyDescent="0.2">
      <c r="A239" t="s">
        <v>3376</v>
      </c>
      <c r="B239" t="s">
        <v>2789</v>
      </c>
      <c r="C239" t="s">
        <v>2776</v>
      </c>
      <c r="D239" t="s">
        <v>2792</v>
      </c>
      <c r="E239">
        <v>100</v>
      </c>
    </row>
    <row r="240" spans="1:5" x14ac:dyDescent="0.2">
      <c r="A240" t="s">
        <v>3377</v>
      </c>
      <c r="B240" t="s">
        <v>2838</v>
      </c>
      <c r="C240" t="s">
        <v>2776</v>
      </c>
      <c r="D240" t="s">
        <v>2792</v>
      </c>
      <c r="E240">
        <v>100</v>
      </c>
    </row>
    <row r="241" spans="1:5" x14ac:dyDescent="0.2">
      <c r="A241" t="s">
        <v>3378</v>
      </c>
      <c r="B241" t="s">
        <v>2840</v>
      </c>
      <c r="C241" t="s">
        <v>2776</v>
      </c>
      <c r="D241" t="s">
        <v>2792</v>
      </c>
      <c r="E241">
        <v>100</v>
      </c>
    </row>
    <row r="242" spans="1:5" x14ac:dyDescent="0.2">
      <c r="A242" t="s">
        <v>3219</v>
      </c>
      <c r="B242" t="s">
        <v>2780</v>
      </c>
      <c r="C242" t="s">
        <v>2777</v>
      </c>
      <c r="D242" t="s">
        <v>2793</v>
      </c>
      <c r="E242">
        <v>24.5</v>
      </c>
    </row>
    <row r="243" spans="1:5" x14ac:dyDescent="0.2">
      <c r="A243" t="s">
        <v>3220</v>
      </c>
      <c r="B243" t="s">
        <v>2794</v>
      </c>
      <c r="C243" t="s">
        <v>2777</v>
      </c>
      <c r="D243" t="s">
        <v>2793</v>
      </c>
      <c r="E243">
        <v>16.632279693486591</v>
      </c>
    </row>
    <row r="244" spans="1:5" x14ac:dyDescent="0.2">
      <c r="A244" t="s">
        <v>3221</v>
      </c>
      <c r="B244" t="s">
        <v>2785</v>
      </c>
      <c r="C244" t="s">
        <v>2777</v>
      </c>
      <c r="D244" t="s">
        <v>2793</v>
      </c>
      <c r="E244">
        <v>27.4</v>
      </c>
    </row>
    <row r="245" spans="1:5" x14ac:dyDescent="0.2">
      <c r="A245" t="s">
        <v>3222</v>
      </c>
      <c r="B245" t="s">
        <v>2811</v>
      </c>
      <c r="C245" t="s">
        <v>2777</v>
      </c>
      <c r="D245" t="s">
        <v>2793</v>
      </c>
      <c r="E245">
        <v>18.5</v>
      </c>
    </row>
    <row r="246" spans="1:5" x14ac:dyDescent="0.2">
      <c r="A246" t="s">
        <v>3223</v>
      </c>
      <c r="B246" t="s">
        <v>2788</v>
      </c>
      <c r="C246" t="s">
        <v>2777</v>
      </c>
      <c r="D246" t="s">
        <v>2793</v>
      </c>
      <c r="E246">
        <v>14.3</v>
      </c>
    </row>
    <row r="247" spans="1:5" x14ac:dyDescent="0.2">
      <c r="A247" t="s">
        <v>3224</v>
      </c>
      <c r="B247" t="s">
        <v>2814</v>
      </c>
      <c r="C247" t="s">
        <v>2777</v>
      </c>
      <c r="D247" t="s">
        <v>2793</v>
      </c>
      <c r="E247">
        <v>12</v>
      </c>
    </row>
    <row r="248" spans="1:5" x14ac:dyDescent="0.2">
      <c r="A248" t="s">
        <v>3225</v>
      </c>
      <c r="B248" t="s">
        <v>2816</v>
      </c>
      <c r="C248" t="s">
        <v>2777</v>
      </c>
      <c r="D248" t="s">
        <v>2793</v>
      </c>
      <c r="E248">
        <v>0</v>
      </c>
    </row>
    <row r="249" spans="1:5" x14ac:dyDescent="0.2">
      <c r="A249" t="s">
        <v>3226</v>
      </c>
      <c r="B249" t="s">
        <v>2818</v>
      </c>
      <c r="C249" t="s">
        <v>2777</v>
      </c>
      <c r="D249" t="s">
        <v>2793</v>
      </c>
      <c r="E249">
        <v>33.799999999999997</v>
      </c>
    </row>
    <row r="250" spans="1:5" x14ac:dyDescent="0.2">
      <c r="A250" t="s">
        <v>3227</v>
      </c>
      <c r="B250" t="s">
        <v>2820</v>
      </c>
      <c r="C250" t="s">
        <v>2777</v>
      </c>
      <c r="D250" t="s">
        <v>2793</v>
      </c>
      <c r="E250">
        <v>22.6</v>
      </c>
    </row>
    <row r="251" spans="1:5" x14ac:dyDescent="0.2">
      <c r="A251" t="s">
        <v>3228</v>
      </c>
      <c r="B251" t="s">
        <v>2822</v>
      </c>
      <c r="C251" t="s">
        <v>2777</v>
      </c>
      <c r="D251" t="s">
        <v>2793</v>
      </c>
      <c r="E251" t="s">
        <v>2823</v>
      </c>
    </row>
    <row r="252" spans="1:5" x14ac:dyDescent="0.2">
      <c r="A252" t="s">
        <v>3229</v>
      </c>
      <c r="B252" t="s">
        <v>2825</v>
      </c>
      <c r="C252" t="s">
        <v>2777</v>
      </c>
      <c r="D252" t="s">
        <v>2793</v>
      </c>
      <c r="E252">
        <v>11.6</v>
      </c>
    </row>
    <row r="253" spans="1:5" x14ac:dyDescent="0.2">
      <c r="A253" t="s">
        <v>3230</v>
      </c>
      <c r="B253" t="s">
        <v>2786</v>
      </c>
      <c r="C253" t="s">
        <v>2777</v>
      </c>
      <c r="D253" t="s">
        <v>2793</v>
      </c>
      <c r="E253">
        <v>25.9</v>
      </c>
    </row>
    <row r="254" spans="1:5" x14ac:dyDescent="0.2">
      <c r="A254" t="s">
        <v>3231</v>
      </c>
      <c r="B254" t="s">
        <v>2787</v>
      </c>
      <c r="C254" t="s">
        <v>2777</v>
      </c>
      <c r="D254" t="s">
        <v>2793</v>
      </c>
      <c r="E254" t="s">
        <v>2823</v>
      </c>
    </row>
    <row r="255" spans="1:5" x14ac:dyDescent="0.2">
      <c r="A255" t="s">
        <v>3232</v>
      </c>
      <c r="B255" t="s">
        <v>2829</v>
      </c>
      <c r="C255" t="s">
        <v>2777</v>
      </c>
      <c r="D255" t="s">
        <v>2793</v>
      </c>
      <c r="E255">
        <v>10.3</v>
      </c>
    </row>
    <row r="256" spans="1:5" x14ac:dyDescent="0.2">
      <c r="A256" t="s">
        <v>3233</v>
      </c>
      <c r="B256" t="s">
        <v>2831</v>
      </c>
      <c r="C256" t="s">
        <v>2777</v>
      </c>
      <c r="D256" t="s">
        <v>2793</v>
      </c>
      <c r="E256">
        <v>18.3</v>
      </c>
    </row>
    <row r="257" spans="1:5" x14ac:dyDescent="0.2">
      <c r="A257" t="s">
        <v>3234</v>
      </c>
      <c r="B257" t="s">
        <v>2833</v>
      </c>
      <c r="C257" t="s">
        <v>2777</v>
      </c>
      <c r="D257" t="s">
        <v>2793</v>
      </c>
      <c r="E257" t="s">
        <v>2823</v>
      </c>
    </row>
    <row r="258" spans="1:5" x14ac:dyDescent="0.2">
      <c r="A258" t="s">
        <v>3235</v>
      </c>
      <c r="B258" t="s">
        <v>2835</v>
      </c>
      <c r="C258" t="s">
        <v>2777</v>
      </c>
      <c r="D258" t="s">
        <v>2793</v>
      </c>
      <c r="E258">
        <v>28.1</v>
      </c>
    </row>
    <row r="259" spans="1:5" x14ac:dyDescent="0.2">
      <c r="A259" t="s">
        <v>3236</v>
      </c>
      <c r="B259" t="s">
        <v>2789</v>
      </c>
      <c r="C259" t="s">
        <v>2777</v>
      </c>
      <c r="D259" t="s">
        <v>2793</v>
      </c>
      <c r="E259">
        <v>0</v>
      </c>
    </row>
    <row r="260" spans="1:5" x14ac:dyDescent="0.2">
      <c r="A260" t="s">
        <v>3237</v>
      </c>
      <c r="B260" t="s">
        <v>2838</v>
      </c>
      <c r="C260" t="s">
        <v>2777</v>
      </c>
      <c r="D260" t="s">
        <v>2793</v>
      </c>
      <c r="E260">
        <v>4.9000000000000004</v>
      </c>
    </row>
    <row r="261" spans="1:5" x14ac:dyDescent="0.2">
      <c r="A261" t="s">
        <v>3238</v>
      </c>
      <c r="B261" t="s">
        <v>2840</v>
      </c>
      <c r="C261" t="s">
        <v>2777</v>
      </c>
      <c r="D261" t="s">
        <v>2793</v>
      </c>
      <c r="E261">
        <v>0</v>
      </c>
    </row>
    <row r="262" spans="1:5" x14ac:dyDescent="0.2">
      <c r="A262" t="s">
        <v>3299</v>
      </c>
      <c r="B262" t="s">
        <v>2780</v>
      </c>
      <c r="C262" t="s">
        <v>2777</v>
      </c>
      <c r="D262" t="s">
        <v>2791</v>
      </c>
      <c r="E262">
        <v>24.8</v>
      </c>
    </row>
    <row r="263" spans="1:5" x14ac:dyDescent="0.2">
      <c r="A263" t="s">
        <v>3300</v>
      </c>
      <c r="B263" t="s">
        <v>2794</v>
      </c>
      <c r="C263" t="s">
        <v>2777</v>
      </c>
      <c r="D263" t="s">
        <v>2791</v>
      </c>
      <c r="E263">
        <v>19.155845181674568</v>
      </c>
    </row>
    <row r="264" spans="1:5" x14ac:dyDescent="0.2">
      <c r="A264" t="s">
        <v>3301</v>
      </c>
      <c r="B264" t="s">
        <v>2785</v>
      </c>
      <c r="C264" t="s">
        <v>2777</v>
      </c>
      <c r="D264" t="s">
        <v>2791</v>
      </c>
      <c r="E264">
        <v>37.200000000000003</v>
      </c>
    </row>
    <row r="265" spans="1:5" x14ac:dyDescent="0.2">
      <c r="A265" t="s">
        <v>3302</v>
      </c>
      <c r="B265" t="s">
        <v>2811</v>
      </c>
      <c r="C265" t="s">
        <v>2777</v>
      </c>
      <c r="D265" t="s">
        <v>2791</v>
      </c>
      <c r="E265" t="s">
        <v>2823</v>
      </c>
    </row>
    <row r="266" spans="1:5" x14ac:dyDescent="0.2">
      <c r="A266" t="s">
        <v>3303</v>
      </c>
      <c r="B266" t="s">
        <v>2788</v>
      </c>
      <c r="C266" t="s">
        <v>2777</v>
      </c>
      <c r="D266" t="s">
        <v>2791</v>
      </c>
      <c r="E266">
        <v>18</v>
      </c>
    </row>
    <row r="267" spans="1:5" x14ac:dyDescent="0.2">
      <c r="A267" t="s">
        <v>3304</v>
      </c>
      <c r="B267" t="s">
        <v>2814</v>
      </c>
      <c r="C267" t="s">
        <v>2777</v>
      </c>
      <c r="D267" t="s">
        <v>2791</v>
      </c>
      <c r="E267" t="s">
        <v>2823</v>
      </c>
    </row>
    <row r="268" spans="1:5" x14ac:dyDescent="0.2">
      <c r="A268" t="s">
        <v>3305</v>
      </c>
      <c r="B268" t="s">
        <v>2816</v>
      </c>
      <c r="C268" t="s">
        <v>2777</v>
      </c>
      <c r="D268" t="s">
        <v>2791</v>
      </c>
      <c r="E268">
        <v>0</v>
      </c>
    </row>
    <row r="269" spans="1:5" x14ac:dyDescent="0.2">
      <c r="A269" t="s">
        <v>3306</v>
      </c>
      <c r="B269" t="s">
        <v>2818</v>
      </c>
      <c r="C269" t="s">
        <v>2777</v>
      </c>
      <c r="D269" t="s">
        <v>2791</v>
      </c>
      <c r="E269">
        <v>41.8</v>
      </c>
    </row>
    <row r="270" spans="1:5" x14ac:dyDescent="0.2">
      <c r="A270" t="s">
        <v>3307</v>
      </c>
      <c r="B270" t="s">
        <v>2820</v>
      </c>
      <c r="C270" t="s">
        <v>2777</v>
      </c>
      <c r="D270" t="s">
        <v>2791</v>
      </c>
      <c r="E270">
        <v>39.1</v>
      </c>
    </row>
    <row r="271" spans="1:5" x14ac:dyDescent="0.2">
      <c r="A271" t="s">
        <v>3308</v>
      </c>
      <c r="B271" t="s">
        <v>2822</v>
      </c>
      <c r="C271" t="s">
        <v>2777</v>
      </c>
      <c r="D271" t="s">
        <v>2791</v>
      </c>
      <c r="E271" t="s">
        <v>2823</v>
      </c>
    </row>
    <row r="272" spans="1:5" x14ac:dyDescent="0.2">
      <c r="A272" t="s">
        <v>3309</v>
      </c>
      <c r="B272" t="s">
        <v>2825</v>
      </c>
      <c r="C272" t="s">
        <v>2777</v>
      </c>
      <c r="D272" t="s">
        <v>2791</v>
      </c>
      <c r="E272">
        <v>22.7</v>
      </c>
    </row>
    <row r="273" spans="1:5" x14ac:dyDescent="0.2">
      <c r="A273" t="s">
        <v>3310</v>
      </c>
      <c r="B273" t="s">
        <v>2786</v>
      </c>
      <c r="C273" t="s">
        <v>2777</v>
      </c>
      <c r="D273" t="s">
        <v>2791</v>
      </c>
      <c r="E273">
        <v>12.5</v>
      </c>
    </row>
    <row r="274" spans="1:5" x14ac:dyDescent="0.2">
      <c r="A274" t="s">
        <v>3311</v>
      </c>
      <c r="B274" t="s">
        <v>2787</v>
      </c>
      <c r="C274" t="s">
        <v>2777</v>
      </c>
      <c r="D274" t="s">
        <v>2791</v>
      </c>
      <c r="E274">
        <v>26.2</v>
      </c>
    </row>
    <row r="275" spans="1:5" x14ac:dyDescent="0.2">
      <c r="A275" t="s">
        <v>3312</v>
      </c>
      <c r="B275" t="s">
        <v>2829</v>
      </c>
      <c r="C275" t="s">
        <v>2777</v>
      </c>
      <c r="D275" t="s">
        <v>2791</v>
      </c>
      <c r="E275">
        <v>7.6</v>
      </c>
    </row>
    <row r="276" spans="1:5" x14ac:dyDescent="0.2">
      <c r="A276" t="s">
        <v>3313</v>
      </c>
      <c r="B276" t="s">
        <v>2831</v>
      </c>
      <c r="C276" t="s">
        <v>2777</v>
      </c>
      <c r="D276" t="s">
        <v>2791</v>
      </c>
      <c r="E276">
        <v>21.7</v>
      </c>
    </row>
    <row r="277" spans="1:5" x14ac:dyDescent="0.2">
      <c r="A277" t="s">
        <v>3314</v>
      </c>
      <c r="B277" t="s">
        <v>2833</v>
      </c>
      <c r="C277" t="s">
        <v>2777</v>
      </c>
      <c r="D277" t="s">
        <v>2791</v>
      </c>
      <c r="E277" t="s">
        <v>2823</v>
      </c>
    </row>
    <row r="278" spans="1:5" x14ac:dyDescent="0.2">
      <c r="A278" t="s">
        <v>3315</v>
      </c>
      <c r="B278" t="s">
        <v>2835</v>
      </c>
      <c r="C278" t="s">
        <v>2777</v>
      </c>
      <c r="D278" t="s">
        <v>2791</v>
      </c>
      <c r="E278">
        <v>30.6</v>
      </c>
    </row>
    <row r="279" spans="1:5" x14ac:dyDescent="0.2">
      <c r="A279" t="s">
        <v>3316</v>
      </c>
      <c r="B279" t="s">
        <v>2789</v>
      </c>
      <c r="C279" t="s">
        <v>2777</v>
      </c>
      <c r="D279" t="s">
        <v>2791</v>
      </c>
      <c r="E279">
        <v>1.4</v>
      </c>
    </row>
    <row r="280" spans="1:5" x14ac:dyDescent="0.2">
      <c r="A280" t="s">
        <v>3317</v>
      </c>
      <c r="B280" t="s">
        <v>2838</v>
      </c>
      <c r="C280" t="s">
        <v>2777</v>
      </c>
      <c r="D280" t="s">
        <v>2791</v>
      </c>
      <c r="E280">
        <v>0</v>
      </c>
    </row>
    <row r="281" spans="1:5" x14ac:dyDescent="0.2">
      <c r="A281" t="s">
        <v>3318</v>
      </c>
      <c r="B281" t="s">
        <v>2840</v>
      </c>
      <c r="C281" t="s">
        <v>2777</v>
      </c>
      <c r="D281" t="s">
        <v>2791</v>
      </c>
      <c r="E281">
        <v>1</v>
      </c>
    </row>
    <row r="282" spans="1:5" x14ac:dyDescent="0.2">
      <c r="A282" t="s">
        <v>3379</v>
      </c>
      <c r="B282" t="s">
        <v>2780</v>
      </c>
      <c r="C282" t="s">
        <v>2777</v>
      </c>
      <c r="D282" t="s">
        <v>2792</v>
      </c>
      <c r="E282">
        <v>25.5</v>
      </c>
    </row>
    <row r="283" spans="1:5" x14ac:dyDescent="0.2">
      <c r="A283" t="s">
        <v>3380</v>
      </c>
      <c r="B283" t="s">
        <v>2794</v>
      </c>
      <c r="C283" t="s">
        <v>2777</v>
      </c>
      <c r="D283" t="s">
        <v>2792</v>
      </c>
      <c r="E283">
        <v>19.830812720848058</v>
      </c>
    </row>
    <row r="284" spans="1:5" x14ac:dyDescent="0.2">
      <c r="A284" t="s">
        <v>3381</v>
      </c>
      <c r="B284" t="s">
        <v>2785</v>
      </c>
      <c r="C284" t="s">
        <v>2777</v>
      </c>
      <c r="D284" t="s">
        <v>2792</v>
      </c>
      <c r="E284">
        <v>16.5</v>
      </c>
    </row>
    <row r="285" spans="1:5" x14ac:dyDescent="0.2">
      <c r="A285" t="s">
        <v>3382</v>
      </c>
      <c r="B285" t="s">
        <v>2811</v>
      </c>
      <c r="C285" t="s">
        <v>2777</v>
      </c>
      <c r="D285" t="s">
        <v>2792</v>
      </c>
      <c r="E285">
        <v>13.3</v>
      </c>
    </row>
    <row r="286" spans="1:5" x14ac:dyDescent="0.2">
      <c r="A286" t="s">
        <v>3383</v>
      </c>
      <c r="B286" t="s">
        <v>2788</v>
      </c>
      <c r="C286" t="s">
        <v>2777</v>
      </c>
      <c r="D286" t="s">
        <v>2792</v>
      </c>
      <c r="E286">
        <v>8.1</v>
      </c>
    </row>
    <row r="287" spans="1:5" x14ac:dyDescent="0.2">
      <c r="A287" t="s">
        <v>3384</v>
      </c>
      <c r="B287" t="s">
        <v>2814</v>
      </c>
      <c r="C287" t="s">
        <v>2777</v>
      </c>
      <c r="D287" t="s">
        <v>2792</v>
      </c>
      <c r="E287">
        <v>9.1</v>
      </c>
    </row>
    <row r="288" spans="1:5" x14ac:dyDescent="0.2">
      <c r="A288" t="s">
        <v>3385</v>
      </c>
      <c r="B288" t="s">
        <v>2816</v>
      </c>
      <c r="C288" t="s">
        <v>2777</v>
      </c>
      <c r="D288" t="s">
        <v>2792</v>
      </c>
      <c r="E288">
        <v>1.6</v>
      </c>
    </row>
    <row r="289" spans="1:5" x14ac:dyDescent="0.2">
      <c r="A289" t="s">
        <v>3386</v>
      </c>
      <c r="B289" t="s">
        <v>2818</v>
      </c>
      <c r="C289" t="s">
        <v>2777</v>
      </c>
      <c r="D289" t="s">
        <v>2792</v>
      </c>
      <c r="E289">
        <v>40.9</v>
      </c>
    </row>
    <row r="290" spans="1:5" x14ac:dyDescent="0.2">
      <c r="A290" t="s">
        <v>3387</v>
      </c>
      <c r="B290" t="s">
        <v>2820</v>
      </c>
      <c r="C290" t="s">
        <v>2777</v>
      </c>
      <c r="D290" t="s">
        <v>2792</v>
      </c>
      <c r="E290">
        <v>30.8</v>
      </c>
    </row>
    <row r="291" spans="1:5" x14ac:dyDescent="0.2">
      <c r="A291" t="s">
        <v>3388</v>
      </c>
      <c r="B291" t="s">
        <v>2822</v>
      </c>
      <c r="C291" t="s">
        <v>2777</v>
      </c>
      <c r="D291" t="s">
        <v>2792</v>
      </c>
      <c r="E291" t="s">
        <v>2823</v>
      </c>
    </row>
    <row r="292" spans="1:5" x14ac:dyDescent="0.2">
      <c r="A292" t="s">
        <v>3389</v>
      </c>
      <c r="B292" t="s">
        <v>2825</v>
      </c>
      <c r="C292" t="s">
        <v>2777</v>
      </c>
      <c r="D292" t="s">
        <v>2792</v>
      </c>
      <c r="E292">
        <v>27.6</v>
      </c>
    </row>
    <row r="293" spans="1:5" x14ac:dyDescent="0.2">
      <c r="A293" t="s">
        <v>3390</v>
      </c>
      <c r="B293" t="s">
        <v>2786</v>
      </c>
      <c r="C293" t="s">
        <v>2777</v>
      </c>
      <c r="D293" t="s">
        <v>2792</v>
      </c>
      <c r="E293">
        <v>9.6</v>
      </c>
    </row>
    <row r="294" spans="1:5" x14ac:dyDescent="0.2">
      <c r="A294" t="s">
        <v>3391</v>
      </c>
      <c r="B294" t="s">
        <v>2787</v>
      </c>
      <c r="C294" t="s">
        <v>2777</v>
      </c>
      <c r="D294" t="s">
        <v>2792</v>
      </c>
      <c r="E294">
        <v>24.4</v>
      </c>
    </row>
    <row r="295" spans="1:5" x14ac:dyDescent="0.2">
      <c r="A295" t="s">
        <v>3392</v>
      </c>
      <c r="B295" t="s">
        <v>2829</v>
      </c>
      <c r="C295" t="s">
        <v>2777</v>
      </c>
      <c r="D295" t="s">
        <v>2792</v>
      </c>
      <c r="E295">
        <v>36.4</v>
      </c>
    </row>
    <row r="296" spans="1:5" x14ac:dyDescent="0.2">
      <c r="A296" t="s">
        <v>3393</v>
      </c>
      <c r="B296" t="s">
        <v>2831</v>
      </c>
      <c r="C296" t="s">
        <v>2777</v>
      </c>
      <c r="D296" t="s">
        <v>2792</v>
      </c>
      <c r="E296">
        <v>27.1</v>
      </c>
    </row>
    <row r="297" spans="1:5" x14ac:dyDescent="0.2">
      <c r="A297" t="s">
        <v>3394</v>
      </c>
      <c r="B297" t="s">
        <v>2833</v>
      </c>
      <c r="C297" t="s">
        <v>2777</v>
      </c>
      <c r="D297" t="s">
        <v>2792</v>
      </c>
      <c r="E297">
        <v>52.9</v>
      </c>
    </row>
    <row r="298" spans="1:5" x14ac:dyDescent="0.2">
      <c r="A298" t="s">
        <v>3395</v>
      </c>
      <c r="B298" t="s">
        <v>2835</v>
      </c>
      <c r="C298" t="s">
        <v>2777</v>
      </c>
      <c r="D298" t="s">
        <v>2792</v>
      </c>
      <c r="E298">
        <v>34.4</v>
      </c>
    </row>
    <row r="299" spans="1:5" x14ac:dyDescent="0.2">
      <c r="A299" t="s">
        <v>3396</v>
      </c>
      <c r="B299" t="s">
        <v>2789</v>
      </c>
      <c r="C299" t="s">
        <v>2777</v>
      </c>
      <c r="D299" t="s">
        <v>2792</v>
      </c>
      <c r="E299">
        <v>7</v>
      </c>
    </row>
    <row r="300" spans="1:5" x14ac:dyDescent="0.2">
      <c r="A300" t="s">
        <v>3397</v>
      </c>
      <c r="B300" t="s">
        <v>2838</v>
      </c>
      <c r="C300" t="s">
        <v>2777</v>
      </c>
      <c r="D300" t="s">
        <v>2792</v>
      </c>
      <c r="E300">
        <v>1.4</v>
      </c>
    </row>
    <row r="301" spans="1:5" x14ac:dyDescent="0.2">
      <c r="A301" t="s">
        <v>3398</v>
      </c>
      <c r="B301" t="s">
        <v>2840</v>
      </c>
      <c r="C301" t="s">
        <v>2777</v>
      </c>
      <c r="D301" t="s">
        <v>2792</v>
      </c>
      <c r="E301">
        <v>1.2</v>
      </c>
    </row>
    <row r="302" spans="1:5" x14ac:dyDescent="0.2">
      <c r="A302" t="s">
        <v>3239</v>
      </c>
      <c r="B302" t="s">
        <v>2780</v>
      </c>
      <c r="C302" t="s">
        <v>2778</v>
      </c>
      <c r="D302" t="s">
        <v>2793</v>
      </c>
      <c r="E302">
        <v>92.1</v>
      </c>
    </row>
    <row r="303" spans="1:5" x14ac:dyDescent="0.2">
      <c r="A303" t="s">
        <v>3240</v>
      </c>
      <c r="B303" t="s">
        <v>2794</v>
      </c>
      <c r="C303" t="s">
        <v>2778</v>
      </c>
      <c r="D303" t="s">
        <v>2793</v>
      </c>
      <c r="E303">
        <v>91.529118773946365</v>
      </c>
    </row>
    <row r="304" spans="1:5" x14ac:dyDescent="0.2">
      <c r="A304" t="s">
        <v>3241</v>
      </c>
      <c r="B304" t="s">
        <v>2785</v>
      </c>
      <c r="C304" t="s">
        <v>2778</v>
      </c>
      <c r="D304" t="s">
        <v>2793</v>
      </c>
      <c r="E304">
        <v>100</v>
      </c>
    </row>
    <row r="305" spans="1:5" x14ac:dyDescent="0.2">
      <c r="A305" t="s">
        <v>3242</v>
      </c>
      <c r="B305" t="s">
        <v>2811</v>
      </c>
      <c r="C305" t="s">
        <v>2778</v>
      </c>
      <c r="D305" t="s">
        <v>2793</v>
      </c>
      <c r="E305">
        <v>83.3</v>
      </c>
    </row>
    <row r="306" spans="1:5" x14ac:dyDescent="0.2">
      <c r="A306" t="s">
        <v>3243</v>
      </c>
      <c r="B306" t="s">
        <v>2788</v>
      </c>
      <c r="C306" t="s">
        <v>2778</v>
      </c>
      <c r="D306" t="s">
        <v>2793</v>
      </c>
      <c r="E306">
        <v>100</v>
      </c>
    </row>
    <row r="307" spans="1:5" x14ac:dyDescent="0.2">
      <c r="A307" t="s">
        <v>3244</v>
      </c>
      <c r="B307" t="s">
        <v>2814</v>
      </c>
      <c r="C307" t="s">
        <v>2778</v>
      </c>
      <c r="D307" t="s">
        <v>2793</v>
      </c>
      <c r="E307">
        <v>100</v>
      </c>
    </row>
    <row r="308" spans="1:5" x14ac:dyDescent="0.2">
      <c r="A308" t="s">
        <v>3245</v>
      </c>
      <c r="B308" t="s">
        <v>2816</v>
      </c>
      <c r="C308" t="s">
        <v>2778</v>
      </c>
      <c r="D308" t="s">
        <v>2793</v>
      </c>
      <c r="E308">
        <v>62.5</v>
      </c>
    </row>
    <row r="309" spans="1:5" x14ac:dyDescent="0.2">
      <c r="A309" t="s">
        <v>3246</v>
      </c>
      <c r="B309" t="s">
        <v>2818</v>
      </c>
      <c r="C309" t="s">
        <v>2778</v>
      </c>
      <c r="D309" t="s">
        <v>2793</v>
      </c>
      <c r="E309">
        <v>100</v>
      </c>
    </row>
    <row r="310" spans="1:5" x14ac:dyDescent="0.2">
      <c r="A310" t="s">
        <v>3247</v>
      </c>
      <c r="B310" t="s">
        <v>2820</v>
      </c>
      <c r="C310" t="s">
        <v>2778</v>
      </c>
      <c r="D310" t="s">
        <v>2793</v>
      </c>
      <c r="E310">
        <v>62.5</v>
      </c>
    </row>
    <row r="311" spans="1:5" x14ac:dyDescent="0.2">
      <c r="A311" t="s">
        <v>3248</v>
      </c>
      <c r="B311" t="s">
        <v>2822</v>
      </c>
      <c r="C311" t="s">
        <v>2778</v>
      </c>
      <c r="D311" t="s">
        <v>2793</v>
      </c>
      <c r="E311" t="s">
        <v>2823</v>
      </c>
    </row>
    <row r="312" spans="1:5" x14ac:dyDescent="0.2">
      <c r="A312" t="s">
        <v>3249</v>
      </c>
      <c r="B312" t="s">
        <v>2825</v>
      </c>
      <c r="C312" t="s">
        <v>2778</v>
      </c>
      <c r="D312" t="s">
        <v>2793</v>
      </c>
      <c r="E312">
        <v>95</v>
      </c>
    </row>
    <row r="313" spans="1:5" x14ac:dyDescent="0.2">
      <c r="A313" t="s">
        <v>3250</v>
      </c>
      <c r="B313" t="s">
        <v>2786</v>
      </c>
      <c r="C313" t="s">
        <v>2778</v>
      </c>
      <c r="D313" t="s">
        <v>2793</v>
      </c>
      <c r="E313">
        <v>100</v>
      </c>
    </row>
    <row r="314" spans="1:5" x14ac:dyDescent="0.2">
      <c r="A314" t="s">
        <v>3251</v>
      </c>
      <c r="B314" t="s">
        <v>2787</v>
      </c>
      <c r="C314" t="s">
        <v>2778</v>
      </c>
      <c r="D314" t="s">
        <v>2793</v>
      </c>
      <c r="E314" t="s">
        <v>2823</v>
      </c>
    </row>
    <row r="315" spans="1:5" x14ac:dyDescent="0.2">
      <c r="A315" t="s">
        <v>3252</v>
      </c>
      <c r="B315" t="s">
        <v>2829</v>
      </c>
      <c r="C315" t="s">
        <v>2778</v>
      </c>
      <c r="D315" t="s">
        <v>2793</v>
      </c>
      <c r="E315">
        <v>76.900000000000006</v>
      </c>
    </row>
    <row r="316" spans="1:5" x14ac:dyDescent="0.2">
      <c r="A316" t="s">
        <v>3253</v>
      </c>
      <c r="B316" t="s">
        <v>2831</v>
      </c>
      <c r="C316" t="s">
        <v>2778</v>
      </c>
      <c r="D316" t="s">
        <v>2793</v>
      </c>
      <c r="E316">
        <v>87.5</v>
      </c>
    </row>
    <row r="317" spans="1:5" x14ac:dyDescent="0.2">
      <c r="A317" t="s">
        <v>3254</v>
      </c>
      <c r="B317" t="s">
        <v>2833</v>
      </c>
      <c r="C317" t="s">
        <v>2778</v>
      </c>
      <c r="D317" t="s">
        <v>2793</v>
      </c>
      <c r="E317" t="s">
        <v>2823</v>
      </c>
    </row>
    <row r="318" spans="1:5" x14ac:dyDescent="0.2">
      <c r="A318" t="s">
        <v>3255</v>
      </c>
      <c r="B318" t="s">
        <v>2835</v>
      </c>
      <c r="C318" t="s">
        <v>2778</v>
      </c>
      <c r="D318" t="s">
        <v>2793</v>
      </c>
      <c r="E318">
        <v>100</v>
      </c>
    </row>
    <row r="319" spans="1:5" x14ac:dyDescent="0.2">
      <c r="A319" t="s">
        <v>3256</v>
      </c>
      <c r="B319" t="s">
        <v>2789</v>
      </c>
      <c r="C319" t="s">
        <v>2778</v>
      </c>
      <c r="D319" t="s">
        <v>2793</v>
      </c>
      <c r="E319">
        <v>100</v>
      </c>
    </row>
    <row r="320" spans="1:5" x14ac:dyDescent="0.2">
      <c r="A320" t="s">
        <v>3257</v>
      </c>
      <c r="B320" t="s">
        <v>2838</v>
      </c>
      <c r="C320" t="s">
        <v>2778</v>
      </c>
      <c r="D320" t="s">
        <v>2793</v>
      </c>
      <c r="E320">
        <v>100</v>
      </c>
    </row>
    <row r="321" spans="1:5" x14ac:dyDescent="0.2">
      <c r="A321" t="s">
        <v>3258</v>
      </c>
      <c r="B321" t="s">
        <v>2840</v>
      </c>
      <c r="C321" t="s">
        <v>2778</v>
      </c>
      <c r="D321" t="s">
        <v>2793</v>
      </c>
      <c r="E321">
        <v>100</v>
      </c>
    </row>
    <row r="322" spans="1:5" x14ac:dyDescent="0.2">
      <c r="A322" t="s">
        <v>3319</v>
      </c>
      <c r="B322" t="s">
        <v>2780</v>
      </c>
      <c r="C322" t="s">
        <v>2778</v>
      </c>
      <c r="D322" t="s">
        <v>2791</v>
      </c>
      <c r="E322">
        <v>91.9</v>
      </c>
    </row>
    <row r="323" spans="1:5" x14ac:dyDescent="0.2">
      <c r="A323" t="s">
        <v>3320</v>
      </c>
      <c r="B323" t="s">
        <v>2794</v>
      </c>
      <c r="C323" t="s">
        <v>2778</v>
      </c>
      <c r="D323" t="s">
        <v>2791</v>
      </c>
      <c r="E323">
        <v>94.758135860979451</v>
      </c>
    </row>
    <row r="324" spans="1:5" x14ac:dyDescent="0.2">
      <c r="A324" t="s">
        <v>3321</v>
      </c>
      <c r="B324" t="s">
        <v>2785</v>
      </c>
      <c r="C324" t="s">
        <v>2778</v>
      </c>
      <c r="D324" t="s">
        <v>2791</v>
      </c>
      <c r="E324">
        <v>100</v>
      </c>
    </row>
    <row r="325" spans="1:5" x14ac:dyDescent="0.2">
      <c r="A325" t="s">
        <v>3322</v>
      </c>
      <c r="B325" t="s">
        <v>2811</v>
      </c>
      <c r="C325" t="s">
        <v>2778</v>
      </c>
      <c r="D325" t="s">
        <v>2791</v>
      </c>
      <c r="E325" t="s">
        <v>2823</v>
      </c>
    </row>
    <row r="326" spans="1:5" x14ac:dyDescent="0.2">
      <c r="A326" t="s">
        <v>3323</v>
      </c>
      <c r="B326" t="s">
        <v>2788</v>
      </c>
      <c r="C326" t="s">
        <v>2778</v>
      </c>
      <c r="D326" t="s">
        <v>2791</v>
      </c>
      <c r="E326">
        <v>90.9</v>
      </c>
    </row>
    <row r="327" spans="1:5" x14ac:dyDescent="0.2">
      <c r="A327" t="s">
        <v>3324</v>
      </c>
      <c r="B327" t="s">
        <v>2814</v>
      </c>
      <c r="C327" t="s">
        <v>2778</v>
      </c>
      <c r="D327" t="s">
        <v>2791</v>
      </c>
      <c r="E327" t="s">
        <v>2823</v>
      </c>
    </row>
    <row r="328" spans="1:5" x14ac:dyDescent="0.2">
      <c r="A328" t="s">
        <v>3325</v>
      </c>
      <c r="B328" t="s">
        <v>2816</v>
      </c>
      <c r="C328" t="s">
        <v>2778</v>
      </c>
      <c r="D328" t="s">
        <v>2791</v>
      </c>
      <c r="E328">
        <v>75</v>
      </c>
    </row>
    <row r="329" spans="1:5" x14ac:dyDescent="0.2">
      <c r="A329" t="s">
        <v>3326</v>
      </c>
      <c r="B329" t="s">
        <v>2818</v>
      </c>
      <c r="C329" t="s">
        <v>2778</v>
      </c>
      <c r="D329" t="s">
        <v>2791</v>
      </c>
      <c r="E329">
        <v>83.3</v>
      </c>
    </row>
    <row r="330" spans="1:5" x14ac:dyDescent="0.2">
      <c r="A330" t="s">
        <v>3327</v>
      </c>
      <c r="B330" t="s">
        <v>2820</v>
      </c>
      <c r="C330" t="s">
        <v>2778</v>
      </c>
      <c r="D330" t="s">
        <v>2791</v>
      </c>
      <c r="E330">
        <v>90.5</v>
      </c>
    </row>
    <row r="331" spans="1:5" x14ac:dyDescent="0.2">
      <c r="A331" t="s">
        <v>3328</v>
      </c>
      <c r="B331" t="s">
        <v>2822</v>
      </c>
      <c r="C331" t="s">
        <v>2778</v>
      </c>
      <c r="D331" t="s">
        <v>2791</v>
      </c>
      <c r="E331" t="s">
        <v>2823</v>
      </c>
    </row>
    <row r="332" spans="1:5" x14ac:dyDescent="0.2">
      <c r="A332" t="s">
        <v>3329</v>
      </c>
      <c r="B332" t="s">
        <v>2825</v>
      </c>
      <c r="C332" t="s">
        <v>2778</v>
      </c>
      <c r="D332" t="s">
        <v>2791</v>
      </c>
      <c r="E332">
        <v>90.9</v>
      </c>
    </row>
    <row r="333" spans="1:5" x14ac:dyDescent="0.2">
      <c r="A333" t="s">
        <v>3330</v>
      </c>
      <c r="B333" t="s">
        <v>2786</v>
      </c>
      <c r="C333" t="s">
        <v>2778</v>
      </c>
      <c r="D333" t="s">
        <v>2791</v>
      </c>
      <c r="E333">
        <v>100</v>
      </c>
    </row>
    <row r="334" spans="1:5" x14ac:dyDescent="0.2">
      <c r="A334" t="s">
        <v>3331</v>
      </c>
      <c r="B334" t="s">
        <v>2787</v>
      </c>
      <c r="C334" t="s">
        <v>2778</v>
      </c>
      <c r="D334" t="s">
        <v>2791</v>
      </c>
      <c r="E334">
        <v>100</v>
      </c>
    </row>
    <row r="335" spans="1:5" x14ac:dyDescent="0.2">
      <c r="A335" t="s">
        <v>3332</v>
      </c>
      <c r="B335" t="s">
        <v>2829</v>
      </c>
      <c r="C335" t="s">
        <v>2778</v>
      </c>
      <c r="D335" t="s">
        <v>2791</v>
      </c>
      <c r="E335">
        <v>90</v>
      </c>
    </row>
    <row r="336" spans="1:5" x14ac:dyDescent="0.2">
      <c r="A336" t="s">
        <v>3333</v>
      </c>
      <c r="B336" t="s">
        <v>2831</v>
      </c>
      <c r="C336" t="s">
        <v>2778</v>
      </c>
      <c r="D336" t="s">
        <v>2791</v>
      </c>
      <c r="E336">
        <v>100</v>
      </c>
    </row>
    <row r="337" spans="1:5" x14ac:dyDescent="0.2">
      <c r="A337" t="s">
        <v>3334</v>
      </c>
      <c r="B337" t="s">
        <v>2833</v>
      </c>
      <c r="C337" t="s">
        <v>2778</v>
      </c>
      <c r="D337" t="s">
        <v>2791</v>
      </c>
      <c r="E337" t="s">
        <v>2823</v>
      </c>
    </row>
    <row r="338" spans="1:5" x14ac:dyDescent="0.2">
      <c r="A338" t="s">
        <v>3335</v>
      </c>
      <c r="B338" t="s">
        <v>2835</v>
      </c>
      <c r="C338" t="s">
        <v>2778</v>
      </c>
      <c r="D338" t="s">
        <v>2791</v>
      </c>
      <c r="E338">
        <v>100</v>
      </c>
    </row>
    <row r="339" spans="1:5" x14ac:dyDescent="0.2">
      <c r="A339" t="s">
        <v>3336</v>
      </c>
      <c r="B339" t="s">
        <v>2789</v>
      </c>
      <c r="C339" t="s">
        <v>2778</v>
      </c>
      <c r="D339" t="s">
        <v>2791</v>
      </c>
      <c r="E339">
        <v>100</v>
      </c>
    </row>
    <row r="340" spans="1:5" x14ac:dyDescent="0.2">
      <c r="A340" t="s">
        <v>3337</v>
      </c>
      <c r="B340" t="s">
        <v>2838</v>
      </c>
      <c r="C340" t="s">
        <v>2778</v>
      </c>
      <c r="D340" t="s">
        <v>2791</v>
      </c>
      <c r="E340">
        <v>100</v>
      </c>
    </row>
    <row r="341" spans="1:5" x14ac:dyDescent="0.2">
      <c r="A341" t="s">
        <v>3338</v>
      </c>
      <c r="B341" t="s">
        <v>2840</v>
      </c>
      <c r="C341" t="s">
        <v>2778</v>
      </c>
      <c r="D341" t="s">
        <v>2791</v>
      </c>
      <c r="E341">
        <v>100</v>
      </c>
    </row>
    <row r="342" spans="1:5" x14ac:dyDescent="0.2">
      <c r="A342" t="s">
        <v>3399</v>
      </c>
      <c r="B342" t="s">
        <v>2780</v>
      </c>
      <c r="C342" t="s">
        <v>2778</v>
      </c>
      <c r="D342" t="s">
        <v>2792</v>
      </c>
      <c r="E342">
        <v>93.9</v>
      </c>
    </row>
    <row r="343" spans="1:5" x14ac:dyDescent="0.2">
      <c r="A343" t="s">
        <v>3400</v>
      </c>
      <c r="B343" t="s">
        <v>2794</v>
      </c>
      <c r="C343" t="s">
        <v>2778</v>
      </c>
      <c r="D343" t="s">
        <v>2792</v>
      </c>
      <c r="E343">
        <v>96.230035335689053</v>
      </c>
    </row>
    <row r="344" spans="1:5" x14ac:dyDescent="0.2">
      <c r="A344" t="s">
        <v>3401</v>
      </c>
      <c r="B344" t="s">
        <v>2785</v>
      </c>
      <c r="C344" t="s">
        <v>2778</v>
      </c>
      <c r="D344" t="s">
        <v>2792</v>
      </c>
      <c r="E344">
        <v>94.7</v>
      </c>
    </row>
    <row r="345" spans="1:5" x14ac:dyDescent="0.2">
      <c r="A345" t="s">
        <v>3402</v>
      </c>
      <c r="B345" t="s">
        <v>2811</v>
      </c>
      <c r="C345" t="s">
        <v>2778</v>
      </c>
      <c r="D345" t="s">
        <v>2792</v>
      </c>
      <c r="E345">
        <v>100</v>
      </c>
    </row>
    <row r="346" spans="1:5" x14ac:dyDescent="0.2">
      <c r="A346" t="s">
        <v>3403</v>
      </c>
      <c r="B346" t="s">
        <v>2788</v>
      </c>
      <c r="C346" t="s">
        <v>2778</v>
      </c>
      <c r="D346" t="s">
        <v>2792</v>
      </c>
      <c r="E346">
        <v>100</v>
      </c>
    </row>
    <row r="347" spans="1:5" x14ac:dyDescent="0.2">
      <c r="A347" t="s">
        <v>3404</v>
      </c>
      <c r="B347" t="s">
        <v>2814</v>
      </c>
      <c r="C347" t="s">
        <v>2778</v>
      </c>
      <c r="D347" t="s">
        <v>2792</v>
      </c>
      <c r="E347">
        <v>100</v>
      </c>
    </row>
    <row r="348" spans="1:5" x14ac:dyDescent="0.2">
      <c r="A348" t="s">
        <v>3405</v>
      </c>
      <c r="B348" t="s">
        <v>2816</v>
      </c>
      <c r="C348" t="s">
        <v>2778</v>
      </c>
      <c r="D348" t="s">
        <v>2792</v>
      </c>
      <c r="E348">
        <v>72.2</v>
      </c>
    </row>
    <row r="349" spans="1:5" x14ac:dyDescent="0.2">
      <c r="A349" t="s">
        <v>3406</v>
      </c>
      <c r="B349" t="s">
        <v>2818</v>
      </c>
      <c r="C349" t="s">
        <v>2778</v>
      </c>
      <c r="D349" t="s">
        <v>2792</v>
      </c>
      <c r="E349">
        <v>85.7</v>
      </c>
    </row>
    <row r="350" spans="1:5" x14ac:dyDescent="0.2">
      <c r="A350" t="s">
        <v>3407</v>
      </c>
      <c r="B350" t="s">
        <v>2820</v>
      </c>
      <c r="C350" t="s">
        <v>2778</v>
      </c>
      <c r="D350" t="s">
        <v>2792</v>
      </c>
      <c r="E350">
        <v>90</v>
      </c>
    </row>
    <row r="351" spans="1:5" x14ac:dyDescent="0.2">
      <c r="A351" t="s">
        <v>3408</v>
      </c>
      <c r="B351" t="s">
        <v>2822</v>
      </c>
      <c r="C351" t="s">
        <v>2778</v>
      </c>
      <c r="D351" t="s">
        <v>2792</v>
      </c>
      <c r="E351" t="s">
        <v>2823</v>
      </c>
    </row>
    <row r="352" spans="1:5" x14ac:dyDescent="0.2">
      <c r="A352" t="s">
        <v>3409</v>
      </c>
      <c r="B352" t="s">
        <v>2825</v>
      </c>
      <c r="C352" t="s">
        <v>2778</v>
      </c>
      <c r="D352" t="s">
        <v>2792</v>
      </c>
      <c r="E352">
        <v>96.7</v>
      </c>
    </row>
    <row r="353" spans="1:5" x14ac:dyDescent="0.2">
      <c r="A353" t="s">
        <v>3410</v>
      </c>
      <c r="B353" t="s">
        <v>2786</v>
      </c>
      <c r="C353" t="s">
        <v>2778</v>
      </c>
      <c r="D353" t="s">
        <v>2792</v>
      </c>
      <c r="E353">
        <v>100</v>
      </c>
    </row>
    <row r="354" spans="1:5" x14ac:dyDescent="0.2">
      <c r="A354" t="s">
        <v>3411</v>
      </c>
      <c r="B354" t="s">
        <v>2787</v>
      </c>
      <c r="C354" t="s">
        <v>2778</v>
      </c>
      <c r="D354" t="s">
        <v>2792</v>
      </c>
      <c r="E354">
        <v>100</v>
      </c>
    </row>
    <row r="355" spans="1:5" x14ac:dyDescent="0.2">
      <c r="A355" t="s">
        <v>3412</v>
      </c>
      <c r="B355" t="s">
        <v>2829</v>
      </c>
      <c r="C355" t="s">
        <v>2778</v>
      </c>
      <c r="D355" t="s">
        <v>2792</v>
      </c>
      <c r="E355">
        <v>100</v>
      </c>
    </row>
    <row r="356" spans="1:5" x14ac:dyDescent="0.2">
      <c r="A356" t="s">
        <v>3413</v>
      </c>
      <c r="B356" t="s">
        <v>2831</v>
      </c>
      <c r="C356" t="s">
        <v>2778</v>
      </c>
      <c r="D356" t="s">
        <v>2792</v>
      </c>
      <c r="E356">
        <v>100</v>
      </c>
    </row>
    <row r="357" spans="1:5" x14ac:dyDescent="0.2">
      <c r="A357" t="s">
        <v>3414</v>
      </c>
      <c r="B357" t="s">
        <v>2833</v>
      </c>
      <c r="C357" t="s">
        <v>2778</v>
      </c>
      <c r="D357" t="s">
        <v>2792</v>
      </c>
      <c r="E357">
        <v>100</v>
      </c>
    </row>
    <row r="358" spans="1:5" x14ac:dyDescent="0.2">
      <c r="A358" t="s">
        <v>3415</v>
      </c>
      <c r="B358" t="s">
        <v>2835</v>
      </c>
      <c r="C358" t="s">
        <v>2778</v>
      </c>
      <c r="D358" t="s">
        <v>2792</v>
      </c>
      <c r="E358">
        <v>100</v>
      </c>
    </row>
    <row r="359" spans="1:5" x14ac:dyDescent="0.2">
      <c r="A359" t="s">
        <v>3416</v>
      </c>
      <c r="B359" t="s">
        <v>2789</v>
      </c>
      <c r="C359" t="s">
        <v>2778</v>
      </c>
      <c r="D359" t="s">
        <v>2792</v>
      </c>
      <c r="E359">
        <v>100</v>
      </c>
    </row>
    <row r="360" spans="1:5" x14ac:dyDescent="0.2">
      <c r="A360" t="s">
        <v>3417</v>
      </c>
      <c r="B360" t="s">
        <v>2838</v>
      </c>
      <c r="C360" t="s">
        <v>2778</v>
      </c>
      <c r="D360" t="s">
        <v>2792</v>
      </c>
      <c r="E360">
        <v>100</v>
      </c>
    </row>
    <row r="361" spans="1:5" x14ac:dyDescent="0.2">
      <c r="A361" t="s">
        <v>3418</v>
      </c>
      <c r="B361" t="s">
        <v>2840</v>
      </c>
      <c r="C361" t="s">
        <v>2778</v>
      </c>
      <c r="D361" t="s">
        <v>2792</v>
      </c>
      <c r="E361">
        <v>100</v>
      </c>
    </row>
    <row r="362" spans="1:5" x14ac:dyDescent="0.2">
      <c r="A362" t="s">
        <v>3259</v>
      </c>
      <c r="B362" t="s">
        <v>2780</v>
      </c>
      <c r="C362" t="s">
        <v>2779</v>
      </c>
      <c r="D362" t="s">
        <v>2793</v>
      </c>
      <c r="E362">
        <v>73.900000000000006</v>
      </c>
    </row>
    <row r="363" spans="1:5" x14ac:dyDescent="0.2">
      <c r="A363" t="s">
        <v>3260</v>
      </c>
      <c r="B363" t="s">
        <v>2794</v>
      </c>
      <c r="C363" t="s">
        <v>2779</v>
      </c>
      <c r="D363" t="s">
        <v>2793</v>
      </c>
      <c r="E363">
        <v>60.022222222222219</v>
      </c>
    </row>
    <row r="364" spans="1:5" x14ac:dyDescent="0.2">
      <c r="A364" t="s">
        <v>3261</v>
      </c>
      <c r="B364" t="s">
        <v>2785</v>
      </c>
      <c r="C364" t="s">
        <v>2779</v>
      </c>
      <c r="D364" t="s">
        <v>2793</v>
      </c>
      <c r="E364">
        <v>94</v>
      </c>
    </row>
    <row r="365" spans="1:5" x14ac:dyDescent="0.2">
      <c r="A365" t="s">
        <v>3262</v>
      </c>
      <c r="B365" t="s">
        <v>2811</v>
      </c>
      <c r="C365" t="s">
        <v>2779</v>
      </c>
      <c r="D365" t="s">
        <v>2793</v>
      </c>
      <c r="E365">
        <v>14.8</v>
      </c>
    </row>
    <row r="366" spans="1:5" x14ac:dyDescent="0.2">
      <c r="A366" t="s">
        <v>3263</v>
      </c>
      <c r="B366" t="s">
        <v>2788</v>
      </c>
      <c r="C366" t="s">
        <v>2779</v>
      </c>
      <c r="D366" t="s">
        <v>2793</v>
      </c>
      <c r="E366">
        <v>71.400000000000006</v>
      </c>
    </row>
    <row r="367" spans="1:5" x14ac:dyDescent="0.2">
      <c r="A367" t="s">
        <v>3264</v>
      </c>
      <c r="B367" t="s">
        <v>2814</v>
      </c>
      <c r="C367" t="s">
        <v>2779</v>
      </c>
      <c r="D367" t="s">
        <v>2793</v>
      </c>
      <c r="E367">
        <v>32</v>
      </c>
    </row>
    <row r="368" spans="1:5" x14ac:dyDescent="0.2">
      <c r="A368" t="s">
        <v>3265</v>
      </c>
      <c r="B368" t="s">
        <v>2816</v>
      </c>
      <c r="C368" t="s">
        <v>2779</v>
      </c>
      <c r="D368" t="s">
        <v>2793</v>
      </c>
      <c r="E368">
        <v>10</v>
      </c>
    </row>
    <row r="369" spans="1:5" x14ac:dyDescent="0.2">
      <c r="A369" t="s">
        <v>3266</v>
      </c>
      <c r="B369" t="s">
        <v>2818</v>
      </c>
      <c r="C369" t="s">
        <v>2779</v>
      </c>
      <c r="D369" t="s">
        <v>2793</v>
      </c>
      <c r="E369">
        <v>59.7</v>
      </c>
    </row>
    <row r="370" spans="1:5" x14ac:dyDescent="0.2">
      <c r="A370" t="s">
        <v>3267</v>
      </c>
      <c r="B370" t="s">
        <v>2820</v>
      </c>
      <c r="C370" t="s">
        <v>2779</v>
      </c>
      <c r="D370" t="s">
        <v>2793</v>
      </c>
      <c r="E370">
        <v>56.5</v>
      </c>
    </row>
    <row r="371" spans="1:5" x14ac:dyDescent="0.2">
      <c r="A371" t="s">
        <v>3268</v>
      </c>
      <c r="B371" t="s">
        <v>2822</v>
      </c>
      <c r="C371" t="s">
        <v>2779</v>
      </c>
      <c r="D371" t="s">
        <v>2793</v>
      </c>
      <c r="E371" t="s">
        <v>2823</v>
      </c>
    </row>
    <row r="372" spans="1:5" x14ac:dyDescent="0.2">
      <c r="A372" t="s">
        <v>3269</v>
      </c>
      <c r="B372" t="s">
        <v>2825</v>
      </c>
      <c r="C372" t="s">
        <v>2779</v>
      </c>
      <c r="D372" t="s">
        <v>2793</v>
      </c>
      <c r="E372">
        <v>34.700000000000003</v>
      </c>
    </row>
    <row r="373" spans="1:5" x14ac:dyDescent="0.2">
      <c r="A373" t="s">
        <v>3270</v>
      </c>
      <c r="B373" t="s">
        <v>2786</v>
      </c>
      <c r="C373" t="s">
        <v>2779</v>
      </c>
      <c r="D373" t="s">
        <v>2793</v>
      </c>
      <c r="E373">
        <v>42.6</v>
      </c>
    </row>
    <row r="374" spans="1:5" x14ac:dyDescent="0.2">
      <c r="A374" t="s">
        <v>3271</v>
      </c>
      <c r="B374" t="s">
        <v>2787</v>
      </c>
      <c r="C374" t="s">
        <v>2779</v>
      </c>
      <c r="D374" t="s">
        <v>2793</v>
      </c>
      <c r="E374" t="s">
        <v>2823</v>
      </c>
    </row>
    <row r="375" spans="1:5" x14ac:dyDescent="0.2">
      <c r="A375" t="s">
        <v>3272</v>
      </c>
      <c r="B375" t="s">
        <v>2829</v>
      </c>
      <c r="C375" t="s">
        <v>2779</v>
      </c>
      <c r="D375" t="s">
        <v>2793</v>
      </c>
      <c r="E375">
        <v>43.1</v>
      </c>
    </row>
    <row r="376" spans="1:5" x14ac:dyDescent="0.2">
      <c r="A376" t="s">
        <v>3273</v>
      </c>
      <c r="B376" t="s">
        <v>2831</v>
      </c>
      <c r="C376" t="s">
        <v>2779</v>
      </c>
      <c r="D376" t="s">
        <v>2793</v>
      </c>
      <c r="E376">
        <v>61.7</v>
      </c>
    </row>
    <row r="377" spans="1:5" x14ac:dyDescent="0.2">
      <c r="A377" t="s">
        <v>3274</v>
      </c>
      <c r="B377" t="s">
        <v>2833</v>
      </c>
      <c r="C377" t="s">
        <v>2779</v>
      </c>
      <c r="D377" t="s">
        <v>2793</v>
      </c>
      <c r="E377" t="s">
        <v>2823</v>
      </c>
    </row>
    <row r="378" spans="1:5" x14ac:dyDescent="0.2">
      <c r="A378" t="s">
        <v>3275</v>
      </c>
      <c r="B378" t="s">
        <v>2835</v>
      </c>
      <c r="C378" t="s">
        <v>2779</v>
      </c>
      <c r="D378" t="s">
        <v>2793</v>
      </c>
      <c r="E378">
        <v>95.3</v>
      </c>
    </row>
    <row r="379" spans="1:5" x14ac:dyDescent="0.2">
      <c r="A379" t="s">
        <v>3276</v>
      </c>
      <c r="B379" t="s">
        <v>2789</v>
      </c>
      <c r="C379" t="s">
        <v>2779</v>
      </c>
      <c r="D379" t="s">
        <v>2793</v>
      </c>
      <c r="E379">
        <v>98.6</v>
      </c>
    </row>
    <row r="380" spans="1:5" x14ac:dyDescent="0.2">
      <c r="A380" t="s">
        <v>3277</v>
      </c>
      <c r="B380" t="s">
        <v>2838</v>
      </c>
      <c r="C380" t="s">
        <v>2779</v>
      </c>
      <c r="D380" t="s">
        <v>2793</v>
      </c>
      <c r="E380">
        <v>78.7</v>
      </c>
    </row>
    <row r="381" spans="1:5" x14ac:dyDescent="0.2">
      <c r="A381" t="s">
        <v>3278</v>
      </c>
      <c r="B381" t="s">
        <v>2840</v>
      </c>
      <c r="C381" t="s">
        <v>2779</v>
      </c>
      <c r="D381" t="s">
        <v>2793</v>
      </c>
      <c r="E381">
        <v>98.9</v>
      </c>
    </row>
    <row r="382" spans="1:5" x14ac:dyDescent="0.2">
      <c r="A382" t="s">
        <v>3339</v>
      </c>
      <c r="B382" t="s">
        <v>2780</v>
      </c>
      <c r="C382" t="s">
        <v>2779</v>
      </c>
      <c r="D382" t="s">
        <v>2791</v>
      </c>
      <c r="E382">
        <v>75.900000000000006</v>
      </c>
    </row>
    <row r="383" spans="1:5" x14ac:dyDescent="0.2">
      <c r="A383" t="s">
        <v>3340</v>
      </c>
      <c r="B383" t="s">
        <v>2794</v>
      </c>
      <c r="C383" t="s">
        <v>2779</v>
      </c>
      <c r="D383" t="s">
        <v>2791</v>
      </c>
      <c r="E383">
        <v>78.790047393364929</v>
      </c>
    </row>
    <row r="384" spans="1:5" x14ac:dyDescent="0.2">
      <c r="A384" t="s">
        <v>3341</v>
      </c>
      <c r="B384" t="s">
        <v>2785</v>
      </c>
      <c r="C384" t="s">
        <v>2779</v>
      </c>
      <c r="D384" t="s">
        <v>2791</v>
      </c>
      <c r="E384">
        <v>97.4</v>
      </c>
    </row>
    <row r="385" spans="1:5" x14ac:dyDescent="0.2">
      <c r="A385" t="s">
        <v>3342</v>
      </c>
      <c r="B385" t="s">
        <v>2811</v>
      </c>
      <c r="C385" t="s">
        <v>2779</v>
      </c>
      <c r="D385" t="s">
        <v>2791</v>
      </c>
      <c r="E385" t="s">
        <v>2823</v>
      </c>
    </row>
    <row r="386" spans="1:5" x14ac:dyDescent="0.2">
      <c r="A386" t="s">
        <v>3343</v>
      </c>
      <c r="B386" t="s">
        <v>2788</v>
      </c>
      <c r="C386" t="s">
        <v>2779</v>
      </c>
      <c r="D386" t="s">
        <v>2791</v>
      </c>
      <c r="E386">
        <v>91.8</v>
      </c>
    </row>
    <row r="387" spans="1:5" x14ac:dyDescent="0.2">
      <c r="A387" t="s">
        <v>3344</v>
      </c>
      <c r="B387" t="s">
        <v>2814</v>
      </c>
      <c r="C387" t="s">
        <v>2779</v>
      </c>
      <c r="D387" t="s">
        <v>2791</v>
      </c>
      <c r="E387" t="s">
        <v>2823</v>
      </c>
    </row>
    <row r="388" spans="1:5" x14ac:dyDescent="0.2">
      <c r="A388" t="s">
        <v>3345</v>
      </c>
      <c r="B388" t="s">
        <v>2816</v>
      </c>
      <c r="C388" t="s">
        <v>2779</v>
      </c>
      <c r="D388" t="s">
        <v>2791</v>
      </c>
      <c r="E388">
        <v>6.9</v>
      </c>
    </row>
    <row r="389" spans="1:5" x14ac:dyDescent="0.2">
      <c r="A389" t="s">
        <v>3346</v>
      </c>
      <c r="B389" t="s">
        <v>2818</v>
      </c>
      <c r="C389" t="s">
        <v>2779</v>
      </c>
      <c r="D389" t="s">
        <v>2791</v>
      </c>
      <c r="E389">
        <v>52.2</v>
      </c>
    </row>
    <row r="390" spans="1:5" x14ac:dyDescent="0.2">
      <c r="A390" t="s">
        <v>3347</v>
      </c>
      <c r="B390" t="s">
        <v>2820</v>
      </c>
      <c r="C390" t="s">
        <v>2779</v>
      </c>
      <c r="D390" t="s">
        <v>2791</v>
      </c>
      <c r="E390">
        <v>78.3</v>
      </c>
    </row>
    <row r="391" spans="1:5" x14ac:dyDescent="0.2">
      <c r="A391" t="s">
        <v>3348</v>
      </c>
      <c r="B391" t="s">
        <v>2822</v>
      </c>
      <c r="C391" t="s">
        <v>2779</v>
      </c>
      <c r="D391" t="s">
        <v>2791</v>
      </c>
      <c r="E391" t="s">
        <v>2823</v>
      </c>
    </row>
    <row r="392" spans="1:5" x14ac:dyDescent="0.2">
      <c r="A392" t="s">
        <v>3349</v>
      </c>
      <c r="B392" t="s">
        <v>2825</v>
      </c>
      <c r="C392" t="s">
        <v>2779</v>
      </c>
      <c r="D392" t="s">
        <v>2791</v>
      </c>
      <c r="E392">
        <v>62.9</v>
      </c>
    </row>
    <row r="393" spans="1:5" x14ac:dyDescent="0.2">
      <c r="A393" t="s">
        <v>3350</v>
      </c>
      <c r="B393" t="s">
        <v>2786</v>
      </c>
      <c r="C393" t="s">
        <v>2779</v>
      </c>
      <c r="D393" t="s">
        <v>2791</v>
      </c>
      <c r="E393">
        <v>100</v>
      </c>
    </row>
    <row r="394" spans="1:5" x14ac:dyDescent="0.2">
      <c r="A394" t="s">
        <v>3351</v>
      </c>
      <c r="B394" t="s">
        <v>2787</v>
      </c>
      <c r="C394" t="s">
        <v>2779</v>
      </c>
      <c r="D394" t="s">
        <v>2791</v>
      </c>
      <c r="E394">
        <v>97.1</v>
      </c>
    </row>
    <row r="395" spans="1:5" x14ac:dyDescent="0.2">
      <c r="A395" t="s">
        <v>3352</v>
      </c>
      <c r="B395" t="s">
        <v>2829</v>
      </c>
      <c r="C395" t="s">
        <v>2779</v>
      </c>
      <c r="D395" t="s">
        <v>2791</v>
      </c>
      <c r="E395">
        <v>74.7</v>
      </c>
    </row>
    <row r="396" spans="1:5" x14ac:dyDescent="0.2">
      <c r="A396" t="s">
        <v>3353</v>
      </c>
      <c r="B396" t="s">
        <v>2831</v>
      </c>
      <c r="C396" t="s">
        <v>2779</v>
      </c>
      <c r="D396" t="s">
        <v>2791</v>
      </c>
      <c r="E396">
        <v>62.3</v>
      </c>
    </row>
    <row r="397" spans="1:5" x14ac:dyDescent="0.2">
      <c r="A397" t="s">
        <v>3354</v>
      </c>
      <c r="B397" t="s">
        <v>2833</v>
      </c>
      <c r="C397" t="s">
        <v>2779</v>
      </c>
      <c r="D397" t="s">
        <v>2791</v>
      </c>
      <c r="E397" t="s">
        <v>2823</v>
      </c>
    </row>
    <row r="398" spans="1:5" x14ac:dyDescent="0.2">
      <c r="A398" t="s">
        <v>3355</v>
      </c>
      <c r="B398" t="s">
        <v>2835</v>
      </c>
      <c r="C398" t="s">
        <v>2779</v>
      </c>
      <c r="D398" t="s">
        <v>2791</v>
      </c>
      <c r="E398">
        <v>98.4</v>
      </c>
    </row>
    <row r="399" spans="1:5" x14ac:dyDescent="0.2">
      <c r="A399" t="s">
        <v>3356</v>
      </c>
      <c r="B399" t="s">
        <v>2789</v>
      </c>
      <c r="C399" t="s">
        <v>2779</v>
      </c>
      <c r="D399" t="s">
        <v>2791</v>
      </c>
      <c r="E399">
        <v>95.9</v>
      </c>
    </row>
    <row r="400" spans="1:5" x14ac:dyDescent="0.2">
      <c r="A400" t="s">
        <v>3357</v>
      </c>
      <c r="B400" t="s">
        <v>2838</v>
      </c>
      <c r="C400" t="s">
        <v>2779</v>
      </c>
      <c r="D400" t="s">
        <v>2791</v>
      </c>
      <c r="E400">
        <v>69.3</v>
      </c>
    </row>
    <row r="401" spans="1:5" x14ac:dyDescent="0.2">
      <c r="A401" t="s">
        <v>3358</v>
      </c>
      <c r="B401" t="s">
        <v>2840</v>
      </c>
      <c r="C401" t="s">
        <v>2779</v>
      </c>
      <c r="D401" t="s">
        <v>2791</v>
      </c>
      <c r="E401">
        <v>96.2</v>
      </c>
    </row>
    <row r="402" spans="1:5" x14ac:dyDescent="0.2">
      <c r="A402" t="s">
        <v>3419</v>
      </c>
      <c r="B402" t="s">
        <v>2780</v>
      </c>
      <c r="C402" t="s">
        <v>2779</v>
      </c>
      <c r="D402" t="s">
        <v>2792</v>
      </c>
      <c r="E402">
        <v>80.7</v>
      </c>
    </row>
    <row r="403" spans="1:5" x14ac:dyDescent="0.2">
      <c r="A403" t="s">
        <v>3420</v>
      </c>
      <c r="B403" t="s">
        <v>2794</v>
      </c>
      <c r="C403" t="s">
        <v>2779</v>
      </c>
      <c r="D403" t="s">
        <v>2792</v>
      </c>
      <c r="E403">
        <v>77.015971731448758</v>
      </c>
    </row>
    <row r="404" spans="1:5" x14ac:dyDescent="0.2">
      <c r="A404" t="s">
        <v>3421</v>
      </c>
      <c r="B404" t="s">
        <v>2785</v>
      </c>
      <c r="C404" t="s">
        <v>2779</v>
      </c>
      <c r="D404" t="s">
        <v>2792</v>
      </c>
      <c r="E404">
        <v>97.8</v>
      </c>
    </row>
    <row r="405" spans="1:5" x14ac:dyDescent="0.2">
      <c r="A405" t="s">
        <v>3422</v>
      </c>
      <c r="B405" t="s">
        <v>2811</v>
      </c>
      <c r="C405" t="s">
        <v>2779</v>
      </c>
      <c r="D405" t="s">
        <v>2792</v>
      </c>
      <c r="E405">
        <v>95.6</v>
      </c>
    </row>
    <row r="406" spans="1:5" x14ac:dyDescent="0.2">
      <c r="A406" t="s">
        <v>3423</v>
      </c>
      <c r="B406" t="s">
        <v>2788</v>
      </c>
      <c r="C406" t="s">
        <v>2779</v>
      </c>
      <c r="D406" t="s">
        <v>2792</v>
      </c>
      <c r="E406">
        <v>96.8</v>
      </c>
    </row>
    <row r="407" spans="1:5" x14ac:dyDescent="0.2">
      <c r="A407" t="s">
        <v>3424</v>
      </c>
      <c r="B407" t="s">
        <v>2814</v>
      </c>
      <c r="C407" t="s">
        <v>2779</v>
      </c>
      <c r="D407" t="s">
        <v>2792</v>
      </c>
      <c r="E407">
        <v>100</v>
      </c>
    </row>
    <row r="408" spans="1:5" x14ac:dyDescent="0.2">
      <c r="A408" t="s">
        <v>3425</v>
      </c>
      <c r="B408" t="s">
        <v>2816</v>
      </c>
      <c r="C408" t="s">
        <v>2779</v>
      </c>
      <c r="D408" t="s">
        <v>2792</v>
      </c>
      <c r="E408">
        <v>21.9</v>
      </c>
    </row>
    <row r="409" spans="1:5" x14ac:dyDescent="0.2">
      <c r="A409" t="s">
        <v>3426</v>
      </c>
      <c r="B409" t="s">
        <v>2818</v>
      </c>
      <c r="C409" t="s">
        <v>2779</v>
      </c>
      <c r="D409" t="s">
        <v>2792</v>
      </c>
      <c r="E409">
        <v>47</v>
      </c>
    </row>
    <row r="410" spans="1:5" x14ac:dyDescent="0.2">
      <c r="A410" t="s">
        <v>3427</v>
      </c>
      <c r="B410" t="s">
        <v>2820</v>
      </c>
      <c r="C410" t="s">
        <v>2779</v>
      </c>
      <c r="D410" t="s">
        <v>2792</v>
      </c>
      <c r="E410">
        <v>41</v>
      </c>
    </row>
    <row r="411" spans="1:5" x14ac:dyDescent="0.2">
      <c r="A411" t="s">
        <v>3428</v>
      </c>
      <c r="B411" t="s">
        <v>2822</v>
      </c>
      <c r="C411" t="s">
        <v>2779</v>
      </c>
      <c r="D411" t="s">
        <v>2792</v>
      </c>
      <c r="E411" t="s">
        <v>2823</v>
      </c>
    </row>
    <row r="412" spans="1:5" x14ac:dyDescent="0.2">
      <c r="A412" t="s">
        <v>3429</v>
      </c>
      <c r="B412" t="s">
        <v>2825</v>
      </c>
      <c r="C412" t="s">
        <v>2779</v>
      </c>
      <c r="D412" t="s">
        <v>2792</v>
      </c>
      <c r="E412">
        <v>66.400000000000006</v>
      </c>
    </row>
    <row r="413" spans="1:5" x14ac:dyDescent="0.2">
      <c r="A413" t="s">
        <v>3430</v>
      </c>
      <c r="B413" t="s">
        <v>2786</v>
      </c>
      <c r="C413" t="s">
        <v>2779</v>
      </c>
      <c r="D413" t="s">
        <v>2792</v>
      </c>
      <c r="E413">
        <v>100</v>
      </c>
    </row>
    <row r="414" spans="1:5" x14ac:dyDescent="0.2">
      <c r="A414" t="s">
        <v>3431</v>
      </c>
      <c r="B414" t="s">
        <v>2787</v>
      </c>
      <c r="C414" t="s">
        <v>2779</v>
      </c>
      <c r="D414" t="s">
        <v>2792</v>
      </c>
      <c r="E414">
        <v>98.8</v>
      </c>
    </row>
    <row r="415" spans="1:5" x14ac:dyDescent="0.2">
      <c r="A415" t="s">
        <v>3432</v>
      </c>
      <c r="B415" t="s">
        <v>2829</v>
      </c>
      <c r="C415" t="s">
        <v>2779</v>
      </c>
      <c r="D415" t="s">
        <v>2792</v>
      </c>
      <c r="E415">
        <v>24.2</v>
      </c>
    </row>
    <row r="416" spans="1:5" x14ac:dyDescent="0.2">
      <c r="A416" t="s">
        <v>6598</v>
      </c>
      <c r="B416" t="s">
        <v>2831</v>
      </c>
      <c r="C416" t="s">
        <v>2779</v>
      </c>
      <c r="D416" t="s">
        <v>2792</v>
      </c>
      <c r="E416">
        <v>62.9</v>
      </c>
    </row>
    <row r="417" spans="1:5" x14ac:dyDescent="0.2">
      <c r="A417" t="s">
        <v>6599</v>
      </c>
      <c r="B417" t="s">
        <v>2833</v>
      </c>
      <c r="C417" t="s">
        <v>2779</v>
      </c>
      <c r="D417" t="s">
        <v>2792</v>
      </c>
      <c r="E417">
        <v>100</v>
      </c>
    </row>
    <row r="418" spans="1:5" x14ac:dyDescent="0.2">
      <c r="A418" t="s">
        <v>6600</v>
      </c>
      <c r="B418" t="s">
        <v>2835</v>
      </c>
      <c r="C418" t="s">
        <v>2779</v>
      </c>
      <c r="D418" t="s">
        <v>2792</v>
      </c>
      <c r="E418">
        <v>98.4</v>
      </c>
    </row>
    <row r="419" spans="1:5" x14ac:dyDescent="0.2">
      <c r="A419" t="s">
        <v>6601</v>
      </c>
      <c r="B419" t="s">
        <v>2789</v>
      </c>
      <c r="C419" t="s">
        <v>2779</v>
      </c>
      <c r="D419" t="s">
        <v>2792</v>
      </c>
      <c r="E419">
        <v>98.2</v>
      </c>
    </row>
    <row r="420" spans="1:5" x14ac:dyDescent="0.2">
      <c r="A420" t="s">
        <v>6602</v>
      </c>
      <c r="B420" t="s">
        <v>2838</v>
      </c>
      <c r="C420" t="s">
        <v>2779</v>
      </c>
      <c r="D420" t="s">
        <v>2792</v>
      </c>
      <c r="E420">
        <v>83.1</v>
      </c>
    </row>
    <row r="421" spans="1:5" x14ac:dyDescent="0.2">
      <c r="A421" t="s">
        <v>6603</v>
      </c>
      <c r="B421" t="s">
        <v>2840</v>
      </c>
      <c r="C421" t="s">
        <v>2779</v>
      </c>
      <c r="D421" t="s">
        <v>2792</v>
      </c>
      <c r="E421">
        <v>91.9</v>
      </c>
    </row>
    <row r="422" spans="1:5" x14ac:dyDescent="0.2">
      <c r="A422" t="s">
        <v>1621</v>
      </c>
      <c r="B422" t="s">
        <v>2780</v>
      </c>
      <c r="C422" t="s">
        <v>1622</v>
      </c>
      <c r="D422" t="s">
        <v>2793</v>
      </c>
      <c r="E422">
        <v>58.4</v>
      </c>
    </row>
    <row r="423" spans="1:5" x14ac:dyDescent="0.2">
      <c r="A423" t="s">
        <v>1623</v>
      </c>
      <c r="B423" t="s">
        <v>2794</v>
      </c>
      <c r="C423" t="s">
        <v>1622</v>
      </c>
      <c r="D423" t="s">
        <v>2793</v>
      </c>
      <c r="E423">
        <v>55.447705041384509</v>
      </c>
    </row>
    <row r="424" spans="1:5" x14ac:dyDescent="0.2">
      <c r="A424" t="s">
        <v>1624</v>
      </c>
      <c r="B424" t="s">
        <v>2785</v>
      </c>
      <c r="C424" t="s">
        <v>1622</v>
      </c>
      <c r="D424" t="s">
        <v>2793</v>
      </c>
      <c r="E424">
        <v>42.3</v>
      </c>
    </row>
    <row r="425" spans="1:5" x14ac:dyDescent="0.2">
      <c r="A425" t="s">
        <v>1625</v>
      </c>
      <c r="B425" t="s">
        <v>2811</v>
      </c>
      <c r="C425" t="s">
        <v>1622</v>
      </c>
      <c r="D425" t="s">
        <v>2793</v>
      </c>
      <c r="E425">
        <v>78.8</v>
      </c>
    </row>
    <row r="426" spans="1:5" x14ac:dyDescent="0.2">
      <c r="A426" t="s">
        <v>1626</v>
      </c>
      <c r="B426" t="s">
        <v>2788</v>
      </c>
      <c r="C426" t="s">
        <v>1622</v>
      </c>
      <c r="D426" t="s">
        <v>2793</v>
      </c>
      <c r="E426">
        <v>56.3</v>
      </c>
    </row>
    <row r="427" spans="1:5" x14ac:dyDescent="0.2">
      <c r="A427" t="s">
        <v>1627</v>
      </c>
      <c r="B427" t="s">
        <v>2814</v>
      </c>
      <c r="C427" t="s">
        <v>1622</v>
      </c>
      <c r="D427" t="s">
        <v>2793</v>
      </c>
      <c r="E427">
        <v>27.4</v>
      </c>
    </row>
    <row r="428" spans="1:5" x14ac:dyDescent="0.2">
      <c r="A428" t="s">
        <v>1628</v>
      </c>
      <c r="B428" t="s">
        <v>2816</v>
      </c>
      <c r="C428" t="s">
        <v>1622</v>
      </c>
      <c r="D428" t="s">
        <v>2793</v>
      </c>
      <c r="E428">
        <v>71.599999999999994</v>
      </c>
    </row>
    <row r="429" spans="1:5" x14ac:dyDescent="0.2">
      <c r="A429" t="s">
        <v>1629</v>
      </c>
      <c r="B429" t="s">
        <v>2818</v>
      </c>
      <c r="C429" t="s">
        <v>1622</v>
      </c>
      <c r="D429" t="s">
        <v>2793</v>
      </c>
      <c r="E429">
        <v>60.9</v>
      </c>
    </row>
    <row r="430" spans="1:5" x14ac:dyDescent="0.2">
      <c r="A430" t="s">
        <v>1630</v>
      </c>
      <c r="B430" t="s">
        <v>2820</v>
      </c>
      <c r="C430" t="s">
        <v>1622</v>
      </c>
      <c r="D430" t="s">
        <v>2793</v>
      </c>
      <c r="E430">
        <v>68.400000000000006</v>
      </c>
    </row>
    <row r="431" spans="1:5" x14ac:dyDescent="0.2">
      <c r="A431" t="s">
        <v>1631</v>
      </c>
      <c r="B431" t="s">
        <v>2822</v>
      </c>
      <c r="C431" t="s">
        <v>1622</v>
      </c>
      <c r="D431" t="s">
        <v>2793</v>
      </c>
      <c r="E431" t="s">
        <v>2823</v>
      </c>
    </row>
    <row r="432" spans="1:5" x14ac:dyDescent="0.2">
      <c r="A432" t="s">
        <v>1632</v>
      </c>
      <c r="B432" t="s">
        <v>2825</v>
      </c>
      <c r="C432" t="s">
        <v>1622</v>
      </c>
      <c r="D432" t="s">
        <v>2793</v>
      </c>
      <c r="E432">
        <v>71.400000000000006</v>
      </c>
    </row>
    <row r="433" spans="1:5" x14ac:dyDescent="0.2">
      <c r="A433" t="s">
        <v>1633</v>
      </c>
      <c r="B433" t="s">
        <v>2786</v>
      </c>
      <c r="C433" t="s">
        <v>1622</v>
      </c>
      <c r="D433" t="s">
        <v>2793</v>
      </c>
      <c r="E433">
        <v>70</v>
      </c>
    </row>
    <row r="434" spans="1:5" x14ac:dyDescent="0.2">
      <c r="A434" t="s">
        <v>1634</v>
      </c>
      <c r="B434" t="s">
        <v>2787</v>
      </c>
      <c r="C434" t="s">
        <v>1622</v>
      </c>
      <c r="D434" t="s">
        <v>2793</v>
      </c>
      <c r="E434">
        <v>74.7</v>
      </c>
    </row>
    <row r="435" spans="1:5" x14ac:dyDescent="0.2">
      <c r="A435" t="s">
        <v>1635</v>
      </c>
      <c r="B435" t="s">
        <v>2829</v>
      </c>
      <c r="C435" t="s">
        <v>1622</v>
      </c>
      <c r="D435" t="s">
        <v>2793</v>
      </c>
      <c r="E435">
        <v>25.4</v>
      </c>
    </row>
    <row r="436" spans="1:5" x14ac:dyDescent="0.2">
      <c r="A436" t="s">
        <v>1636</v>
      </c>
      <c r="B436" t="s">
        <v>2831</v>
      </c>
      <c r="C436" t="s">
        <v>1622</v>
      </c>
      <c r="D436" t="s">
        <v>2793</v>
      </c>
      <c r="E436">
        <v>19.2</v>
      </c>
    </row>
    <row r="437" spans="1:5" x14ac:dyDescent="0.2">
      <c r="A437" t="s">
        <v>1637</v>
      </c>
      <c r="B437" t="s">
        <v>2833</v>
      </c>
      <c r="C437" t="s">
        <v>1622</v>
      </c>
      <c r="D437" t="s">
        <v>2793</v>
      </c>
      <c r="E437">
        <v>53.3</v>
      </c>
    </row>
    <row r="438" spans="1:5" x14ac:dyDescent="0.2">
      <c r="A438" t="s">
        <v>1638</v>
      </c>
      <c r="B438" t="s">
        <v>2835</v>
      </c>
      <c r="C438" t="s">
        <v>1622</v>
      </c>
      <c r="D438" t="s">
        <v>2793</v>
      </c>
      <c r="E438">
        <v>55.1</v>
      </c>
    </row>
    <row r="439" spans="1:5" x14ac:dyDescent="0.2">
      <c r="A439" t="s">
        <v>1639</v>
      </c>
      <c r="B439" t="s">
        <v>2789</v>
      </c>
      <c r="C439" t="s">
        <v>1622</v>
      </c>
      <c r="D439" t="s">
        <v>2793</v>
      </c>
      <c r="E439">
        <v>56.8</v>
      </c>
    </row>
    <row r="440" spans="1:5" x14ac:dyDescent="0.2">
      <c r="A440" t="s">
        <v>1640</v>
      </c>
      <c r="B440" t="s">
        <v>2838</v>
      </c>
      <c r="C440" t="s">
        <v>1622</v>
      </c>
      <c r="D440" t="s">
        <v>2793</v>
      </c>
      <c r="E440">
        <v>36.799999999999997</v>
      </c>
    </row>
    <row r="441" spans="1:5" x14ac:dyDescent="0.2">
      <c r="A441" t="s">
        <v>1641</v>
      </c>
      <c r="B441" t="s">
        <v>2840</v>
      </c>
      <c r="C441" t="s">
        <v>1622</v>
      </c>
      <c r="D441" t="s">
        <v>2793</v>
      </c>
      <c r="E441">
        <v>69.3</v>
      </c>
    </row>
    <row r="442" spans="1:5" x14ac:dyDescent="0.2">
      <c r="A442" t="s">
        <v>8867</v>
      </c>
      <c r="B442" t="s">
        <v>2780</v>
      </c>
      <c r="C442" t="s">
        <v>1622</v>
      </c>
      <c r="D442" t="s">
        <v>2791</v>
      </c>
      <c r="E442">
        <v>58.1</v>
      </c>
    </row>
    <row r="443" spans="1:5" x14ac:dyDescent="0.2">
      <c r="A443" t="s">
        <v>8868</v>
      </c>
      <c r="B443" t="s">
        <v>2794</v>
      </c>
      <c r="C443" t="s">
        <v>1622</v>
      </c>
      <c r="D443" t="s">
        <v>2791</v>
      </c>
      <c r="E443">
        <v>55.076891334250334</v>
      </c>
    </row>
    <row r="444" spans="1:5" x14ac:dyDescent="0.2">
      <c r="A444" t="s">
        <v>8869</v>
      </c>
      <c r="B444" t="s">
        <v>2785</v>
      </c>
      <c r="C444" t="s">
        <v>1622</v>
      </c>
      <c r="D444" t="s">
        <v>2791</v>
      </c>
      <c r="E444">
        <v>48.9</v>
      </c>
    </row>
    <row r="445" spans="1:5" x14ac:dyDescent="0.2">
      <c r="A445" t="s">
        <v>8870</v>
      </c>
      <c r="B445" t="s">
        <v>2811</v>
      </c>
      <c r="C445" t="s">
        <v>1622</v>
      </c>
      <c r="D445" t="s">
        <v>2791</v>
      </c>
      <c r="E445">
        <v>68.400000000000006</v>
      </c>
    </row>
    <row r="446" spans="1:5" x14ac:dyDescent="0.2">
      <c r="A446" t="s">
        <v>8871</v>
      </c>
      <c r="B446" t="s">
        <v>2788</v>
      </c>
      <c r="C446" t="s">
        <v>1622</v>
      </c>
      <c r="D446" t="s">
        <v>2791</v>
      </c>
      <c r="E446">
        <v>60.8</v>
      </c>
    </row>
    <row r="447" spans="1:5" x14ac:dyDescent="0.2">
      <c r="A447" t="s">
        <v>5772</v>
      </c>
      <c r="B447" t="s">
        <v>2814</v>
      </c>
      <c r="C447" t="s">
        <v>1622</v>
      </c>
      <c r="D447" t="s">
        <v>2791</v>
      </c>
      <c r="E447">
        <v>36.200000000000003</v>
      </c>
    </row>
    <row r="448" spans="1:5" x14ac:dyDescent="0.2">
      <c r="A448" t="s">
        <v>5773</v>
      </c>
      <c r="B448" t="s">
        <v>2816</v>
      </c>
      <c r="C448" t="s">
        <v>1622</v>
      </c>
      <c r="D448" t="s">
        <v>2791</v>
      </c>
      <c r="E448">
        <v>64.400000000000006</v>
      </c>
    </row>
    <row r="449" spans="1:5" x14ac:dyDescent="0.2">
      <c r="A449" t="s">
        <v>5774</v>
      </c>
      <c r="B449" t="s">
        <v>2818</v>
      </c>
      <c r="C449" t="s">
        <v>1622</v>
      </c>
      <c r="D449" t="s">
        <v>2791</v>
      </c>
      <c r="E449">
        <v>61</v>
      </c>
    </row>
    <row r="450" spans="1:5" x14ac:dyDescent="0.2">
      <c r="A450" t="s">
        <v>5775</v>
      </c>
      <c r="B450" t="s">
        <v>2820</v>
      </c>
      <c r="C450" t="s">
        <v>1622</v>
      </c>
      <c r="D450" t="s">
        <v>2791</v>
      </c>
      <c r="E450">
        <v>57.8</v>
      </c>
    </row>
    <row r="451" spans="1:5" x14ac:dyDescent="0.2">
      <c r="A451" t="s">
        <v>5776</v>
      </c>
      <c r="B451" t="s">
        <v>2822</v>
      </c>
      <c r="C451" t="s">
        <v>1622</v>
      </c>
      <c r="D451" t="s">
        <v>2791</v>
      </c>
      <c r="E451" t="s">
        <v>2823</v>
      </c>
    </row>
    <row r="452" spans="1:5" x14ac:dyDescent="0.2">
      <c r="A452" t="s">
        <v>5777</v>
      </c>
      <c r="B452" t="s">
        <v>2825</v>
      </c>
      <c r="C452" t="s">
        <v>1622</v>
      </c>
      <c r="D452" t="s">
        <v>2791</v>
      </c>
      <c r="E452">
        <v>77.5</v>
      </c>
    </row>
    <row r="453" spans="1:5" x14ac:dyDescent="0.2">
      <c r="A453" t="s">
        <v>5778</v>
      </c>
      <c r="B453" t="s">
        <v>2786</v>
      </c>
      <c r="C453" t="s">
        <v>1622</v>
      </c>
      <c r="D453" t="s">
        <v>2791</v>
      </c>
      <c r="E453">
        <v>69.2</v>
      </c>
    </row>
    <row r="454" spans="1:5" x14ac:dyDescent="0.2">
      <c r="A454" t="s">
        <v>5779</v>
      </c>
      <c r="B454" t="s">
        <v>2787</v>
      </c>
      <c r="C454" t="s">
        <v>1622</v>
      </c>
      <c r="D454" t="s">
        <v>2791</v>
      </c>
      <c r="E454">
        <v>67.599999999999994</v>
      </c>
    </row>
    <row r="455" spans="1:5" x14ac:dyDescent="0.2">
      <c r="A455" t="s">
        <v>5780</v>
      </c>
      <c r="B455" t="s">
        <v>2829</v>
      </c>
      <c r="C455" t="s">
        <v>1622</v>
      </c>
      <c r="D455" t="s">
        <v>2791</v>
      </c>
      <c r="E455">
        <v>41.1</v>
      </c>
    </row>
    <row r="456" spans="1:5" x14ac:dyDescent="0.2">
      <c r="A456" t="s">
        <v>5781</v>
      </c>
      <c r="B456" t="s">
        <v>2831</v>
      </c>
      <c r="C456" t="s">
        <v>1622</v>
      </c>
      <c r="D456" t="s">
        <v>2791</v>
      </c>
      <c r="E456">
        <v>16.7</v>
      </c>
    </row>
    <row r="457" spans="1:5" x14ac:dyDescent="0.2">
      <c r="A457" t="s">
        <v>5782</v>
      </c>
      <c r="B457" t="s">
        <v>2833</v>
      </c>
      <c r="C457" t="s">
        <v>1622</v>
      </c>
      <c r="D457" t="s">
        <v>2791</v>
      </c>
      <c r="E457">
        <v>31.4</v>
      </c>
    </row>
    <row r="458" spans="1:5" x14ac:dyDescent="0.2">
      <c r="A458" t="s">
        <v>5783</v>
      </c>
      <c r="B458" t="s">
        <v>2835</v>
      </c>
      <c r="C458" t="s">
        <v>1622</v>
      </c>
      <c r="D458" t="s">
        <v>2791</v>
      </c>
      <c r="E458">
        <v>63.8</v>
      </c>
    </row>
    <row r="459" spans="1:5" x14ac:dyDescent="0.2">
      <c r="A459" t="s">
        <v>5784</v>
      </c>
      <c r="B459" t="s">
        <v>2789</v>
      </c>
      <c r="C459" t="s">
        <v>1622</v>
      </c>
      <c r="D459" t="s">
        <v>2791</v>
      </c>
      <c r="E459">
        <v>58.4</v>
      </c>
    </row>
    <row r="460" spans="1:5" x14ac:dyDescent="0.2">
      <c r="A460" t="s">
        <v>5785</v>
      </c>
      <c r="B460" t="s">
        <v>2838</v>
      </c>
      <c r="C460" t="s">
        <v>1622</v>
      </c>
      <c r="D460" t="s">
        <v>2791</v>
      </c>
      <c r="E460">
        <v>27.1</v>
      </c>
    </row>
    <row r="461" spans="1:5" x14ac:dyDescent="0.2">
      <c r="A461" t="s">
        <v>5786</v>
      </c>
      <c r="B461" t="s">
        <v>2840</v>
      </c>
      <c r="C461" t="s">
        <v>1622</v>
      </c>
      <c r="D461" t="s">
        <v>2791</v>
      </c>
      <c r="E461">
        <v>68.400000000000006</v>
      </c>
    </row>
    <row r="462" spans="1:5" x14ac:dyDescent="0.2">
      <c r="A462" t="s">
        <v>10591</v>
      </c>
      <c r="B462" t="s">
        <v>2780</v>
      </c>
      <c r="C462" t="s">
        <v>1622</v>
      </c>
      <c r="D462" t="s">
        <v>2792</v>
      </c>
      <c r="E462">
        <v>57.8</v>
      </c>
    </row>
    <row r="463" spans="1:5" x14ac:dyDescent="0.2">
      <c r="A463" t="s">
        <v>10592</v>
      </c>
      <c r="B463" t="s">
        <v>2794</v>
      </c>
      <c r="C463" t="s">
        <v>1622</v>
      </c>
      <c r="D463" t="s">
        <v>2792</v>
      </c>
      <c r="E463">
        <v>57.502328675981374</v>
      </c>
    </row>
    <row r="464" spans="1:5" x14ac:dyDescent="0.2">
      <c r="A464" t="s">
        <v>10593</v>
      </c>
      <c r="B464" t="s">
        <v>2785</v>
      </c>
      <c r="C464" t="s">
        <v>1622</v>
      </c>
      <c r="D464" t="s">
        <v>2792</v>
      </c>
      <c r="E464">
        <v>52</v>
      </c>
    </row>
    <row r="465" spans="1:5" x14ac:dyDescent="0.2">
      <c r="A465" t="s">
        <v>10594</v>
      </c>
      <c r="B465" t="s">
        <v>2811</v>
      </c>
      <c r="C465" t="s">
        <v>1622</v>
      </c>
      <c r="D465" t="s">
        <v>2792</v>
      </c>
      <c r="E465">
        <v>69.8</v>
      </c>
    </row>
    <row r="466" spans="1:5" x14ac:dyDescent="0.2">
      <c r="A466" t="s">
        <v>10595</v>
      </c>
      <c r="B466" t="s">
        <v>2788</v>
      </c>
      <c r="C466" t="s">
        <v>1622</v>
      </c>
      <c r="D466" t="s">
        <v>2792</v>
      </c>
      <c r="E466">
        <v>63.7</v>
      </c>
    </row>
    <row r="467" spans="1:5" x14ac:dyDescent="0.2">
      <c r="A467" t="s">
        <v>10596</v>
      </c>
      <c r="B467" t="s">
        <v>2814</v>
      </c>
      <c r="C467" t="s">
        <v>1622</v>
      </c>
      <c r="D467" t="s">
        <v>2792</v>
      </c>
      <c r="E467">
        <v>45.3</v>
      </c>
    </row>
    <row r="468" spans="1:5" x14ac:dyDescent="0.2">
      <c r="A468" t="s">
        <v>10597</v>
      </c>
      <c r="B468" t="s">
        <v>2816</v>
      </c>
      <c r="C468" t="s">
        <v>1622</v>
      </c>
      <c r="D468" t="s">
        <v>2792</v>
      </c>
      <c r="E468">
        <v>66.7</v>
      </c>
    </row>
    <row r="469" spans="1:5" x14ac:dyDescent="0.2">
      <c r="A469" t="s">
        <v>10598</v>
      </c>
      <c r="B469" t="s">
        <v>2818</v>
      </c>
      <c r="C469" t="s">
        <v>1622</v>
      </c>
      <c r="D469" t="s">
        <v>2792</v>
      </c>
      <c r="E469">
        <v>58</v>
      </c>
    </row>
    <row r="470" spans="1:5" x14ac:dyDescent="0.2">
      <c r="A470" t="s">
        <v>10599</v>
      </c>
      <c r="B470" t="s">
        <v>2820</v>
      </c>
      <c r="C470" t="s">
        <v>1622</v>
      </c>
      <c r="D470" t="s">
        <v>2792</v>
      </c>
      <c r="E470">
        <v>65.3</v>
      </c>
    </row>
    <row r="471" spans="1:5" x14ac:dyDescent="0.2">
      <c r="A471" t="s">
        <v>10600</v>
      </c>
      <c r="B471" t="s">
        <v>2822</v>
      </c>
      <c r="C471" t="s">
        <v>1622</v>
      </c>
      <c r="D471" t="s">
        <v>2792</v>
      </c>
      <c r="E471" t="s">
        <v>2823</v>
      </c>
    </row>
    <row r="472" spans="1:5" x14ac:dyDescent="0.2">
      <c r="A472" t="s">
        <v>10601</v>
      </c>
      <c r="B472" t="s">
        <v>2825</v>
      </c>
      <c r="C472" t="s">
        <v>1622</v>
      </c>
      <c r="D472" t="s">
        <v>2792</v>
      </c>
      <c r="E472">
        <v>79.599999999999994</v>
      </c>
    </row>
    <row r="473" spans="1:5" x14ac:dyDescent="0.2">
      <c r="A473" t="s">
        <v>10602</v>
      </c>
      <c r="B473" t="s">
        <v>2786</v>
      </c>
      <c r="C473" t="s">
        <v>1622</v>
      </c>
      <c r="D473" t="s">
        <v>2792</v>
      </c>
      <c r="E473">
        <v>73</v>
      </c>
    </row>
    <row r="474" spans="1:5" x14ac:dyDescent="0.2">
      <c r="A474" t="s">
        <v>10603</v>
      </c>
      <c r="B474" t="s">
        <v>2787</v>
      </c>
      <c r="C474" t="s">
        <v>1622</v>
      </c>
      <c r="D474" t="s">
        <v>2792</v>
      </c>
      <c r="E474">
        <v>71</v>
      </c>
    </row>
    <row r="475" spans="1:5" x14ac:dyDescent="0.2">
      <c r="A475" t="s">
        <v>10604</v>
      </c>
      <c r="B475" t="s">
        <v>2829</v>
      </c>
      <c r="C475" t="s">
        <v>1622</v>
      </c>
      <c r="D475" t="s">
        <v>2792</v>
      </c>
      <c r="E475">
        <v>54.7</v>
      </c>
    </row>
    <row r="476" spans="1:5" x14ac:dyDescent="0.2">
      <c r="A476" t="s">
        <v>10605</v>
      </c>
      <c r="B476" t="s">
        <v>2831</v>
      </c>
      <c r="C476" t="s">
        <v>1622</v>
      </c>
      <c r="D476" t="s">
        <v>2792</v>
      </c>
      <c r="E476">
        <v>23.3</v>
      </c>
    </row>
    <row r="477" spans="1:5" x14ac:dyDescent="0.2">
      <c r="A477" t="s">
        <v>10606</v>
      </c>
      <c r="B477" t="s">
        <v>2833</v>
      </c>
      <c r="C477" t="s">
        <v>1622</v>
      </c>
      <c r="D477" t="s">
        <v>2792</v>
      </c>
      <c r="E477">
        <v>21.6</v>
      </c>
    </row>
    <row r="478" spans="1:5" x14ac:dyDescent="0.2">
      <c r="A478" t="s">
        <v>10607</v>
      </c>
      <c r="B478" t="s">
        <v>2835</v>
      </c>
      <c r="C478" t="s">
        <v>1622</v>
      </c>
      <c r="D478" t="s">
        <v>2792</v>
      </c>
      <c r="E478">
        <v>45.6</v>
      </c>
    </row>
    <row r="479" spans="1:5" x14ac:dyDescent="0.2">
      <c r="A479" t="s">
        <v>10608</v>
      </c>
      <c r="B479" t="s">
        <v>2789</v>
      </c>
      <c r="C479" t="s">
        <v>1622</v>
      </c>
      <c r="D479" t="s">
        <v>2792</v>
      </c>
      <c r="E479">
        <v>60.3</v>
      </c>
    </row>
    <row r="480" spans="1:5" x14ac:dyDescent="0.2">
      <c r="A480" t="s">
        <v>10609</v>
      </c>
      <c r="B480" t="s">
        <v>2838</v>
      </c>
      <c r="C480" t="s">
        <v>1622</v>
      </c>
      <c r="D480" t="s">
        <v>2792</v>
      </c>
      <c r="E480">
        <v>31.3</v>
      </c>
    </row>
    <row r="481" spans="1:5" x14ac:dyDescent="0.2">
      <c r="A481" t="s">
        <v>10610</v>
      </c>
      <c r="B481" t="s">
        <v>2840</v>
      </c>
      <c r="C481" t="s">
        <v>1622</v>
      </c>
      <c r="D481" t="s">
        <v>2792</v>
      </c>
      <c r="E481">
        <v>71.900000000000006</v>
      </c>
    </row>
    <row r="482" spans="1:5" x14ac:dyDescent="0.2">
      <c r="A482" t="s">
        <v>1642</v>
      </c>
      <c r="B482" t="s">
        <v>2780</v>
      </c>
      <c r="C482" t="s">
        <v>1643</v>
      </c>
      <c r="D482" t="s">
        <v>2793</v>
      </c>
      <c r="E482">
        <v>0.14930555555555555</v>
      </c>
    </row>
    <row r="483" spans="1:5" x14ac:dyDescent="0.2">
      <c r="A483" t="s">
        <v>1644</v>
      </c>
      <c r="B483" t="s">
        <v>2794</v>
      </c>
      <c r="C483" t="s">
        <v>1643</v>
      </c>
      <c r="D483" t="s">
        <v>2793</v>
      </c>
      <c r="E483">
        <v>0.17036436125741994</v>
      </c>
    </row>
    <row r="484" spans="1:5" x14ac:dyDescent="0.2">
      <c r="A484" t="s">
        <v>1645</v>
      </c>
      <c r="B484" t="s">
        <v>2785</v>
      </c>
      <c r="C484" t="s">
        <v>1643</v>
      </c>
      <c r="D484" t="s">
        <v>2793</v>
      </c>
      <c r="E484">
        <v>0.17916666666666667</v>
      </c>
    </row>
    <row r="485" spans="1:5" x14ac:dyDescent="0.2">
      <c r="A485" t="s">
        <v>1646</v>
      </c>
      <c r="B485" t="s">
        <v>2811</v>
      </c>
      <c r="C485" t="s">
        <v>1643</v>
      </c>
      <c r="D485" t="s">
        <v>2793</v>
      </c>
      <c r="E485">
        <v>0.11805555555555557</v>
      </c>
    </row>
    <row r="486" spans="1:5" x14ac:dyDescent="0.2">
      <c r="A486" t="s">
        <v>1647</v>
      </c>
      <c r="B486" t="s">
        <v>2788</v>
      </c>
      <c r="C486" t="s">
        <v>1643</v>
      </c>
      <c r="D486" t="s">
        <v>2793</v>
      </c>
      <c r="E486">
        <v>0.15694444444444444</v>
      </c>
    </row>
    <row r="487" spans="1:5" x14ac:dyDescent="0.2">
      <c r="A487" t="s">
        <v>1648</v>
      </c>
      <c r="B487" t="s">
        <v>2814</v>
      </c>
      <c r="C487" t="s">
        <v>1643</v>
      </c>
      <c r="D487" t="s">
        <v>2793</v>
      </c>
      <c r="E487">
        <v>0.21944444444444444</v>
      </c>
    </row>
    <row r="488" spans="1:5" x14ac:dyDescent="0.2">
      <c r="A488" t="s">
        <v>1649</v>
      </c>
      <c r="B488" t="s">
        <v>2816</v>
      </c>
      <c r="C488" t="s">
        <v>1643</v>
      </c>
      <c r="D488" t="s">
        <v>2793</v>
      </c>
      <c r="E488">
        <v>0.13472222222222222</v>
      </c>
    </row>
    <row r="489" spans="1:5" x14ac:dyDescent="0.2">
      <c r="A489" t="s">
        <v>1650</v>
      </c>
      <c r="B489" t="s">
        <v>2818</v>
      </c>
      <c r="C489" t="s">
        <v>1643</v>
      </c>
      <c r="D489" t="s">
        <v>2793</v>
      </c>
      <c r="E489">
        <v>0.12048611111111111</v>
      </c>
    </row>
    <row r="490" spans="1:5" x14ac:dyDescent="0.2">
      <c r="A490" t="s">
        <v>1651</v>
      </c>
      <c r="B490" t="s">
        <v>2820</v>
      </c>
      <c r="C490" t="s">
        <v>1643</v>
      </c>
      <c r="D490" t="s">
        <v>2793</v>
      </c>
      <c r="E490">
        <v>0.13680555555555554</v>
      </c>
    </row>
    <row r="491" spans="1:5" x14ac:dyDescent="0.2">
      <c r="A491" t="s">
        <v>1652</v>
      </c>
      <c r="B491" t="s">
        <v>2822</v>
      </c>
      <c r="C491" t="s">
        <v>1643</v>
      </c>
      <c r="D491" t="s">
        <v>2793</v>
      </c>
    </row>
    <row r="492" spans="1:5" x14ac:dyDescent="0.2">
      <c r="A492" t="s">
        <v>1653</v>
      </c>
      <c r="B492" t="s">
        <v>2825</v>
      </c>
      <c r="C492" t="s">
        <v>1643</v>
      </c>
      <c r="D492" t="s">
        <v>2793</v>
      </c>
      <c r="E492">
        <v>0.10625</v>
      </c>
    </row>
    <row r="493" spans="1:5" x14ac:dyDescent="0.2">
      <c r="A493" t="s">
        <v>1654</v>
      </c>
      <c r="B493" t="s">
        <v>2786</v>
      </c>
      <c r="C493" t="s">
        <v>1643</v>
      </c>
      <c r="D493" t="s">
        <v>2793</v>
      </c>
      <c r="E493">
        <v>0.15590277777777778</v>
      </c>
    </row>
    <row r="494" spans="1:5" x14ac:dyDescent="0.2">
      <c r="A494" t="s">
        <v>1655</v>
      </c>
      <c r="B494" t="s">
        <v>2787</v>
      </c>
      <c r="C494" t="s">
        <v>1643</v>
      </c>
      <c r="D494" t="s">
        <v>2793</v>
      </c>
      <c r="E494">
        <v>0.15555555555555556</v>
      </c>
    </row>
    <row r="495" spans="1:5" x14ac:dyDescent="0.2">
      <c r="A495" t="s">
        <v>1656</v>
      </c>
      <c r="B495" t="s">
        <v>2829</v>
      </c>
      <c r="C495" t="s">
        <v>1643</v>
      </c>
      <c r="D495" t="s">
        <v>2793</v>
      </c>
      <c r="E495">
        <v>0.21388888888888891</v>
      </c>
    </row>
    <row r="496" spans="1:5" x14ac:dyDescent="0.2">
      <c r="A496" t="s">
        <v>1657</v>
      </c>
      <c r="B496" t="s">
        <v>2831</v>
      </c>
      <c r="C496" t="s">
        <v>1643</v>
      </c>
      <c r="D496" t="s">
        <v>2793</v>
      </c>
      <c r="E496">
        <v>0.42777777777777781</v>
      </c>
    </row>
    <row r="497" spans="1:5" x14ac:dyDescent="0.2">
      <c r="A497" t="s">
        <v>1658</v>
      </c>
      <c r="B497" t="s">
        <v>2833</v>
      </c>
      <c r="C497" t="s">
        <v>1643</v>
      </c>
      <c r="D497" t="s">
        <v>2793</v>
      </c>
      <c r="E497">
        <v>0.16319444444444445</v>
      </c>
    </row>
    <row r="498" spans="1:5" x14ac:dyDescent="0.2">
      <c r="A498" t="s">
        <v>1659</v>
      </c>
      <c r="B498" t="s">
        <v>2835</v>
      </c>
      <c r="C498" t="s">
        <v>1643</v>
      </c>
      <c r="D498" t="s">
        <v>2793</v>
      </c>
      <c r="E498">
        <v>0.16319444444444445</v>
      </c>
    </row>
    <row r="499" spans="1:5" x14ac:dyDescent="0.2">
      <c r="A499" t="s">
        <v>1660</v>
      </c>
      <c r="B499" t="s">
        <v>2789</v>
      </c>
      <c r="C499" t="s">
        <v>1643</v>
      </c>
      <c r="D499" t="s">
        <v>2793</v>
      </c>
      <c r="E499">
        <v>0.16250000000000001</v>
      </c>
    </row>
    <row r="500" spans="1:5" x14ac:dyDescent="0.2">
      <c r="A500" t="s">
        <v>1661</v>
      </c>
      <c r="B500" t="s">
        <v>2838</v>
      </c>
      <c r="C500" t="s">
        <v>1643</v>
      </c>
      <c r="D500" t="s">
        <v>2793</v>
      </c>
      <c r="E500">
        <v>0.18888888888888888</v>
      </c>
    </row>
    <row r="501" spans="1:5" x14ac:dyDescent="0.2">
      <c r="A501" t="s">
        <v>1662</v>
      </c>
      <c r="B501" t="s">
        <v>2840</v>
      </c>
      <c r="C501" t="s">
        <v>1643</v>
      </c>
      <c r="D501" t="s">
        <v>2793</v>
      </c>
      <c r="E501">
        <v>0.1378472222222222</v>
      </c>
    </row>
    <row r="502" spans="1:5" x14ac:dyDescent="0.2">
      <c r="A502" t="s">
        <v>5787</v>
      </c>
      <c r="B502" t="s">
        <v>2780</v>
      </c>
      <c r="C502" t="s">
        <v>1643</v>
      </c>
      <c r="D502" t="s">
        <v>2791</v>
      </c>
      <c r="E502">
        <v>0.15</v>
      </c>
    </row>
    <row r="503" spans="1:5" x14ac:dyDescent="0.2">
      <c r="A503" t="s">
        <v>5788</v>
      </c>
      <c r="B503" t="s">
        <v>2794</v>
      </c>
      <c r="C503" t="s">
        <v>1643</v>
      </c>
      <c r="D503" t="s">
        <v>2791</v>
      </c>
      <c r="E503">
        <v>0.17409492969585813</v>
      </c>
    </row>
    <row r="504" spans="1:5" x14ac:dyDescent="0.2">
      <c r="A504" t="s">
        <v>5789</v>
      </c>
      <c r="B504" t="s">
        <v>2785</v>
      </c>
      <c r="C504" t="s">
        <v>1643</v>
      </c>
      <c r="D504" t="s">
        <v>2791</v>
      </c>
      <c r="E504">
        <v>0.16527777777777777</v>
      </c>
    </row>
    <row r="505" spans="1:5" x14ac:dyDescent="0.2">
      <c r="A505" t="s">
        <v>5790</v>
      </c>
      <c r="B505" t="s">
        <v>2811</v>
      </c>
      <c r="C505" t="s">
        <v>1643</v>
      </c>
      <c r="D505" t="s">
        <v>2791</v>
      </c>
      <c r="E505">
        <v>0.14027777777777778</v>
      </c>
    </row>
    <row r="506" spans="1:5" x14ac:dyDescent="0.2">
      <c r="A506" t="s">
        <v>5791</v>
      </c>
      <c r="B506" t="s">
        <v>2788</v>
      </c>
      <c r="C506" t="s">
        <v>1643</v>
      </c>
      <c r="D506" t="s">
        <v>2791</v>
      </c>
      <c r="E506">
        <v>0.14930555555555555</v>
      </c>
    </row>
    <row r="507" spans="1:5" x14ac:dyDescent="0.2">
      <c r="A507" t="s">
        <v>5792</v>
      </c>
      <c r="B507" t="s">
        <v>2814</v>
      </c>
      <c r="C507" t="s">
        <v>1643</v>
      </c>
      <c r="D507" t="s">
        <v>2791</v>
      </c>
      <c r="E507">
        <v>0.20833333333333334</v>
      </c>
    </row>
    <row r="508" spans="1:5" x14ac:dyDescent="0.2">
      <c r="A508" t="s">
        <v>5793</v>
      </c>
      <c r="B508" t="s">
        <v>2816</v>
      </c>
      <c r="C508" t="s">
        <v>1643</v>
      </c>
      <c r="D508" t="s">
        <v>2791</v>
      </c>
      <c r="E508">
        <v>0.14305555555555557</v>
      </c>
    </row>
    <row r="509" spans="1:5" x14ac:dyDescent="0.2">
      <c r="A509" t="s">
        <v>5794</v>
      </c>
      <c r="B509" t="s">
        <v>2818</v>
      </c>
      <c r="C509" t="s">
        <v>1643</v>
      </c>
      <c r="D509" t="s">
        <v>2791</v>
      </c>
      <c r="E509">
        <v>0.1451388888888889</v>
      </c>
    </row>
    <row r="510" spans="1:5" x14ac:dyDescent="0.2">
      <c r="A510" t="s">
        <v>5795</v>
      </c>
      <c r="B510" t="s">
        <v>2820</v>
      </c>
      <c r="C510" t="s">
        <v>1643</v>
      </c>
      <c r="D510" t="s">
        <v>2791</v>
      </c>
      <c r="E510">
        <v>0.14027777777777778</v>
      </c>
    </row>
    <row r="511" spans="1:5" x14ac:dyDescent="0.2">
      <c r="A511" t="s">
        <v>5796</v>
      </c>
      <c r="B511" t="s">
        <v>2822</v>
      </c>
      <c r="C511" t="s">
        <v>1643</v>
      </c>
      <c r="D511" t="s">
        <v>2791</v>
      </c>
      <c r="E511" t="s">
        <v>2823</v>
      </c>
    </row>
    <row r="512" spans="1:5" x14ac:dyDescent="0.2">
      <c r="A512" t="s">
        <v>5797</v>
      </c>
      <c r="B512" t="s">
        <v>2825</v>
      </c>
      <c r="C512" t="s">
        <v>1643</v>
      </c>
      <c r="D512" t="s">
        <v>2791</v>
      </c>
      <c r="E512">
        <v>0.10833333333333334</v>
      </c>
    </row>
    <row r="513" spans="1:5" x14ac:dyDescent="0.2">
      <c r="A513" t="s">
        <v>5798</v>
      </c>
      <c r="B513" t="s">
        <v>2786</v>
      </c>
      <c r="C513" t="s">
        <v>1643</v>
      </c>
      <c r="D513" t="s">
        <v>2791</v>
      </c>
      <c r="E513">
        <v>0.12847222222222224</v>
      </c>
    </row>
    <row r="514" spans="1:5" x14ac:dyDescent="0.2">
      <c r="A514" t="s">
        <v>5799</v>
      </c>
      <c r="B514" t="s">
        <v>2787</v>
      </c>
      <c r="C514" t="s">
        <v>1643</v>
      </c>
      <c r="D514" t="s">
        <v>2791</v>
      </c>
      <c r="E514">
        <v>0.15902777777777777</v>
      </c>
    </row>
    <row r="515" spans="1:5" x14ac:dyDescent="0.2">
      <c r="A515" t="s">
        <v>5800</v>
      </c>
      <c r="B515" t="s">
        <v>2829</v>
      </c>
      <c r="C515" t="s">
        <v>1643</v>
      </c>
      <c r="D515" t="s">
        <v>2791</v>
      </c>
      <c r="E515">
        <v>0.20208333333333331</v>
      </c>
    </row>
    <row r="516" spans="1:5" x14ac:dyDescent="0.2">
      <c r="A516" t="s">
        <v>5801</v>
      </c>
      <c r="B516" t="s">
        <v>2831</v>
      </c>
      <c r="C516" t="s">
        <v>1643</v>
      </c>
      <c r="D516" t="s">
        <v>2791</v>
      </c>
      <c r="E516">
        <v>0.35416666666666669</v>
      </c>
    </row>
    <row r="517" spans="1:5" x14ac:dyDescent="0.2">
      <c r="A517" t="s">
        <v>5802</v>
      </c>
      <c r="B517" t="s">
        <v>2833</v>
      </c>
      <c r="C517" t="s">
        <v>1643</v>
      </c>
      <c r="D517" t="s">
        <v>2791</v>
      </c>
      <c r="E517">
        <v>0.26805555555555555</v>
      </c>
    </row>
    <row r="518" spans="1:5" x14ac:dyDescent="0.2">
      <c r="A518" t="s">
        <v>5803</v>
      </c>
      <c r="B518" t="s">
        <v>2835</v>
      </c>
      <c r="C518" t="s">
        <v>1643</v>
      </c>
      <c r="D518" t="s">
        <v>2791</v>
      </c>
      <c r="E518">
        <v>0.15763888888888888</v>
      </c>
    </row>
    <row r="519" spans="1:5" x14ac:dyDescent="0.2">
      <c r="A519" t="s">
        <v>5804</v>
      </c>
      <c r="B519" t="s">
        <v>2789</v>
      </c>
      <c r="C519" t="s">
        <v>1643</v>
      </c>
      <c r="D519" t="s">
        <v>2791</v>
      </c>
      <c r="E519">
        <v>0.15833333333333333</v>
      </c>
    </row>
    <row r="520" spans="1:5" x14ac:dyDescent="0.2">
      <c r="A520" t="s">
        <v>5805</v>
      </c>
      <c r="B520" t="s">
        <v>2838</v>
      </c>
      <c r="C520" t="s">
        <v>1643</v>
      </c>
      <c r="D520" t="s">
        <v>2791</v>
      </c>
      <c r="E520">
        <v>0.25624999999999998</v>
      </c>
    </row>
    <row r="521" spans="1:5" x14ac:dyDescent="0.2">
      <c r="A521" t="s">
        <v>5806</v>
      </c>
      <c r="B521" t="s">
        <v>2840</v>
      </c>
      <c r="C521" t="s">
        <v>1643</v>
      </c>
      <c r="D521" t="s">
        <v>2791</v>
      </c>
      <c r="E521">
        <v>0.12569444444444444</v>
      </c>
    </row>
    <row r="522" spans="1:5" x14ac:dyDescent="0.2">
      <c r="A522" t="s">
        <v>10611</v>
      </c>
      <c r="B522" t="s">
        <v>2780</v>
      </c>
      <c r="C522" t="s">
        <v>1643</v>
      </c>
      <c r="D522" t="s">
        <v>2792</v>
      </c>
      <c r="E522">
        <v>0.15138888888888888</v>
      </c>
    </row>
    <row r="523" spans="1:5" x14ac:dyDescent="0.2">
      <c r="A523" t="s">
        <v>10612</v>
      </c>
      <c r="B523" t="s">
        <v>2794</v>
      </c>
      <c r="C523" t="s">
        <v>1643</v>
      </c>
      <c r="D523" t="s">
        <v>2792</v>
      </c>
      <c r="E523">
        <v>0.16983117099135062</v>
      </c>
    </row>
    <row r="524" spans="1:5" x14ac:dyDescent="0.2">
      <c r="A524" t="s">
        <v>10613</v>
      </c>
      <c r="B524" t="s">
        <v>2785</v>
      </c>
      <c r="C524" t="s">
        <v>1643</v>
      </c>
      <c r="D524" t="s">
        <v>2792</v>
      </c>
      <c r="E524">
        <v>0.15138888888888888</v>
      </c>
    </row>
    <row r="525" spans="1:5" x14ac:dyDescent="0.2">
      <c r="A525" t="s">
        <v>10614</v>
      </c>
      <c r="B525" t="s">
        <v>2811</v>
      </c>
      <c r="C525" t="s">
        <v>1643</v>
      </c>
      <c r="D525" t="s">
        <v>2792</v>
      </c>
      <c r="E525">
        <v>0.15138888888888888</v>
      </c>
    </row>
    <row r="526" spans="1:5" x14ac:dyDescent="0.2">
      <c r="A526" t="s">
        <v>10615</v>
      </c>
      <c r="B526" t="s">
        <v>2788</v>
      </c>
      <c r="C526" t="s">
        <v>1643</v>
      </c>
      <c r="D526" t="s">
        <v>2792</v>
      </c>
      <c r="E526">
        <v>0.15138888888888888</v>
      </c>
    </row>
    <row r="527" spans="1:5" x14ac:dyDescent="0.2">
      <c r="A527" t="s">
        <v>10616</v>
      </c>
      <c r="B527" t="s">
        <v>2814</v>
      </c>
      <c r="C527" t="s">
        <v>1643</v>
      </c>
      <c r="D527" t="s">
        <v>2792</v>
      </c>
      <c r="E527">
        <v>0.15138888888888888</v>
      </c>
    </row>
    <row r="528" spans="1:5" x14ac:dyDescent="0.2">
      <c r="A528" t="s">
        <v>10617</v>
      </c>
      <c r="B528" t="s">
        <v>2816</v>
      </c>
      <c r="C528" t="s">
        <v>1643</v>
      </c>
      <c r="D528" t="s">
        <v>2792</v>
      </c>
      <c r="E528">
        <v>0.15138888888888888</v>
      </c>
    </row>
    <row r="529" spans="1:5" x14ac:dyDescent="0.2">
      <c r="A529" t="s">
        <v>10618</v>
      </c>
      <c r="B529" t="s">
        <v>2818</v>
      </c>
      <c r="C529" t="s">
        <v>1643</v>
      </c>
      <c r="D529" t="s">
        <v>2792</v>
      </c>
      <c r="E529">
        <v>0.15138888888888888</v>
      </c>
    </row>
    <row r="530" spans="1:5" x14ac:dyDescent="0.2">
      <c r="A530" t="s">
        <v>10619</v>
      </c>
      <c r="B530" t="s">
        <v>2820</v>
      </c>
      <c r="C530" t="s">
        <v>1643</v>
      </c>
      <c r="D530" t="s">
        <v>2792</v>
      </c>
      <c r="E530">
        <v>0.15138888888888888</v>
      </c>
    </row>
    <row r="531" spans="1:5" x14ac:dyDescent="0.2">
      <c r="A531" t="s">
        <v>10620</v>
      </c>
      <c r="B531" t="s">
        <v>2822</v>
      </c>
      <c r="C531" t="s">
        <v>1643</v>
      </c>
      <c r="D531" t="s">
        <v>2792</v>
      </c>
      <c r="E531" t="s">
        <v>2823</v>
      </c>
    </row>
    <row r="532" spans="1:5" x14ac:dyDescent="0.2">
      <c r="A532" t="s">
        <v>10621</v>
      </c>
      <c r="B532" t="s">
        <v>2825</v>
      </c>
      <c r="C532" t="s">
        <v>1643</v>
      </c>
      <c r="D532" t="s">
        <v>2792</v>
      </c>
      <c r="E532">
        <v>0.15138888888888888</v>
      </c>
    </row>
    <row r="533" spans="1:5" x14ac:dyDescent="0.2">
      <c r="A533" t="s">
        <v>10622</v>
      </c>
      <c r="B533" t="s">
        <v>2786</v>
      </c>
      <c r="C533" t="s">
        <v>1643</v>
      </c>
      <c r="D533" t="s">
        <v>2792</v>
      </c>
      <c r="E533">
        <v>0.15138888888888888</v>
      </c>
    </row>
    <row r="534" spans="1:5" x14ac:dyDescent="0.2">
      <c r="A534" t="s">
        <v>10623</v>
      </c>
      <c r="B534" t="s">
        <v>2787</v>
      </c>
      <c r="C534" t="s">
        <v>1643</v>
      </c>
      <c r="D534" t="s">
        <v>2792</v>
      </c>
      <c r="E534">
        <v>0.15138888888888888</v>
      </c>
    </row>
    <row r="535" spans="1:5" x14ac:dyDescent="0.2">
      <c r="A535" t="s">
        <v>10624</v>
      </c>
      <c r="B535" t="s">
        <v>2829</v>
      </c>
      <c r="C535" t="s">
        <v>1643</v>
      </c>
      <c r="D535" t="s">
        <v>2792</v>
      </c>
      <c r="E535">
        <v>0.15138888888888888</v>
      </c>
    </row>
    <row r="536" spans="1:5" x14ac:dyDescent="0.2">
      <c r="A536" t="s">
        <v>10625</v>
      </c>
      <c r="B536" t="s">
        <v>2831</v>
      </c>
      <c r="C536" t="s">
        <v>1643</v>
      </c>
      <c r="D536" t="s">
        <v>2792</v>
      </c>
      <c r="E536">
        <v>0.15138888888888888</v>
      </c>
    </row>
    <row r="537" spans="1:5" x14ac:dyDescent="0.2">
      <c r="A537" t="s">
        <v>10626</v>
      </c>
      <c r="B537" t="s">
        <v>2833</v>
      </c>
      <c r="C537" t="s">
        <v>1643</v>
      </c>
      <c r="D537" t="s">
        <v>2792</v>
      </c>
      <c r="E537">
        <v>0.15138888888888888</v>
      </c>
    </row>
    <row r="538" spans="1:5" x14ac:dyDescent="0.2">
      <c r="A538" t="s">
        <v>10627</v>
      </c>
      <c r="B538" t="s">
        <v>2835</v>
      </c>
      <c r="C538" t="s">
        <v>1643</v>
      </c>
      <c r="D538" t="s">
        <v>2792</v>
      </c>
      <c r="E538">
        <v>0.15138888888888888</v>
      </c>
    </row>
    <row r="539" spans="1:5" x14ac:dyDescent="0.2">
      <c r="A539" t="s">
        <v>10628</v>
      </c>
      <c r="B539" t="s">
        <v>2789</v>
      </c>
      <c r="C539" t="s">
        <v>1643</v>
      </c>
      <c r="D539" t="s">
        <v>2792</v>
      </c>
      <c r="E539">
        <v>0.15138888888888888</v>
      </c>
    </row>
    <row r="540" spans="1:5" x14ac:dyDescent="0.2">
      <c r="A540" t="s">
        <v>10629</v>
      </c>
      <c r="B540" t="s">
        <v>2838</v>
      </c>
      <c r="C540" t="s">
        <v>1643</v>
      </c>
      <c r="D540" t="s">
        <v>2792</v>
      </c>
      <c r="E540">
        <v>0.15138888888888888</v>
      </c>
    </row>
    <row r="541" spans="1:5" x14ac:dyDescent="0.2">
      <c r="A541" t="s">
        <v>10630</v>
      </c>
      <c r="B541" t="s">
        <v>2840</v>
      </c>
      <c r="C541" t="s">
        <v>1643</v>
      </c>
      <c r="D541" t="s">
        <v>2792</v>
      </c>
      <c r="E541">
        <v>0.15138888888888888</v>
      </c>
    </row>
    <row r="542" spans="1:5" x14ac:dyDescent="0.2">
      <c r="A542" t="s">
        <v>1663</v>
      </c>
      <c r="B542" t="s">
        <v>2780</v>
      </c>
      <c r="C542" t="s">
        <v>1664</v>
      </c>
      <c r="D542" t="s">
        <v>2793</v>
      </c>
      <c r="E542">
        <v>84.8</v>
      </c>
    </row>
    <row r="543" spans="1:5" x14ac:dyDescent="0.2">
      <c r="A543" t="s">
        <v>1665</v>
      </c>
      <c r="B543" t="s">
        <v>2794</v>
      </c>
      <c r="C543" t="s">
        <v>1664</v>
      </c>
      <c r="D543" t="s">
        <v>2793</v>
      </c>
      <c r="E543">
        <v>83.638427167113477</v>
      </c>
    </row>
    <row r="544" spans="1:5" x14ac:dyDescent="0.2">
      <c r="A544" t="s">
        <v>1666</v>
      </c>
      <c r="B544" t="s">
        <v>2785</v>
      </c>
      <c r="C544" t="s">
        <v>1664</v>
      </c>
      <c r="D544" t="s">
        <v>2793</v>
      </c>
      <c r="E544">
        <v>77</v>
      </c>
    </row>
    <row r="545" spans="1:5" x14ac:dyDescent="0.2">
      <c r="A545" t="s">
        <v>1667</v>
      </c>
      <c r="B545" t="s">
        <v>2811</v>
      </c>
      <c r="C545" t="s">
        <v>1664</v>
      </c>
      <c r="D545" t="s">
        <v>2793</v>
      </c>
      <c r="E545">
        <v>90.2</v>
      </c>
    </row>
    <row r="546" spans="1:5" x14ac:dyDescent="0.2">
      <c r="A546" t="s">
        <v>1668</v>
      </c>
      <c r="B546" t="s">
        <v>2788</v>
      </c>
      <c r="C546" t="s">
        <v>1664</v>
      </c>
      <c r="D546" t="s">
        <v>2793</v>
      </c>
      <c r="E546">
        <v>84.5</v>
      </c>
    </row>
    <row r="547" spans="1:5" x14ac:dyDescent="0.2">
      <c r="A547" t="s">
        <v>1669</v>
      </c>
      <c r="B547" t="s">
        <v>2814</v>
      </c>
      <c r="C547" t="s">
        <v>1664</v>
      </c>
      <c r="D547" t="s">
        <v>2793</v>
      </c>
      <c r="E547">
        <v>77.400000000000006</v>
      </c>
    </row>
    <row r="548" spans="1:5" x14ac:dyDescent="0.2">
      <c r="A548" t="s">
        <v>1670</v>
      </c>
      <c r="B548" t="s">
        <v>2816</v>
      </c>
      <c r="C548" t="s">
        <v>1664</v>
      </c>
      <c r="D548" t="s">
        <v>2793</v>
      </c>
      <c r="E548">
        <v>92.2</v>
      </c>
    </row>
    <row r="549" spans="1:5" x14ac:dyDescent="0.2">
      <c r="A549" t="s">
        <v>1671</v>
      </c>
      <c r="B549" t="s">
        <v>2818</v>
      </c>
      <c r="C549" t="s">
        <v>1664</v>
      </c>
      <c r="D549" t="s">
        <v>2793</v>
      </c>
      <c r="E549">
        <v>90</v>
      </c>
    </row>
    <row r="550" spans="1:5" x14ac:dyDescent="0.2">
      <c r="A550" t="s">
        <v>1672</v>
      </c>
      <c r="B550" t="s">
        <v>2820</v>
      </c>
      <c r="C550" t="s">
        <v>1664</v>
      </c>
      <c r="D550" t="s">
        <v>2793</v>
      </c>
      <c r="E550">
        <v>86.6</v>
      </c>
    </row>
    <row r="551" spans="1:5" x14ac:dyDescent="0.2">
      <c r="A551" t="s">
        <v>1673</v>
      </c>
      <c r="B551" t="s">
        <v>2822</v>
      </c>
      <c r="C551" t="s">
        <v>1664</v>
      </c>
      <c r="D551" t="s">
        <v>2793</v>
      </c>
      <c r="E551" t="s">
        <v>2823</v>
      </c>
    </row>
    <row r="552" spans="1:5" x14ac:dyDescent="0.2">
      <c r="A552" t="s">
        <v>1674</v>
      </c>
      <c r="B552" t="s">
        <v>2825</v>
      </c>
      <c r="C552" t="s">
        <v>1664</v>
      </c>
      <c r="D552" t="s">
        <v>2793</v>
      </c>
      <c r="E552">
        <v>87</v>
      </c>
    </row>
    <row r="553" spans="1:5" x14ac:dyDescent="0.2">
      <c r="A553" t="s">
        <v>1675</v>
      </c>
      <c r="B553" t="s">
        <v>2786</v>
      </c>
      <c r="C553" t="s">
        <v>1664</v>
      </c>
      <c r="D553" t="s">
        <v>2793</v>
      </c>
      <c r="E553" s="1">
        <v>87.1</v>
      </c>
    </row>
    <row r="554" spans="1:5" x14ac:dyDescent="0.2">
      <c r="A554" t="s">
        <v>1676</v>
      </c>
      <c r="B554" t="s">
        <v>2787</v>
      </c>
      <c r="C554" t="s">
        <v>1664</v>
      </c>
      <c r="D554" t="s">
        <v>2793</v>
      </c>
      <c r="E554" s="1" t="s">
        <v>2823</v>
      </c>
    </row>
    <row r="555" spans="1:5" x14ac:dyDescent="0.2">
      <c r="A555" t="s">
        <v>1677</v>
      </c>
      <c r="B555" t="s">
        <v>2829</v>
      </c>
      <c r="C555" t="s">
        <v>1664</v>
      </c>
      <c r="D555" t="s">
        <v>2793</v>
      </c>
      <c r="E555" s="1">
        <v>83.8</v>
      </c>
    </row>
    <row r="556" spans="1:5" x14ac:dyDescent="0.2">
      <c r="A556" t="s">
        <v>1678</v>
      </c>
      <c r="B556" t="s">
        <v>2831</v>
      </c>
      <c r="C556" t="s">
        <v>1664</v>
      </c>
      <c r="D556" t="s">
        <v>2793</v>
      </c>
      <c r="E556" s="1">
        <v>63.5</v>
      </c>
    </row>
    <row r="557" spans="1:5" x14ac:dyDescent="0.2">
      <c r="A557" t="s">
        <v>1679</v>
      </c>
      <c r="B557" t="s">
        <v>2833</v>
      </c>
      <c r="C557" t="s">
        <v>1664</v>
      </c>
      <c r="D557" t="s">
        <v>2793</v>
      </c>
      <c r="E557" s="1" t="s">
        <v>2823</v>
      </c>
    </row>
    <row r="558" spans="1:5" x14ac:dyDescent="0.2">
      <c r="A558" t="s">
        <v>1680</v>
      </c>
      <c r="B558" t="s">
        <v>2835</v>
      </c>
      <c r="C558" t="s">
        <v>1664</v>
      </c>
      <c r="D558" t="s">
        <v>2793</v>
      </c>
      <c r="E558" s="1">
        <v>87.5</v>
      </c>
    </row>
    <row r="559" spans="1:5" x14ac:dyDescent="0.2">
      <c r="A559" t="s">
        <v>1681</v>
      </c>
      <c r="B559" t="s">
        <v>2789</v>
      </c>
      <c r="C559" t="s">
        <v>1664</v>
      </c>
      <c r="D559" t="s">
        <v>2793</v>
      </c>
      <c r="E559" s="1">
        <v>86.4</v>
      </c>
    </row>
    <row r="560" spans="1:5" x14ac:dyDescent="0.2">
      <c r="A560" t="s">
        <v>1682</v>
      </c>
      <c r="B560" t="s">
        <v>2838</v>
      </c>
      <c r="C560" t="s">
        <v>1664</v>
      </c>
      <c r="D560" t="s">
        <v>2793</v>
      </c>
      <c r="E560" s="1">
        <v>78.5</v>
      </c>
    </row>
    <row r="561" spans="1:5" x14ac:dyDescent="0.2">
      <c r="A561" t="s">
        <v>1683</v>
      </c>
      <c r="B561" t="s">
        <v>2840</v>
      </c>
      <c r="C561" t="s">
        <v>1664</v>
      </c>
      <c r="D561" t="s">
        <v>2793</v>
      </c>
      <c r="E561" s="1">
        <v>79.8</v>
      </c>
    </row>
    <row r="562" spans="1:5" x14ac:dyDescent="0.2">
      <c r="A562" t="s">
        <v>5807</v>
      </c>
      <c r="B562" t="s">
        <v>2780</v>
      </c>
      <c r="C562" t="s">
        <v>1664</v>
      </c>
      <c r="D562" t="s">
        <v>2791</v>
      </c>
      <c r="E562">
        <v>84.2</v>
      </c>
    </row>
    <row r="563" spans="1:5" x14ac:dyDescent="0.2">
      <c r="A563" t="s">
        <v>5808</v>
      </c>
      <c r="B563" t="s">
        <v>2794</v>
      </c>
      <c r="C563" t="s">
        <v>1664</v>
      </c>
      <c r="D563" t="s">
        <v>2791</v>
      </c>
      <c r="E563">
        <v>84.453163686382382</v>
      </c>
    </row>
    <row r="564" spans="1:5" x14ac:dyDescent="0.2">
      <c r="A564" t="s">
        <v>5809</v>
      </c>
      <c r="B564" t="s">
        <v>2785</v>
      </c>
      <c r="C564" t="s">
        <v>1664</v>
      </c>
      <c r="D564" t="s">
        <v>2791</v>
      </c>
      <c r="E564">
        <v>75</v>
      </c>
    </row>
    <row r="565" spans="1:5" x14ac:dyDescent="0.2">
      <c r="A565" t="s">
        <v>5810</v>
      </c>
      <c r="B565" t="s">
        <v>2811</v>
      </c>
      <c r="C565" t="s">
        <v>1664</v>
      </c>
      <c r="D565" t="s">
        <v>2791</v>
      </c>
      <c r="E565">
        <v>94</v>
      </c>
    </row>
    <row r="566" spans="1:5" x14ac:dyDescent="0.2">
      <c r="A566" t="s">
        <v>5811</v>
      </c>
      <c r="B566" t="s">
        <v>2788</v>
      </c>
      <c r="C566" t="s">
        <v>1664</v>
      </c>
      <c r="D566" t="s">
        <v>2791</v>
      </c>
      <c r="E566">
        <v>87.3</v>
      </c>
    </row>
    <row r="567" spans="1:5" x14ac:dyDescent="0.2">
      <c r="A567" t="s">
        <v>5812</v>
      </c>
      <c r="B567" t="s">
        <v>2814</v>
      </c>
      <c r="C567" t="s">
        <v>1664</v>
      </c>
      <c r="D567" t="s">
        <v>2791</v>
      </c>
      <c r="E567">
        <v>88.3</v>
      </c>
    </row>
    <row r="568" spans="1:5" x14ac:dyDescent="0.2">
      <c r="A568" t="s">
        <v>5813</v>
      </c>
      <c r="B568" t="s">
        <v>2816</v>
      </c>
      <c r="C568" t="s">
        <v>1664</v>
      </c>
      <c r="D568" t="s">
        <v>2791</v>
      </c>
      <c r="E568">
        <v>90.6</v>
      </c>
    </row>
    <row r="569" spans="1:5" x14ac:dyDescent="0.2">
      <c r="A569" t="s">
        <v>5814</v>
      </c>
      <c r="B569" t="s">
        <v>2818</v>
      </c>
      <c r="C569" t="s">
        <v>1664</v>
      </c>
      <c r="D569" t="s">
        <v>2791</v>
      </c>
      <c r="E569">
        <v>90</v>
      </c>
    </row>
    <row r="570" spans="1:5" x14ac:dyDescent="0.2">
      <c r="A570" t="s">
        <v>5815</v>
      </c>
      <c r="B570" t="s">
        <v>2820</v>
      </c>
      <c r="C570" t="s">
        <v>1664</v>
      </c>
      <c r="D570" t="s">
        <v>2791</v>
      </c>
      <c r="E570">
        <v>77.3</v>
      </c>
    </row>
    <row r="571" spans="1:5" x14ac:dyDescent="0.2">
      <c r="A571" t="s">
        <v>5816</v>
      </c>
      <c r="B571" t="s">
        <v>2822</v>
      </c>
      <c r="C571" t="s">
        <v>1664</v>
      </c>
      <c r="D571" t="s">
        <v>2791</v>
      </c>
      <c r="E571" t="s">
        <v>2823</v>
      </c>
    </row>
    <row r="572" spans="1:5" x14ac:dyDescent="0.2">
      <c r="A572" t="s">
        <v>5817</v>
      </c>
      <c r="B572" t="s">
        <v>2825</v>
      </c>
      <c r="C572" t="s">
        <v>1664</v>
      </c>
      <c r="D572" t="s">
        <v>2791</v>
      </c>
      <c r="E572">
        <v>93.4</v>
      </c>
    </row>
    <row r="573" spans="1:5" x14ac:dyDescent="0.2">
      <c r="A573" t="s">
        <v>5818</v>
      </c>
      <c r="B573" t="s">
        <v>2786</v>
      </c>
      <c r="C573" t="s">
        <v>1664</v>
      </c>
      <c r="D573" t="s">
        <v>2791</v>
      </c>
      <c r="E573">
        <v>75.900000000000006</v>
      </c>
    </row>
    <row r="574" spans="1:5" x14ac:dyDescent="0.2">
      <c r="A574" t="s">
        <v>5819</v>
      </c>
      <c r="B574" t="s">
        <v>2787</v>
      </c>
      <c r="C574" t="s">
        <v>1664</v>
      </c>
      <c r="D574" t="s">
        <v>2791</v>
      </c>
      <c r="E574">
        <v>92.4</v>
      </c>
    </row>
    <row r="575" spans="1:5" x14ac:dyDescent="0.2">
      <c r="A575" t="s">
        <v>5820</v>
      </c>
      <c r="B575" t="s">
        <v>2829</v>
      </c>
      <c r="C575" t="s">
        <v>1664</v>
      </c>
      <c r="D575" t="s">
        <v>2791</v>
      </c>
      <c r="E575">
        <v>87.8</v>
      </c>
    </row>
    <row r="576" spans="1:5" x14ac:dyDescent="0.2">
      <c r="A576" t="s">
        <v>5821</v>
      </c>
      <c r="B576" t="s">
        <v>2831</v>
      </c>
      <c r="C576" t="s">
        <v>1664</v>
      </c>
      <c r="D576" t="s">
        <v>2791</v>
      </c>
      <c r="E576">
        <v>64</v>
      </c>
    </row>
    <row r="577" spans="1:5" x14ac:dyDescent="0.2">
      <c r="A577" t="s">
        <v>5822</v>
      </c>
      <c r="B577" t="s">
        <v>2833</v>
      </c>
      <c r="C577" t="s">
        <v>1664</v>
      </c>
      <c r="D577" t="s">
        <v>2791</v>
      </c>
      <c r="E577" t="s">
        <v>2823</v>
      </c>
    </row>
    <row r="578" spans="1:5" x14ac:dyDescent="0.2">
      <c r="A578" t="s">
        <v>5823</v>
      </c>
      <c r="B578" t="s">
        <v>2835</v>
      </c>
      <c r="C578" t="s">
        <v>1664</v>
      </c>
      <c r="D578" t="s">
        <v>2791</v>
      </c>
      <c r="E578">
        <v>92.4</v>
      </c>
    </row>
    <row r="579" spans="1:5" x14ac:dyDescent="0.2">
      <c r="A579" t="s">
        <v>5824</v>
      </c>
      <c r="B579" t="s">
        <v>2789</v>
      </c>
      <c r="C579" t="s">
        <v>1664</v>
      </c>
      <c r="D579" t="s">
        <v>2791</v>
      </c>
      <c r="E579">
        <v>86.4</v>
      </c>
    </row>
    <row r="580" spans="1:5" x14ac:dyDescent="0.2">
      <c r="A580" t="s">
        <v>5825</v>
      </c>
      <c r="B580" t="s">
        <v>2838</v>
      </c>
      <c r="C580" t="s">
        <v>1664</v>
      </c>
      <c r="D580" t="s">
        <v>2791</v>
      </c>
      <c r="E580">
        <v>72.8</v>
      </c>
    </row>
    <row r="581" spans="1:5" x14ac:dyDescent="0.2">
      <c r="A581" t="s">
        <v>5826</v>
      </c>
      <c r="B581" t="s">
        <v>2840</v>
      </c>
      <c r="C581" t="s">
        <v>1664</v>
      </c>
      <c r="D581" t="s">
        <v>2791</v>
      </c>
      <c r="E581">
        <v>85</v>
      </c>
    </row>
    <row r="582" spans="1:5" x14ac:dyDescent="0.2">
      <c r="A582" t="s">
        <v>10631</v>
      </c>
      <c r="B582" t="s">
        <v>2780</v>
      </c>
      <c r="C582" t="s">
        <v>1664</v>
      </c>
      <c r="D582" t="s">
        <v>2792</v>
      </c>
      <c r="E582">
        <v>83.3</v>
      </c>
    </row>
    <row r="583" spans="1:5" x14ac:dyDescent="0.2">
      <c r="A583" t="s">
        <v>10632</v>
      </c>
      <c r="B583" t="s">
        <v>2794</v>
      </c>
      <c r="C583" t="s">
        <v>1664</v>
      </c>
      <c r="D583" t="s">
        <v>2792</v>
      </c>
      <c r="E583">
        <v>85.99513477975016</v>
      </c>
    </row>
    <row r="584" spans="1:5" x14ac:dyDescent="0.2">
      <c r="A584" t="s">
        <v>10633</v>
      </c>
      <c r="B584" t="s">
        <v>2785</v>
      </c>
      <c r="C584" t="s">
        <v>1664</v>
      </c>
      <c r="D584" t="s">
        <v>2792</v>
      </c>
      <c r="E584">
        <v>80.2</v>
      </c>
    </row>
    <row r="585" spans="1:5" x14ac:dyDescent="0.2">
      <c r="A585" t="s">
        <v>10634</v>
      </c>
      <c r="B585" t="s">
        <v>2811</v>
      </c>
      <c r="C585" t="s">
        <v>1664</v>
      </c>
      <c r="D585" t="s">
        <v>2792</v>
      </c>
      <c r="E585">
        <v>93.2</v>
      </c>
    </row>
    <row r="586" spans="1:5" x14ac:dyDescent="0.2">
      <c r="A586" t="s">
        <v>10635</v>
      </c>
      <c r="B586" t="s">
        <v>2788</v>
      </c>
      <c r="C586" t="s">
        <v>1664</v>
      </c>
      <c r="D586" t="s">
        <v>2792</v>
      </c>
      <c r="E586">
        <v>90.9</v>
      </c>
    </row>
    <row r="587" spans="1:5" x14ac:dyDescent="0.2">
      <c r="A587" t="s">
        <v>10636</v>
      </c>
      <c r="B587" t="s">
        <v>2814</v>
      </c>
      <c r="C587" t="s">
        <v>1664</v>
      </c>
      <c r="D587" t="s">
        <v>2792</v>
      </c>
      <c r="E587">
        <v>77.8</v>
      </c>
    </row>
    <row r="588" spans="1:5" x14ac:dyDescent="0.2">
      <c r="A588" t="s">
        <v>10637</v>
      </c>
      <c r="B588" t="s">
        <v>2816</v>
      </c>
      <c r="C588" t="s">
        <v>1664</v>
      </c>
      <c r="D588" t="s">
        <v>2792</v>
      </c>
      <c r="E588">
        <v>93.8</v>
      </c>
    </row>
    <row r="589" spans="1:5" x14ac:dyDescent="0.2">
      <c r="A589" t="s">
        <v>10638</v>
      </c>
      <c r="B589" t="s">
        <v>2818</v>
      </c>
      <c r="C589" t="s">
        <v>1664</v>
      </c>
      <c r="D589" t="s">
        <v>2792</v>
      </c>
      <c r="E589">
        <v>83.5</v>
      </c>
    </row>
    <row r="590" spans="1:5" x14ac:dyDescent="0.2">
      <c r="A590" t="s">
        <v>10639</v>
      </c>
      <c r="B590" t="s">
        <v>2820</v>
      </c>
      <c r="C590" t="s">
        <v>1664</v>
      </c>
      <c r="D590" t="s">
        <v>2792</v>
      </c>
      <c r="E590">
        <v>89</v>
      </c>
    </row>
    <row r="591" spans="1:5" x14ac:dyDescent="0.2">
      <c r="A591" t="s">
        <v>10640</v>
      </c>
      <c r="B591" t="s">
        <v>2822</v>
      </c>
      <c r="C591" t="s">
        <v>1664</v>
      </c>
      <c r="D591" t="s">
        <v>2792</v>
      </c>
      <c r="E591" t="s">
        <v>2823</v>
      </c>
    </row>
    <row r="592" spans="1:5" x14ac:dyDescent="0.2">
      <c r="A592" t="s">
        <v>10641</v>
      </c>
      <c r="B592" t="s">
        <v>2825</v>
      </c>
      <c r="C592" t="s">
        <v>1664</v>
      </c>
      <c r="D592" t="s">
        <v>2792</v>
      </c>
      <c r="E592">
        <v>95</v>
      </c>
    </row>
    <row r="593" spans="1:5" x14ac:dyDescent="0.2">
      <c r="A593" t="s">
        <v>10642</v>
      </c>
      <c r="B593" t="s">
        <v>2786</v>
      </c>
      <c r="C593" t="s">
        <v>1664</v>
      </c>
      <c r="D593" t="s">
        <v>2792</v>
      </c>
      <c r="E593">
        <v>87.9</v>
      </c>
    </row>
    <row r="594" spans="1:5" x14ac:dyDescent="0.2">
      <c r="A594" t="s">
        <v>10643</v>
      </c>
      <c r="B594" t="s">
        <v>2787</v>
      </c>
      <c r="C594" t="s">
        <v>1664</v>
      </c>
      <c r="D594" t="s">
        <v>2792</v>
      </c>
      <c r="E594">
        <v>89.8</v>
      </c>
    </row>
    <row r="595" spans="1:5" x14ac:dyDescent="0.2">
      <c r="A595" t="s">
        <v>10644</v>
      </c>
      <c r="B595" t="s">
        <v>2829</v>
      </c>
      <c r="C595" t="s">
        <v>1664</v>
      </c>
      <c r="D595" t="s">
        <v>2792</v>
      </c>
      <c r="E595">
        <v>89.3</v>
      </c>
    </row>
    <row r="596" spans="1:5" x14ac:dyDescent="0.2">
      <c r="A596" t="s">
        <v>10645</v>
      </c>
      <c r="B596" t="s">
        <v>2831</v>
      </c>
      <c r="C596" t="s">
        <v>1664</v>
      </c>
      <c r="D596" t="s">
        <v>2792</v>
      </c>
      <c r="E596">
        <v>76.2</v>
      </c>
    </row>
    <row r="597" spans="1:5" x14ac:dyDescent="0.2">
      <c r="A597" t="s">
        <v>10405</v>
      </c>
      <c r="B597" t="s">
        <v>2833</v>
      </c>
      <c r="C597" t="s">
        <v>1664</v>
      </c>
      <c r="D597" t="s">
        <v>2792</v>
      </c>
      <c r="E597">
        <v>71.7</v>
      </c>
    </row>
    <row r="598" spans="1:5" x14ac:dyDescent="0.2">
      <c r="A598" t="s">
        <v>10406</v>
      </c>
      <c r="B598" t="s">
        <v>2835</v>
      </c>
      <c r="C598" t="s">
        <v>1664</v>
      </c>
      <c r="D598" t="s">
        <v>2792</v>
      </c>
      <c r="E598">
        <v>84</v>
      </c>
    </row>
    <row r="599" spans="1:5" x14ac:dyDescent="0.2">
      <c r="A599" t="s">
        <v>10407</v>
      </c>
      <c r="B599" t="s">
        <v>2789</v>
      </c>
      <c r="C599" t="s">
        <v>1664</v>
      </c>
      <c r="D599" t="s">
        <v>2792</v>
      </c>
      <c r="E599">
        <v>85.2</v>
      </c>
    </row>
    <row r="600" spans="1:5" x14ac:dyDescent="0.2">
      <c r="A600" t="s">
        <v>10408</v>
      </c>
      <c r="B600" t="s">
        <v>2838</v>
      </c>
      <c r="C600" t="s">
        <v>1664</v>
      </c>
      <c r="D600" t="s">
        <v>2792</v>
      </c>
      <c r="E600">
        <v>72.5</v>
      </c>
    </row>
    <row r="601" spans="1:5" x14ac:dyDescent="0.2">
      <c r="A601" t="s">
        <v>10409</v>
      </c>
      <c r="B601" t="s">
        <v>2840</v>
      </c>
      <c r="C601" t="s">
        <v>1664</v>
      </c>
      <c r="D601" t="s">
        <v>2792</v>
      </c>
      <c r="E601">
        <v>89.5</v>
      </c>
    </row>
    <row r="602" spans="1:5" x14ac:dyDescent="0.2">
      <c r="A602" t="s">
        <v>1705</v>
      </c>
      <c r="B602" t="s">
        <v>2780</v>
      </c>
      <c r="C602" t="s">
        <v>1706</v>
      </c>
      <c r="D602" t="s">
        <v>2793</v>
      </c>
      <c r="E602">
        <v>11.8</v>
      </c>
    </row>
    <row r="603" spans="1:5" x14ac:dyDescent="0.2">
      <c r="A603" t="s">
        <v>1707</v>
      </c>
      <c r="B603" t="s">
        <v>2794</v>
      </c>
      <c r="C603" t="s">
        <v>1706</v>
      </c>
      <c r="D603" t="s">
        <v>2793</v>
      </c>
      <c r="E603" s="1">
        <v>14.981414597441681</v>
      </c>
    </row>
    <row r="604" spans="1:5" x14ac:dyDescent="0.2">
      <c r="A604" t="s">
        <v>1708</v>
      </c>
      <c r="B604" t="s">
        <v>2785</v>
      </c>
      <c r="C604" t="s">
        <v>1706</v>
      </c>
      <c r="D604" t="s">
        <v>2793</v>
      </c>
      <c r="E604">
        <v>12</v>
      </c>
    </row>
    <row r="605" spans="1:5" x14ac:dyDescent="0.2">
      <c r="A605" t="s">
        <v>1709</v>
      </c>
      <c r="B605" t="s">
        <v>2811</v>
      </c>
      <c r="C605" t="s">
        <v>1706</v>
      </c>
      <c r="D605" t="s">
        <v>2793</v>
      </c>
      <c r="E605" s="1">
        <v>15.1</v>
      </c>
    </row>
    <row r="606" spans="1:5" x14ac:dyDescent="0.2">
      <c r="A606" t="s">
        <v>1710</v>
      </c>
      <c r="B606" t="s">
        <v>2788</v>
      </c>
      <c r="C606" t="s">
        <v>1706</v>
      </c>
      <c r="D606" t="s">
        <v>2793</v>
      </c>
      <c r="E606">
        <v>11.1</v>
      </c>
    </row>
    <row r="607" spans="1:5" x14ac:dyDescent="0.2">
      <c r="A607" t="s">
        <v>1711</v>
      </c>
      <c r="B607" t="s">
        <v>2814</v>
      </c>
      <c r="C607" t="s">
        <v>1706</v>
      </c>
      <c r="D607" t="s">
        <v>2793</v>
      </c>
      <c r="E607" s="1">
        <v>8.1</v>
      </c>
    </row>
    <row r="608" spans="1:5" x14ac:dyDescent="0.2">
      <c r="A608" t="s">
        <v>1712</v>
      </c>
      <c r="B608" t="s">
        <v>2816</v>
      </c>
      <c r="C608" t="s">
        <v>1706</v>
      </c>
      <c r="D608" t="s">
        <v>2793</v>
      </c>
      <c r="E608">
        <v>28.4</v>
      </c>
    </row>
    <row r="609" spans="1:5" x14ac:dyDescent="0.2">
      <c r="A609" t="s">
        <v>1713</v>
      </c>
      <c r="B609" t="s">
        <v>2818</v>
      </c>
      <c r="C609" t="s">
        <v>1706</v>
      </c>
      <c r="D609" t="s">
        <v>2793</v>
      </c>
      <c r="E609" s="1">
        <v>17.8</v>
      </c>
    </row>
    <row r="610" spans="1:5" x14ac:dyDescent="0.2">
      <c r="A610" t="s">
        <v>1714</v>
      </c>
      <c r="B610" t="s">
        <v>2820</v>
      </c>
      <c r="C610" t="s">
        <v>1706</v>
      </c>
      <c r="D610" t="s">
        <v>2793</v>
      </c>
      <c r="E610">
        <v>40.200000000000003</v>
      </c>
    </row>
    <row r="611" spans="1:5" x14ac:dyDescent="0.2">
      <c r="A611" t="s">
        <v>1715</v>
      </c>
      <c r="B611" t="s">
        <v>2822</v>
      </c>
      <c r="C611" t="s">
        <v>1706</v>
      </c>
      <c r="D611" t="s">
        <v>2793</v>
      </c>
      <c r="E611" s="1" t="s">
        <v>2823</v>
      </c>
    </row>
    <row r="612" spans="1:5" x14ac:dyDescent="0.2">
      <c r="A612" t="s">
        <v>1716</v>
      </c>
      <c r="B612" t="s">
        <v>2825</v>
      </c>
      <c r="C612" t="s">
        <v>1706</v>
      </c>
      <c r="D612" t="s">
        <v>2793</v>
      </c>
      <c r="E612">
        <v>16.8</v>
      </c>
    </row>
    <row r="613" spans="1:5" x14ac:dyDescent="0.2">
      <c r="A613" t="s">
        <v>1717</v>
      </c>
      <c r="B613" t="s">
        <v>2786</v>
      </c>
      <c r="C613" t="s">
        <v>1706</v>
      </c>
      <c r="D613" t="s">
        <v>2793</v>
      </c>
      <c r="E613" s="1">
        <v>17.5</v>
      </c>
    </row>
    <row r="614" spans="1:5" x14ac:dyDescent="0.2">
      <c r="A614" t="s">
        <v>1718</v>
      </c>
      <c r="B614" t="s">
        <v>2787</v>
      </c>
      <c r="C614" t="s">
        <v>1706</v>
      </c>
      <c r="D614" t="s">
        <v>2793</v>
      </c>
      <c r="E614">
        <v>12.1</v>
      </c>
    </row>
    <row r="615" spans="1:5" x14ac:dyDescent="0.2">
      <c r="A615" t="s">
        <v>1719</v>
      </c>
      <c r="B615" t="s">
        <v>2829</v>
      </c>
      <c r="C615" t="s">
        <v>1706</v>
      </c>
      <c r="D615" t="s">
        <v>2793</v>
      </c>
      <c r="E615" s="1">
        <v>7.7</v>
      </c>
    </row>
    <row r="616" spans="1:5" x14ac:dyDescent="0.2">
      <c r="A616" t="s">
        <v>1720</v>
      </c>
      <c r="B616" t="s">
        <v>2831</v>
      </c>
      <c r="C616" t="s">
        <v>1706</v>
      </c>
      <c r="D616" t="s">
        <v>2793</v>
      </c>
      <c r="E616">
        <v>3.8</v>
      </c>
    </row>
    <row r="617" spans="1:5" x14ac:dyDescent="0.2">
      <c r="A617" t="s">
        <v>1721</v>
      </c>
      <c r="B617" t="s">
        <v>2833</v>
      </c>
      <c r="C617" t="s">
        <v>1706</v>
      </c>
      <c r="D617" t="s">
        <v>2793</v>
      </c>
      <c r="E617" s="1">
        <v>11</v>
      </c>
    </row>
    <row r="618" spans="1:5" x14ac:dyDescent="0.2">
      <c r="A618" t="s">
        <v>1722</v>
      </c>
      <c r="B618" t="s">
        <v>2835</v>
      </c>
      <c r="C618" t="s">
        <v>1706</v>
      </c>
      <c r="D618" t="s">
        <v>2793</v>
      </c>
      <c r="E618">
        <v>14.3</v>
      </c>
    </row>
    <row r="619" spans="1:5" x14ac:dyDescent="0.2">
      <c r="A619" t="s">
        <v>1723</v>
      </c>
      <c r="B619" t="s">
        <v>2789</v>
      </c>
      <c r="C619" t="s">
        <v>1706</v>
      </c>
      <c r="D619" t="s">
        <v>2793</v>
      </c>
      <c r="E619" s="1">
        <v>4.0999999999999996</v>
      </c>
    </row>
    <row r="620" spans="1:5" x14ac:dyDescent="0.2">
      <c r="A620" t="s">
        <v>1724</v>
      </c>
      <c r="B620" t="s">
        <v>2838</v>
      </c>
      <c r="C620" t="s">
        <v>1706</v>
      </c>
      <c r="D620" t="s">
        <v>2793</v>
      </c>
      <c r="E620">
        <v>11.8</v>
      </c>
    </row>
    <row r="621" spans="1:5" x14ac:dyDescent="0.2">
      <c r="A621" t="s">
        <v>1725</v>
      </c>
      <c r="B621" t="s">
        <v>2840</v>
      </c>
      <c r="C621" t="s">
        <v>1706</v>
      </c>
      <c r="D621" t="s">
        <v>2793</v>
      </c>
      <c r="E621" s="1">
        <v>6.9</v>
      </c>
    </row>
    <row r="622" spans="1:5" x14ac:dyDescent="0.2">
      <c r="A622" t="s">
        <v>5847</v>
      </c>
      <c r="B622" t="s">
        <v>2780</v>
      </c>
      <c r="C622" t="s">
        <v>1706</v>
      </c>
      <c r="D622" t="s">
        <v>2791</v>
      </c>
      <c r="E622">
        <v>11.3</v>
      </c>
    </row>
    <row r="623" spans="1:5" x14ac:dyDescent="0.2">
      <c r="A623" t="s">
        <v>5848</v>
      </c>
      <c r="B623" t="s">
        <v>2794</v>
      </c>
      <c r="C623" t="s">
        <v>1706</v>
      </c>
      <c r="D623" t="s">
        <v>2791</v>
      </c>
      <c r="E623">
        <v>15.136313617606604</v>
      </c>
    </row>
    <row r="624" spans="1:5" x14ac:dyDescent="0.2">
      <c r="A624" t="s">
        <v>5849</v>
      </c>
      <c r="B624" t="s">
        <v>2785</v>
      </c>
      <c r="C624" t="s">
        <v>1706</v>
      </c>
      <c r="D624" t="s">
        <v>2791</v>
      </c>
      <c r="E624">
        <v>18.899999999999999</v>
      </c>
    </row>
    <row r="625" spans="1:5" x14ac:dyDescent="0.2">
      <c r="A625" t="s">
        <v>5850</v>
      </c>
      <c r="B625" t="s">
        <v>2811</v>
      </c>
      <c r="C625" t="s">
        <v>1706</v>
      </c>
      <c r="D625" t="s">
        <v>2791</v>
      </c>
      <c r="E625">
        <v>7</v>
      </c>
    </row>
    <row r="626" spans="1:5" x14ac:dyDescent="0.2">
      <c r="A626" t="s">
        <v>5851</v>
      </c>
      <c r="B626" t="s">
        <v>2788</v>
      </c>
      <c r="C626" t="s">
        <v>1706</v>
      </c>
      <c r="D626" t="s">
        <v>2791</v>
      </c>
      <c r="E626">
        <v>11.8</v>
      </c>
    </row>
    <row r="627" spans="1:5" x14ac:dyDescent="0.2">
      <c r="A627" t="s">
        <v>5852</v>
      </c>
      <c r="B627" t="s">
        <v>2814</v>
      </c>
      <c r="C627" t="s">
        <v>1706</v>
      </c>
      <c r="D627" t="s">
        <v>2791</v>
      </c>
      <c r="E627">
        <v>11.3</v>
      </c>
    </row>
    <row r="628" spans="1:5" x14ac:dyDescent="0.2">
      <c r="A628" t="s">
        <v>5853</v>
      </c>
      <c r="B628" t="s">
        <v>2816</v>
      </c>
      <c r="C628" t="s">
        <v>1706</v>
      </c>
      <c r="D628" t="s">
        <v>2791</v>
      </c>
      <c r="E628">
        <v>27.9</v>
      </c>
    </row>
    <row r="629" spans="1:5" x14ac:dyDescent="0.2">
      <c r="A629" t="s">
        <v>5854</v>
      </c>
      <c r="B629" t="s">
        <v>2818</v>
      </c>
      <c r="C629" t="s">
        <v>1706</v>
      </c>
      <c r="D629" t="s">
        <v>2791</v>
      </c>
      <c r="E629">
        <v>31</v>
      </c>
    </row>
    <row r="630" spans="1:5" x14ac:dyDescent="0.2">
      <c r="A630" t="s">
        <v>5855</v>
      </c>
      <c r="B630" t="s">
        <v>2820</v>
      </c>
      <c r="C630" t="s">
        <v>1706</v>
      </c>
      <c r="D630" t="s">
        <v>2791</v>
      </c>
      <c r="E630">
        <v>28.2</v>
      </c>
    </row>
    <row r="631" spans="1:5" x14ac:dyDescent="0.2">
      <c r="A631" t="s">
        <v>5856</v>
      </c>
      <c r="B631" t="s">
        <v>2822</v>
      </c>
      <c r="C631" t="s">
        <v>1706</v>
      </c>
      <c r="D631" t="s">
        <v>2791</v>
      </c>
      <c r="E631" t="s">
        <v>2823</v>
      </c>
    </row>
    <row r="632" spans="1:5" x14ac:dyDescent="0.2">
      <c r="A632" t="s">
        <v>5857</v>
      </c>
      <c r="B632" t="s">
        <v>2825</v>
      </c>
      <c r="C632" t="s">
        <v>1706</v>
      </c>
      <c r="D632" t="s">
        <v>2791</v>
      </c>
      <c r="E632">
        <v>13.1</v>
      </c>
    </row>
    <row r="633" spans="1:5" x14ac:dyDescent="0.2">
      <c r="A633" t="s">
        <v>5858</v>
      </c>
      <c r="B633" t="s">
        <v>2786</v>
      </c>
      <c r="C633" t="s">
        <v>1706</v>
      </c>
      <c r="D633" t="s">
        <v>2791</v>
      </c>
      <c r="E633">
        <v>13.4</v>
      </c>
    </row>
    <row r="634" spans="1:5" x14ac:dyDescent="0.2">
      <c r="A634" t="s">
        <v>5859</v>
      </c>
      <c r="B634" t="s">
        <v>2787</v>
      </c>
      <c r="C634" t="s">
        <v>1706</v>
      </c>
      <c r="D634" t="s">
        <v>2791</v>
      </c>
      <c r="E634">
        <v>12.6</v>
      </c>
    </row>
    <row r="635" spans="1:5" x14ac:dyDescent="0.2">
      <c r="A635" t="s">
        <v>5860</v>
      </c>
      <c r="B635" t="s">
        <v>2829</v>
      </c>
      <c r="C635" t="s">
        <v>1706</v>
      </c>
      <c r="D635" t="s">
        <v>2791</v>
      </c>
      <c r="E635">
        <v>8.1</v>
      </c>
    </row>
    <row r="636" spans="1:5" x14ac:dyDescent="0.2">
      <c r="A636" t="s">
        <v>5861</v>
      </c>
      <c r="B636" t="s">
        <v>2831</v>
      </c>
      <c r="C636" t="s">
        <v>1706</v>
      </c>
      <c r="D636" t="s">
        <v>2791</v>
      </c>
      <c r="E636">
        <v>11</v>
      </c>
    </row>
    <row r="637" spans="1:5" x14ac:dyDescent="0.2">
      <c r="A637" t="s">
        <v>5862</v>
      </c>
      <c r="B637" t="s">
        <v>2833</v>
      </c>
      <c r="C637" t="s">
        <v>1706</v>
      </c>
      <c r="D637" t="s">
        <v>2791</v>
      </c>
      <c r="E637">
        <v>11.1</v>
      </c>
    </row>
    <row r="638" spans="1:5" x14ac:dyDescent="0.2">
      <c r="A638" t="s">
        <v>5863</v>
      </c>
      <c r="B638" t="s">
        <v>2835</v>
      </c>
      <c r="C638" t="s">
        <v>1706</v>
      </c>
      <c r="D638" t="s">
        <v>2791</v>
      </c>
      <c r="E638">
        <v>21</v>
      </c>
    </row>
    <row r="639" spans="1:5" x14ac:dyDescent="0.2">
      <c r="A639" t="s">
        <v>5864</v>
      </c>
      <c r="B639" t="s">
        <v>2789</v>
      </c>
      <c r="C639" t="s">
        <v>1706</v>
      </c>
      <c r="D639" t="s">
        <v>2791</v>
      </c>
      <c r="E639">
        <v>10.4</v>
      </c>
    </row>
    <row r="640" spans="1:5" x14ac:dyDescent="0.2">
      <c r="A640" t="s">
        <v>5865</v>
      </c>
      <c r="B640" t="s">
        <v>2838</v>
      </c>
      <c r="C640" t="s">
        <v>1706</v>
      </c>
      <c r="D640" t="s">
        <v>2791</v>
      </c>
      <c r="E640">
        <v>12.9</v>
      </c>
    </row>
    <row r="641" spans="1:5" x14ac:dyDescent="0.2">
      <c r="A641" t="s">
        <v>5866</v>
      </c>
      <c r="B641" t="s">
        <v>2840</v>
      </c>
      <c r="C641" t="s">
        <v>1706</v>
      </c>
      <c r="D641" t="s">
        <v>2791</v>
      </c>
      <c r="E641">
        <v>7.8</v>
      </c>
    </row>
    <row r="642" spans="1:5" x14ac:dyDescent="0.2">
      <c r="A642" t="s">
        <v>7316</v>
      </c>
      <c r="B642" t="s">
        <v>2780</v>
      </c>
      <c r="C642" t="s">
        <v>1706</v>
      </c>
      <c r="D642" t="s">
        <v>2792</v>
      </c>
      <c r="E642">
        <v>11.5</v>
      </c>
    </row>
    <row r="643" spans="1:5" x14ac:dyDescent="0.2">
      <c r="A643" t="s">
        <v>7317</v>
      </c>
      <c r="B643" t="s">
        <v>2794</v>
      </c>
      <c r="C643" t="s">
        <v>1706</v>
      </c>
      <c r="D643" t="s">
        <v>2792</v>
      </c>
      <c r="E643">
        <v>14.835662009314705</v>
      </c>
    </row>
    <row r="644" spans="1:5" x14ac:dyDescent="0.2">
      <c r="A644" t="s">
        <v>7318</v>
      </c>
      <c r="B644" t="s">
        <v>2785</v>
      </c>
      <c r="C644" t="s">
        <v>1706</v>
      </c>
      <c r="D644" t="s">
        <v>2792</v>
      </c>
      <c r="E644">
        <v>11.4</v>
      </c>
    </row>
    <row r="645" spans="1:5" x14ac:dyDescent="0.2">
      <c r="A645" t="s">
        <v>7319</v>
      </c>
      <c r="B645" t="s">
        <v>2811</v>
      </c>
      <c r="C645" t="s">
        <v>1706</v>
      </c>
      <c r="D645" t="s">
        <v>2792</v>
      </c>
      <c r="E645">
        <v>9.4</v>
      </c>
    </row>
    <row r="646" spans="1:5" x14ac:dyDescent="0.2">
      <c r="A646" t="s">
        <v>7320</v>
      </c>
      <c r="B646" t="s">
        <v>2788</v>
      </c>
      <c r="C646" t="s">
        <v>1706</v>
      </c>
      <c r="D646" t="s">
        <v>2792</v>
      </c>
      <c r="E646">
        <v>16.5</v>
      </c>
    </row>
    <row r="647" spans="1:5" x14ac:dyDescent="0.2">
      <c r="A647" t="s">
        <v>7321</v>
      </c>
      <c r="B647" t="s">
        <v>2814</v>
      </c>
      <c r="C647" t="s">
        <v>1706</v>
      </c>
      <c r="D647" t="s">
        <v>2792</v>
      </c>
      <c r="E647">
        <v>19.7</v>
      </c>
    </row>
    <row r="648" spans="1:5" x14ac:dyDescent="0.2">
      <c r="A648" t="s">
        <v>7322</v>
      </c>
      <c r="B648" t="s">
        <v>2816</v>
      </c>
      <c r="C648" t="s">
        <v>1706</v>
      </c>
      <c r="D648" t="s">
        <v>2792</v>
      </c>
      <c r="E648">
        <v>21.9</v>
      </c>
    </row>
    <row r="649" spans="1:5" x14ac:dyDescent="0.2">
      <c r="A649" t="s">
        <v>7323</v>
      </c>
      <c r="B649" t="s">
        <v>2818</v>
      </c>
      <c r="C649" t="s">
        <v>1706</v>
      </c>
      <c r="D649" t="s">
        <v>2792</v>
      </c>
      <c r="E649">
        <v>15.7</v>
      </c>
    </row>
    <row r="650" spans="1:5" x14ac:dyDescent="0.2">
      <c r="A650" t="s">
        <v>7324</v>
      </c>
      <c r="B650" t="s">
        <v>2820</v>
      </c>
      <c r="C650" t="s">
        <v>1706</v>
      </c>
      <c r="D650" t="s">
        <v>2792</v>
      </c>
      <c r="E650">
        <v>29.6</v>
      </c>
    </row>
    <row r="651" spans="1:5" x14ac:dyDescent="0.2">
      <c r="A651" t="s">
        <v>7325</v>
      </c>
      <c r="B651" t="s">
        <v>2822</v>
      </c>
      <c r="C651" t="s">
        <v>1706</v>
      </c>
      <c r="D651" t="s">
        <v>2792</v>
      </c>
      <c r="E651" t="s">
        <v>2823</v>
      </c>
    </row>
    <row r="652" spans="1:5" x14ac:dyDescent="0.2">
      <c r="A652" t="s">
        <v>7326</v>
      </c>
      <c r="B652" t="s">
        <v>2825</v>
      </c>
      <c r="C652" t="s">
        <v>1706</v>
      </c>
      <c r="D652" t="s">
        <v>2792</v>
      </c>
      <c r="E652">
        <v>14.2</v>
      </c>
    </row>
    <row r="653" spans="1:5" x14ac:dyDescent="0.2">
      <c r="A653" t="s">
        <v>7327</v>
      </c>
      <c r="B653" t="s">
        <v>2786</v>
      </c>
      <c r="C653" t="s">
        <v>1706</v>
      </c>
      <c r="D653" t="s">
        <v>2792</v>
      </c>
      <c r="E653">
        <v>18.5</v>
      </c>
    </row>
    <row r="654" spans="1:5" x14ac:dyDescent="0.2">
      <c r="A654" t="s">
        <v>7328</v>
      </c>
      <c r="B654" t="s">
        <v>2787</v>
      </c>
      <c r="C654" t="s">
        <v>1706</v>
      </c>
      <c r="D654" t="s">
        <v>2792</v>
      </c>
      <c r="E654">
        <v>15.8</v>
      </c>
    </row>
    <row r="655" spans="1:5" x14ac:dyDescent="0.2">
      <c r="A655" t="s">
        <v>7329</v>
      </c>
      <c r="B655" t="s">
        <v>2829</v>
      </c>
      <c r="C655" t="s">
        <v>1706</v>
      </c>
      <c r="D655" t="s">
        <v>2792</v>
      </c>
      <c r="E655">
        <v>10.7</v>
      </c>
    </row>
    <row r="656" spans="1:5" x14ac:dyDescent="0.2">
      <c r="A656" t="s">
        <v>7330</v>
      </c>
      <c r="B656" t="s">
        <v>2831</v>
      </c>
      <c r="C656" t="s">
        <v>1706</v>
      </c>
      <c r="D656" t="s">
        <v>2792</v>
      </c>
      <c r="E656">
        <v>6.9</v>
      </c>
    </row>
    <row r="657" spans="1:5" x14ac:dyDescent="0.2">
      <c r="A657" t="s">
        <v>7331</v>
      </c>
      <c r="B657" t="s">
        <v>2833</v>
      </c>
      <c r="C657" t="s">
        <v>1706</v>
      </c>
      <c r="D657" t="s">
        <v>2792</v>
      </c>
      <c r="E657">
        <v>11.7</v>
      </c>
    </row>
    <row r="658" spans="1:5" x14ac:dyDescent="0.2">
      <c r="A658" t="s">
        <v>7332</v>
      </c>
      <c r="B658" t="s">
        <v>2835</v>
      </c>
      <c r="C658" t="s">
        <v>1706</v>
      </c>
      <c r="D658" t="s">
        <v>2792</v>
      </c>
      <c r="E658">
        <v>12.3</v>
      </c>
    </row>
    <row r="659" spans="1:5" x14ac:dyDescent="0.2">
      <c r="A659" t="s">
        <v>7333</v>
      </c>
      <c r="B659" t="s">
        <v>2789</v>
      </c>
      <c r="C659" t="s">
        <v>1706</v>
      </c>
      <c r="D659" t="s">
        <v>2792</v>
      </c>
      <c r="E659">
        <v>11.3</v>
      </c>
    </row>
    <row r="660" spans="1:5" x14ac:dyDescent="0.2">
      <c r="A660" t="s">
        <v>7334</v>
      </c>
      <c r="B660" t="s">
        <v>2838</v>
      </c>
      <c r="C660" t="s">
        <v>1706</v>
      </c>
      <c r="D660" t="s">
        <v>2792</v>
      </c>
      <c r="E660">
        <v>14.6</v>
      </c>
    </row>
    <row r="661" spans="1:5" x14ac:dyDescent="0.2">
      <c r="A661" t="s">
        <v>7335</v>
      </c>
      <c r="B661" t="s">
        <v>2840</v>
      </c>
      <c r="C661" t="s">
        <v>1706</v>
      </c>
      <c r="D661" t="s">
        <v>2792</v>
      </c>
      <c r="E661">
        <v>11.9</v>
      </c>
    </row>
    <row r="662" spans="1:5" x14ac:dyDescent="0.2">
      <c r="A662" t="s">
        <v>1726</v>
      </c>
      <c r="B662" t="s">
        <v>2780</v>
      </c>
      <c r="C662" t="s">
        <v>1727</v>
      </c>
      <c r="D662" t="s">
        <v>2793</v>
      </c>
      <c r="E662">
        <v>75</v>
      </c>
    </row>
    <row r="663" spans="1:5" x14ac:dyDescent="0.2">
      <c r="A663" t="s">
        <v>1728</v>
      </c>
      <c r="B663" t="s">
        <v>2794</v>
      </c>
      <c r="C663" t="s">
        <v>1727</v>
      </c>
      <c r="D663" t="s">
        <v>2793</v>
      </c>
      <c r="E663" s="1">
        <v>86.978931527464269</v>
      </c>
    </row>
    <row r="664" spans="1:5" x14ac:dyDescent="0.2">
      <c r="A664" t="s">
        <v>1729</v>
      </c>
      <c r="B664" t="s">
        <v>2785</v>
      </c>
      <c r="C664" t="s">
        <v>1727</v>
      </c>
      <c r="D664" t="s">
        <v>2793</v>
      </c>
      <c r="E664">
        <v>100</v>
      </c>
    </row>
    <row r="665" spans="1:5" x14ac:dyDescent="0.2">
      <c r="A665" t="s">
        <v>1730</v>
      </c>
      <c r="B665" t="s">
        <v>2811</v>
      </c>
      <c r="C665" t="s">
        <v>1727</v>
      </c>
      <c r="D665" t="s">
        <v>2793</v>
      </c>
      <c r="E665" s="1">
        <v>100</v>
      </c>
    </row>
    <row r="666" spans="1:5" x14ac:dyDescent="0.2">
      <c r="A666" t="s">
        <v>1731</v>
      </c>
      <c r="B666" t="s">
        <v>2788</v>
      </c>
      <c r="C666" t="s">
        <v>1727</v>
      </c>
      <c r="D666" t="s">
        <v>2793</v>
      </c>
      <c r="E666">
        <v>88.9</v>
      </c>
    </row>
    <row r="667" spans="1:5" x14ac:dyDescent="0.2">
      <c r="A667" t="s">
        <v>1732</v>
      </c>
      <c r="B667" t="s">
        <v>2814</v>
      </c>
      <c r="C667" t="s">
        <v>1727</v>
      </c>
      <c r="D667" t="s">
        <v>2793</v>
      </c>
      <c r="E667" s="1">
        <v>62.5</v>
      </c>
    </row>
    <row r="668" spans="1:5" x14ac:dyDescent="0.2">
      <c r="A668" t="s">
        <v>1733</v>
      </c>
      <c r="B668" t="s">
        <v>2816</v>
      </c>
      <c r="C668" t="s">
        <v>1727</v>
      </c>
      <c r="D668" t="s">
        <v>2793</v>
      </c>
      <c r="E668">
        <v>92.9</v>
      </c>
    </row>
    <row r="669" spans="1:5" x14ac:dyDescent="0.2">
      <c r="A669" t="s">
        <v>1734</v>
      </c>
      <c r="B669" t="s">
        <v>2818</v>
      </c>
      <c r="C669" t="s">
        <v>1727</v>
      </c>
      <c r="D669" t="s">
        <v>2793</v>
      </c>
      <c r="E669" s="1">
        <v>70</v>
      </c>
    </row>
    <row r="670" spans="1:5" x14ac:dyDescent="0.2">
      <c r="A670" t="s">
        <v>1735</v>
      </c>
      <c r="B670" t="s">
        <v>2820</v>
      </c>
      <c r="C670" t="s">
        <v>1727</v>
      </c>
      <c r="D670" t="s">
        <v>2793</v>
      </c>
      <c r="E670">
        <v>87.1</v>
      </c>
    </row>
    <row r="671" spans="1:5" x14ac:dyDescent="0.2">
      <c r="A671" t="s">
        <v>1736</v>
      </c>
      <c r="B671" t="s">
        <v>2822</v>
      </c>
      <c r="C671" t="s">
        <v>1727</v>
      </c>
      <c r="D671" t="s">
        <v>2793</v>
      </c>
      <c r="E671" s="1" t="s">
        <v>2823</v>
      </c>
    </row>
    <row r="672" spans="1:5" x14ac:dyDescent="0.2">
      <c r="A672" t="s">
        <v>1737</v>
      </c>
      <c r="B672" t="s">
        <v>2825</v>
      </c>
      <c r="C672" t="s">
        <v>1727</v>
      </c>
      <c r="D672" t="s">
        <v>2793</v>
      </c>
      <c r="E672">
        <v>88</v>
      </c>
    </row>
    <row r="673" spans="1:5" x14ac:dyDescent="0.2">
      <c r="A673" t="s">
        <v>1738</v>
      </c>
      <c r="B673" t="s">
        <v>2786</v>
      </c>
      <c r="C673" t="s">
        <v>1727</v>
      </c>
      <c r="D673" t="s">
        <v>2793</v>
      </c>
      <c r="E673">
        <v>100</v>
      </c>
    </row>
    <row r="674" spans="1:5" x14ac:dyDescent="0.2">
      <c r="A674" t="s">
        <v>1739</v>
      </c>
      <c r="B674" t="s">
        <v>2787</v>
      </c>
      <c r="C674" t="s">
        <v>1727</v>
      </c>
      <c r="D674" t="s">
        <v>2793</v>
      </c>
      <c r="E674">
        <v>100</v>
      </c>
    </row>
    <row r="675" spans="1:5" x14ac:dyDescent="0.2">
      <c r="A675" t="s">
        <v>1740</v>
      </c>
      <c r="B675" t="s">
        <v>2829</v>
      </c>
      <c r="C675" t="s">
        <v>1727</v>
      </c>
      <c r="D675" t="s">
        <v>2793</v>
      </c>
      <c r="E675">
        <v>100</v>
      </c>
    </row>
    <row r="676" spans="1:5" x14ac:dyDescent="0.2">
      <c r="A676" t="s">
        <v>1741</v>
      </c>
      <c r="B676" t="s">
        <v>2831</v>
      </c>
      <c r="C676" t="s">
        <v>1727</v>
      </c>
      <c r="D676" t="s">
        <v>2793</v>
      </c>
      <c r="E676">
        <v>60</v>
      </c>
    </row>
    <row r="677" spans="1:5" x14ac:dyDescent="0.2">
      <c r="A677" t="s">
        <v>1742</v>
      </c>
      <c r="B677" t="s">
        <v>2833</v>
      </c>
      <c r="C677" t="s">
        <v>1727</v>
      </c>
      <c r="D677" t="s">
        <v>2793</v>
      </c>
      <c r="E677">
        <v>100</v>
      </c>
    </row>
    <row r="678" spans="1:5" x14ac:dyDescent="0.2">
      <c r="A678" t="s">
        <v>1743</v>
      </c>
      <c r="B678" t="s">
        <v>2835</v>
      </c>
      <c r="C678" t="s">
        <v>1727</v>
      </c>
      <c r="D678" t="s">
        <v>2793</v>
      </c>
      <c r="E678">
        <v>80</v>
      </c>
    </row>
    <row r="679" spans="1:5" x14ac:dyDescent="0.2">
      <c r="A679" t="s">
        <v>1744</v>
      </c>
      <c r="B679" t="s">
        <v>2789</v>
      </c>
      <c r="C679" t="s">
        <v>1727</v>
      </c>
      <c r="D679" t="s">
        <v>2793</v>
      </c>
      <c r="E679">
        <v>66.7</v>
      </c>
    </row>
    <row r="680" spans="1:5" x14ac:dyDescent="0.2">
      <c r="A680" t="s">
        <v>1745</v>
      </c>
      <c r="B680" t="s">
        <v>2838</v>
      </c>
      <c r="C680" t="s">
        <v>1727</v>
      </c>
      <c r="D680" t="s">
        <v>2793</v>
      </c>
      <c r="E680">
        <v>90</v>
      </c>
    </row>
    <row r="681" spans="1:5" x14ac:dyDescent="0.2">
      <c r="A681" t="s">
        <v>1746</v>
      </c>
      <c r="B681" t="s">
        <v>2840</v>
      </c>
      <c r="C681" t="s">
        <v>1727</v>
      </c>
      <c r="D681" t="s">
        <v>2793</v>
      </c>
      <c r="E681">
        <v>53.3</v>
      </c>
    </row>
    <row r="682" spans="1:5" x14ac:dyDescent="0.2">
      <c r="A682" t="s">
        <v>5867</v>
      </c>
      <c r="B682" t="s">
        <v>2780</v>
      </c>
      <c r="C682" t="s">
        <v>1727</v>
      </c>
      <c r="D682" t="s">
        <v>2791</v>
      </c>
      <c r="E682">
        <v>74.7</v>
      </c>
    </row>
    <row r="683" spans="1:5" x14ac:dyDescent="0.2">
      <c r="A683" t="s">
        <v>5868</v>
      </c>
      <c r="B683" t="s">
        <v>2794</v>
      </c>
      <c r="C683" t="s">
        <v>1727</v>
      </c>
      <c r="D683" t="s">
        <v>2791</v>
      </c>
      <c r="E683">
        <v>84.145116918844593</v>
      </c>
    </row>
    <row r="684" spans="1:5" x14ac:dyDescent="0.2">
      <c r="A684" t="s">
        <v>5869</v>
      </c>
      <c r="B684" t="s">
        <v>2785</v>
      </c>
      <c r="C684" t="s">
        <v>1727</v>
      </c>
      <c r="D684" t="s">
        <v>2791</v>
      </c>
      <c r="E684">
        <v>94.4</v>
      </c>
    </row>
    <row r="685" spans="1:5" x14ac:dyDescent="0.2">
      <c r="A685" t="s">
        <v>5870</v>
      </c>
      <c r="B685" t="s">
        <v>2811</v>
      </c>
      <c r="C685" t="s">
        <v>1727</v>
      </c>
      <c r="D685" t="s">
        <v>2791</v>
      </c>
      <c r="E685">
        <v>66.7</v>
      </c>
    </row>
    <row r="686" spans="1:5" x14ac:dyDescent="0.2">
      <c r="A686" t="s">
        <v>5871</v>
      </c>
      <c r="B686" t="s">
        <v>2788</v>
      </c>
      <c r="C686" t="s">
        <v>1727</v>
      </c>
      <c r="D686" t="s">
        <v>2791</v>
      </c>
      <c r="E686">
        <v>100</v>
      </c>
    </row>
    <row r="687" spans="1:5" x14ac:dyDescent="0.2">
      <c r="A687" t="s">
        <v>5872</v>
      </c>
      <c r="B687" t="s">
        <v>2814</v>
      </c>
      <c r="C687" t="s">
        <v>1727</v>
      </c>
      <c r="D687" t="s">
        <v>2791</v>
      </c>
      <c r="E687">
        <v>100</v>
      </c>
    </row>
    <row r="688" spans="1:5" x14ac:dyDescent="0.2">
      <c r="A688" t="s">
        <v>5873</v>
      </c>
      <c r="B688" t="s">
        <v>2816</v>
      </c>
      <c r="C688" t="s">
        <v>1727</v>
      </c>
      <c r="D688" t="s">
        <v>2791</v>
      </c>
      <c r="E688">
        <v>84.6</v>
      </c>
    </row>
    <row r="689" spans="1:5" x14ac:dyDescent="0.2">
      <c r="A689" t="s">
        <v>5874</v>
      </c>
      <c r="B689" t="s">
        <v>2818</v>
      </c>
      <c r="C689" t="s">
        <v>1727</v>
      </c>
      <c r="D689" t="s">
        <v>2791</v>
      </c>
      <c r="E689">
        <v>83.3</v>
      </c>
    </row>
    <row r="690" spans="1:5" x14ac:dyDescent="0.2">
      <c r="A690" t="s">
        <v>5875</v>
      </c>
      <c r="B690" t="s">
        <v>2820</v>
      </c>
      <c r="C690" t="s">
        <v>1727</v>
      </c>
      <c r="D690" t="s">
        <v>2791</v>
      </c>
      <c r="E690">
        <v>66.7</v>
      </c>
    </row>
    <row r="691" spans="1:5" x14ac:dyDescent="0.2">
      <c r="A691" t="s">
        <v>5876</v>
      </c>
      <c r="B691" t="s">
        <v>2822</v>
      </c>
      <c r="C691" t="s">
        <v>1727</v>
      </c>
      <c r="D691" t="s">
        <v>2791</v>
      </c>
      <c r="E691" t="s">
        <v>2823</v>
      </c>
    </row>
    <row r="692" spans="1:5" x14ac:dyDescent="0.2">
      <c r="A692" t="s">
        <v>5877</v>
      </c>
      <c r="B692" t="s">
        <v>2825</v>
      </c>
      <c r="C692" t="s">
        <v>1727</v>
      </c>
      <c r="D692" t="s">
        <v>2791</v>
      </c>
      <c r="E692">
        <v>73.7</v>
      </c>
    </row>
    <row r="693" spans="1:5" x14ac:dyDescent="0.2">
      <c r="A693" t="s">
        <v>5878</v>
      </c>
      <c r="B693" t="s">
        <v>2786</v>
      </c>
      <c r="C693" t="s">
        <v>1727</v>
      </c>
      <c r="D693" t="s">
        <v>2791</v>
      </c>
      <c r="E693">
        <v>100</v>
      </c>
    </row>
    <row r="694" spans="1:5" x14ac:dyDescent="0.2">
      <c r="A694" t="s">
        <v>4189</v>
      </c>
      <c r="B694" t="s">
        <v>2787</v>
      </c>
      <c r="C694" t="s">
        <v>1727</v>
      </c>
      <c r="D694" t="s">
        <v>2791</v>
      </c>
      <c r="E694">
        <v>100</v>
      </c>
    </row>
    <row r="695" spans="1:5" x14ac:dyDescent="0.2">
      <c r="A695" t="s">
        <v>4190</v>
      </c>
      <c r="B695" t="s">
        <v>2829</v>
      </c>
      <c r="C695" t="s">
        <v>1727</v>
      </c>
      <c r="D695" t="s">
        <v>2791</v>
      </c>
      <c r="E695">
        <v>75</v>
      </c>
    </row>
    <row r="696" spans="1:5" x14ac:dyDescent="0.2">
      <c r="A696" t="s">
        <v>4191</v>
      </c>
      <c r="B696" t="s">
        <v>2831</v>
      </c>
      <c r="C696" t="s">
        <v>1727</v>
      </c>
      <c r="D696" t="s">
        <v>2791</v>
      </c>
      <c r="E696">
        <v>66.7</v>
      </c>
    </row>
    <row r="697" spans="1:5" x14ac:dyDescent="0.2">
      <c r="A697" t="s">
        <v>4192</v>
      </c>
      <c r="B697" t="s">
        <v>2833</v>
      </c>
      <c r="C697" t="s">
        <v>1727</v>
      </c>
      <c r="D697" t="s">
        <v>2791</v>
      </c>
      <c r="E697">
        <v>80</v>
      </c>
    </row>
    <row r="698" spans="1:5" x14ac:dyDescent="0.2">
      <c r="A698" t="s">
        <v>4193</v>
      </c>
      <c r="B698" t="s">
        <v>2835</v>
      </c>
      <c r="C698" t="s">
        <v>1727</v>
      </c>
      <c r="D698" t="s">
        <v>2791</v>
      </c>
      <c r="E698">
        <v>89.5</v>
      </c>
    </row>
    <row r="699" spans="1:5" x14ac:dyDescent="0.2">
      <c r="A699" t="s">
        <v>4194</v>
      </c>
      <c r="B699" t="s">
        <v>2789</v>
      </c>
      <c r="C699" t="s">
        <v>1727</v>
      </c>
      <c r="D699" t="s">
        <v>2791</v>
      </c>
      <c r="E699">
        <v>87.5</v>
      </c>
    </row>
    <row r="700" spans="1:5" x14ac:dyDescent="0.2">
      <c r="A700" t="s">
        <v>4195</v>
      </c>
      <c r="B700" t="s">
        <v>2838</v>
      </c>
      <c r="C700" t="s">
        <v>1727</v>
      </c>
      <c r="D700" t="s">
        <v>2791</v>
      </c>
      <c r="E700">
        <v>90.9</v>
      </c>
    </row>
    <row r="701" spans="1:5" x14ac:dyDescent="0.2">
      <c r="A701" t="s">
        <v>1010</v>
      </c>
      <c r="B701" t="s">
        <v>2840</v>
      </c>
      <c r="C701" t="s">
        <v>1727</v>
      </c>
      <c r="D701" t="s">
        <v>2791</v>
      </c>
      <c r="E701">
        <v>77.8</v>
      </c>
    </row>
    <row r="702" spans="1:5" x14ac:dyDescent="0.2">
      <c r="A702" t="s">
        <v>7336</v>
      </c>
      <c r="B702" t="s">
        <v>2780</v>
      </c>
      <c r="C702" t="s">
        <v>1727</v>
      </c>
      <c r="D702" t="s">
        <v>2792</v>
      </c>
      <c r="E702">
        <v>74.900000000000006</v>
      </c>
    </row>
    <row r="703" spans="1:5" x14ac:dyDescent="0.2">
      <c r="A703" t="s">
        <v>7337</v>
      </c>
      <c r="B703" t="s">
        <v>2794</v>
      </c>
      <c r="C703" t="s">
        <v>1727</v>
      </c>
      <c r="D703" t="s">
        <v>2792</v>
      </c>
      <c r="E703">
        <v>90.12242182302063</v>
      </c>
    </row>
    <row r="704" spans="1:5" x14ac:dyDescent="0.2">
      <c r="A704" t="s">
        <v>7338</v>
      </c>
      <c r="B704" t="s">
        <v>2785</v>
      </c>
      <c r="C704" t="s">
        <v>1727</v>
      </c>
      <c r="D704" t="s">
        <v>2792</v>
      </c>
      <c r="E704">
        <v>100</v>
      </c>
    </row>
    <row r="705" spans="1:5" x14ac:dyDescent="0.2">
      <c r="A705" t="s">
        <v>7339</v>
      </c>
      <c r="B705" t="s">
        <v>2811</v>
      </c>
      <c r="C705" t="s">
        <v>1727</v>
      </c>
      <c r="D705" t="s">
        <v>2792</v>
      </c>
      <c r="E705">
        <v>83.3</v>
      </c>
    </row>
    <row r="706" spans="1:5" x14ac:dyDescent="0.2">
      <c r="A706" t="s">
        <v>7340</v>
      </c>
      <c r="B706" t="s">
        <v>2788</v>
      </c>
      <c r="C706" t="s">
        <v>1727</v>
      </c>
      <c r="D706" t="s">
        <v>2792</v>
      </c>
      <c r="E706">
        <v>88.2</v>
      </c>
    </row>
    <row r="707" spans="1:5" x14ac:dyDescent="0.2">
      <c r="A707" t="s">
        <v>7341</v>
      </c>
      <c r="B707" t="s">
        <v>2814</v>
      </c>
      <c r="C707" t="s">
        <v>1727</v>
      </c>
      <c r="D707" t="s">
        <v>2792</v>
      </c>
      <c r="E707">
        <v>100</v>
      </c>
    </row>
    <row r="708" spans="1:5" x14ac:dyDescent="0.2">
      <c r="A708" t="s">
        <v>7342</v>
      </c>
      <c r="B708" t="s">
        <v>2816</v>
      </c>
      <c r="C708" t="s">
        <v>1727</v>
      </c>
      <c r="D708" t="s">
        <v>2792</v>
      </c>
      <c r="E708">
        <v>92.9</v>
      </c>
    </row>
    <row r="709" spans="1:5" x14ac:dyDescent="0.2">
      <c r="A709" t="s">
        <v>7343</v>
      </c>
      <c r="B709" t="s">
        <v>2818</v>
      </c>
      <c r="C709" t="s">
        <v>1727</v>
      </c>
      <c r="D709" t="s">
        <v>2792</v>
      </c>
      <c r="E709">
        <v>64.7</v>
      </c>
    </row>
    <row r="710" spans="1:5" x14ac:dyDescent="0.2">
      <c r="A710" t="s">
        <v>7344</v>
      </c>
      <c r="B710" t="s">
        <v>2820</v>
      </c>
      <c r="C710" t="s">
        <v>1727</v>
      </c>
      <c r="D710" t="s">
        <v>2792</v>
      </c>
      <c r="E710">
        <v>84.6</v>
      </c>
    </row>
    <row r="711" spans="1:5" x14ac:dyDescent="0.2">
      <c r="A711" t="s">
        <v>7345</v>
      </c>
      <c r="B711" t="s">
        <v>2822</v>
      </c>
      <c r="C711" t="s">
        <v>1727</v>
      </c>
      <c r="D711" t="s">
        <v>2792</v>
      </c>
      <c r="E711" t="s">
        <v>2823</v>
      </c>
    </row>
    <row r="712" spans="1:5" x14ac:dyDescent="0.2">
      <c r="A712" t="s">
        <v>7346</v>
      </c>
      <c r="B712" t="s">
        <v>2825</v>
      </c>
      <c r="C712" t="s">
        <v>1727</v>
      </c>
      <c r="D712" t="s">
        <v>2792</v>
      </c>
      <c r="E712">
        <v>75</v>
      </c>
    </row>
    <row r="713" spans="1:5" x14ac:dyDescent="0.2">
      <c r="A713" t="s">
        <v>7347</v>
      </c>
      <c r="B713" t="s">
        <v>2786</v>
      </c>
      <c r="C713" t="s">
        <v>1727</v>
      </c>
      <c r="D713" t="s">
        <v>2792</v>
      </c>
      <c r="E713">
        <v>100</v>
      </c>
    </row>
    <row r="714" spans="1:5" x14ac:dyDescent="0.2">
      <c r="A714" t="s">
        <v>7348</v>
      </c>
      <c r="B714" t="s">
        <v>2787</v>
      </c>
      <c r="C714" t="s">
        <v>1727</v>
      </c>
      <c r="D714" t="s">
        <v>2792</v>
      </c>
      <c r="E714">
        <v>100</v>
      </c>
    </row>
    <row r="715" spans="1:5" x14ac:dyDescent="0.2">
      <c r="A715" t="s">
        <v>7349</v>
      </c>
      <c r="B715" t="s">
        <v>2829</v>
      </c>
      <c r="C715" t="s">
        <v>1727</v>
      </c>
      <c r="D715" t="s">
        <v>2792</v>
      </c>
      <c r="E715">
        <v>77.8</v>
      </c>
    </row>
    <row r="716" spans="1:5" x14ac:dyDescent="0.2">
      <c r="A716" t="s">
        <v>7350</v>
      </c>
      <c r="B716" t="s">
        <v>2831</v>
      </c>
      <c r="C716" t="s">
        <v>1727</v>
      </c>
      <c r="D716" t="s">
        <v>2792</v>
      </c>
      <c r="E716">
        <v>83.3</v>
      </c>
    </row>
    <row r="717" spans="1:5" x14ac:dyDescent="0.2">
      <c r="A717" t="s">
        <v>7351</v>
      </c>
      <c r="B717" t="s">
        <v>2833</v>
      </c>
      <c r="C717" t="s">
        <v>1727</v>
      </c>
      <c r="D717" t="s">
        <v>2792</v>
      </c>
      <c r="E717">
        <v>100</v>
      </c>
    </row>
    <row r="718" spans="1:5" x14ac:dyDescent="0.2">
      <c r="A718" t="s">
        <v>7352</v>
      </c>
      <c r="B718" t="s">
        <v>2835</v>
      </c>
      <c r="C718" t="s">
        <v>1727</v>
      </c>
      <c r="D718" t="s">
        <v>2792</v>
      </c>
      <c r="E718">
        <v>100</v>
      </c>
    </row>
    <row r="719" spans="1:5" x14ac:dyDescent="0.2">
      <c r="A719" t="s">
        <v>7353</v>
      </c>
      <c r="B719" t="s">
        <v>2789</v>
      </c>
      <c r="C719" t="s">
        <v>1727</v>
      </c>
      <c r="D719" t="s">
        <v>2792</v>
      </c>
      <c r="E719">
        <v>100</v>
      </c>
    </row>
    <row r="720" spans="1:5" x14ac:dyDescent="0.2">
      <c r="A720" t="s">
        <v>7354</v>
      </c>
      <c r="B720" t="s">
        <v>2838</v>
      </c>
      <c r="C720" t="s">
        <v>1727</v>
      </c>
      <c r="D720" t="s">
        <v>2792</v>
      </c>
      <c r="E720">
        <v>100</v>
      </c>
    </row>
    <row r="721" spans="1:5" x14ac:dyDescent="0.2">
      <c r="A721" t="s">
        <v>7355</v>
      </c>
      <c r="B721" t="s">
        <v>2840</v>
      </c>
      <c r="C721" t="s">
        <v>1727</v>
      </c>
      <c r="D721" t="s">
        <v>2792</v>
      </c>
      <c r="E721">
        <v>92.3</v>
      </c>
    </row>
    <row r="722" spans="1:5" x14ac:dyDescent="0.2">
      <c r="A722" t="s">
        <v>1747</v>
      </c>
      <c r="B722" t="s">
        <v>2780</v>
      </c>
      <c r="C722" t="s">
        <v>1748</v>
      </c>
      <c r="D722" t="s">
        <v>2793</v>
      </c>
      <c r="E722">
        <v>52.3</v>
      </c>
    </row>
    <row r="723" spans="1:5" x14ac:dyDescent="0.2">
      <c r="A723" t="s">
        <v>1749</v>
      </c>
      <c r="B723" t="s">
        <v>2794</v>
      </c>
      <c r="C723" t="s">
        <v>1748</v>
      </c>
      <c r="D723" t="s">
        <v>2793</v>
      </c>
      <c r="E723">
        <v>39.194657637321292</v>
      </c>
    </row>
    <row r="724" spans="1:5" x14ac:dyDescent="0.2">
      <c r="A724" t="s">
        <v>1750</v>
      </c>
      <c r="B724" t="s">
        <v>2785</v>
      </c>
      <c r="C724" t="s">
        <v>1748</v>
      </c>
      <c r="D724" t="s">
        <v>2793</v>
      </c>
      <c r="E724">
        <v>50</v>
      </c>
    </row>
    <row r="725" spans="1:5" x14ac:dyDescent="0.2">
      <c r="A725" t="s">
        <v>1751</v>
      </c>
      <c r="B725" t="s">
        <v>2811</v>
      </c>
      <c r="C725" t="s">
        <v>1748</v>
      </c>
      <c r="D725" t="s">
        <v>2793</v>
      </c>
      <c r="E725">
        <v>50</v>
      </c>
    </row>
    <row r="726" spans="1:5" x14ac:dyDescent="0.2">
      <c r="A726" t="s">
        <v>1752</v>
      </c>
      <c r="B726" t="s">
        <v>2788</v>
      </c>
      <c r="C726" t="s">
        <v>1748</v>
      </c>
      <c r="D726" t="s">
        <v>2793</v>
      </c>
      <c r="E726">
        <v>44.4</v>
      </c>
    </row>
    <row r="727" spans="1:5" x14ac:dyDescent="0.2">
      <c r="A727" t="s">
        <v>1753</v>
      </c>
      <c r="B727" t="s">
        <v>2814</v>
      </c>
      <c r="C727" t="s">
        <v>1748</v>
      </c>
      <c r="D727" t="s">
        <v>2793</v>
      </c>
      <c r="E727">
        <v>0</v>
      </c>
    </row>
    <row r="728" spans="1:5" x14ac:dyDescent="0.2">
      <c r="A728" t="s">
        <v>1754</v>
      </c>
      <c r="B728" t="s">
        <v>2816</v>
      </c>
      <c r="C728" t="s">
        <v>1748</v>
      </c>
      <c r="D728" t="s">
        <v>2793</v>
      </c>
      <c r="E728">
        <v>71.400000000000006</v>
      </c>
    </row>
    <row r="729" spans="1:5" x14ac:dyDescent="0.2">
      <c r="A729" t="s">
        <v>1755</v>
      </c>
      <c r="B729" t="s">
        <v>2818</v>
      </c>
      <c r="C729" t="s">
        <v>1748</v>
      </c>
      <c r="D729" t="s">
        <v>2793</v>
      </c>
      <c r="E729">
        <v>68.8</v>
      </c>
    </row>
    <row r="730" spans="1:5" x14ac:dyDescent="0.2">
      <c r="A730" t="s">
        <v>1756</v>
      </c>
      <c r="B730" t="s">
        <v>2820</v>
      </c>
      <c r="C730" t="s">
        <v>1748</v>
      </c>
      <c r="D730" t="s">
        <v>2793</v>
      </c>
      <c r="E730">
        <v>46.2</v>
      </c>
    </row>
    <row r="731" spans="1:5" x14ac:dyDescent="0.2">
      <c r="A731" t="s">
        <v>1757</v>
      </c>
      <c r="B731" t="s">
        <v>2822</v>
      </c>
      <c r="C731" t="s">
        <v>1748</v>
      </c>
      <c r="D731" t="s">
        <v>2793</v>
      </c>
      <c r="E731" t="s">
        <v>2823</v>
      </c>
    </row>
    <row r="732" spans="1:5" x14ac:dyDescent="0.2">
      <c r="A732" t="s">
        <v>1758</v>
      </c>
      <c r="B732" t="s">
        <v>2825</v>
      </c>
      <c r="C732" t="s">
        <v>1748</v>
      </c>
      <c r="D732" t="s">
        <v>2793</v>
      </c>
      <c r="E732">
        <v>30.8</v>
      </c>
    </row>
    <row r="733" spans="1:5" x14ac:dyDescent="0.2">
      <c r="A733" t="s">
        <v>1759</v>
      </c>
      <c r="B733" t="s">
        <v>2786</v>
      </c>
      <c r="C733" t="s">
        <v>1748</v>
      </c>
      <c r="D733" t="s">
        <v>2793</v>
      </c>
      <c r="E733">
        <v>27.3</v>
      </c>
    </row>
    <row r="734" spans="1:5" x14ac:dyDescent="0.2">
      <c r="A734" t="s">
        <v>1760</v>
      </c>
      <c r="B734" t="s">
        <v>2787</v>
      </c>
      <c r="C734" t="s">
        <v>1748</v>
      </c>
      <c r="D734" t="s">
        <v>2793</v>
      </c>
      <c r="E734">
        <v>81.8</v>
      </c>
    </row>
    <row r="735" spans="1:5" x14ac:dyDescent="0.2">
      <c r="A735" t="s">
        <v>1761</v>
      </c>
      <c r="B735" t="s">
        <v>2829</v>
      </c>
      <c r="C735" t="s">
        <v>1748</v>
      </c>
      <c r="D735" t="s">
        <v>2793</v>
      </c>
      <c r="E735">
        <v>0</v>
      </c>
    </row>
    <row r="736" spans="1:5" x14ac:dyDescent="0.2">
      <c r="A736" t="s">
        <v>1762</v>
      </c>
      <c r="B736" t="s">
        <v>2831</v>
      </c>
      <c r="C736" t="s">
        <v>1748</v>
      </c>
      <c r="D736" t="s">
        <v>2793</v>
      </c>
      <c r="E736">
        <v>0</v>
      </c>
    </row>
    <row r="737" spans="1:5" x14ac:dyDescent="0.2">
      <c r="A737" t="s">
        <v>1763</v>
      </c>
      <c r="B737" t="s">
        <v>2833</v>
      </c>
      <c r="C737" t="s">
        <v>1748</v>
      </c>
      <c r="D737" t="s">
        <v>2793</v>
      </c>
      <c r="E737">
        <v>9.1</v>
      </c>
    </row>
    <row r="738" spans="1:5" x14ac:dyDescent="0.2">
      <c r="A738" t="s">
        <v>1764</v>
      </c>
      <c r="B738" t="s">
        <v>2835</v>
      </c>
      <c r="C738" t="s">
        <v>1748</v>
      </c>
      <c r="D738" t="s">
        <v>2793</v>
      </c>
      <c r="E738">
        <v>60</v>
      </c>
    </row>
    <row r="739" spans="1:5" x14ac:dyDescent="0.2">
      <c r="A739" t="s">
        <v>1765</v>
      </c>
      <c r="B739" t="s">
        <v>2789</v>
      </c>
      <c r="C739" t="s">
        <v>1748</v>
      </c>
      <c r="D739" t="s">
        <v>2793</v>
      </c>
      <c r="E739">
        <v>33.299999999999997</v>
      </c>
    </row>
    <row r="740" spans="1:5" x14ac:dyDescent="0.2">
      <c r="A740" t="s">
        <v>1766</v>
      </c>
      <c r="B740" t="s">
        <v>2838</v>
      </c>
      <c r="C740" t="s">
        <v>1748</v>
      </c>
      <c r="D740" t="s">
        <v>2793</v>
      </c>
      <c r="E740">
        <v>44.4</v>
      </c>
    </row>
    <row r="741" spans="1:5" x14ac:dyDescent="0.2">
      <c r="A741" t="s">
        <v>1767</v>
      </c>
      <c r="B741" t="s">
        <v>2840</v>
      </c>
      <c r="C741" t="s">
        <v>1748</v>
      </c>
      <c r="D741" t="s">
        <v>2793</v>
      </c>
      <c r="E741">
        <v>25</v>
      </c>
    </row>
    <row r="742" spans="1:5" x14ac:dyDescent="0.2">
      <c r="A742" t="s">
        <v>1011</v>
      </c>
      <c r="B742" t="s">
        <v>2780</v>
      </c>
      <c r="C742" t="s">
        <v>1748</v>
      </c>
      <c r="D742" t="s">
        <v>2791</v>
      </c>
      <c r="E742">
        <v>52.8</v>
      </c>
    </row>
    <row r="743" spans="1:5" x14ac:dyDescent="0.2">
      <c r="A743" t="s">
        <v>1012</v>
      </c>
      <c r="B743" t="s">
        <v>2794</v>
      </c>
      <c r="C743" t="s">
        <v>1748</v>
      </c>
      <c r="D743" t="s">
        <v>2791</v>
      </c>
      <c r="E743">
        <v>43.998555708390647</v>
      </c>
    </row>
    <row r="744" spans="1:5" x14ac:dyDescent="0.2">
      <c r="A744" t="s">
        <v>1013</v>
      </c>
      <c r="B744" t="s">
        <v>2785</v>
      </c>
      <c r="C744" t="s">
        <v>1748</v>
      </c>
      <c r="D744" t="s">
        <v>2791</v>
      </c>
      <c r="E744">
        <v>41.2</v>
      </c>
    </row>
    <row r="745" spans="1:5" x14ac:dyDescent="0.2">
      <c r="A745" t="s">
        <v>1014</v>
      </c>
      <c r="B745" t="s">
        <v>2811</v>
      </c>
      <c r="C745" t="s">
        <v>1748</v>
      </c>
      <c r="D745" t="s">
        <v>2791</v>
      </c>
      <c r="E745">
        <v>50</v>
      </c>
    </row>
    <row r="746" spans="1:5" x14ac:dyDescent="0.2">
      <c r="A746" t="s">
        <v>1015</v>
      </c>
      <c r="B746" t="s">
        <v>2788</v>
      </c>
      <c r="C746" t="s">
        <v>1748</v>
      </c>
      <c r="D746" t="s">
        <v>2791</v>
      </c>
      <c r="E746">
        <v>41.7</v>
      </c>
    </row>
    <row r="747" spans="1:5" x14ac:dyDescent="0.2">
      <c r="A747" t="s">
        <v>1016</v>
      </c>
      <c r="B747" t="s">
        <v>2814</v>
      </c>
      <c r="C747" t="s">
        <v>1748</v>
      </c>
      <c r="D747" t="s">
        <v>2791</v>
      </c>
      <c r="E747">
        <v>57.1</v>
      </c>
    </row>
    <row r="748" spans="1:5" x14ac:dyDescent="0.2">
      <c r="A748" t="s">
        <v>1017</v>
      </c>
      <c r="B748" t="s">
        <v>2816</v>
      </c>
      <c r="C748" t="s">
        <v>1748</v>
      </c>
      <c r="D748" t="s">
        <v>2791</v>
      </c>
      <c r="E748">
        <v>52.9</v>
      </c>
    </row>
    <row r="749" spans="1:5" x14ac:dyDescent="0.2">
      <c r="A749" t="s">
        <v>1018</v>
      </c>
      <c r="B749" t="s">
        <v>2818</v>
      </c>
      <c r="C749" t="s">
        <v>1748</v>
      </c>
      <c r="D749" t="s">
        <v>2791</v>
      </c>
      <c r="E749">
        <v>50</v>
      </c>
    </row>
    <row r="750" spans="1:5" x14ac:dyDescent="0.2">
      <c r="A750" t="s">
        <v>1019</v>
      </c>
      <c r="B750" t="s">
        <v>2820</v>
      </c>
      <c r="C750" t="s">
        <v>1748</v>
      </c>
      <c r="D750" t="s">
        <v>2791</v>
      </c>
      <c r="E750">
        <v>31</v>
      </c>
    </row>
    <row r="751" spans="1:5" x14ac:dyDescent="0.2">
      <c r="A751" t="s">
        <v>1020</v>
      </c>
      <c r="B751" t="s">
        <v>2822</v>
      </c>
      <c r="C751" t="s">
        <v>1748</v>
      </c>
      <c r="D751" t="s">
        <v>2791</v>
      </c>
      <c r="E751" t="s">
        <v>2823</v>
      </c>
    </row>
    <row r="752" spans="1:5" x14ac:dyDescent="0.2">
      <c r="A752" t="s">
        <v>1021</v>
      </c>
      <c r="B752" t="s">
        <v>2825</v>
      </c>
      <c r="C752" t="s">
        <v>1748</v>
      </c>
      <c r="D752" t="s">
        <v>2791</v>
      </c>
      <c r="E752">
        <v>41.2</v>
      </c>
    </row>
    <row r="753" spans="1:5" x14ac:dyDescent="0.2">
      <c r="A753" t="s">
        <v>1022</v>
      </c>
      <c r="B753" t="s">
        <v>2786</v>
      </c>
      <c r="C753" t="s">
        <v>1748</v>
      </c>
      <c r="D753" t="s">
        <v>2791</v>
      </c>
      <c r="E753">
        <v>66.7</v>
      </c>
    </row>
    <row r="754" spans="1:5" x14ac:dyDescent="0.2">
      <c r="A754" t="s">
        <v>1023</v>
      </c>
      <c r="B754" t="s">
        <v>2787</v>
      </c>
      <c r="C754" t="s">
        <v>1748</v>
      </c>
      <c r="D754" t="s">
        <v>2791</v>
      </c>
      <c r="E754">
        <v>46.2</v>
      </c>
    </row>
    <row r="755" spans="1:5" x14ac:dyDescent="0.2">
      <c r="A755" t="s">
        <v>1024</v>
      </c>
      <c r="B755" t="s">
        <v>2829</v>
      </c>
      <c r="C755" t="s">
        <v>1748</v>
      </c>
      <c r="D755" t="s">
        <v>2791</v>
      </c>
      <c r="E755">
        <v>33.299999999999997</v>
      </c>
    </row>
    <row r="756" spans="1:5" x14ac:dyDescent="0.2">
      <c r="A756" t="s">
        <v>1025</v>
      </c>
      <c r="B756" t="s">
        <v>2831</v>
      </c>
      <c r="C756" t="s">
        <v>1748</v>
      </c>
      <c r="D756" t="s">
        <v>2791</v>
      </c>
      <c r="E756">
        <v>30</v>
      </c>
    </row>
    <row r="757" spans="1:5" x14ac:dyDescent="0.2">
      <c r="A757" t="s">
        <v>1026</v>
      </c>
      <c r="B757" t="s">
        <v>2833</v>
      </c>
      <c r="C757" t="s">
        <v>1748</v>
      </c>
      <c r="D757" t="s">
        <v>2791</v>
      </c>
      <c r="E757">
        <v>0</v>
      </c>
    </row>
    <row r="758" spans="1:5" x14ac:dyDescent="0.2">
      <c r="A758" t="s">
        <v>1027</v>
      </c>
      <c r="B758" t="s">
        <v>2835</v>
      </c>
      <c r="C758" t="s">
        <v>1748</v>
      </c>
      <c r="D758" t="s">
        <v>2791</v>
      </c>
      <c r="E758">
        <v>64.7</v>
      </c>
    </row>
    <row r="759" spans="1:5" x14ac:dyDescent="0.2">
      <c r="A759" t="s">
        <v>1028</v>
      </c>
      <c r="B759" t="s">
        <v>2789</v>
      </c>
      <c r="C759" t="s">
        <v>1748</v>
      </c>
      <c r="D759" t="s">
        <v>2791</v>
      </c>
      <c r="E759">
        <v>25</v>
      </c>
    </row>
    <row r="760" spans="1:5" x14ac:dyDescent="0.2">
      <c r="A760" t="s">
        <v>1029</v>
      </c>
      <c r="B760" t="s">
        <v>2838</v>
      </c>
      <c r="C760" t="s">
        <v>1748</v>
      </c>
      <c r="D760" t="s">
        <v>2791</v>
      </c>
      <c r="E760">
        <v>81.8</v>
      </c>
    </row>
    <row r="761" spans="1:5" x14ac:dyDescent="0.2">
      <c r="A761" t="s">
        <v>1030</v>
      </c>
      <c r="B761" t="s">
        <v>2840</v>
      </c>
      <c r="C761" t="s">
        <v>1748</v>
      </c>
      <c r="D761" t="s">
        <v>2791</v>
      </c>
      <c r="E761">
        <v>44.4</v>
      </c>
    </row>
    <row r="762" spans="1:5" x14ac:dyDescent="0.2">
      <c r="A762" t="s">
        <v>7356</v>
      </c>
      <c r="B762" t="s">
        <v>2780</v>
      </c>
      <c r="C762" t="s">
        <v>1748</v>
      </c>
      <c r="D762" t="s">
        <v>2792</v>
      </c>
      <c r="E762">
        <v>55.5</v>
      </c>
    </row>
    <row r="763" spans="1:5" x14ac:dyDescent="0.2">
      <c r="A763" t="s">
        <v>7357</v>
      </c>
      <c r="B763" t="s">
        <v>2794</v>
      </c>
      <c r="C763" t="s">
        <v>1748</v>
      </c>
      <c r="D763" t="s">
        <v>2792</v>
      </c>
      <c r="E763">
        <v>50.584431137724565</v>
      </c>
    </row>
    <row r="764" spans="1:5" x14ac:dyDescent="0.2">
      <c r="A764" t="s">
        <v>7358</v>
      </c>
      <c r="B764" t="s">
        <v>2785</v>
      </c>
      <c r="C764" t="s">
        <v>1748</v>
      </c>
      <c r="D764" t="s">
        <v>2792</v>
      </c>
      <c r="E764">
        <v>50</v>
      </c>
    </row>
    <row r="765" spans="1:5" x14ac:dyDescent="0.2">
      <c r="A765" t="s">
        <v>7359</v>
      </c>
      <c r="B765" t="s">
        <v>2811</v>
      </c>
      <c r="C765" t="s">
        <v>1748</v>
      </c>
      <c r="D765" t="s">
        <v>2792</v>
      </c>
      <c r="E765">
        <v>100</v>
      </c>
    </row>
    <row r="766" spans="1:5" x14ac:dyDescent="0.2">
      <c r="A766" t="s">
        <v>7360</v>
      </c>
      <c r="B766" t="s">
        <v>2788</v>
      </c>
      <c r="C766" t="s">
        <v>1748</v>
      </c>
      <c r="D766" t="s">
        <v>2792</v>
      </c>
      <c r="E766">
        <v>70.599999999999994</v>
      </c>
    </row>
    <row r="767" spans="1:5" x14ac:dyDescent="0.2">
      <c r="A767" t="s">
        <v>7361</v>
      </c>
      <c r="B767" t="s">
        <v>2814</v>
      </c>
      <c r="C767" t="s">
        <v>1748</v>
      </c>
      <c r="D767" t="s">
        <v>2792</v>
      </c>
      <c r="E767">
        <v>38.5</v>
      </c>
    </row>
    <row r="768" spans="1:5" x14ac:dyDescent="0.2">
      <c r="A768" t="s">
        <v>7362</v>
      </c>
      <c r="B768" t="s">
        <v>2816</v>
      </c>
      <c r="C768" t="s">
        <v>1748</v>
      </c>
      <c r="D768" t="s">
        <v>2792</v>
      </c>
      <c r="E768">
        <v>68.8</v>
      </c>
    </row>
    <row r="769" spans="1:5" x14ac:dyDescent="0.2">
      <c r="A769" t="s">
        <v>7363</v>
      </c>
      <c r="B769" t="s">
        <v>2818</v>
      </c>
      <c r="C769" t="s">
        <v>1748</v>
      </c>
      <c r="D769" t="s">
        <v>2792</v>
      </c>
      <c r="E769">
        <v>69.2</v>
      </c>
    </row>
    <row r="770" spans="1:5" x14ac:dyDescent="0.2">
      <c r="A770" t="s">
        <v>7364</v>
      </c>
      <c r="B770" t="s">
        <v>2820</v>
      </c>
      <c r="C770" t="s">
        <v>1748</v>
      </c>
      <c r="D770" t="s">
        <v>2792</v>
      </c>
      <c r="E770">
        <v>55.2</v>
      </c>
    </row>
    <row r="771" spans="1:5" x14ac:dyDescent="0.2">
      <c r="A771" t="s">
        <v>7365</v>
      </c>
      <c r="B771" t="s">
        <v>2822</v>
      </c>
      <c r="C771" t="s">
        <v>1748</v>
      </c>
      <c r="D771" t="s">
        <v>2792</v>
      </c>
      <c r="E771" t="s">
        <v>2823</v>
      </c>
    </row>
    <row r="772" spans="1:5" x14ac:dyDescent="0.2">
      <c r="A772" t="s">
        <v>7366</v>
      </c>
      <c r="B772" t="s">
        <v>2825</v>
      </c>
      <c r="C772" t="s">
        <v>1748</v>
      </c>
      <c r="D772" t="s">
        <v>2792</v>
      </c>
      <c r="E772">
        <v>33.299999999999997</v>
      </c>
    </row>
    <row r="773" spans="1:5" x14ac:dyDescent="0.2">
      <c r="A773" t="s">
        <v>7367</v>
      </c>
      <c r="B773" t="s">
        <v>2786</v>
      </c>
      <c r="C773" t="s">
        <v>1748</v>
      </c>
      <c r="D773" t="s">
        <v>2792</v>
      </c>
      <c r="E773">
        <v>33.299999999999997</v>
      </c>
    </row>
    <row r="774" spans="1:5" x14ac:dyDescent="0.2">
      <c r="A774" t="s">
        <v>7368</v>
      </c>
      <c r="B774" t="s">
        <v>2787</v>
      </c>
      <c r="C774" t="s">
        <v>1748</v>
      </c>
      <c r="D774" t="s">
        <v>2792</v>
      </c>
      <c r="E774">
        <v>50</v>
      </c>
    </row>
    <row r="775" spans="1:5" x14ac:dyDescent="0.2">
      <c r="A775" t="s">
        <v>7369</v>
      </c>
      <c r="B775" t="s">
        <v>2829</v>
      </c>
      <c r="C775" t="s">
        <v>1748</v>
      </c>
      <c r="D775" t="s">
        <v>2792</v>
      </c>
      <c r="E775">
        <v>37.5</v>
      </c>
    </row>
    <row r="776" spans="1:5" x14ac:dyDescent="0.2">
      <c r="A776" t="s">
        <v>7370</v>
      </c>
      <c r="B776" t="s">
        <v>2831</v>
      </c>
      <c r="C776" t="s">
        <v>1748</v>
      </c>
      <c r="D776" t="s">
        <v>2792</v>
      </c>
      <c r="E776">
        <v>33.299999999999997</v>
      </c>
    </row>
    <row r="777" spans="1:5" x14ac:dyDescent="0.2">
      <c r="A777" t="s">
        <v>7371</v>
      </c>
      <c r="B777" t="s">
        <v>2833</v>
      </c>
      <c r="C777" t="s">
        <v>1748</v>
      </c>
      <c r="D777" t="s">
        <v>2792</v>
      </c>
      <c r="E777">
        <v>11.1</v>
      </c>
    </row>
    <row r="778" spans="1:5" x14ac:dyDescent="0.2">
      <c r="A778" t="s">
        <v>7372</v>
      </c>
      <c r="B778" t="s">
        <v>2835</v>
      </c>
      <c r="C778" t="s">
        <v>1748</v>
      </c>
      <c r="D778" t="s">
        <v>2792</v>
      </c>
      <c r="E778">
        <v>70</v>
      </c>
    </row>
    <row r="779" spans="1:5" x14ac:dyDescent="0.2">
      <c r="A779" t="s">
        <v>7373</v>
      </c>
      <c r="B779" t="s">
        <v>2789</v>
      </c>
      <c r="C779" t="s">
        <v>1748</v>
      </c>
      <c r="D779" t="s">
        <v>2792</v>
      </c>
      <c r="E779">
        <v>55.6</v>
      </c>
    </row>
    <row r="780" spans="1:5" x14ac:dyDescent="0.2">
      <c r="A780" t="s">
        <v>7374</v>
      </c>
      <c r="B780" t="s">
        <v>2838</v>
      </c>
      <c r="C780" t="s">
        <v>1748</v>
      </c>
      <c r="D780" t="s">
        <v>2792</v>
      </c>
      <c r="E780">
        <v>58.3</v>
      </c>
    </row>
    <row r="781" spans="1:5" x14ac:dyDescent="0.2">
      <c r="A781" t="s">
        <v>7375</v>
      </c>
      <c r="B781" t="s">
        <v>2840</v>
      </c>
      <c r="C781" t="s">
        <v>1748</v>
      </c>
      <c r="D781" t="s">
        <v>2792</v>
      </c>
      <c r="E781">
        <v>46.7</v>
      </c>
    </row>
    <row r="782" spans="1:5" x14ac:dyDescent="0.2">
      <c r="A782" t="s">
        <v>1768</v>
      </c>
      <c r="B782" t="s">
        <v>2780</v>
      </c>
      <c r="C782" t="s">
        <v>1769</v>
      </c>
      <c r="D782" t="s">
        <v>2793</v>
      </c>
      <c r="E782">
        <v>57.1</v>
      </c>
    </row>
    <row r="783" spans="1:5" x14ac:dyDescent="0.2">
      <c r="A783" t="s">
        <v>1770</v>
      </c>
      <c r="B783" t="s">
        <v>2794</v>
      </c>
      <c r="C783" t="s">
        <v>1769</v>
      </c>
      <c r="D783" t="s">
        <v>2793</v>
      </c>
      <c r="E783">
        <v>54.456734386756963</v>
      </c>
    </row>
    <row r="784" spans="1:5" x14ac:dyDescent="0.2">
      <c r="A784" t="s">
        <v>1771</v>
      </c>
      <c r="B784" t="s">
        <v>2785</v>
      </c>
      <c r="C784" t="s">
        <v>1769</v>
      </c>
      <c r="D784" t="s">
        <v>2793</v>
      </c>
      <c r="E784">
        <v>42.3</v>
      </c>
    </row>
    <row r="785" spans="1:5" x14ac:dyDescent="0.2">
      <c r="A785" t="s">
        <v>1772</v>
      </c>
      <c r="B785" t="s">
        <v>2811</v>
      </c>
      <c r="C785" t="s">
        <v>1769</v>
      </c>
      <c r="D785" t="s">
        <v>2793</v>
      </c>
      <c r="E785">
        <v>78.8</v>
      </c>
    </row>
    <row r="786" spans="1:5" x14ac:dyDescent="0.2">
      <c r="A786" t="s">
        <v>1773</v>
      </c>
      <c r="B786" t="s">
        <v>2788</v>
      </c>
      <c r="C786" t="s">
        <v>1769</v>
      </c>
      <c r="D786" t="s">
        <v>2793</v>
      </c>
      <c r="E786">
        <v>56.3</v>
      </c>
    </row>
    <row r="787" spans="1:5" x14ac:dyDescent="0.2">
      <c r="A787" t="s">
        <v>1774</v>
      </c>
      <c r="B787" t="s">
        <v>2814</v>
      </c>
      <c r="C787" t="s">
        <v>1769</v>
      </c>
      <c r="D787" t="s">
        <v>2793</v>
      </c>
      <c r="E787">
        <v>27.4</v>
      </c>
    </row>
    <row r="788" spans="1:5" x14ac:dyDescent="0.2">
      <c r="A788" t="s">
        <v>1775</v>
      </c>
      <c r="B788" t="s">
        <v>2816</v>
      </c>
      <c r="C788" t="s">
        <v>1769</v>
      </c>
      <c r="D788" t="s">
        <v>2793</v>
      </c>
      <c r="E788">
        <v>71.599999999999994</v>
      </c>
    </row>
    <row r="789" spans="1:5" x14ac:dyDescent="0.2">
      <c r="A789" t="s">
        <v>1776</v>
      </c>
      <c r="B789" t="s">
        <v>2818</v>
      </c>
      <c r="C789" t="s">
        <v>1769</v>
      </c>
      <c r="D789" t="s">
        <v>2793</v>
      </c>
      <c r="E789">
        <v>57.5</v>
      </c>
    </row>
    <row r="790" spans="1:5" x14ac:dyDescent="0.2">
      <c r="A790" t="s">
        <v>1777</v>
      </c>
      <c r="B790" t="s">
        <v>2820</v>
      </c>
      <c r="C790" t="s">
        <v>1769</v>
      </c>
      <c r="D790" t="s">
        <v>2793</v>
      </c>
      <c r="E790">
        <v>61.1</v>
      </c>
    </row>
    <row r="791" spans="1:5" x14ac:dyDescent="0.2">
      <c r="A791" t="s">
        <v>1778</v>
      </c>
      <c r="B791" t="s">
        <v>2822</v>
      </c>
      <c r="C791" t="s">
        <v>1769</v>
      </c>
      <c r="D791" t="s">
        <v>2793</v>
      </c>
      <c r="E791" t="s">
        <v>2823</v>
      </c>
    </row>
    <row r="792" spans="1:5" x14ac:dyDescent="0.2">
      <c r="A792" t="s">
        <v>1779</v>
      </c>
      <c r="B792" t="s">
        <v>2825</v>
      </c>
      <c r="C792" t="s">
        <v>1769</v>
      </c>
      <c r="D792" t="s">
        <v>2793</v>
      </c>
      <c r="E792">
        <v>70.099999999999994</v>
      </c>
    </row>
    <row r="793" spans="1:5" x14ac:dyDescent="0.2">
      <c r="A793" t="s">
        <v>1780</v>
      </c>
      <c r="B793" t="s">
        <v>2786</v>
      </c>
      <c r="C793" t="s">
        <v>1769</v>
      </c>
      <c r="D793" t="s">
        <v>2793</v>
      </c>
      <c r="E793">
        <v>70</v>
      </c>
    </row>
    <row r="794" spans="1:5" x14ac:dyDescent="0.2">
      <c r="A794" t="s">
        <v>1781</v>
      </c>
      <c r="B794" t="s">
        <v>2787</v>
      </c>
      <c r="C794" t="s">
        <v>1769</v>
      </c>
      <c r="D794" t="s">
        <v>2793</v>
      </c>
      <c r="E794">
        <v>74.7</v>
      </c>
    </row>
    <row r="795" spans="1:5" x14ac:dyDescent="0.2">
      <c r="A795" t="s">
        <v>1782</v>
      </c>
      <c r="B795" t="s">
        <v>2829</v>
      </c>
      <c r="C795" t="s">
        <v>1769</v>
      </c>
      <c r="D795" t="s">
        <v>2793</v>
      </c>
      <c r="E795">
        <v>25.4</v>
      </c>
    </row>
    <row r="796" spans="1:5" x14ac:dyDescent="0.2">
      <c r="A796" t="s">
        <v>1783</v>
      </c>
      <c r="B796" t="s">
        <v>2831</v>
      </c>
      <c r="C796" t="s">
        <v>1769</v>
      </c>
      <c r="D796" t="s">
        <v>2793</v>
      </c>
      <c r="E796">
        <v>17.899999999999999</v>
      </c>
    </row>
    <row r="797" spans="1:5" x14ac:dyDescent="0.2">
      <c r="A797" t="s">
        <v>1784</v>
      </c>
      <c r="B797" t="s">
        <v>2833</v>
      </c>
      <c r="C797" t="s">
        <v>1769</v>
      </c>
      <c r="D797" t="s">
        <v>2793</v>
      </c>
      <c r="E797">
        <v>53.3</v>
      </c>
    </row>
    <row r="798" spans="1:5" x14ac:dyDescent="0.2">
      <c r="A798" t="s">
        <v>1785</v>
      </c>
      <c r="B798" t="s">
        <v>2835</v>
      </c>
      <c r="C798" t="s">
        <v>1769</v>
      </c>
      <c r="D798" t="s">
        <v>2793</v>
      </c>
      <c r="E798">
        <v>55.1</v>
      </c>
    </row>
    <row r="799" spans="1:5" x14ac:dyDescent="0.2">
      <c r="A799" t="s">
        <v>1786</v>
      </c>
      <c r="B799" t="s">
        <v>2789</v>
      </c>
      <c r="C799" t="s">
        <v>1769</v>
      </c>
      <c r="D799" t="s">
        <v>2793</v>
      </c>
      <c r="E799">
        <v>56.8</v>
      </c>
    </row>
    <row r="800" spans="1:5" x14ac:dyDescent="0.2">
      <c r="A800" t="s">
        <v>1787</v>
      </c>
      <c r="B800" t="s">
        <v>2838</v>
      </c>
      <c r="C800" t="s">
        <v>1769</v>
      </c>
      <c r="D800" t="s">
        <v>2793</v>
      </c>
      <c r="E800">
        <v>36.799999999999997</v>
      </c>
    </row>
    <row r="801" spans="1:5" x14ac:dyDescent="0.2">
      <c r="A801" t="s">
        <v>1788</v>
      </c>
      <c r="B801" t="s">
        <v>2840</v>
      </c>
      <c r="C801" t="s">
        <v>1769</v>
      </c>
      <c r="D801" t="s">
        <v>2793</v>
      </c>
      <c r="E801">
        <v>69.3</v>
      </c>
    </row>
    <row r="802" spans="1:5" x14ac:dyDescent="0.2">
      <c r="A802" t="s">
        <v>1031</v>
      </c>
      <c r="B802" t="s">
        <v>2780</v>
      </c>
      <c r="C802" t="s">
        <v>1769</v>
      </c>
      <c r="D802" t="s">
        <v>2791</v>
      </c>
      <c r="E802">
        <v>56.8</v>
      </c>
    </row>
    <row r="803" spans="1:5" x14ac:dyDescent="0.2">
      <c r="A803" t="s">
        <v>1032</v>
      </c>
      <c r="B803" t="s">
        <v>2794</v>
      </c>
      <c r="C803" t="s">
        <v>1769</v>
      </c>
      <c r="D803" t="s">
        <v>2791</v>
      </c>
      <c r="E803">
        <v>53.687482806052259</v>
      </c>
    </row>
    <row r="804" spans="1:5" x14ac:dyDescent="0.2">
      <c r="A804" t="s">
        <v>1033</v>
      </c>
      <c r="B804" t="s">
        <v>2785</v>
      </c>
      <c r="C804" t="s">
        <v>1769</v>
      </c>
      <c r="D804" t="s">
        <v>2791</v>
      </c>
      <c r="E804">
        <v>48.9</v>
      </c>
    </row>
    <row r="805" spans="1:5" x14ac:dyDescent="0.2">
      <c r="A805" t="s">
        <v>1034</v>
      </c>
      <c r="B805" t="s">
        <v>2811</v>
      </c>
      <c r="C805" t="s">
        <v>1769</v>
      </c>
      <c r="D805" t="s">
        <v>2791</v>
      </c>
      <c r="E805">
        <v>68.400000000000006</v>
      </c>
    </row>
    <row r="806" spans="1:5" x14ac:dyDescent="0.2">
      <c r="A806" t="s">
        <v>1035</v>
      </c>
      <c r="B806" t="s">
        <v>2788</v>
      </c>
      <c r="C806" t="s">
        <v>1769</v>
      </c>
      <c r="D806" t="s">
        <v>2791</v>
      </c>
      <c r="E806">
        <v>60.8</v>
      </c>
    </row>
    <row r="807" spans="1:5" x14ac:dyDescent="0.2">
      <c r="A807" t="s">
        <v>1036</v>
      </c>
      <c r="B807" t="s">
        <v>2814</v>
      </c>
      <c r="C807" t="s">
        <v>1769</v>
      </c>
      <c r="D807" t="s">
        <v>2791</v>
      </c>
      <c r="E807">
        <v>36.200000000000003</v>
      </c>
    </row>
    <row r="808" spans="1:5" x14ac:dyDescent="0.2">
      <c r="A808" t="s">
        <v>1037</v>
      </c>
      <c r="B808" t="s">
        <v>2816</v>
      </c>
      <c r="C808" t="s">
        <v>1769</v>
      </c>
      <c r="D808" t="s">
        <v>2791</v>
      </c>
      <c r="E808">
        <v>64.400000000000006</v>
      </c>
    </row>
    <row r="809" spans="1:5" x14ac:dyDescent="0.2">
      <c r="A809" t="s">
        <v>1038</v>
      </c>
      <c r="B809" t="s">
        <v>2818</v>
      </c>
      <c r="C809" t="s">
        <v>1769</v>
      </c>
      <c r="D809" t="s">
        <v>2791</v>
      </c>
      <c r="E809">
        <v>53.7</v>
      </c>
    </row>
    <row r="810" spans="1:5" x14ac:dyDescent="0.2">
      <c r="A810" t="s">
        <v>1039</v>
      </c>
      <c r="B810" t="s">
        <v>2820</v>
      </c>
      <c r="C810" t="s">
        <v>1769</v>
      </c>
      <c r="D810" t="s">
        <v>2791</v>
      </c>
      <c r="E810">
        <v>47.1</v>
      </c>
    </row>
    <row r="811" spans="1:5" x14ac:dyDescent="0.2">
      <c r="A811" t="s">
        <v>1040</v>
      </c>
      <c r="B811" t="s">
        <v>2822</v>
      </c>
      <c r="C811" t="s">
        <v>1769</v>
      </c>
      <c r="D811" t="s">
        <v>2791</v>
      </c>
      <c r="E811" t="s">
        <v>2823</v>
      </c>
    </row>
    <row r="812" spans="1:5" x14ac:dyDescent="0.2">
      <c r="A812" t="s">
        <v>1041</v>
      </c>
      <c r="B812" t="s">
        <v>2825</v>
      </c>
      <c r="C812" t="s">
        <v>1769</v>
      </c>
      <c r="D812" t="s">
        <v>2791</v>
      </c>
      <c r="E812">
        <v>76.7</v>
      </c>
    </row>
    <row r="813" spans="1:5" x14ac:dyDescent="0.2">
      <c r="A813" t="s">
        <v>1042</v>
      </c>
      <c r="B813" t="s">
        <v>2786</v>
      </c>
      <c r="C813" t="s">
        <v>1769</v>
      </c>
      <c r="D813" t="s">
        <v>2791</v>
      </c>
      <c r="E813">
        <v>69.2</v>
      </c>
    </row>
    <row r="814" spans="1:5" x14ac:dyDescent="0.2">
      <c r="A814" t="s">
        <v>1043</v>
      </c>
      <c r="B814" t="s">
        <v>2787</v>
      </c>
      <c r="C814" t="s">
        <v>1769</v>
      </c>
      <c r="D814" t="s">
        <v>2791</v>
      </c>
      <c r="E814">
        <v>67.599999999999994</v>
      </c>
    </row>
    <row r="815" spans="1:5" x14ac:dyDescent="0.2">
      <c r="A815" t="s">
        <v>1044</v>
      </c>
      <c r="B815" t="s">
        <v>2829</v>
      </c>
      <c r="C815" t="s">
        <v>1769</v>
      </c>
      <c r="D815" t="s">
        <v>2791</v>
      </c>
      <c r="E815">
        <v>41.1</v>
      </c>
    </row>
    <row r="816" spans="1:5" x14ac:dyDescent="0.2">
      <c r="A816" t="s">
        <v>1045</v>
      </c>
      <c r="B816" t="s">
        <v>2831</v>
      </c>
      <c r="C816" t="s">
        <v>1769</v>
      </c>
      <c r="D816" t="s">
        <v>2791</v>
      </c>
      <c r="E816">
        <v>15.6</v>
      </c>
    </row>
    <row r="817" spans="1:5" x14ac:dyDescent="0.2">
      <c r="A817" t="s">
        <v>1046</v>
      </c>
      <c r="B817" t="s">
        <v>2833</v>
      </c>
      <c r="C817" t="s">
        <v>1769</v>
      </c>
      <c r="D817" t="s">
        <v>2791</v>
      </c>
      <c r="E817">
        <v>30</v>
      </c>
    </row>
    <row r="818" spans="1:5" x14ac:dyDescent="0.2">
      <c r="A818" t="s">
        <v>1047</v>
      </c>
      <c r="B818" t="s">
        <v>2835</v>
      </c>
      <c r="C818" t="s">
        <v>1769</v>
      </c>
      <c r="D818" t="s">
        <v>2791</v>
      </c>
      <c r="E818">
        <v>63.8</v>
      </c>
    </row>
    <row r="819" spans="1:5" x14ac:dyDescent="0.2">
      <c r="A819" t="s">
        <v>1048</v>
      </c>
      <c r="B819" t="s">
        <v>2789</v>
      </c>
      <c r="C819" t="s">
        <v>1769</v>
      </c>
      <c r="D819" t="s">
        <v>2791</v>
      </c>
      <c r="E819">
        <v>58.4</v>
      </c>
    </row>
    <row r="820" spans="1:5" x14ac:dyDescent="0.2">
      <c r="A820" t="s">
        <v>1049</v>
      </c>
      <c r="B820" t="s">
        <v>2838</v>
      </c>
      <c r="C820" t="s">
        <v>1769</v>
      </c>
      <c r="D820" t="s">
        <v>2791</v>
      </c>
      <c r="E820">
        <v>27.1</v>
      </c>
    </row>
    <row r="821" spans="1:5" x14ac:dyDescent="0.2">
      <c r="A821" t="s">
        <v>1050</v>
      </c>
      <c r="B821" t="s">
        <v>2840</v>
      </c>
      <c r="C821" t="s">
        <v>1769</v>
      </c>
      <c r="D821" t="s">
        <v>2791</v>
      </c>
      <c r="E821">
        <v>68.400000000000006</v>
      </c>
    </row>
    <row r="822" spans="1:5" x14ac:dyDescent="0.2">
      <c r="A822" t="s">
        <v>7376</v>
      </c>
      <c r="B822" t="s">
        <v>2780</v>
      </c>
      <c r="C822" t="s">
        <v>1769</v>
      </c>
      <c r="D822" t="s">
        <v>2792</v>
      </c>
      <c r="E822">
        <v>56.5</v>
      </c>
    </row>
    <row r="823" spans="1:5" x14ac:dyDescent="0.2">
      <c r="A823" t="s">
        <v>7377</v>
      </c>
      <c r="B823" t="s">
        <v>2794</v>
      </c>
      <c r="C823" t="s">
        <v>1769</v>
      </c>
      <c r="D823" t="s">
        <v>2792</v>
      </c>
      <c r="E823">
        <v>56.553293413173655</v>
      </c>
    </row>
    <row r="824" spans="1:5" x14ac:dyDescent="0.2">
      <c r="A824" t="s">
        <v>7378</v>
      </c>
      <c r="B824" t="s">
        <v>2785</v>
      </c>
      <c r="C824" t="s">
        <v>1769</v>
      </c>
      <c r="D824" t="s">
        <v>2792</v>
      </c>
      <c r="E824">
        <v>52</v>
      </c>
    </row>
    <row r="825" spans="1:5" x14ac:dyDescent="0.2">
      <c r="A825" t="s">
        <v>7379</v>
      </c>
      <c r="B825" t="s">
        <v>2811</v>
      </c>
      <c r="C825" t="s">
        <v>1769</v>
      </c>
      <c r="D825" t="s">
        <v>2792</v>
      </c>
      <c r="E825">
        <v>69.8</v>
      </c>
    </row>
    <row r="826" spans="1:5" x14ac:dyDescent="0.2">
      <c r="A826" t="s">
        <v>7380</v>
      </c>
      <c r="B826" t="s">
        <v>2788</v>
      </c>
      <c r="C826" t="s">
        <v>1769</v>
      </c>
      <c r="D826" t="s">
        <v>2792</v>
      </c>
      <c r="E826">
        <v>63.7</v>
      </c>
    </row>
    <row r="827" spans="1:5" x14ac:dyDescent="0.2">
      <c r="A827" t="s">
        <v>7381</v>
      </c>
      <c r="B827" t="s">
        <v>2814</v>
      </c>
      <c r="C827" t="s">
        <v>1769</v>
      </c>
      <c r="D827" t="s">
        <v>2792</v>
      </c>
      <c r="E827">
        <v>45.3</v>
      </c>
    </row>
    <row r="828" spans="1:5" x14ac:dyDescent="0.2">
      <c r="A828" t="s">
        <v>7382</v>
      </c>
      <c r="B828" t="s">
        <v>2816</v>
      </c>
      <c r="C828" t="s">
        <v>1769</v>
      </c>
      <c r="D828" t="s">
        <v>2792</v>
      </c>
      <c r="E828">
        <v>65.3</v>
      </c>
    </row>
    <row r="829" spans="1:5" x14ac:dyDescent="0.2">
      <c r="A829" t="s">
        <v>7383</v>
      </c>
      <c r="B829" t="s">
        <v>2818</v>
      </c>
      <c r="C829" t="s">
        <v>1769</v>
      </c>
      <c r="D829" t="s">
        <v>2792</v>
      </c>
      <c r="E829">
        <v>49.4</v>
      </c>
    </row>
    <row r="830" spans="1:5" x14ac:dyDescent="0.2">
      <c r="A830" t="s">
        <v>7384</v>
      </c>
      <c r="B830" t="s">
        <v>2820</v>
      </c>
      <c r="C830" t="s">
        <v>1769</v>
      </c>
      <c r="D830" t="s">
        <v>2792</v>
      </c>
      <c r="E830">
        <v>61.2</v>
      </c>
    </row>
    <row r="831" spans="1:5" x14ac:dyDescent="0.2">
      <c r="A831" t="s">
        <v>7385</v>
      </c>
      <c r="B831" t="s">
        <v>2822</v>
      </c>
      <c r="C831" t="s">
        <v>1769</v>
      </c>
      <c r="D831" t="s">
        <v>2792</v>
      </c>
      <c r="E831" t="s">
        <v>2823</v>
      </c>
    </row>
    <row r="832" spans="1:5" x14ac:dyDescent="0.2">
      <c r="A832" t="s">
        <v>7386</v>
      </c>
      <c r="B832" t="s">
        <v>2825</v>
      </c>
      <c r="C832" t="s">
        <v>1769</v>
      </c>
      <c r="D832" t="s">
        <v>2792</v>
      </c>
      <c r="E832">
        <v>78.900000000000006</v>
      </c>
    </row>
    <row r="833" spans="1:5" x14ac:dyDescent="0.2">
      <c r="A833" t="s">
        <v>7387</v>
      </c>
      <c r="B833" t="s">
        <v>2786</v>
      </c>
      <c r="C833" t="s">
        <v>1769</v>
      </c>
      <c r="D833" t="s">
        <v>2792</v>
      </c>
      <c r="E833">
        <v>73</v>
      </c>
    </row>
    <row r="834" spans="1:5" x14ac:dyDescent="0.2">
      <c r="A834" t="s">
        <v>7388</v>
      </c>
      <c r="B834" t="s">
        <v>2787</v>
      </c>
      <c r="C834" t="s">
        <v>1769</v>
      </c>
      <c r="D834" t="s">
        <v>2792</v>
      </c>
      <c r="E834">
        <v>71</v>
      </c>
    </row>
    <row r="835" spans="1:5" x14ac:dyDescent="0.2">
      <c r="A835" t="s">
        <v>7389</v>
      </c>
      <c r="B835" t="s">
        <v>2829</v>
      </c>
      <c r="C835" t="s">
        <v>1769</v>
      </c>
      <c r="D835" t="s">
        <v>2792</v>
      </c>
      <c r="E835">
        <v>53.3</v>
      </c>
    </row>
    <row r="836" spans="1:5" x14ac:dyDescent="0.2">
      <c r="A836" t="s">
        <v>7390</v>
      </c>
      <c r="B836" t="s">
        <v>2831</v>
      </c>
      <c r="C836" t="s">
        <v>1769</v>
      </c>
      <c r="D836" t="s">
        <v>2792</v>
      </c>
      <c r="E836">
        <v>23.3</v>
      </c>
    </row>
    <row r="837" spans="1:5" x14ac:dyDescent="0.2">
      <c r="A837" t="s">
        <v>7391</v>
      </c>
      <c r="B837" t="s">
        <v>2833</v>
      </c>
      <c r="C837" t="s">
        <v>1769</v>
      </c>
      <c r="D837" t="s">
        <v>2792</v>
      </c>
      <c r="E837">
        <v>21.6</v>
      </c>
    </row>
    <row r="838" spans="1:5" x14ac:dyDescent="0.2">
      <c r="A838" t="s">
        <v>7392</v>
      </c>
      <c r="B838" t="s">
        <v>2835</v>
      </c>
      <c r="C838" t="s">
        <v>1769</v>
      </c>
      <c r="D838" t="s">
        <v>2792</v>
      </c>
      <c r="E838">
        <v>45.6</v>
      </c>
    </row>
    <row r="839" spans="1:5" x14ac:dyDescent="0.2">
      <c r="A839" t="s">
        <v>7393</v>
      </c>
      <c r="B839" t="s">
        <v>2789</v>
      </c>
      <c r="C839" t="s">
        <v>1769</v>
      </c>
      <c r="D839" t="s">
        <v>2792</v>
      </c>
      <c r="E839">
        <v>60.3</v>
      </c>
    </row>
    <row r="840" spans="1:5" x14ac:dyDescent="0.2">
      <c r="A840" t="s">
        <v>7394</v>
      </c>
      <c r="B840" t="s">
        <v>2838</v>
      </c>
      <c r="C840" t="s">
        <v>1769</v>
      </c>
      <c r="D840" t="s">
        <v>2792</v>
      </c>
      <c r="E840">
        <v>31.3</v>
      </c>
    </row>
    <row r="841" spans="1:5" x14ac:dyDescent="0.2">
      <c r="A841" t="s">
        <v>7395</v>
      </c>
      <c r="B841" t="s">
        <v>2840</v>
      </c>
      <c r="C841" t="s">
        <v>1769</v>
      </c>
      <c r="D841" t="s">
        <v>2792</v>
      </c>
      <c r="E841">
        <v>71.900000000000006</v>
      </c>
    </row>
    <row r="842" spans="1:5" x14ac:dyDescent="0.2">
      <c r="A842" t="s">
        <v>1789</v>
      </c>
      <c r="B842" t="s">
        <v>2780</v>
      </c>
      <c r="C842" t="s">
        <v>1790</v>
      </c>
      <c r="D842" t="s">
        <v>2793</v>
      </c>
      <c r="E842">
        <v>4.0972222222222222E-2</v>
      </c>
    </row>
    <row r="843" spans="1:5" x14ac:dyDescent="0.2">
      <c r="A843" t="s">
        <v>1791</v>
      </c>
      <c r="B843" t="s">
        <v>2794</v>
      </c>
      <c r="C843" t="s">
        <v>1790</v>
      </c>
      <c r="D843" t="s">
        <v>2793</v>
      </c>
      <c r="E843">
        <v>5.0557541175487004E-2</v>
      </c>
    </row>
    <row r="844" spans="1:5" x14ac:dyDescent="0.2">
      <c r="A844" t="s">
        <v>1792</v>
      </c>
      <c r="B844" t="s">
        <v>2785</v>
      </c>
      <c r="C844" t="s">
        <v>1790</v>
      </c>
      <c r="D844" t="s">
        <v>2793</v>
      </c>
      <c r="E844">
        <v>3.9930555555555559E-2</v>
      </c>
    </row>
    <row r="845" spans="1:5" x14ac:dyDescent="0.2">
      <c r="A845" t="s">
        <v>1793</v>
      </c>
      <c r="B845" t="s">
        <v>2811</v>
      </c>
      <c r="C845" t="s">
        <v>1790</v>
      </c>
      <c r="D845" t="s">
        <v>2793</v>
      </c>
      <c r="E845">
        <v>4.3402777777777783E-2</v>
      </c>
    </row>
    <row r="846" spans="1:5" x14ac:dyDescent="0.2">
      <c r="A846" t="s">
        <v>1794</v>
      </c>
      <c r="B846" t="s">
        <v>2788</v>
      </c>
      <c r="C846" t="s">
        <v>1790</v>
      </c>
      <c r="D846" t="s">
        <v>2793</v>
      </c>
      <c r="E846">
        <v>4.3055555555555562E-2</v>
      </c>
    </row>
    <row r="847" spans="1:5" x14ac:dyDescent="0.2">
      <c r="A847" t="s">
        <v>1795</v>
      </c>
      <c r="B847" t="s">
        <v>2814</v>
      </c>
      <c r="C847" t="s">
        <v>1790</v>
      </c>
      <c r="D847" t="s">
        <v>2793</v>
      </c>
      <c r="E847">
        <v>7.0833333333333331E-2</v>
      </c>
    </row>
    <row r="848" spans="1:5" x14ac:dyDescent="0.2">
      <c r="A848" t="s">
        <v>1796</v>
      </c>
      <c r="B848" t="s">
        <v>2816</v>
      </c>
      <c r="C848" t="s">
        <v>1790</v>
      </c>
      <c r="D848" t="s">
        <v>2793</v>
      </c>
      <c r="E848">
        <v>3.1944444444444449E-2</v>
      </c>
    </row>
    <row r="849" spans="1:5" x14ac:dyDescent="0.2">
      <c r="A849" t="s">
        <v>1797</v>
      </c>
      <c r="B849" t="s">
        <v>2818</v>
      </c>
      <c r="C849" t="s">
        <v>1790</v>
      </c>
      <c r="D849" t="s">
        <v>2793</v>
      </c>
      <c r="E849">
        <v>3.1597222222222221E-2</v>
      </c>
    </row>
    <row r="850" spans="1:5" x14ac:dyDescent="0.2">
      <c r="A850" t="s">
        <v>1798</v>
      </c>
      <c r="B850" t="s">
        <v>2820</v>
      </c>
      <c r="C850" t="s">
        <v>1790</v>
      </c>
      <c r="D850" t="s">
        <v>2793</v>
      </c>
      <c r="E850">
        <v>4.7222222222222221E-2</v>
      </c>
    </row>
    <row r="851" spans="1:5" x14ac:dyDescent="0.2">
      <c r="A851" t="s">
        <v>1799</v>
      </c>
      <c r="B851" t="s">
        <v>2822</v>
      </c>
      <c r="C851" t="s">
        <v>1790</v>
      </c>
      <c r="D851" t="s">
        <v>2793</v>
      </c>
    </row>
    <row r="852" spans="1:5" x14ac:dyDescent="0.2">
      <c r="A852" t="s">
        <v>1800</v>
      </c>
      <c r="B852" t="s">
        <v>2825</v>
      </c>
      <c r="C852" t="s">
        <v>1790</v>
      </c>
      <c r="D852" t="s">
        <v>2793</v>
      </c>
      <c r="E852">
        <v>5.1041666666666673E-2</v>
      </c>
    </row>
    <row r="853" spans="1:5" x14ac:dyDescent="0.2">
      <c r="A853" t="s">
        <v>1801</v>
      </c>
      <c r="B853" t="s">
        <v>2786</v>
      </c>
      <c r="C853" t="s">
        <v>1790</v>
      </c>
      <c r="D853" t="s">
        <v>2793</v>
      </c>
      <c r="E853">
        <v>6.0416666666666667E-2</v>
      </c>
    </row>
    <row r="854" spans="1:5" x14ac:dyDescent="0.2">
      <c r="A854" t="s">
        <v>1802</v>
      </c>
      <c r="B854" t="s">
        <v>2787</v>
      </c>
      <c r="C854" t="s">
        <v>1790</v>
      </c>
      <c r="D854" t="s">
        <v>2793</v>
      </c>
      <c r="E854">
        <v>3.4027777777777775E-2</v>
      </c>
    </row>
    <row r="855" spans="1:5" x14ac:dyDescent="0.2">
      <c r="A855" t="s">
        <v>1803</v>
      </c>
      <c r="B855" t="s">
        <v>2829</v>
      </c>
      <c r="C855" t="s">
        <v>1790</v>
      </c>
      <c r="D855" t="s">
        <v>2793</v>
      </c>
      <c r="E855">
        <v>0.1</v>
      </c>
    </row>
    <row r="856" spans="1:5" x14ac:dyDescent="0.2">
      <c r="A856" t="s">
        <v>1804</v>
      </c>
      <c r="B856" t="s">
        <v>2831</v>
      </c>
      <c r="C856" t="s">
        <v>1790</v>
      </c>
      <c r="D856" t="s">
        <v>2793</v>
      </c>
      <c r="E856">
        <v>6.9444444444444448E-2</v>
      </c>
    </row>
    <row r="857" spans="1:5" x14ac:dyDescent="0.2">
      <c r="A857" t="s">
        <v>1805</v>
      </c>
      <c r="B857" t="s">
        <v>2833</v>
      </c>
      <c r="C857" t="s">
        <v>1790</v>
      </c>
      <c r="D857" t="s">
        <v>2793</v>
      </c>
      <c r="E857">
        <v>6.5277777777777782E-2</v>
      </c>
    </row>
    <row r="858" spans="1:5" x14ac:dyDescent="0.2">
      <c r="A858" t="s">
        <v>1806</v>
      </c>
      <c r="B858" t="s">
        <v>2835</v>
      </c>
      <c r="C858" t="s">
        <v>1790</v>
      </c>
      <c r="D858" t="s">
        <v>2793</v>
      </c>
      <c r="E858">
        <v>3.9930555555555559E-2</v>
      </c>
    </row>
    <row r="859" spans="1:5" x14ac:dyDescent="0.2">
      <c r="A859" t="s">
        <v>1807</v>
      </c>
      <c r="B859" t="s">
        <v>2789</v>
      </c>
      <c r="C859" t="s">
        <v>1790</v>
      </c>
      <c r="D859" t="s">
        <v>2793</v>
      </c>
      <c r="E859">
        <v>5.3472222222222227E-2</v>
      </c>
    </row>
    <row r="860" spans="1:5" x14ac:dyDescent="0.2">
      <c r="A860" t="s">
        <v>1808</v>
      </c>
      <c r="B860" t="s">
        <v>2838</v>
      </c>
      <c r="C860" t="s">
        <v>1790</v>
      </c>
      <c r="D860" t="s">
        <v>2793</v>
      </c>
      <c r="E860">
        <v>4.2361111111111106E-2</v>
      </c>
    </row>
    <row r="861" spans="1:5" x14ac:dyDescent="0.2">
      <c r="A861" t="s">
        <v>1809</v>
      </c>
      <c r="B861" t="s">
        <v>2840</v>
      </c>
      <c r="C861" t="s">
        <v>1790</v>
      </c>
      <c r="D861" t="s">
        <v>2793</v>
      </c>
      <c r="E861">
        <v>5.9027777777777783E-2</v>
      </c>
    </row>
    <row r="862" spans="1:5" x14ac:dyDescent="0.2">
      <c r="A862" t="s">
        <v>1051</v>
      </c>
      <c r="B862" t="s">
        <v>2780</v>
      </c>
      <c r="C862" t="s">
        <v>1790</v>
      </c>
      <c r="D862" t="s">
        <v>2791</v>
      </c>
      <c r="E862">
        <v>4.027777777777778E-2</v>
      </c>
    </row>
    <row r="863" spans="1:5" x14ac:dyDescent="0.2">
      <c r="A863" t="s">
        <v>1052</v>
      </c>
      <c r="B863" t="s">
        <v>2794</v>
      </c>
      <c r="C863" t="s">
        <v>1790</v>
      </c>
      <c r="D863" t="s">
        <v>2791</v>
      </c>
      <c r="E863">
        <v>4.8014576646798104E-2</v>
      </c>
    </row>
    <row r="864" spans="1:5" x14ac:dyDescent="0.2">
      <c r="A864" t="s">
        <v>1053</v>
      </c>
      <c r="B864" t="s">
        <v>2785</v>
      </c>
      <c r="C864" t="s">
        <v>1790</v>
      </c>
      <c r="D864" t="s">
        <v>2791</v>
      </c>
      <c r="E864">
        <v>4.7222222222222221E-2</v>
      </c>
    </row>
    <row r="865" spans="1:5" x14ac:dyDescent="0.2">
      <c r="A865" t="s">
        <v>1054</v>
      </c>
      <c r="B865" t="s">
        <v>2811</v>
      </c>
      <c r="C865" t="s">
        <v>1790</v>
      </c>
      <c r="D865" t="s">
        <v>2791</v>
      </c>
      <c r="E865">
        <v>3.9583333333333331E-2</v>
      </c>
    </row>
    <row r="866" spans="1:5" x14ac:dyDescent="0.2">
      <c r="A866" t="s">
        <v>1055</v>
      </c>
      <c r="B866" t="s">
        <v>2788</v>
      </c>
      <c r="C866" t="s">
        <v>1790</v>
      </c>
      <c r="D866" t="s">
        <v>2791</v>
      </c>
      <c r="E866">
        <v>4.6527777777777779E-2</v>
      </c>
    </row>
    <row r="867" spans="1:5" x14ac:dyDescent="0.2">
      <c r="A867" t="s">
        <v>1056</v>
      </c>
      <c r="B867" t="s">
        <v>2814</v>
      </c>
      <c r="C867" t="s">
        <v>1790</v>
      </c>
      <c r="D867" t="s">
        <v>2791</v>
      </c>
      <c r="E867">
        <v>4.1666666666666664E-2</v>
      </c>
    </row>
    <row r="868" spans="1:5" x14ac:dyDescent="0.2">
      <c r="A868" t="s">
        <v>1057</v>
      </c>
      <c r="B868" t="s">
        <v>2816</v>
      </c>
      <c r="C868" t="s">
        <v>1790</v>
      </c>
      <c r="D868" t="s">
        <v>2791</v>
      </c>
      <c r="E868">
        <v>3.7499999999999999E-2</v>
      </c>
    </row>
    <row r="869" spans="1:5" x14ac:dyDescent="0.2">
      <c r="A869" t="s">
        <v>1058</v>
      </c>
      <c r="B869" t="s">
        <v>2818</v>
      </c>
      <c r="C869" t="s">
        <v>1790</v>
      </c>
      <c r="D869" t="s">
        <v>2791</v>
      </c>
      <c r="E869">
        <v>4.3749999999999997E-2</v>
      </c>
    </row>
    <row r="870" spans="1:5" x14ac:dyDescent="0.2">
      <c r="A870" t="s">
        <v>1059</v>
      </c>
      <c r="B870" t="s">
        <v>2820</v>
      </c>
      <c r="C870" t="s">
        <v>1790</v>
      </c>
      <c r="D870" t="s">
        <v>2791</v>
      </c>
      <c r="E870">
        <v>5.6250000000000001E-2</v>
      </c>
    </row>
    <row r="871" spans="1:5" x14ac:dyDescent="0.2">
      <c r="A871" t="s">
        <v>1060</v>
      </c>
      <c r="B871" t="s">
        <v>2822</v>
      </c>
      <c r="C871" t="s">
        <v>1790</v>
      </c>
      <c r="D871" t="s">
        <v>2791</v>
      </c>
      <c r="E871" t="s">
        <v>2823</v>
      </c>
    </row>
    <row r="872" spans="1:5" x14ac:dyDescent="0.2">
      <c r="A872" t="s">
        <v>1061</v>
      </c>
      <c r="B872" t="s">
        <v>2825</v>
      </c>
      <c r="C872" t="s">
        <v>1790</v>
      </c>
      <c r="D872" t="s">
        <v>2791</v>
      </c>
      <c r="E872">
        <v>4.7916666666666663E-2</v>
      </c>
    </row>
    <row r="873" spans="1:5" x14ac:dyDescent="0.2">
      <c r="A873" t="s">
        <v>1062</v>
      </c>
      <c r="B873" t="s">
        <v>2786</v>
      </c>
      <c r="C873" t="s">
        <v>1790</v>
      </c>
      <c r="D873" t="s">
        <v>2791</v>
      </c>
      <c r="E873">
        <v>3.888888888888889E-2</v>
      </c>
    </row>
    <row r="874" spans="1:5" x14ac:dyDescent="0.2">
      <c r="A874" t="s">
        <v>1063</v>
      </c>
      <c r="B874" t="s">
        <v>2787</v>
      </c>
      <c r="C874" t="s">
        <v>1790</v>
      </c>
      <c r="D874" t="s">
        <v>2791</v>
      </c>
      <c r="E874">
        <v>4.3055555555555562E-2</v>
      </c>
    </row>
    <row r="875" spans="1:5" x14ac:dyDescent="0.2">
      <c r="A875" t="s">
        <v>1064</v>
      </c>
      <c r="B875" t="s">
        <v>2829</v>
      </c>
      <c r="C875" t="s">
        <v>1790</v>
      </c>
      <c r="D875" t="s">
        <v>2791</v>
      </c>
      <c r="E875">
        <v>4.7222222222222221E-2</v>
      </c>
    </row>
    <row r="876" spans="1:5" x14ac:dyDescent="0.2">
      <c r="A876" t="s">
        <v>1065</v>
      </c>
      <c r="B876" t="s">
        <v>2831</v>
      </c>
      <c r="C876" t="s">
        <v>1790</v>
      </c>
      <c r="D876" t="s">
        <v>2791</v>
      </c>
      <c r="E876">
        <v>6.0416666666666667E-2</v>
      </c>
    </row>
    <row r="877" spans="1:5" x14ac:dyDescent="0.2">
      <c r="A877" t="s">
        <v>1066</v>
      </c>
      <c r="B877" t="s">
        <v>2833</v>
      </c>
      <c r="C877" t="s">
        <v>1790</v>
      </c>
      <c r="D877" t="s">
        <v>2791</v>
      </c>
      <c r="E877">
        <v>7.8472222222222221E-2</v>
      </c>
    </row>
    <row r="878" spans="1:5" x14ac:dyDescent="0.2">
      <c r="A878" t="s">
        <v>1067</v>
      </c>
      <c r="B878" t="s">
        <v>2835</v>
      </c>
      <c r="C878" t="s">
        <v>1790</v>
      </c>
      <c r="D878" t="s">
        <v>2791</v>
      </c>
      <c r="E878">
        <v>3.888888888888889E-2</v>
      </c>
    </row>
    <row r="879" spans="1:5" x14ac:dyDescent="0.2">
      <c r="A879" t="s">
        <v>1068</v>
      </c>
      <c r="B879" t="s">
        <v>2789</v>
      </c>
      <c r="C879" t="s">
        <v>1790</v>
      </c>
      <c r="D879" t="s">
        <v>2791</v>
      </c>
      <c r="E879">
        <v>5.2083333333333336E-2</v>
      </c>
    </row>
    <row r="880" spans="1:5" x14ac:dyDescent="0.2">
      <c r="A880" t="s">
        <v>1069</v>
      </c>
      <c r="B880" t="s">
        <v>2838</v>
      </c>
      <c r="C880" t="s">
        <v>1790</v>
      </c>
      <c r="D880" t="s">
        <v>2791</v>
      </c>
      <c r="E880">
        <v>2.7777777777777776E-2</v>
      </c>
    </row>
    <row r="881" spans="1:5" x14ac:dyDescent="0.2">
      <c r="A881" t="s">
        <v>1070</v>
      </c>
      <c r="B881" t="s">
        <v>2840</v>
      </c>
      <c r="C881" t="s">
        <v>1790</v>
      </c>
      <c r="D881" t="s">
        <v>2791</v>
      </c>
      <c r="E881">
        <v>5.9027777777777783E-2</v>
      </c>
    </row>
    <row r="882" spans="1:5" x14ac:dyDescent="0.2">
      <c r="A882" t="s">
        <v>7396</v>
      </c>
      <c r="B882" t="s">
        <v>2780</v>
      </c>
      <c r="C882" t="s">
        <v>1790</v>
      </c>
      <c r="D882" t="s">
        <v>2792</v>
      </c>
      <c r="E882">
        <v>3.888888888888889E-2</v>
      </c>
    </row>
    <row r="883" spans="1:5" x14ac:dyDescent="0.2">
      <c r="A883" t="s">
        <v>7397</v>
      </c>
      <c r="B883" t="s">
        <v>2794</v>
      </c>
      <c r="C883" t="s">
        <v>1790</v>
      </c>
      <c r="D883" t="s">
        <v>2792</v>
      </c>
      <c r="E883">
        <v>4.2271013528498554E-2</v>
      </c>
    </row>
    <row r="884" spans="1:5" x14ac:dyDescent="0.2">
      <c r="A884" t="s">
        <v>7398</v>
      </c>
      <c r="B884" t="s">
        <v>2785</v>
      </c>
      <c r="C884" t="s">
        <v>1790</v>
      </c>
      <c r="D884" t="s">
        <v>2792</v>
      </c>
      <c r="E884">
        <v>4.2361111111111106E-2</v>
      </c>
    </row>
    <row r="885" spans="1:5" x14ac:dyDescent="0.2">
      <c r="A885" t="s">
        <v>7399</v>
      </c>
      <c r="B885" t="s">
        <v>2811</v>
      </c>
      <c r="C885" t="s">
        <v>1790</v>
      </c>
      <c r="D885" t="s">
        <v>2792</v>
      </c>
      <c r="E885">
        <v>3.4722222222222224E-2</v>
      </c>
    </row>
    <row r="886" spans="1:5" x14ac:dyDescent="0.2">
      <c r="A886" t="s">
        <v>7400</v>
      </c>
      <c r="B886" t="s">
        <v>2788</v>
      </c>
      <c r="C886" t="s">
        <v>1790</v>
      </c>
      <c r="D886" t="s">
        <v>2792</v>
      </c>
      <c r="E886">
        <v>3.1944444444444449E-2</v>
      </c>
    </row>
    <row r="887" spans="1:5" x14ac:dyDescent="0.2">
      <c r="A887" t="s">
        <v>7401</v>
      </c>
      <c r="B887" t="s">
        <v>2814</v>
      </c>
      <c r="C887" t="s">
        <v>1790</v>
      </c>
      <c r="D887" t="s">
        <v>2792</v>
      </c>
      <c r="E887">
        <v>5.347222222222222E-2</v>
      </c>
    </row>
    <row r="888" spans="1:5" x14ac:dyDescent="0.2">
      <c r="A888" t="s">
        <v>7402</v>
      </c>
      <c r="B888" t="s">
        <v>2816</v>
      </c>
      <c r="C888" t="s">
        <v>1790</v>
      </c>
      <c r="D888" t="s">
        <v>2792</v>
      </c>
      <c r="E888">
        <v>3.4027777777777775E-2</v>
      </c>
    </row>
    <row r="889" spans="1:5" x14ac:dyDescent="0.2">
      <c r="A889" t="s">
        <v>7403</v>
      </c>
      <c r="B889" t="s">
        <v>2818</v>
      </c>
      <c r="C889" t="s">
        <v>1790</v>
      </c>
      <c r="D889" t="s">
        <v>2792</v>
      </c>
      <c r="E889">
        <v>3.125E-2</v>
      </c>
    </row>
    <row r="890" spans="1:5" x14ac:dyDescent="0.2">
      <c r="A890" t="s">
        <v>7404</v>
      </c>
      <c r="B890" t="s">
        <v>2820</v>
      </c>
      <c r="C890" t="s">
        <v>1790</v>
      </c>
      <c r="D890" t="s">
        <v>2792</v>
      </c>
      <c r="E890">
        <v>3.8194444444444441E-2</v>
      </c>
    </row>
    <row r="891" spans="1:5" x14ac:dyDescent="0.2">
      <c r="A891" t="s">
        <v>7405</v>
      </c>
      <c r="B891" t="s">
        <v>2822</v>
      </c>
      <c r="C891" t="s">
        <v>1790</v>
      </c>
      <c r="D891" t="s">
        <v>2792</v>
      </c>
      <c r="E891" t="s">
        <v>2823</v>
      </c>
    </row>
    <row r="892" spans="1:5" x14ac:dyDescent="0.2">
      <c r="A892" t="s">
        <v>7406</v>
      </c>
      <c r="B892" t="s">
        <v>2825</v>
      </c>
      <c r="C892" t="s">
        <v>1790</v>
      </c>
      <c r="D892" t="s">
        <v>2792</v>
      </c>
      <c r="E892">
        <v>4.9305555555555554E-2</v>
      </c>
    </row>
    <row r="893" spans="1:5" x14ac:dyDescent="0.2">
      <c r="A893" t="s">
        <v>7407</v>
      </c>
      <c r="B893" t="s">
        <v>2786</v>
      </c>
      <c r="C893" t="s">
        <v>1790</v>
      </c>
      <c r="D893" t="s">
        <v>2792</v>
      </c>
      <c r="E893">
        <v>4.3055555555555562E-2</v>
      </c>
    </row>
    <row r="894" spans="1:5" x14ac:dyDescent="0.2">
      <c r="A894" t="s">
        <v>7408</v>
      </c>
      <c r="B894" t="s">
        <v>2787</v>
      </c>
      <c r="C894" t="s">
        <v>1790</v>
      </c>
      <c r="D894" t="s">
        <v>2792</v>
      </c>
      <c r="E894">
        <v>4.2361111111111106E-2</v>
      </c>
    </row>
    <row r="895" spans="1:5" x14ac:dyDescent="0.2">
      <c r="A895" t="s">
        <v>7409</v>
      </c>
      <c r="B895" t="s">
        <v>2829</v>
      </c>
      <c r="C895" t="s">
        <v>1790</v>
      </c>
      <c r="D895" t="s">
        <v>2792</v>
      </c>
      <c r="E895">
        <v>5.6250000000000001E-2</v>
      </c>
    </row>
    <row r="896" spans="1:5" x14ac:dyDescent="0.2">
      <c r="A896" t="s">
        <v>7410</v>
      </c>
      <c r="B896" t="s">
        <v>2831</v>
      </c>
      <c r="C896" t="s">
        <v>1790</v>
      </c>
      <c r="D896" t="s">
        <v>2792</v>
      </c>
      <c r="E896">
        <v>4.9305555555555554E-2</v>
      </c>
    </row>
    <row r="897" spans="1:5" x14ac:dyDescent="0.2">
      <c r="A897" t="s">
        <v>7411</v>
      </c>
      <c r="B897" t="s">
        <v>2833</v>
      </c>
      <c r="C897" t="s">
        <v>1790</v>
      </c>
      <c r="D897" t="s">
        <v>2792</v>
      </c>
      <c r="E897">
        <v>5.6944444444444443E-2</v>
      </c>
    </row>
    <row r="898" spans="1:5" x14ac:dyDescent="0.2">
      <c r="A898" t="s">
        <v>7412</v>
      </c>
      <c r="B898" t="s">
        <v>2835</v>
      </c>
      <c r="C898" t="s">
        <v>1790</v>
      </c>
      <c r="D898" t="s">
        <v>2792</v>
      </c>
      <c r="E898">
        <v>3.4722222222222224E-2</v>
      </c>
    </row>
    <row r="899" spans="1:5" x14ac:dyDescent="0.2">
      <c r="A899" t="s">
        <v>7413</v>
      </c>
      <c r="B899" t="s">
        <v>2789</v>
      </c>
      <c r="C899" t="s">
        <v>1790</v>
      </c>
      <c r="D899" t="s">
        <v>2792</v>
      </c>
      <c r="E899">
        <v>3.8194444444444441E-2</v>
      </c>
    </row>
    <row r="900" spans="1:5" x14ac:dyDescent="0.2">
      <c r="A900" t="s">
        <v>7414</v>
      </c>
      <c r="B900" t="s">
        <v>2838</v>
      </c>
      <c r="C900" t="s">
        <v>1790</v>
      </c>
      <c r="D900" t="s">
        <v>2792</v>
      </c>
      <c r="E900">
        <v>3.8194444444444441E-2</v>
      </c>
    </row>
    <row r="901" spans="1:5" x14ac:dyDescent="0.2">
      <c r="A901" t="s">
        <v>7415</v>
      </c>
      <c r="B901" t="s">
        <v>2840</v>
      </c>
      <c r="C901" t="s">
        <v>1790</v>
      </c>
      <c r="D901" t="s">
        <v>2792</v>
      </c>
      <c r="E901">
        <v>4.2361111111111106E-2</v>
      </c>
    </row>
    <row r="902" spans="1:5" x14ac:dyDescent="0.2">
      <c r="A902" t="s">
        <v>1831</v>
      </c>
      <c r="B902" t="s">
        <v>2780</v>
      </c>
      <c r="C902" t="s">
        <v>1832</v>
      </c>
      <c r="D902" t="s">
        <v>2793</v>
      </c>
      <c r="E902">
        <v>72.8</v>
      </c>
    </row>
    <row r="903" spans="1:5" x14ac:dyDescent="0.2">
      <c r="A903" t="s">
        <v>1833</v>
      </c>
      <c r="B903" t="s">
        <v>2794</v>
      </c>
      <c r="C903" t="s">
        <v>1832</v>
      </c>
      <c r="D903" t="s">
        <v>2793</v>
      </c>
      <c r="E903">
        <v>71.035891647855536</v>
      </c>
    </row>
    <row r="904" spans="1:5" x14ac:dyDescent="0.2">
      <c r="A904" t="s">
        <v>1834</v>
      </c>
      <c r="B904" t="s">
        <v>2785</v>
      </c>
      <c r="C904" t="s">
        <v>1832</v>
      </c>
      <c r="D904" t="s">
        <v>2793</v>
      </c>
      <c r="E904">
        <v>86</v>
      </c>
    </row>
    <row r="905" spans="1:5" x14ac:dyDescent="0.2">
      <c r="A905" t="s">
        <v>1835</v>
      </c>
      <c r="B905" t="s">
        <v>2811</v>
      </c>
      <c r="C905" t="s">
        <v>1832</v>
      </c>
      <c r="D905" t="s">
        <v>2793</v>
      </c>
      <c r="E905">
        <v>45.3</v>
      </c>
    </row>
    <row r="906" spans="1:5" x14ac:dyDescent="0.2">
      <c r="A906" t="s">
        <v>1836</v>
      </c>
      <c r="B906" t="s">
        <v>2788</v>
      </c>
      <c r="C906" t="s">
        <v>1832</v>
      </c>
      <c r="D906" t="s">
        <v>2793</v>
      </c>
      <c r="E906">
        <v>90.1</v>
      </c>
    </row>
    <row r="907" spans="1:5" x14ac:dyDescent="0.2">
      <c r="A907" t="s">
        <v>1837</v>
      </c>
      <c r="B907" t="s">
        <v>2814</v>
      </c>
      <c r="C907" t="s">
        <v>1832</v>
      </c>
      <c r="D907" t="s">
        <v>2793</v>
      </c>
      <c r="E907">
        <v>56.5</v>
      </c>
    </row>
    <row r="908" spans="1:5" x14ac:dyDescent="0.2">
      <c r="A908" t="s">
        <v>1838</v>
      </c>
      <c r="B908" t="s">
        <v>2816</v>
      </c>
      <c r="C908" t="s">
        <v>1832</v>
      </c>
      <c r="D908" t="s">
        <v>2793</v>
      </c>
      <c r="E908">
        <v>86.5</v>
      </c>
    </row>
    <row r="909" spans="1:5" x14ac:dyDescent="0.2">
      <c r="A909" t="s">
        <v>5009</v>
      </c>
      <c r="B909" t="s">
        <v>2818</v>
      </c>
      <c r="C909" t="s">
        <v>1832</v>
      </c>
      <c r="D909" t="s">
        <v>2793</v>
      </c>
      <c r="E909">
        <v>84.4</v>
      </c>
    </row>
    <row r="910" spans="1:5" x14ac:dyDescent="0.2">
      <c r="A910" t="s">
        <v>5010</v>
      </c>
      <c r="B910" t="s">
        <v>2820</v>
      </c>
      <c r="C910" t="s">
        <v>1832</v>
      </c>
      <c r="D910" t="s">
        <v>2793</v>
      </c>
      <c r="E910">
        <v>86.6</v>
      </c>
    </row>
    <row r="911" spans="1:5" x14ac:dyDescent="0.2">
      <c r="A911" t="s">
        <v>5011</v>
      </c>
      <c r="B911" t="s">
        <v>2822</v>
      </c>
      <c r="C911" t="s">
        <v>1832</v>
      </c>
      <c r="D911" t="s">
        <v>2793</v>
      </c>
      <c r="E911" t="s">
        <v>2823</v>
      </c>
    </row>
    <row r="912" spans="1:5" x14ac:dyDescent="0.2">
      <c r="A912" t="s">
        <v>5012</v>
      </c>
      <c r="B912" t="s">
        <v>2825</v>
      </c>
      <c r="C912" t="s">
        <v>1832</v>
      </c>
      <c r="D912" t="s">
        <v>2793</v>
      </c>
      <c r="E912">
        <v>59.4</v>
      </c>
    </row>
    <row r="913" spans="1:5" x14ac:dyDescent="0.2">
      <c r="A913" t="s">
        <v>5013</v>
      </c>
      <c r="B913" t="s">
        <v>2786</v>
      </c>
      <c r="C913" t="s">
        <v>1832</v>
      </c>
      <c r="D913" t="s">
        <v>2793</v>
      </c>
      <c r="E913">
        <v>76.2</v>
      </c>
    </row>
    <row r="914" spans="1:5" x14ac:dyDescent="0.2">
      <c r="A914" t="s">
        <v>5014</v>
      </c>
      <c r="B914" t="s">
        <v>2787</v>
      </c>
      <c r="C914" t="s">
        <v>1832</v>
      </c>
      <c r="D914" t="s">
        <v>2793</v>
      </c>
      <c r="E914">
        <v>96.7</v>
      </c>
    </row>
    <row r="915" spans="1:5" x14ac:dyDescent="0.2">
      <c r="A915" t="s">
        <v>5015</v>
      </c>
      <c r="B915" t="s">
        <v>2829</v>
      </c>
      <c r="C915" t="s">
        <v>1832</v>
      </c>
      <c r="D915" t="s">
        <v>2793</v>
      </c>
      <c r="E915">
        <v>55.4</v>
      </c>
    </row>
    <row r="916" spans="1:5" x14ac:dyDescent="0.2">
      <c r="A916" t="s">
        <v>5016</v>
      </c>
      <c r="B916" t="s">
        <v>2831</v>
      </c>
      <c r="C916" t="s">
        <v>1832</v>
      </c>
      <c r="D916" t="s">
        <v>2793</v>
      </c>
      <c r="E916">
        <v>67.900000000000006</v>
      </c>
    </row>
    <row r="917" spans="1:5" x14ac:dyDescent="0.2">
      <c r="A917" t="s">
        <v>5017</v>
      </c>
      <c r="B917" t="s">
        <v>2833</v>
      </c>
      <c r="C917" t="s">
        <v>1832</v>
      </c>
      <c r="D917" t="s">
        <v>2793</v>
      </c>
      <c r="E917">
        <v>46</v>
      </c>
    </row>
    <row r="918" spans="1:5" x14ac:dyDescent="0.2">
      <c r="A918" t="s">
        <v>5018</v>
      </c>
      <c r="B918" t="s">
        <v>2835</v>
      </c>
      <c r="C918" t="s">
        <v>1832</v>
      </c>
      <c r="D918" t="s">
        <v>2793</v>
      </c>
      <c r="E918">
        <v>77.099999999999994</v>
      </c>
    </row>
    <row r="919" spans="1:5" x14ac:dyDescent="0.2">
      <c r="A919" t="s">
        <v>5019</v>
      </c>
      <c r="B919" t="s">
        <v>2789</v>
      </c>
      <c r="C919" t="s">
        <v>1832</v>
      </c>
      <c r="D919" t="s">
        <v>2793</v>
      </c>
      <c r="E919">
        <v>67.599999999999994</v>
      </c>
    </row>
    <row r="920" spans="1:5" x14ac:dyDescent="0.2">
      <c r="A920" t="s">
        <v>5020</v>
      </c>
      <c r="B920" t="s">
        <v>2838</v>
      </c>
      <c r="C920" t="s">
        <v>1832</v>
      </c>
      <c r="D920" t="s">
        <v>2793</v>
      </c>
      <c r="E920">
        <v>46.1</v>
      </c>
    </row>
    <row r="921" spans="1:5" x14ac:dyDescent="0.2">
      <c r="A921" t="s">
        <v>5021</v>
      </c>
      <c r="B921" t="s">
        <v>2840</v>
      </c>
      <c r="C921" t="s">
        <v>1832</v>
      </c>
      <c r="D921" t="s">
        <v>2793</v>
      </c>
      <c r="E921">
        <v>73.3</v>
      </c>
    </row>
    <row r="922" spans="1:5" x14ac:dyDescent="0.2">
      <c r="A922" t="s">
        <v>3192</v>
      </c>
      <c r="B922" t="s">
        <v>2780</v>
      </c>
      <c r="C922" t="s">
        <v>1832</v>
      </c>
      <c r="D922" t="s">
        <v>2791</v>
      </c>
      <c r="E922">
        <v>74.8</v>
      </c>
    </row>
    <row r="923" spans="1:5" x14ac:dyDescent="0.2">
      <c r="A923" t="s">
        <v>3193</v>
      </c>
      <c r="B923" t="s">
        <v>2794</v>
      </c>
      <c r="C923" t="s">
        <v>1832</v>
      </c>
      <c r="D923" t="s">
        <v>2791</v>
      </c>
      <c r="E923">
        <v>74.263823933975246</v>
      </c>
    </row>
    <row r="924" spans="1:5" x14ac:dyDescent="0.2">
      <c r="A924" t="s">
        <v>3194</v>
      </c>
      <c r="B924" t="s">
        <v>2785</v>
      </c>
      <c r="C924" t="s">
        <v>1832</v>
      </c>
      <c r="D924" t="s">
        <v>2791</v>
      </c>
      <c r="E924">
        <v>83.3</v>
      </c>
    </row>
    <row r="925" spans="1:5" x14ac:dyDescent="0.2">
      <c r="A925" t="s">
        <v>2603</v>
      </c>
      <c r="B925" t="s">
        <v>2811</v>
      </c>
      <c r="C925" t="s">
        <v>1832</v>
      </c>
      <c r="D925" t="s">
        <v>2791</v>
      </c>
      <c r="E925">
        <v>40.4</v>
      </c>
    </row>
    <row r="926" spans="1:5" x14ac:dyDescent="0.2">
      <c r="A926" t="s">
        <v>2604</v>
      </c>
      <c r="B926" t="s">
        <v>2788</v>
      </c>
      <c r="C926" t="s">
        <v>1832</v>
      </c>
      <c r="D926" t="s">
        <v>2791</v>
      </c>
      <c r="E926">
        <v>88.2</v>
      </c>
    </row>
    <row r="927" spans="1:5" x14ac:dyDescent="0.2">
      <c r="A927" t="s">
        <v>2605</v>
      </c>
      <c r="B927" t="s">
        <v>2814</v>
      </c>
      <c r="C927" t="s">
        <v>1832</v>
      </c>
      <c r="D927" t="s">
        <v>2791</v>
      </c>
      <c r="E927">
        <v>71</v>
      </c>
    </row>
    <row r="928" spans="1:5" x14ac:dyDescent="0.2">
      <c r="A928" t="s">
        <v>2606</v>
      </c>
      <c r="B928" t="s">
        <v>2816</v>
      </c>
      <c r="C928" t="s">
        <v>1832</v>
      </c>
      <c r="D928" t="s">
        <v>2791</v>
      </c>
      <c r="E928">
        <v>93.4</v>
      </c>
    </row>
    <row r="929" spans="1:5" x14ac:dyDescent="0.2">
      <c r="A929" t="s">
        <v>2607</v>
      </c>
      <c r="B929" t="s">
        <v>2818</v>
      </c>
      <c r="C929" t="s">
        <v>1832</v>
      </c>
      <c r="D929" t="s">
        <v>2791</v>
      </c>
      <c r="E929">
        <v>85.7</v>
      </c>
    </row>
    <row r="930" spans="1:5" x14ac:dyDescent="0.2">
      <c r="A930" t="s">
        <v>2608</v>
      </c>
      <c r="B930" t="s">
        <v>2820</v>
      </c>
      <c r="C930" t="s">
        <v>1832</v>
      </c>
      <c r="D930" t="s">
        <v>2791</v>
      </c>
      <c r="E930">
        <v>82.5</v>
      </c>
    </row>
    <row r="931" spans="1:5" x14ac:dyDescent="0.2">
      <c r="A931" t="s">
        <v>2609</v>
      </c>
      <c r="B931" t="s">
        <v>2822</v>
      </c>
      <c r="C931" t="s">
        <v>1832</v>
      </c>
      <c r="D931" t="s">
        <v>2791</v>
      </c>
      <c r="E931" t="s">
        <v>2823</v>
      </c>
    </row>
    <row r="932" spans="1:5" x14ac:dyDescent="0.2">
      <c r="A932" t="s">
        <v>2610</v>
      </c>
      <c r="B932" t="s">
        <v>2825</v>
      </c>
      <c r="C932" t="s">
        <v>1832</v>
      </c>
      <c r="D932" t="s">
        <v>2791</v>
      </c>
      <c r="E932">
        <v>71.5</v>
      </c>
    </row>
    <row r="933" spans="1:5" x14ac:dyDescent="0.2">
      <c r="A933" t="s">
        <v>2611</v>
      </c>
      <c r="B933" t="s">
        <v>2786</v>
      </c>
      <c r="C933" t="s">
        <v>1832</v>
      </c>
      <c r="D933" t="s">
        <v>2791</v>
      </c>
      <c r="E933">
        <v>77.599999999999994</v>
      </c>
    </row>
    <row r="934" spans="1:5" x14ac:dyDescent="0.2">
      <c r="A934" t="s">
        <v>2612</v>
      </c>
      <c r="B934" t="s">
        <v>2787</v>
      </c>
      <c r="C934" t="s">
        <v>1832</v>
      </c>
      <c r="D934" t="s">
        <v>2791</v>
      </c>
      <c r="E934">
        <v>93.2</v>
      </c>
    </row>
    <row r="935" spans="1:5" x14ac:dyDescent="0.2">
      <c r="A935" t="s">
        <v>2613</v>
      </c>
      <c r="B935" t="s">
        <v>2829</v>
      </c>
      <c r="C935" t="s">
        <v>1832</v>
      </c>
      <c r="D935" t="s">
        <v>2791</v>
      </c>
      <c r="E935">
        <v>81.099999999999994</v>
      </c>
    </row>
    <row r="936" spans="1:5" x14ac:dyDescent="0.2">
      <c r="A936" t="s">
        <v>2614</v>
      </c>
      <c r="B936" t="s">
        <v>2831</v>
      </c>
      <c r="C936" t="s">
        <v>1832</v>
      </c>
      <c r="D936" t="s">
        <v>2791</v>
      </c>
      <c r="E936">
        <v>57.1</v>
      </c>
    </row>
    <row r="937" spans="1:5" x14ac:dyDescent="0.2">
      <c r="A937" t="s">
        <v>2615</v>
      </c>
      <c r="B937" t="s">
        <v>2833</v>
      </c>
      <c r="C937" t="s">
        <v>1832</v>
      </c>
      <c r="D937" t="s">
        <v>2791</v>
      </c>
      <c r="E937">
        <v>59.7</v>
      </c>
    </row>
    <row r="938" spans="1:5" x14ac:dyDescent="0.2">
      <c r="A938" t="s">
        <v>2616</v>
      </c>
      <c r="B938" t="s">
        <v>2835</v>
      </c>
      <c r="C938" t="s">
        <v>1832</v>
      </c>
      <c r="D938" t="s">
        <v>2791</v>
      </c>
      <c r="E938">
        <v>70.400000000000006</v>
      </c>
    </row>
    <row r="939" spans="1:5" x14ac:dyDescent="0.2">
      <c r="A939" t="s">
        <v>2617</v>
      </c>
      <c r="B939" t="s">
        <v>2789</v>
      </c>
      <c r="C939" t="s">
        <v>1832</v>
      </c>
      <c r="D939" t="s">
        <v>2791</v>
      </c>
      <c r="E939">
        <v>62.3</v>
      </c>
    </row>
    <row r="940" spans="1:5" x14ac:dyDescent="0.2">
      <c r="A940" t="s">
        <v>2618</v>
      </c>
      <c r="B940" t="s">
        <v>2838</v>
      </c>
      <c r="C940" t="s">
        <v>1832</v>
      </c>
      <c r="D940" t="s">
        <v>2791</v>
      </c>
      <c r="E940">
        <v>42.4</v>
      </c>
    </row>
    <row r="941" spans="1:5" x14ac:dyDescent="0.2">
      <c r="A941" t="s">
        <v>2619</v>
      </c>
      <c r="B941" t="s">
        <v>2840</v>
      </c>
      <c r="C941" t="s">
        <v>1832</v>
      </c>
      <c r="D941" t="s">
        <v>2791</v>
      </c>
      <c r="E941">
        <v>84.3</v>
      </c>
    </row>
    <row r="942" spans="1:5" x14ac:dyDescent="0.2">
      <c r="A942" t="s">
        <v>4310</v>
      </c>
      <c r="B942" t="s">
        <v>2780</v>
      </c>
      <c r="C942" t="s">
        <v>1832</v>
      </c>
      <c r="D942" t="s">
        <v>2792</v>
      </c>
      <c r="E942">
        <v>75.3</v>
      </c>
    </row>
    <row r="943" spans="1:5" x14ac:dyDescent="0.2">
      <c r="A943" t="s">
        <v>4311</v>
      </c>
      <c r="B943" t="s">
        <v>2794</v>
      </c>
      <c r="C943" t="s">
        <v>1832</v>
      </c>
      <c r="D943" t="s">
        <v>2792</v>
      </c>
      <c r="E943">
        <v>73.641650033266799</v>
      </c>
    </row>
    <row r="944" spans="1:5" x14ac:dyDescent="0.2">
      <c r="A944" t="s">
        <v>4312</v>
      </c>
      <c r="B944" t="s">
        <v>2785</v>
      </c>
      <c r="C944" t="s">
        <v>1832</v>
      </c>
      <c r="D944" t="s">
        <v>2792</v>
      </c>
      <c r="E944">
        <v>62.9</v>
      </c>
    </row>
    <row r="945" spans="1:5" x14ac:dyDescent="0.2">
      <c r="A945" t="s">
        <v>4313</v>
      </c>
      <c r="B945" t="s">
        <v>2811</v>
      </c>
      <c r="C945" t="s">
        <v>1832</v>
      </c>
      <c r="D945" t="s">
        <v>2792</v>
      </c>
      <c r="E945">
        <v>45.3</v>
      </c>
    </row>
    <row r="946" spans="1:5" x14ac:dyDescent="0.2">
      <c r="A946" t="s">
        <v>4314</v>
      </c>
      <c r="B946" t="s">
        <v>2788</v>
      </c>
      <c r="C946" t="s">
        <v>1832</v>
      </c>
      <c r="D946" t="s">
        <v>2792</v>
      </c>
      <c r="E946">
        <v>88.3</v>
      </c>
    </row>
    <row r="947" spans="1:5" x14ac:dyDescent="0.2">
      <c r="A947" t="s">
        <v>4315</v>
      </c>
      <c r="B947" t="s">
        <v>2814</v>
      </c>
      <c r="C947" t="s">
        <v>1832</v>
      </c>
      <c r="D947" t="s">
        <v>2792</v>
      </c>
      <c r="E947">
        <v>74.2</v>
      </c>
    </row>
    <row r="948" spans="1:5" x14ac:dyDescent="0.2">
      <c r="A948" t="s">
        <v>4316</v>
      </c>
      <c r="B948" t="s">
        <v>2816</v>
      </c>
      <c r="C948" t="s">
        <v>1832</v>
      </c>
      <c r="D948" t="s">
        <v>2792</v>
      </c>
      <c r="E948">
        <v>80.8</v>
      </c>
    </row>
    <row r="949" spans="1:5" x14ac:dyDescent="0.2">
      <c r="A949" t="s">
        <v>4317</v>
      </c>
      <c r="B949" t="s">
        <v>2818</v>
      </c>
      <c r="C949" t="s">
        <v>1832</v>
      </c>
      <c r="D949" t="s">
        <v>2792</v>
      </c>
      <c r="E949">
        <v>89.2</v>
      </c>
    </row>
    <row r="950" spans="1:5" x14ac:dyDescent="0.2">
      <c r="A950" t="s">
        <v>4318</v>
      </c>
      <c r="B950" t="s">
        <v>2820</v>
      </c>
      <c r="C950" t="s">
        <v>1832</v>
      </c>
      <c r="D950" t="s">
        <v>2792</v>
      </c>
      <c r="E950">
        <v>81.599999999999994</v>
      </c>
    </row>
    <row r="951" spans="1:5" x14ac:dyDescent="0.2">
      <c r="A951" t="s">
        <v>4319</v>
      </c>
      <c r="B951" t="s">
        <v>2822</v>
      </c>
      <c r="C951" t="s">
        <v>1832</v>
      </c>
      <c r="D951" t="s">
        <v>2792</v>
      </c>
      <c r="E951" t="s">
        <v>2823</v>
      </c>
    </row>
    <row r="952" spans="1:5" x14ac:dyDescent="0.2">
      <c r="A952" t="s">
        <v>4320</v>
      </c>
      <c r="B952" t="s">
        <v>2825</v>
      </c>
      <c r="C952" t="s">
        <v>1832</v>
      </c>
      <c r="D952" t="s">
        <v>2792</v>
      </c>
      <c r="E952">
        <v>69.599999999999994</v>
      </c>
    </row>
    <row r="953" spans="1:5" x14ac:dyDescent="0.2">
      <c r="A953" t="s">
        <v>4321</v>
      </c>
      <c r="B953" t="s">
        <v>2786</v>
      </c>
      <c r="C953" t="s">
        <v>1832</v>
      </c>
      <c r="D953" t="s">
        <v>2792</v>
      </c>
      <c r="E953">
        <v>89.2</v>
      </c>
    </row>
    <row r="954" spans="1:5" x14ac:dyDescent="0.2">
      <c r="A954" t="s">
        <v>4322</v>
      </c>
      <c r="B954" t="s">
        <v>2787</v>
      </c>
      <c r="C954" t="s">
        <v>1832</v>
      </c>
      <c r="D954" t="s">
        <v>2792</v>
      </c>
      <c r="E954">
        <v>96</v>
      </c>
    </row>
    <row r="955" spans="1:5" x14ac:dyDescent="0.2">
      <c r="A955" t="s">
        <v>4323</v>
      </c>
      <c r="B955" t="s">
        <v>2829</v>
      </c>
      <c r="C955" t="s">
        <v>1832</v>
      </c>
      <c r="D955" t="s">
        <v>2792</v>
      </c>
      <c r="E955">
        <v>81.3</v>
      </c>
    </row>
    <row r="956" spans="1:5" x14ac:dyDescent="0.2">
      <c r="A956" t="s">
        <v>4324</v>
      </c>
      <c r="B956" t="s">
        <v>2831</v>
      </c>
      <c r="C956" t="s">
        <v>1832</v>
      </c>
      <c r="D956" t="s">
        <v>2792</v>
      </c>
      <c r="E956">
        <v>70.099999999999994</v>
      </c>
    </row>
    <row r="957" spans="1:5" x14ac:dyDescent="0.2">
      <c r="A957" t="s">
        <v>4325</v>
      </c>
      <c r="B957" t="s">
        <v>2833</v>
      </c>
      <c r="C957" t="s">
        <v>1832</v>
      </c>
      <c r="D957" t="s">
        <v>2792</v>
      </c>
      <c r="E957">
        <v>55.8</v>
      </c>
    </row>
    <row r="958" spans="1:5" x14ac:dyDescent="0.2">
      <c r="A958" t="s">
        <v>4326</v>
      </c>
      <c r="B958" t="s">
        <v>2835</v>
      </c>
      <c r="C958" t="s">
        <v>1832</v>
      </c>
      <c r="D958" t="s">
        <v>2792</v>
      </c>
      <c r="E958">
        <v>67.900000000000006</v>
      </c>
    </row>
    <row r="959" spans="1:5" x14ac:dyDescent="0.2">
      <c r="A959" t="s">
        <v>4327</v>
      </c>
      <c r="B959" t="s">
        <v>2789</v>
      </c>
      <c r="C959" t="s">
        <v>1832</v>
      </c>
      <c r="D959" t="s">
        <v>2792</v>
      </c>
      <c r="E959">
        <v>56.3</v>
      </c>
    </row>
    <row r="960" spans="1:5" x14ac:dyDescent="0.2">
      <c r="A960" t="s">
        <v>4328</v>
      </c>
      <c r="B960" t="s">
        <v>2838</v>
      </c>
      <c r="C960" t="s">
        <v>1832</v>
      </c>
      <c r="D960" t="s">
        <v>2792</v>
      </c>
      <c r="E960">
        <v>43.9</v>
      </c>
    </row>
    <row r="961" spans="1:5" x14ac:dyDescent="0.2">
      <c r="A961" t="s">
        <v>4329</v>
      </c>
      <c r="B961" t="s">
        <v>2840</v>
      </c>
      <c r="C961" t="s">
        <v>1832</v>
      </c>
      <c r="D961" t="s">
        <v>2792</v>
      </c>
      <c r="E961">
        <v>83.3</v>
      </c>
    </row>
    <row r="962" spans="1:5" x14ac:dyDescent="0.2">
      <c r="A962" t="s">
        <v>5022</v>
      </c>
      <c r="B962" t="s">
        <v>2780</v>
      </c>
      <c r="C962" t="s">
        <v>5023</v>
      </c>
      <c r="D962" t="s">
        <v>2793</v>
      </c>
      <c r="E962">
        <v>0.57222222222222219</v>
      </c>
    </row>
    <row r="963" spans="1:5" x14ac:dyDescent="0.2">
      <c r="A963" t="s">
        <v>5024</v>
      </c>
      <c r="B963" t="s">
        <v>2794</v>
      </c>
      <c r="C963" t="s">
        <v>5023</v>
      </c>
      <c r="D963" t="s">
        <v>2793</v>
      </c>
      <c r="E963">
        <v>0.45699904899255922</v>
      </c>
    </row>
    <row r="964" spans="1:5" x14ac:dyDescent="0.2">
      <c r="A964" t="s">
        <v>5025</v>
      </c>
      <c r="B964" t="s">
        <v>2785</v>
      </c>
      <c r="C964" t="s">
        <v>5023</v>
      </c>
      <c r="D964" t="s">
        <v>2793</v>
      </c>
      <c r="E964">
        <v>0.24305555555555555</v>
      </c>
    </row>
    <row r="965" spans="1:5" x14ac:dyDescent="0.2">
      <c r="A965" t="s">
        <v>5026</v>
      </c>
      <c r="B965" t="s">
        <v>2811</v>
      </c>
      <c r="C965" t="s">
        <v>5023</v>
      </c>
      <c r="D965" t="s">
        <v>2793</v>
      </c>
      <c r="E965">
        <v>0.63055555555555554</v>
      </c>
    </row>
    <row r="966" spans="1:5" x14ac:dyDescent="0.2">
      <c r="A966" t="s">
        <v>5027</v>
      </c>
      <c r="B966" t="s">
        <v>2788</v>
      </c>
      <c r="C966" t="s">
        <v>5023</v>
      </c>
      <c r="D966" t="s">
        <v>2793</v>
      </c>
      <c r="E966">
        <v>0.2986111111111111</v>
      </c>
    </row>
    <row r="967" spans="1:5" x14ac:dyDescent="0.2">
      <c r="A967" t="s">
        <v>5028</v>
      </c>
      <c r="B967" t="s">
        <v>2814</v>
      </c>
      <c r="C967" t="s">
        <v>5023</v>
      </c>
      <c r="D967" t="s">
        <v>2793</v>
      </c>
      <c r="E967">
        <v>0.86458333333333337</v>
      </c>
    </row>
    <row r="968" spans="1:5" x14ac:dyDescent="0.2">
      <c r="A968" t="s">
        <v>5029</v>
      </c>
      <c r="B968" t="s">
        <v>2816</v>
      </c>
      <c r="C968" t="s">
        <v>5023</v>
      </c>
      <c r="D968" t="s">
        <v>2793</v>
      </c>
      <c r="E968">
        <v>2.2916666666666669E-2</v>
      </c>
    </row>
    <row r="969" spans="1:5" x14ac:dyDescent="0.2">
      <c r="A969" t="s">
        <v>5030</v>
      </c>
      <c r="B969" t="s">
        <v>2818</v>
      </c>
      <c r="C969" t="s">
        <v>5023</v>
      </c>
      <c r="D969" t="s">
        <v>2793</v>
      </c>
      <c r="E969">
        <v>2.7083333333333334E-2</v>
      </c>
    </row>
    <row r="970" spans="1:5" x14ac:dyDescent="0.2">
      <c r="A970" t="s">
        <v>5031</v>
      </c>
      <c r="B970" t="s">
        <v>2820</v>
      </c>
      <c r="C970" t="s">
        <v>5023</v>
      </c>
      <c r="D970" t="s">
        <v>2793</v>
      </c>
      <c r="E970">
        <v>1.5277777777777777E-2</v>
      </c>
    </row>
    <row r="971" spans="1:5" x14ac:dyDescent="0.2">
      <c r="A971" t="s">
        <v>5032</v>
      </c>
      <c r="B971" t="s">
        <v>2822</v>
      </c>
      <c r="C971" t="s">
        <v>5023</v>
      </c>
      <c r="D971" t="s">
        <v>2793</v>
      </c>
    </row>
    <row r="972" spans="1:5" x14ac:dyDescent="0.2">
      <c r="A972" t="s">
        <v>5033</v>
      </c>
      <c r="B972" t="s">
        <v>2825</v>
      </c>
      <c r="C972" t="s">
        <v>5023</v>
      </c>
      <c r="D972" t="s">
        <v>2793</v>
      </c>
      <c r="E972">
        <v>0.63020833333333337</v>
      </c>
    </row>
    <row r="973" spans="1:5" x14ac:dyDescent="0.2">
      <c r="A973" t="s">
        <v>5034</v>
      </c>
      <c r="B973" t="s">
        <v>2786</v>
      </c>
      <c r="C973" t="s">
        <v>5023</v>
      </c>
      <c r="D973" t="s">
        <v>2793</v>
      </c>
      <c r="E973">
        <v>0.10069444444444443</v>
      </c>
    </row>
    <row r="974" spans="1:5" x14ac:dyDescent="0.2">
      <c r="A974" t="s">
        <v>5035</v>
      </c>
      <c r="B974" t="s">
        <v>2787</v>
      </c>
      <c r="C974" t="s">
        <v>5023</v>
      </c>
      <c r="D974" t="s">
        <v>2793</v>
      </c>
      <c r="E974">
        <v>4.2361111111111106E-2</v>
      </c>
    </row>
    <row r="975" spans="1:5" x14ac:dyDescent="0.2">
      <c r="A975" t="s">
        <v>5036</v>
      </c>
      <c r="B975" t="s">
        <v>2829</v>
      </c>
      <c r="C975" t="s">
        <v>5023</v>
      </c>
      <c r="D975" t="s">
        <v>2793</v>
      </c>
      <c r="E975">
        <v>0.90416666666666667</v>
      </c>
    </row>
    <row r="976" spans="1:5" x14ac:dyDescent="0.2">
      <c r="A976" t="s">
        <v>5037</v>
      </c>
      <c r="B976" t="s">
        <v>2831</v>
      </c>
      <c r="C976" t="s">
        <v>5023</v>
      </c>
      <c r="D976" t="s">
        <v>2793</v>
      </c>
      <c r="E976">
        <v>0.73576388888888899</v>
      </c>
    </row>
    <row r="977" spans="1:5" x14ac:dyDescent="0.2">
      <c r="A977" t="s">
        <v>5038</v>
      </c>
      <c r="B977" t="s">
        <v>2833</v>
      </c>
      <c r="C977" t="s">
        <v>5023</v>
      </c>
      <c r="D977" t="s">
        <v>2793</v>
      </c>
      <c r="E977">
        <v>0.8305555555555556</v>
      </c>
    </row>
    <row r="978" spans="1:5" x14ac:dyDescent="0.2">
      <c r="A978" t="s">
        <v>5039</v>
      </c>
      <c r="B978" t="s">
        <v>2835</v>
      </c>
      <c r="C978" t="s">
        <v>5023</v>
      </c>
      <c r="D978" t="s">
        <v>2793</v>
      </c>
      <c r="E978">
        <v>0.54097222222222219</v>
      </c>
    </row>
    <row r="979" spans="1:5" x14ac:dyDescent="0.2">
      <c r="A979" t="s">
        <v>5040</v>
      </c>
      <c r="B979" t="s">
        <v>2789</v>
      </c>
      <c r="C979" t="s">
        <v>5023</v>
      </c>
      <c r="D979" t="s">
        <v>2793</v>
      </c>
      <c r="E979">
        <v>0.68715277777777783</v>
      </c>
    </row>
    <row r="980" spans="1:5" x14ac:dyDescent="0.2">
      <c r="A980" t="s">
        <v>5041</v>
      </c>
      <c r="B980" t="s">
        <v>2838</v>
      </c>
      <c r="C980" t="s">
        <v>5023</v>
      </c>
      <c r="D980" t="s">
        <v>2793</v>
      </c>
      <c r="E980">
        <v>0.92638888888888893</v>
      </c>
    </row>
    <row r="981" spans="1:5" x14ac:dyDescent="0.2">
      <c r="A981" t="s">
        <v>5042</v>
      </c>
      <c r="B981" t="s">
        <v>2840</v>
      </c>
      <c r="C981" t="s">
        <v>5023</v>
      </c>
      <c r="D981" t="s">
        <v>2793</v>
      </c>
      <c r="E981">
        <v>0.75</v>
      </c>
    </row>
    <row r="982" spans="1:5" x14ac:dyDescent="0.2">
      <c r="A982" t="s">
        <v>2620</v>
      </c>
      <c r="B982" t="s">
        <v>2780</v>
      </c>
      <c r="C982" t="s">
        <v>5023</v>
      </c>
      <c r="D982" t="s">
        <v>2791</v>
      </c>
      <c r="E982">
        <v>0.57777777777777783</v>
      </c>
    </row>
    <row r="983" spans="1:5" x14ac:dyDescent="0.2">
      <c r="A983" t="s">
        <v>2621</v>
      </c>
      <c r="B983" t="s">
        <v>2794</v>
      </c>
      <c r="C983" t="s">
        <v>5023</v>
      </c>
      <c r="D983" t="s">
        <v>2791</v>
      </c>
      <c r="E983">
        <v>0.4518731850832951</v>
      </c>
    </row>
    <row r="984" spans="1:5" x14ac:dyDescent="0.2">
      <c r="A984" t="s">
        <v>2622</v>
      </c>
      <c r="B984" t="s">
        <v>2785</v>
      </c>
      <c r="C984" t="s">
        <v>5023</v>
      </c>
      <c r="D984" t="s">
        <v>2791</v>
      </c>
      <c r="E984">
        <v>0.13125000000000001</v>
      </c>
    </row>
    <row r="985" spans="1:5" x14ac:dyDescent="0.2">
      <c r="A985" t="s">
        <v>2623</v>
      </c>
      <c r="B985" t="s">
        <v>2811</v>
      </c>
      <c r="C985" t="s">
        <v>5023</v>
      </c>
      <c r="D985" t="s">
        <v>2791</v>
      </c>
      <c r="E985">
        <v>0.96944444444444444</v>
      </c>
    </row>
    <row r="986" spans="1:5" x14ac:dyDescent="0.2">
      <c r="A986" t="s">
        <v>2624</v>
      </c>
      <c r="B986" t="s">
        <v>2788</v>
      </c>
      <c r="C986" t="s">
        <v>5023</v>
      </c>
      <c r="D986" t="s">
        <v>2791</v>
      </c>
      <c r="E986">
        <v>0.5131944444444444</v>
      </c>
    </row>
    <row r="987" spans="1:5" x14ac:dyDescent="0.2">
      <c r="A987" t="s">
        <v>2625</v>
      </c>
      <c r="B987" t="s">
        <v>2814</v>
      </c>
      <c r="C987" t="s">
        <v>5023</v>
      </c>
      <c r="D987" t="s">
        <v>2791</v>
      </c>
      <c r="E987">
        <v>0.65208333333333335</v>
      </c>
    </row>
    <row r="988" spans="1:5" x14ac:dyDescent="0.2">
      <c r="A988" t="s">
        <v>2626</v>
      </c>
      <c r="B988" t="s">
        <v>2816</v>
      </c>
      <c r="C988" t="s">
        <v>5023</v>
      </c>
      <c r="D988" t="s">
        <v>2791</v>
      </c>
      <c r="E988">
        <v>2.7083333333333334E-2</v>
      </c>
    </row>
    <row r="989" spans="1:5" x14ac:dyDescent="0.2">
      <c r="A989" t="s">
        <v>2627</v>
      </c>
      <c r="B989" t="s">
        <v>2818</v>
      </c>
      <c r="C989" t="s">
        <v>5023</v>
      </c>
      <c r="D989" t="s">
        <v>2791</v>
      </c>
      <c r="E989">
        <v>1.5277777777777777E-2</v>
      </c>
    </row>
    <row r="990" spans="1:5" x14ac:dyDescent="0.2">
      <c r="A990" t="s">
        <v>2628</v>
      </c>
      <c r="B990" t="s">
        <v>2820</v>
      </c>
      <c r="C990" t="s">
        <v>5023</v>
      </c>
      <c r="D990" t="s">
        <v>2791</v>
      </c>
      <c r="E990">
        <v>2.1527777777777781E-2</v>
      </c>
    </row>
    <row r="991" spans="1:5" x14ac:dyDescent="0.2">
      <c r="A991" t="s">
        <v>2629</v>
      </c>
      <c r="B991" t="s">
        <v>2822</v>
      </c>
      <c r="C991" t="s">
        <v>5023</v>
      </c>
      <c r="D991" t="s">
        <v>2791</v>
      </c>
      <c r="E991" t="s">
        <v>2823</v>
      </c>
    </row>
    <row r="992" spans="1:5" x14ac:dyDescent="0.2">
      <c r="A992" t="s">
        <v>2630</v>
      </c>
      <c r="B992" t="s">
        <v>2825</v>
      </c>
      <c r="C992" t="s">
        <v>5023</v>
      </c>
      <c r="D992" t="s">
        <v>2791</v>
      </c>
      <c r="E992">
        <v>0.56527777777777777</v>
      </c>
    </row>
    <row r="993" spans="1:5" x14ac:dyDescent="0.2">
      <c r="A993" t="s">
        <v>2631</v>
      </c>
      <c r="B993" t="s">
        <v>2786</v>
      </c>
      <c r="C993" t="s">
        <v>5023</v>
      </c>
      <c r="D993" t="s">
        <v>2791</v>
      </c>
      <c r="E993">
        <v>9.3055555555555558E-2</v>
      </c>
    </row>
    <row r="994" spans="1:5" x14ac:dyDescent="0.2">
      <c r="A994" t="s">
        <v>2632</v>
      </c>
      <c r="B994" t="s">
        <v>2787</v>
      </c>
      <c r="C994" t="s">
        <v>5023</v>
      </c>
      <c r="D994" t="s">
        <v>2791</v>
      </c>
      <c r="E994">
        <v>7.1527777777777787E-2</v>
      </c>
    </row>
    <row r="995" spans="1:5" x14ac:dyDescent="0.2">
      <c r="A995" t="s">
        <v>2633</v>
      </c>
      <c r="B995" t="s">
        <v>2829</v>
      </c>
      <c r="C995" t="s">
        <v>5023</v>
      </c>
      <c r="D995" t="s">
        <v>2791</v>
      </c>
      <c r="E995">
        <v>0.2</v>
      </c>
    </row>
    <row r="996" spans="1:5" x14ac:dyDescent="0.2">
      <c r="A996" t="s">
        <v>2634</v>
      </c>
      <c r="B996" t="s">
        <v>2831</v>
      </c>
      <c r="C996" t="s">
        <v>5023</v>
      </c>
      <c r="D996" t="s">
        <v>2791</v>
      </c>
      <c r="E996">
        <v>0.89375000000000004</v>
      </c>
    </row>
    <row r="997" spans="1:5" x14ac:dyDescent="0.2">
      <c r="A997" t="s">
        <v>2635</v>
      </c>
      <c r="B997" t="s">
        <v>2833</v>
      </c>
      <c r="C997" t="s">
        <v>5023</v>
      </c>
      <c r="D997" t="s">
        <v>2791</v>
      </c>
      <c r="E997">
        <v>0.64583333333333337</v>
      </c>
    </row>
    <row r="998" spans="1:5" x14ac:dyDescent="0.2">
      <c r="A998" t="s">
        <v>2636</v>
      </c>
      <c r="B998" t="s">
        <v>2835</v>
      </c>
      <c r="C998" t="s">
        <v>5023</v>
      </c>
      <c r="D998" t="s">
        <v>2791</v>
      </c>
      <c r="E998">
        <v>0.62847222222222221</v>
      </c>
    </row>
    <row r="999" spans="1:5" x14ac:dyDescent="0.2">
      <c r="A999" t="s">
        <v>2637</v>
      </c>
      <c r="B999" t="s">
        <v>2789</v>
      </c>
      <c r="C999" t="s">
        <v>5023</v>
      </c>
      <c r="D999" t="s">
        <v>2791</v>
      </c>
      <c r="E999">
        <v>0.75</v>
      </c>
    </row>
    <row r="1000" spans="1:5" x14ac:dyDescent="0.2">
      <c r="A1000" t="s">
        <v>2638</v>
      </c>
      <c r="B1000" t="s">
        <v>2838</v>
      </c>
      <c r="C1000" t="s">
        <v>5023</v>
      </c>
      <c r="D1000" t="s">
        <v>2791</v>
      </c>
      <c r="E1000">
        <v>1.0090277777777776</v>
      </c>
    </row>
    <row r="1001" spans="1:5" x14ac:dyDescent="0.2">
      <c r="A1001" t="s">
        <v>2639</v>
      </c>
      <c r="B1001" t="s">
        <v>2840</v>
      </c>
      <c r="C1001" t="s">
        <v>5023</v>
      </c>
      <c r="D1001" t="s">
        <v>2791</v>
      </c>
      <c r="E1001">
        <v>0.59027777777777779</v>
      </c>
    </row>
    <row r="1002" spans="1:5" x14ac:dyDescent="0.2">
      <c r="A1002" t="s">
        <v>4330</v>
      </c>
      <c r="B1002" t="s">
        <v>2780</v>
      </c>
      <c r="C1002" t="s">
        <v>5023</v>
      </c>
      <c r="D1002" t="s">
        <v>2792</v>
      </c>
      <c r="E1002">
        <v>0.55902777777777779</v>
      </c>
    </row>
    <row r="1003" spans="1:5" x14ac:dyDescent="0.2">
      <c r="A1003" t="s">
        <v>4331</v>
      </c>
      <c r="B1003" t="s">
        <v>2794</v>
      </c>
      <c r="C1003" t="s">
        <v>5023</v>
      </c>
      <c r="D1003" t="s">
        <v>2792</v>
      </c>
      <c r="E1003">
        <v>0.44938225401049753</v>
      </c>
    </row>
    <row r="1004" spans="1:5" x14ac:dyDescent="0.2">
      <c r="A1004" t="s">
        <v>4332</v>
      </c>
      <c r="B1004" t="s">
        <v>2785</v>
      </c>
      <c r="C1004" t="s">
        <v>5023</v>
      </c>
      <c r="D1004" t="s">
        <v>2792</v>
      </c>
      <c r="E1004">
        <v>0.75416666666666676</v>
      </c>
    </row>
    <row r="1005" spans="1:5" x14ac:dyDescent="0.2">
      <c r="A1005" t="s">
        <v>4333</v>
      </c>
      <c r="B1005" t="s">
        <v>2811</v>
      </c>
      <c r="C1005" t="s">
        <v>5023</v>
      </c>
      <c r="D1005" t="s">
        <v>2792</v>
      </c>
      <c r="E1005">
        <v>0.99722222222222223</v>
      </c>
    </row>
    <row r="1006" spans="1:5" x14ac:dyDescent="0.2">
      <c r="A1006" t="s">
        <v>4334</v>
      </c>
      <c r="B1006" t="s">
        <v>2788</v>
      </c>
      <c r="C1006" t="s">
        <v>5023</v>
      </c>
      <c r="D1006" t="s">
        <v>2792</v>
      </c>
      <c r="E1006">
        <v>0.14583333333333334</v>
      </c>
    </row>
    <row r="1007" spans="1:5" x14ac:dyDescent="0.2">
      <c r="A1007" t="s">
        <v>4335</v>
      </c>
      <c r="B1007" t="s">
        <v>2814</v>
      </c>
      <c r="C1007" t="s">
        <v>5023</v>
      </c>
      <c r="D1007" t="s">
        <v>2792</v>
      </c>
      <c r="E1007">
        <v>0.55763888888888891</v>
      </c>
    </row>
    <row r="1008" spans="1:5" x14ac:dyDescent="0.2">
      <c r="A1008" t="s">
        <v>4336</v>
      </c>
      <c r="B1008" t="s">
        <v>2816</v>
      </c>
      <c r="C1008" t="s">
        <v>5023</v>
      </c>
      <c r="D1008" t="s">
        <v>2792</v>
      </c>
      <c r="E1008">
        <v>2.4305555555555556E-2</v>
      </c>
    </row>
    <row r="1009" spans="1:5" x14ac:dyDescent="0.2">
      <c r="A1009" t="s">
        <v>4337</v>
      </c>
      <c r="B1009" t="s">
        <v>2818</v>
      </c>
      <c r="C1009" t="s">
        <v>5023</v>
      </c>
      <c r="D1009" t="s">
        <v>2792</v>
      </c>
      <c r="E1009">
        <v>1.4583333333333332E-2</v>
      </c>
    </row>
    <row r="1010" spans="1:5" x14ac:dyDescent="0.2">
      <c r="A1010" t="s">
        <v>4338</v>
      </c>
      <c r="B1010" t="s">
        <v>2820</v>
      </c>
      <c r="C1010" t="s">
        <v>5023</v>
      </c>
      <c r="D1010" t="s">
        <v>2792</v>
      </c>
      <c r="E1010">
        <v>0.29930555555555555</v>
      </c>
    </row>
    <row r="1011" spans="1:5" x14ac:dyDescent="0.2">
      <c r="A1011" t="s">
        <v>4339</v>
      </c>
      <c r="B1011" t="s">
        <v>2822</v>
      </c>
      <c r="C1011" t="s">
        <v>5023</v>
      </c>
      <c r="D1011" t="s">
        <v>2792</v>
      </c>
      <c r="E1011" t="s">
        <v>2823</v>
      </c>
    </row>
    <row r="1012" spans="1:5" x14ac:dyDescent="0.2">
      <c r="A1012" t="s">
        <v>4340</v>
      </c>
      <c r="B1012" t="s">
        <v>2825</v>
      </c>
      <c r="C1012" t="s">
        <v>5023</v>
      </c>
      <c r="D1012" t="s">
        <v>2792</v>
      </c>
      <c r="E1012">
        <v>0.5756944444444444</v>
      </c>
    </row>
    <row r="1013" spans="1:5" x14ac:dyDescent="0.2">
      <c r="A1013" t="s">
        <v>4341</v>
      </c>
      <c r="B1013" t="s">
        <v>2786</v>
      </c>
      <c r="C1013" t="s">
        <v>5023</v>
      </c>
      <c r="D1013" t="s">
        <v>2792</v>
      </c>
      <c r="E1013">
        <v>6.25E-2</v>
      </c>
    </row>
    <row r="1014" spans="1:5" x14ac:dyDescent="0.2">
      <c r="A1014" t="s">
        <v>4342</v>
      </c>
      <c r="B1014" t="s">
        <v>2787</v>
      </c>
      <c r="C1014" t="s">
        <v>5023</v>
      </c>
      <c r="D1014" t="s">
        <v>2792</v>
      </c>
      <c r="E1014">
        <v>3.0555555555555555E-2</v>
      </c>
    </row>
    <row r="1015" spans="1:5" x14ac:dyDescent="0.2">
      <c r="A1015" t="s">
        <v>4343</v>
      </c>
      <c r="B1015" t="s">
        <v>2829</v>
      </c>
      <c r="C1015" t="s">
        <v>5023</v>
      </c>
      <c r="D1015" t="s">
        <v>2792</v>
      </c>
      <c r="E1015">
        <v>0.125</v>
      </c>
    </row>
    <row r="1016" spans="1:5" x14ac:dyDescent="0.2">
      <c r="A1016" t="s">
        <v>4344</v>
      </c>
      <c r="B1016" t="s">
        <v>2831</v>
      </c>
      <c r="C1016" t="s">
        <v>5023</v>
      </c>
      <c r="D1016" t="s">
        <v>2792</v>
      </c>
      <c r="E1016">
        <v>0.73888888888888893</v>
      </c>
    </row>
    <row r="1017" spans="1:5" x14ac:dyDescent="0.2">
      <c r="A1017" t="s">
        <v>4345</v>
      </c>
      <c r="B1017" t="s">
        <v>2833</v>
      </c>
      <c r="C1017" t="s">
        <v>5023</v>
      </c>
      <c r="D1017" t="s">
        <v>2792</v>
      </c>
      <c r="E1017">
        <v>0.88541666666666663</v>
      </c>
    </row>
    <row r="1018" spans="1:5" x14ac:dyDescent="0.2">
      <c r="A1018" t="s">
        <v>4346</v>
      </c>
      <c r="B1018" t="s">
        <v>2835</v>
      </c>
      <c r="C1018" t="s">
        <v>5023</v>
      </c>
      <c r="D1018" t="s">
        <v>2792</v>
      </c>
      <c r="E1018">
        <v>0.64027777777777783</v>
      </c>
    </row>
    <row r="1019" spans="1:5" x14ac:dyDescent="0.2">
      <c r="A1019" t="s">
        <v>4347</v>
      </c>
      <c r="B1019" t="s">
        <v>2789</v>
      </c>
      <c r="C1019" t="s">
        <v>5023</v>
      </c>
      <c r="D1019" t="s">
        <v>2792</v>
      </c>
      <c r="E1019">
        <v>0.75763888888888886</v>
      </c>
    </row>
    <row r="1020" spans="1:5" x14ac:dyDescent="0.2">
      <c r="A1020" t="s">
        <v>4348</v>
      </c>
      <c r="B1020" t="s">
        <v>2838</v>
      </c>
      <c r="C1020" t="s">
        <v>5023</v>
      </c>
      <c r="D1020" t="s">
        <v>2792</v>
      </c>
      <c r="E1020">
        <v>0.89166666666666661</v>
      </c>
    </row>
    <row r="1021" spans="1:5" x14ac:dyDescent="0.2">
      <c r="A1021" t="s">
        <v>4349</v>
      </c>
      <c r="B1021" t="s">
        <v>2840</v>
      </c>
      <c r="C1021" t="s">
        <v>5023</v>
      </c>
      <c r="D1021" t="s">
        <v>2792</v>
      </c>
      <c r="E1021">
        <v>0.31319444444444444</v>
      </c>
    </row>
    <row r="1022" spans="1:5" x14ac:dyDescent="0.2">
      <c r="A1022" t="s">
        <v>5043</v>
      </c>
      <c r="B1022" t="s">
        <v>2780</v>
      </c>
      <c r="C1022" t="s">
        <v>5044</v>
      </c>
      <c r="D1022" t="s">
        <v>2793</v>
      </c>
      <c r="E1022">
        <v>86.3</v>
      </c>
    </row>
    <row r="1023" spans="1:5" x14ac:dyDescent="0.2">
      <c r="A1023" t="s">
        <v>5045</v>
      </c>
      <c r="B1023" t="s">
        <v>2794</v>
      </c>
      <c r="C1023" t="s">
        <v>5044</v>
      </c>
      <c r="D1023" t="s">
        <v>2793</v>
      </c>
      <c r="E1023">
        <v>89.848833709556047</v>
      </c>
    </row>
    <row r="1024" spans="1:5" x14ac:dyDescent="0.2">
      <c r="A1024" t="s">
        <v>5046</v>
      </c>
      <c r="B1024" t="s">
        <v>2785</v>
      </c>
      <c r="C1024" t="s">
        <v>5044</v>
      </c>
      <c r="D1024" t="s">
        <v>2793</v>
      </c>
      <c r="E1024">
        <v>93</v>
      </c>
    </row>
    <row r="1025" spans="1:5" x14ac:dyDescent="0.2">
      <c r="A1025" t="s">
        <v>5047</v>
      </c>
      <c r="B1025" t="s">
        <v>2811</v>
      </c>
      <c r="C1025" t="s">
        <v>5044</v>
      </c>
      <c r="D1025" t="s">
        <v>2793</v>
      </c>
      <c r="E1025">
        <v>88.7</v>
      </c>
    </row>
    <row r="1026" spans="1:5" x14ac:dyDescent="0.2">
      <c r="A1026" t="s">
        <v>5048</v>
      </c>
      <c r="B1026" t="s">
        <v>2788</v>
      </c>
      <c r="C1026" t="s">
        <v>5044</v>
      </c>
      <c r="D1026" t="s">
        <v>2793</v>
      </c>
      <c r="E1026">
        <v>90.1</v>
      </c>
    </row>
    <row r="1027" spans="1:5" x14ac:dyDescent="0.2">
      <c r="A1027" t="s">
        <v>5049</v>
      </c>
      <c r="B1027" t="s">
        <v>2814</v>
      </c>
      <c r="C1027" t="s">
        <v>5044</v>
      </c>
      <c r="D1027" t="s">
        <v>2793</v>
      </c>
      <c r="E1027">
        <v>90.3</v>
      </c>
    </row>
    <row r="1028" spans="1:5" x14ac:dyDescent="0.2">
      <c r="A1028" t="s">
        <v>5050</v>
      </c>
      <c r="B1028" t="s">
        <v>2816</v>
      </c>
      <c r="C1028" t="s">
        <v>5044</v>
      </c>
      <c r="D1028" t="s">
        <v>2793</v>
      </c>
      <c r="E1028">
        <v>94.6</v>
      </c>
    </row>
    <row r="1029" spans="1:5" x14ac:dyDescent="0.2">
      <c r="A1029" t="s">
        <v>5051</v>
      </c>
      <c r="B1029" t="s">
        <v>2818</v>
      </c>
      <c r="C1029" t="s">
        <v>5044</v>
      </c>
      <c r="D1029" t="s">
        <v>2793</v>
      </c>
      <c r="E1029">
        <v>90</v>
      </c>
    </row>
    <row r="1030" spans="1:5" x14ac:dyDescent="0.2">
      <c r="A1030" t="s">
        <v>5052</v>
      </c>
      <c r="B1030" t="s">
        <v>2820</v>
      </c>
      <c r="C1030" t="s">
        <v>5044</v>
      </c>
      <c r="D1030" t="s">
        <v>2793</v>
      </c>
      <c r="E1030">
        <v>91.8</v>
      </c>
    </row>
    <row r="1031" spans="1:5" x14ac:dyDescent="0.2">
      <c r="A1031" t="s">
        <v>5053</v>
      </c>
      <c r="B1031" t="s">
        <v>2822</v>
      </c>
      <c r="C1031" t="s">
        <v>5044</v>
      </c>
      <c r="D1031" t="s">
        <v>2793</v>
      </c>
      <c r="E1031" t="s">
        <v>2823</v>
      </c>
    </row>
    <row r="1032" spans="1:5" x14ac:dyDescent="0.2">
      <c r="A1032" t="s">
        <v>5054</v>
      </c>
      <c r="B1032" t="s">
        <v>2825</v>
      </c>
      <c r="C1032" t="s">
        <v>5044</v>
      </c>
      <c r="D1032" t="s">
        <v>2793</v>
      </c>
      <c r="E1032">
        <v>91.6</v>
      </c>
    </row>
    <row r="1033" spans="1:5" x14ac:dyDescent="0.2">
      <c r="A1033" t="s">
        <v>5055</v>
      </c>
      <c r="B1033" t="s">
        <v>2786</v>
      </c>
      <c r="C1033" t="s">
        <v>5044</v>
      </c>
      <c r="D1033" t="s">
        <v>2793</v>
      </c>
      <c r="E1033">
        <v>90.5</v>
      </c>
    </row>
    <row r="1034" spans="1:5" x14ac:dyDescent="0.2">
      <c r="A1034" t="s">
        <v>5056</v>
      </c>
      <c r="B1034" t="s">
        <v>2787</v>
      </c>
      <c r="C1034" t="s">
        <v>5044</v>
      </c>
      <c r="D1034" t="s">
        <v>2793</v>
      </c>
      <c r="E1034">
        <v>96.7</v>
      </c>
    </row>
    <row r="1035" spans="1:5" x14ac:dyDescent="0.2">
      <c r="A1035" t="s">
        <v>5057</v>
      </c>
      <c r="B1035" t="s">
        <v>2829</v>
      </c>
      <c r="C1035" t="s">
        <v>5044</v>
      </c>
      <c r="D1035" t="s">
        <v>2793</v>
      </c>
      <c r="E1035">
        <v>83.1</v>
      </c>
    </row>
    <row r="1036" spans="1:5" x14ac:dyDescent="0.2">
      <c r="A1036" t="s">
        <v>5058</v>
      </c>
      <c r="B1036" t="s">
        <v>2831</v>
      </c>
      <c r="C1036" t="s">
        <v>5044</v>
      </c>
      <c r="D1036" t="s">
        <v>2793</v>
      </c>
      <c r="E1036">
        <v>82.1</v>
      </c>
    </row>
    <row r="1037" spans="1:5" x14ac:dyDescent="0.2">
      <c r="A1037" t="s">
        <v>5059</v>
      </c>
      <c r="B1037" t="s">
        <v>2833</v>
      </c>
      <c r="C1037" t="s">
        <v>5044</v>
      </c>
      <c r="D1037" t="s">
        <v>2793</v>
      </c>
      <c r="E1037">
        <v>81</v>
      </c>
    </row>
    <row r="1038" spans="1:5" x14ac:dyDescent="0.2">
      <c r="A1038" t="s">
        <v>5060</v>
      </c>
      <c r="B1038" t="s">
        <v>2835</v>
      </c>
      <c r="C1038" t="s">
        <v>5044</v>
      </c>
      <c r="D1038" t="s">
        <v>2793</v>
      </c>
      <c r="E1038">
        <v>94.3</v>
      </c>
    </row>
    <row r="1039" spans="1:5" x14ac:dyDescent="0.2">
      <c r="A1039" t="s">
        <v>5061</v>
      </c>
      <c r="B1039" t="s">
        <v>2789</v>
      </c>
      <c r="C1039" t="s">
        <v>5044</v>
      </c>
      <c r="D1039" t="s">
        <v>2793</v>
      </c>
      <c r="E1039">
        <v>94.6</v>
      </c>
    </row>
    <row r="1040" spans="1:5" x14ac:dyDescent="0.2">
      <c r="A1040" t="s">
        <v>5062</v>
      </c>
      <c r="B1040" t="s">
        <v>2838</v>
      </c>
      <c r="C1040" t="s">
        <v>5044</v>
      </c>
      <c r="D1040" t="s">
        <v>2793</v>
      </c>
      <c r="E1040">
        <v>82.9</v>
      </c>
    </row>
    <row r="1041" spans="1:5" x14ac:dyDescent="0.2">
      <c r="A1041" t="s">
        <v>5063</v>
      </c>
      <c r="B1041" t="s">
        <v>2840</v>
      </c>
      <c r="C1041" t="s">
        <v>5044</v>
      </c>
      <c r="D1041" t="s">
        <v>2793</v>
      </c>
      <c r="E1041">
        <v>88.8</v>
      </c>
    </row>
    <row r="1042" spans="1:5" x14ac:dyDescent="0.2">
      <c r="A1042" t="s">
        <v>2640</v>
      </c>
      <c r="B1042" t="s">
        <v>2780</v>
      </c>
      <c r="C1042" t="s">
        <v>5044</v>
      </c>
      <c r="D1042" t="s">
        <v>2791</v>
      </c>
      <c r="E1042">
        <v>86.9</v>
      </c>
    </row>
    <row r="1043" spans="1:5" x14ac:dyDescent="0.2">
      <c r="A1043" t="s">
        <v>2641</v>
      </c>
      <c r="B1043" t="s">
        <v>2794</v>
      </c>
      <c r="C1043" t="s">
        <v>5044</v>
      </c>
      <c r="D1043" t="s">
        <v>2791</v>
      </c>
      <c r="E1043">
        <v>89.404676753782667</v>
      </c>
    </row>
    <row r="1044" spans="1:5" x14ac:dyDescent="0.2">
      <c r="A1044" t="s">
        <v>2642</v>
      </c>
      <c r="B1044" t="s">
        <v>2785</v>
      </c>
      <c r="C1044" t="s">
        <v>5044</v>
      </c>
      <c r="D1044" t="s">
        <v>2791</v>
      </c>
      <c r="E1044">
        <v>94.4</v>
      </c>
    </row>
    <row r="1045" spans="1:5" x14ac:dyDescent="0.2">
      <c r="A1045" t="s">
        <v>2643</v>
      </c>
      <c r="B1045" t="s">
        <v>2811</v>
      </c>
      <c r="C1045" t="s">
        <v>5044</v>
      </c>
      <c r="D1045" t="s">
        <v>2791</v>
      </c>
      <c r="E1045">
        <v>89.5</v>
      </c>
    </row>
    <row r="1046" spans="1:5" x14ac:dyDescent="0.2">
      <c r="A1046" t="s">
        <v>2644</v>
      </c>
      <c r="B1046" t="s">
        <v>2788</v>
      </c>
      <c r="C1046" t="s">
        <v>5044</v>
      </c>
      <c r="D1046" t="s">
        <v>2791</v>
      </c>
      <c r="E1046">
        <v>95.1</v>
      </c>
    </row>
    <row r="1047" spans="1:5" x14ac:dyDescent="0.2">
      <c r="A1047" t="s">
        <v>2645</v>
      </c>
      <c r="B1047" t="s">
        <v>2814</v>
      </c>
      <c r="C1047" t="s">
        <v>5044</v>
      </c>
      <c r="D1047" t="s">
        <v>2791</v>
      </c>
      <c r="E1047">
        <v>95.2</v>
      </c>
    </row>
    <row r="1048" spans="1:5" x14ac:dyDescent="0.2">
      <c r="A1048" t="s">
        <v>2646</v>
      </c>
      <c r="B1048" t="s">
        <v>2816</v>
      </c>
      <c r="C1048" t="s">
        <v>5044</v>
      </c>
      <c r="D1048" t="s">
        <v>2791</v>
      </c>
      <c r="E1048">
        <v>91.8</v>
      </c>
    </row>
    <row r="1049" spans="1:5" x14ac:dyDescent="0.2">
      <c r="A1049" t="s">
        <v>2647</v>
      </c>
      <c r="B1049" t="s">
        <v>2818</v>
      </c>
      <c r="C1049" t="s">
        <v>5044</v>
      </c>
      <c r="D1049" t="s">
        <v>2791</v>
      </c>
      <c r="E1049">
        <v>84.5</v>
      </c>
    </row>
    <row r="1050" spans="1:5" x14ac:dyDescent="0.2">
      <c r="A1050" t="s">
        <v>2648</v>
      </c>
      <c r="B1050" t="s">
        <v>2820</v>
      </c>
      <c r="C1050" t="s">
        <v>5044</v>
      </c>
      <c r="D1050" t="s">
        <v>2791</v>
      </c>
      <c r="E1050">
        <v>92.2</v>
      </c>
    </row>
    <row r="1051" spans="1:5" x14ac:dyDescent="0.2">
      <c r="A1051" t="s">
        <v>2649</v>
      </c>
      <c r="B1051" t="s">
        <v>2822</v>
      </c>
      <c r="C1051" t="s">
        <v>5044</v>
      </c>
      <c r="D1051" t="s">
        <v>2791</v>
      </c>
      <c r="E1051" t="s">
        <v>2823</v>
      </c>
    </row>
    <row r="1052" spans="1:5" x14ac:dyDescent="0.2">
      <c r="A1052" t="s">
        <v>2650</v>
      </c>
      <c r="B1052" t="s">
        <v>2825</v>
      </c>
      <c r="C1052" t="s">
        <v>5044</v>
      </c>
      <c r="D1052" t="s">
        <v>2791</v>
      </c>
      <c r="E1052">
        <v>92.3</v>
      </c>
    </row>
    <row r="1053" spans="1:5" x14ac:dyDescent="0.2">
      <c r="A1053" t="s">
        <v>2651</v>
      </c>
      <c r="B1053" t="s">
        <v>2786</v>
      </c>
      <c r="C1053" t="s">
        <v>5044</v>
      </c>
      <c r="D1053" t="s">
        <v>2791</v>
      </c>
      <c r="E1053">
        <v>86.6</v>
      </c>
    </row>
    <row r="1054" spans="1:5" x14ac:dyDescent="0.2">
      <c r="A1054" t="s">
        <v>2652</v>
      </c>
      <c r="B1054" t="s">
        <v>2787</v>
      </c>
      <c r="C1054" t="s">
        <v>5044</v>
      </c>
      <c r="D1054" t="s">
        <v>2791</v>
      </c>
      <c r="E1054">
        <v>92.2</v>
      </c>
    </row>
    <row r="1055" spans="1:5" x14ac:dyDescent="0.2">
      <c r="A1055" t="s">
        <v>2653</v>
      </c>
      <c r="B1055" t="s">
        <v>2829</v>
      </c>
      <c r="C1055" t="s">
        <v>5044</v>
      </c>
      <c r="D1055" t="s">
        <v>2791</v>
      </c>
      <c r="E1055">
        <v>90.5</v>
      </c>
    </row>
    <row r="1056" spans="1:5" x14ac:dyDescent="0.2">
      <c r="A1056" t="s">
        <v>2654</v>
      </c>
      <c r="B1056" t="s">
        <v>2831</v>
      </c>
      <c r="C1056" t="s">
        <v>5044</v>
      </c>
      <c r="D1056" t="s">
        <v>2791</v>
      </c>
      <c r="E1056">
        <v>71.400000000000006</v>
      </c>
    </row>
    <row r="1057" spans="1:5" x14ac:dyDescent="0.2">
      <c r="A1057" t="s">
        <v>2655</v>
      </c>
      <c r="B1057" t="s">
        <v>2833</v>
      </c>
      <c r="C1057" t="s">
        <v>5044</v>
      </c>
      <c r="D1057" t="s">
        <v>2791</v>
      </c>
      <c r="E1057">
        <v>88.9</v>
      </c>
    </row>
    <row r="1058" spans="1:5" x14ac:dyDescent="0.2">
      <c r="A1058" t="s">
        <v>2656</v>
      </c>
      <c r="B1058" t="s">
        <v>2835</v>
      </c>
      <c r="C1058" t="s">
        <v>5044</v>
      </c>
      <c r="D1058" t="s">
        <v>2791</v>
      </c>
      <c r="E1058">
        <v>91.4</v>
      </c>
    </row>
    <row r="1059" spans="1:5" x14ac:dyDescent="0.2">
      <c r="A1059" t="s">
        <v>2657</v>
      </c>
      <c r="B1059" t="s">
        <v>2789</v>
      </c>
      <c r="C1059" t="s">
        <v>5044</v>
      </c>
      <c r="D1059" t="s">
        <v>2791</v>
      </c>
      <c r="E1059">
        <v>93.5</v>
      </c>
    </row>
    <row r="1060" spans="1:5" x14ac:dyDescent="0.2">
      <c r="A1060" t="s">
        <v>2658</v>
      </c>
      <c r="B1060" t="s">
        <v>2838</v>
      </c>
      <c r="C1060" t="s">
        <v>5044</v>
      </c>
      <c r="D1060" t="s">
        <v>2791</v>
      </c>
      <c r="E1060">
        <v>80</v>
      </c>
    </row>
    <row r="1061" spans="1:5" x14ac:dyDescent="0.2">
      <c r="A1061" t="s">
        <v>2659</v>
      </c>
      <c r="B1061" t="s">
        <v>2840</v>
      </c>
      <c r="C1061" t="s">
        <v>5044</v>
      </c>
      <c r="D1061" t="s">
        <v>2791</v>
      </c>
      <c r="E1061">
        <v>89.6</v>
      </c>
    </row>
    <row r="1062" spans="1:5" x14ac:dyDescent="0.2">
      <c r="A1062" t="s">
        <v>4350</v>
      </c>
      <c r="B1062" t="s">
        <v>2780</v>
      </c>
      <c r="C1062" t="s">
        <v>5044</v>
      </c>
      <c r="D1062" t="s">
        <v>2792</v>
      </c>
      <c r="E1062">
        <v>86.6</v>
      </c>
    </row>
    <row r="1063" spans="1:5" x14ac:dyDescent="0.2">
      <c r="A1063" t="s">
        <v>4351</v>
      </c>
      <c r="B1063" t="s">
        <v>2794</v>
      </c>
      <c r="C1063" t="s">
        <v>5044</v>
      </c>
      <c r="D1063" t="s">
        <v>2792</v>
      </c>
      <c r="E1063">
        <v>90.093679308050582</v>
      </c>
    </row>
    <row r="1064" spans="1:5" x14ac:dyDescent="0.2">
      <c r="A1064" t="s">
        <v>4352</v>
      </c>
      <c r="B1064" t="s">
        <v>2785</v>
      </c>
      <c r="C1064" t="s">
        <v>5044</v>
      </c>
      <c r="D1064" t="s">
        <v>2792</v>
      </c>
      <c r="E1064">
        <v>90.5</v>
      </c>
    </row>
    <row r="1065" spans="1:5" x14ac:dyDescent="0.2">
      <c r="A1065" t="s">
        <v>4353</v>
      </c>
      <c r="B1065" t="s">
        <v>2811</v>
      </c>
      <c r="C1065" t="s">
        <v>5044</v>
      </c>
      <c r="D1065" t="s">
        <v>2792</v>
      </c>
      <c r="E1065">
        <v>96.2</v>
      </c>
    </row>
    <row r="1066" spans="1:5" x14ac:dyDescent="0.2">
      <c r="A1066" t="s">
        <v>4354</v>
      </c>
      <c r="B1066" t="s">
        <v>2788</v>
      </c>
      <c r="C1066" t="s">
        <v>5044</v>
      </c>
      <c r="D1066" t="s">
        <v>2792</v>
      </c>
      <c r="E1066">
        <v>92.2</v>
      </c>
    </row>
    <row r="1067" spans="1:5" x14ac:dyDescent="0.2">
      <c r="A1067" t="s">
        <v>4355</v>
      </c>
      <c r="B1067" t="s">
        <v>2814</v>
      </c>
      <c r="C1067" t="s">
        <v>5044</v>
      </c>
      <c r="D1067" t="s">
        <v>2792</v>
      </c>
      <c r="E1067">
        <v>89.4</v>
      </c>
    </row>
    <row r="1068" spans="1:5" x14ac:dyDescent="0.2">
      <c r="A1068" t="s">
        <v>4356</v>
      </c>
      <c r="B1068" t="s">
        <v>2816</v>
      </c>
      <c r="C1068" t="s">
        <v>5044</v>
      </c>
      <c r="D1068" t="s">
        <v>2792</v>
      </c>
      <c r="E1068">
        <v>91.8</v>
      </c>
    </row>
    <row r="1069" spans="1:5" x14ac:dyDescent="0.2">
      <c r="A1069" t="s">
        <v>4357</v>
      </c>
      <c r="B1069" t="s">
        <v>2818</v>
      </c>
      <c r="C1069" t="s">
        <v>5044</v>
      </c>
      <c r="D1069" t="s">
        <v>2792</v>
      </c>
      <c r="E1069">
        <v>89.2</v>
      </c>
    </row>
    <row r="1070" spans="1:5" x14ac:dyDescent="0.2">
      <c r="A1070" t="s">
        <v>4358</v>
      </c>
      <c r="B1070" t="s">
        <v>2820</v>
      </c>
      <c r="C1070" t="s">
        <v>5044</v>
      </c>
      <c r="D1070" t="s">
        <v>2792</v>
      </c>
      <c r="E1070">
        <v>90.8</v>
      </c>
    </row>
    <row r="1071" spans="1:5" x14ac:dyDescent="0.2">
      <c r="A1071" t="s">
        <v>4359</v>
      </c>
      <c r="B1071" t="s">
        <v>2822</v>
      </c>
      <c r="C1071" t="s">
        <v>5044</v>
      </c>
      <c r="D1071" t="s">
        <v>2792</v>
      </c>
      <c r="E1071" t="s">
        <v>2823</v>
      </c>
    </row>
    <row r="1072" spans="1:5" x14ac:dyDescent="0.2">
      <c r="A1072" t="s">
        <v>4360</v>
      </c>
      <c r="B1072" t="s">
        <v>2825</v>
      </c>
      <c r="C1072" t="s">
        <v>5044</v>
      </c>
      <c r="D1072" t="s">
        <v>2792</v>
      </c>
      <c r="E1072">
        <v>92.6</v>
      </c>
    </row>
    <row r="1073" spans="1:5" x14ac:dyDescent="0.2">
      <c r="A1073" t="s">
        <v>4361</v>
      </c>
      <c r="B1073" t="s">
        <v>2786</v>
      </c>
      <c r="C1073" t="s">
        <v>5044</v>
      </c>
      <c r="D1073" t="s">
        <v>2792</v>
      </c>
      <c r="E1073">
        <v>92.3</v>
      </c>
    </row>
    <row r="1074" spans="1:5" x14ac:dyDescent="0.2">
      <c r="A1074" t="s">
        <v>4362</v>
      </c>
      <c r="B1074" t="s">
        <v>2787</v>
      </c>
      <c r="C1074" t="s">
        <v>5044</v>
      </c>
      <c r="D1074" t="s">
        <v>2792</v>
      </c>
      <c r="E1074">
        <v>96</v>
      </c>
    </row>
    <row r="1075" spans="1:5" x14ac:dyDescent="0.2">
      <c r="A1075" t="s">
        <v>4363</v>
      </c>
      <c r="B1075" t="s">
        <v>2829</v>
      </c>
      <c r="C1075" t="s">
        <v>5044</v>
      </c>
      <c r="D1075" t="s">
        <v>2792</v>
      </c>
      <c r="E1075">
        <v>88</v>
      </c>
    </row>
    <row r="1076" spans="1:5" x14ac:dyDescent="0.2">
      <c r="A1076" t="s">
        <v>4364</v>
      </c>
      <c r="B1076" t="s">
        <v>2831</v>
      </c>
      <c r="C1076" t="s">
        <v>5044</v>
      </c>
      <c r="D1076" t="s">
        <v>2792</v>
      </c>
      <c r="E1076">
        <v>83.9</v>
      </c>
    </row>
    <row r="1077" spans="1:5" x14ac:dyDescent="0.2">
      <c r="A1077" t="s">
        <v>4365</v>
      </c>
      <c r="B1077" t="s">
        <v>2833</v>
      </c>
      <c r="C1077" t="s">
        <v>5044</v>
      </c>
      <c r="D1077" t="s">
        <v>2792</v>
      </c>
      <c r="E1077">
        <v>80.5</v>
      </c>
    </row>
    <row r="1078" spans="1:5" x14ac:dyDescent="0.2">
      <c r="A1078" t="s">
        <v>4366</v>
      </c>
      <c r="B1078" t="s">
        <v>2835</v>
      </c>
      <c r="C1078" t="s">
        <v>5044</v>
      </c>
      <c r="D1078" t="s">
        <v>2792</v>
      </c>
      <c r="E1078">
        <v>91.4</v>
      </c>
    </row>
    <row r="1079" spans="1:5" x14ac:dyDescent="0.2">
      <c r="A1079" t="s">
        <v>4367</v>
      </c>
      <c r="B1079" t="s">
        <v>2789</v>
      </c>
      <c r="C1079" t="s">
        <v>5044</v>
      </c>
      <c r="D1079" t="s">
        <v>2792</v>
      </c>
      <c r="E1079">
        <v>96.3</v>
      </c>
    </row>
    <row r="1080" spans="1:5" x14ac:dyDescent="0.2">
      <c r="A1080" t="s">
        <v>4368</v>
      </c>
      <c r="B1080" t="s">
        <v>2838</v>
      </c>
      <c r="C1080" t="s">
        <v>5044</v>
      </c>
      <c r="D1080" t="s">
        <v>2792</v>
      </c>
      <c r="E1080">
        <v>75.599999999999994</v>
      </c>
    </row>
    <row r="1081" spans="1:5" x14ac:dyDescent="0.2">
      <c r="A1081" t="s">
        <v>4369</v>
      </c>
      <c r="B1081" t="s">
        <v>2840</v>
      </c>
      <c r="C1081" t="s">
        <v>5044</v>
      </c>
      <c r="D1081" t="s">
        <v>2792</v>
      </c>
      <c r="E1081">
        <v>92.1</v>
      </c>
    </row>
    <row r="1082" spans="1:5" x14ac:dyDescent="0.2">
      <c r="A1082" t="s">
        <v>5064</v>
      </c>
      <c r="B1082" t="s">
        <v>2780</v>
      </c>
      <c r="C1082" t="s">
        <v>5065</v>
      </c>
      <c r="D1082" t="s">
        <v>2793</v>
      </c>
      <c r="E1082">
        <v>0.1076388888888889</v>
      </c>
    </row>
    <row r="1083" spans="1:5" x14ac:dyDescent="0.2">
      <c r="A1083" t="s">
        <v>5066</v>
      </c>
      <c r="B1083" t="s">
        <v>2794</v>
      </c>
      <c r="C1083" t="s">
        <v>5065</v>
      </c>
      <c r="D1083" t="s">
        <v>2793</v>
      </c>
      <c r="E1083">
        <v>4.3803820750773347E-2</v>
      </c>
    </row>
    <row r="1084" spans="1:5" x14ac:dyDescent="0.2">
      <c r="A1084" t="s">
        <v>5067</v>
      </c>
      <c r="B1084" t="s">
        <v>2785</v>
      </c>
      <c r="C1084" t="s">
        <v>5065</v>
      </c>
      <c r="D1084" t="s">
        <v>2793</v>
      </c>
      <c r="E1084">
        <v>4.8611111111111112E-2</v>
      </c>
    </row>
    <row r="1085" spans="1:5" x14ac:dyDescent="0.2">
      <c r="A1085" t="s">
        <v>5068</v>
      </c>
      <c r="B1085" t="s">
        <v>2811</v>
      </c>
      <c r="C1085" t="s">
        <v>5065</v>
      </c>
      <c r="D1085" t="s">
        <v>2793</v>
      </c>
      <c r="E1085">
        <v>0.11805555555555557</v>
      </c>
    </row>
    <row r="1086" spans="1:5" x14ac:dyDescent="0.2">
      <c r="A1086" t="s">
        <v>5069</v>
      </c>
      <c r="B1086" t="s">
        <v>2788</v>
      </c>
      <c r="C1086" t="s">
        <v>5065</v>
      </c>
      <c r="D1086" t="s">
        <v>2793</v>
      </c>
      <c r="E1086">
        <v>0.10173611111111112</v>
      </c>
    </row>
    <row r="1087" spans="1:5" x14ac:dyDescent="0.2">
      <c r="A1087" t="s">
        <v>5070</v>
      </c>
      <c r="B1087" t="s">
        <v>2814</v>
      </c>
      <c r="C1087" t="s">
        <v>5065</v>
      </c>
      <c r="D1087" t="s">
        <v>2793</v>
      </c>
      <c r="E1087">
        <v>4.0972222222222222E-2</v>
      </c>
    </row>
    <row r="1088" spans="1:5" x14ac:dyDescent="0.2">
      <c r="A1088" t="s">
        <v>5071</v>
      </c>
      <c r="B1088" t="s">
        <v>2816</v>
      </c>
      <c r="C1088" t="s">
        <v>5065</v>
      </c>
      <c r="D1088" t="s">
        <v>2793</v>
      </c>
      <c r="E1088">
        <v>2.7777777777777779E-3</v>
      </c>
    </row>
    <row r="1089" spans="1:5" x14ac:dyDescent="0.2">
      <c r="A1089" t="s">
        <v>5072</v>
      </c>
      <c r="B1089" t="s">
        <v>2818</v>
      </c>
      <c r="C1089" t="s">
        <v>5065</v>
      </c>
      <c r="D1089" t="s">
        <v>2793</v>
      </c>
      <c r="E1089">
        <v>0</v>
      </c>
    </row>
    <row r="1090" spans="1:5" x14ac:dyDescent="0.2">
      <c r="A1090" t="s">
        <v>5073</v>
      </c>
      <c r="B1090" t="s">
        <v>2820</v>
      </c>
      <c r="C1090" t="s">
        <v>5065</v>
      </c>
      <c r="D1090" t="s">
        <v>2793</v>
      </c>
      <c r="E1090">
        <v>0</v>
      </c>
    </row>
    <row r="1091" spans="1:5" x14ac:dyDescent="0.2">
      <c r="A1091" t="s">
        <v>5074</v>
      </c>
      <c r="B1091" t="s">
        <v>2822</v>
      </c>
      <c r="C1091" t="s">
        <v>5065</v>
      </c>
      <c r="D1091" t="s">
        <v>2793</v>
      </c>
    </row>
    <row r="1092" spans="1:5" x14ac:dyDescent="0.2">
      <c r="A1092" t="s">
        <v>5075</v>
      </c>
      <c r="B1092" t="s">
        <v>2825</v>
      </c>
      <c r="C1092" t="s">
        <v>5065</v>
      </c>
      <c r="D1092" t="s">
        <v>2793</v>
      </c>
      <c r="E1092">
        <v>1.5972222222222224E-2</v>
      </c>
    </row>
    <row r="1093" spans="1:5" x14ac:dyDescent="0.2">
      <c r="A1093" t="s">
        <v>5076</v>
      </c>
      <c r="B1093" t="s">
        <v>2786</v>
      </c>
      <c r="C1093" t="s">
        <v>5065</v>
      </c>
      <c r="D1093" t="s">
        <v>2793</v>
      </c>
      <c r="E1093">
        <v>1.1111111111111112E-2</v>
      </c>
    </row>
    <row r="1094" spans="1:5" x14ac:dyDescent="0.2">
      <c r="A1094" t="s">
        <v>5077</v>
      </c>
      <c r="B1094" t="s">
        <v>2787</v>
      </c>
      <c r="C1094" t="s">
        <v>5065</v>
      </c>
      <c r="D1094" t="s">
        <v>2793</v>
      </c>
      <c r="E1094">
        <v>4.0625000000000001E-2</v>
      </c>
    </row>
    <row r="1095" spans="1:5" x14ac:dyDescent="0.2">
      <c r="A1095" t="s">
        <v>5078</v>
      </c>
      <c r="B1095" t="s">
        <v>2829</v>
      </c>
      <c r="C1095" t="s">
        <v>5065</v>
      </c>
      <c r="D1095" t="s">
        <v>2793</v>
      </c>
      <c r="E1095">
        <v>0.19305555555555556</v>
      </c>
    </row>
    <row r="1096" spans="1:5" x14ac:dyDescent="0.2">
      <c r="A1096" t="s">
        <v>5079</v>
      </c>
      <c r="B1096" t="s">
        <v>2831</v>
      </c>
      <c r="C1096" t="s">
        <v>5065</v>
      </c>
      <c r="D1096" t="s">
        <v>2793</v>
      </c>
      <c r="E1096">
        <v>1.8055555555555557E-2</v>
      </c>
    </row>
    <row r="1097" spans="1:5" x14ac:dyDescent="0.2">
      <c r="A1097" t="s">
        <v>5080</v>
      </c>
      <c r="B1097" t="s">
        <v>2833</v>
      </c>
      <c r="C1097" t="s">
        <v>5065</v>
      </c>
      <c r="D1097" t="s">
        <v>2793</v>
      </c>
      <c r="E1097">
        <v>1.7361111111111112E-2</v>
      </c>
    </row>
    <row r="1098" spans="1:5" x14ac:dyDescent="0.2">
      <c r="A1098" t="s">
        <v>8168</v>
      </c>
      <c r="B1098" t="s">
        <v>2835</v>
      </c>
      <c r="C1098" t="s">
        <v>5065</v>
      </c>
      <c r="D1098" t="s">
        <v>2793</v>
      </c>
      <c r="E1098">
        <v>1.6319444444444445E-2</v>
      </c>
    </row>
    <row r="1099" spans="1:5" x14ac:dyDescent="0.2">
      <c r="A1099" t="s">
        <v>8169</v>
      </c>
      <c r="B1099" t="s">
        <v>2789</v>
      </c>
      <c r="C1099" t="s">
        <v>5065</v>
      </c>
      <c r="D1099" t="s">
        <v>2793</v>
      </c>
      <c r="E1099">
        <v>0</v>
      </c>
    </row>
    <row r="1100" spans="1:5" x14ac:dyDescent="0.2">
      <c r="A1100" t="s">
        <v>8170</v>
      </c>
      <c r="B1100" t="s">
        <v>2838</v>
      </c>
      <c r="C1100" t="s">
        <v>5065</v>
      </c>
      <c r="D1100" t="s">
        <v>2793</v>
      </c>
      <c r="E1100">
        <v>0.16319444444444445</v>
      </c>
    </row>
    <row r="1101" spans="1:5" x14ac:dyDescent="0.2">
      <c r="A1101" t="s">
        <v>8171</v>
      </c>
      <c r="B1101" t="s">
        <v>2840</v>
      </c>
      <c r="C1101" t="s">
        <v>5065</v>
      </c>
      <c r="D1101" t="s">
        <v>2793</v>
      </c>
      <c r="E1101">
        <v>0.125</v>
      </c>
    </row>
    <row r="1102" spans="1:5" x14ac:dyDescent="0.2">
      <c r="A1102" t="s">
        <v>2660</v>
      </c>
      <c r="B1102" t="s">
        <v>2780</v>
      </c>
      <c r="C1102" t="s">
        <v>5065</v>
      </c>
      <c r="D1102" t="s">
        <v>2791</v>
      </c>
      <c r="E1102">
        <v>9.0972222222222218E-2</v>
      </c>
    </row>
    <row r="1103" spans="1:5" x14ac:dyDescent="0.2">
      <c r="A1103" t="s">
        <v>2661</v>
      </c>
      <c r="B1103" t="s">
        <v>2794</v>
      </c>
      <c r="C1103" t="s">
        <v>5065</v>
      </c>
      <c r="D1103" t="s">
        <v>2791</v>
      </c>
      <c r="E1103">
        <v>4.99742090784044E-2</v>
      </c>
    </row>
    <row r="1104" spans="1:5" x14ac:dyDescent="0.2">
      <c r="A1104" t="s">
        <v>2662</v>
      </c>
      <c r="B1104" t="s">
        <v>2785</v>
      </c>
      <c r="C1104" t="s">
        <v>5065</v>
      </c>
      <c r="D1104" t="s">
        <v>2791</v>
      </c>
      <c r="E1104">
        <v>1.1111111111111112E-2</v>
      </c>
    </row>
    <row r="1105" spans="1:5" x14ac:dyDescent="0.2">
      <c r="A1105" t="s">
        <v>2663</v>
      </c>
      <c r="B1105" t="s">
        <v>2811</v>
      </c>
      <c r="C1105" t="s">
        <v>5065</v>
      </c>
      <c r="D1105" t="s">
        <v>2791</v>
      </c>
      <c r="E1105">
        <v>6.9444444444444434E-2</v>
      </c>
    </row>
    <row r="1106" spans="1:5" x14ac:dyDescent="0.2">
      <c r="A1106" t="s">
        <v>2664</v>
      </c>
      <c r="B1106" t="s">
        <v>2788</v>
      </c>
      <c r="C1106" t="s">
        <v>5065</v>
      </c>
      <c r="D1106" t="s">
        <v>2791</v>
      </c>
      <c r="E1106">
        <v>6.3194444444444442E-2</v>
      </c>
    </row>
    <row r="1107" spans="1:5" x14ac:dyDescent="0.2">
      <c r="A1107" t="s">
        <v>2665</v>
      </c>
      <c r="B1107" t="s">
        <v>2814</v>
      </c>
      <c r="C1107" t="s">
        <v>5065</v>
      </c>
      <c r="D1107" t="s">
        <v>2791</v>
      </c>
      <c r="E1107">
        <v>2.8472222222222222E-2</v>
      </c>
    </row>
    <row r="1108" spans="1:5" x14ac:dyDescent="0.2">
      <c r="A1108" t="s">
        <v>2666</v>
      </c>
      <c r="B1108" t="s">
        <v>2816</v>
      </c>
      <c r="C1108" t="s">
        <v>5065</v>
      </c>
      <c r="D1108" t="s">
        <v>2791</v>
      </c>
      <c r="E1108">
        <v>1.5277777777777777E-2</v>
      </c>
    </row>
    <row r="1109" spans="1:5" x14ac:dyDescent="0.2">
      <c r="A1109" t="s">
        <v>2667</v>
      </c>
      <c r="B1109" t="s">
        <v>2818</v>
      </c>
      <c r="C1109" t="s">
        <v>5065</v>
      </c>
      <c r="D1109" t="s">
        <v>2791</v>
      </c>
      <c r="E1109">
        <v>0</v>
      </c>
    </row>
    <row r="1110" spans="1:5" x14ac:dyDescent="0.2">
      <c r="A1110" t="s">
        <v>2668</v>
      </c>
      <c r="B1110" t="s">
        <v>2820</v>
      </c>
      <c r="C1110" t="s">
        <v>5065</v>
      </c>
      <c r="D1110" t="s">
        <v>2791</v>
      </c>
      <c r="E1110">
        <v>0</v>
      </c>
    </row>
    <row r="1111" spans="1:5" x14ac:dyDescent="0.2">
      <c r="A1111" t="s">
        <v>2669</v>
      </c>
      <c r="B1111" t="s">
        <v>2822</v>
      </c>
      <c r="C1111" t="s">
        <v>5065</v>
      </c>
      <c r="D1111" t="s">
        <v>2791</v>
      </c>
      <c r="E1111" t="s">
        <v>2823</v>
      </c>
    </row>
    <row r="1112" spans="1:5" x14ac:dyDescent="0.2">
      <c r="A1112" t="s">
        <v>2670</v>
      </c>
      <c r="B1112" t="s">
        <v>2825</v>
      </c>
      <c r="C1112" t="s">
        <v>5065</v>
      </c>
      <c r="D1112" t="s">
        <v>2791</v>
      </c>
      <c r="E1112">
        <v>5.5555555555555558E-3</v>
      </c>
    </row>
    <row r="1113" spans="1:5" x14ac:dyDescent="0.2">
      <c r="A1113" t="s">
        <v>2671</v>
      </c>
      <c r="B1113" t="s">
        <v>2786</v>
      </c>
      <c r="C1113" t="s">
        <v>5065</v>
      </c>
      <c r="D1113" t="s">
        <v>2791</v>
      </c>
      <c r="E1113">
        <v>4.6527777777777779E-2</v>
      </c>
    </row>
    <row r="1114" spans="1:5" x14ac:dyDescent="0.2">
      <c r="A1114" t="s">
        <v>2672</v>
      </c>
      <c r="B1114" t="s">
        <v>2787</v>
      </c>
      <c r="C1114" t="s">
        <v>5065</v>
      </c>
      <c r="D1114" t="s">
        <v>2791</v>
      </c>
      <c r="E1114">
        <v>6.7361111111111108E-2</v>
      </c>
    </row>
    <row r="1115" spans="1:5" x14ac:dyDescent="0.2">
      <c r="A1115" t="s">
        <v>2673</v>
      </c>
      <c r="B1115" t="s">
        <v>2829</v>
      </c>
      <c r="C1115" t="s">
        <v>5065</v>
      </c>
      <c r="D1115" t="s">
        <v>2791</v>
      </c>
      <c r="E1115">
        <v>0.16250000000000001</v>
      </c>
    </row>
    <row r="1116" spans="1:5" x14ac:dyDescent="0.2">
      <c r="A1116" t="s">
        <v>2674</v>
      </c>
      <c r="B1116" t="s">
        <v>2831</v>
      </c>
      <c r="C1116" t="s">
        <v>5065</v>
      </c>
      <c r="D1116" t="s">
        <v>2791</v>
      </c>
      <c r="E1116">
        <v>2.013888888888889E-2</v>
      </c>
    </row>
    <row r="1117" spans="1:5" x14ac:dyDescent="0.2">
      <c r="A1117" t="s">
        <v>2675</v>
      </c>
      <c r="B1117" t="s">
        <v>2833</v>
      </c>
      <c r="C1117" t="s">
        <v>5065</v>
      </c>
      <c r="D1117" t="s">
        <v>2791</v>
      </c>
      <c r="E1117">
        <v>2.013888888888889E-2</v>
      </c>
    </row>
    <row r="1118" spans="1:5" x14ac:dyDescent="0.2">
      <c r="A1118" t="s">
        <v>2676</v>
      </c>
      <c r="B1118" t="s">
        <v>2835</v>
      </c>
      <c r="C1118" t="s">
        <v>5065</v>
      </c>
      <c r="D1118" t="s">
        <v>2791</v>
      </c>
      <c r="E1118">
        <v>4.5138888888888888E-2</v>
      </c>
    </row>
    <row r="1119" spans="1:5" x14ac:dyDescent="0.2">
      <c r="A1119" t="s">
        <v>2677</v>
      </c>
      <c r="B1119" t="s">
        <v>2789</v>
      </c>
      <c r="C1119" t="s">
        <v>5065</v>
      </c>
      <c r="D1119" t="s">
        <v>2791</v>
      </c>
      <c r="E1119">
        <v>1.3888888888888888E-2</v>
      </c>
    </row>
    <row r="1120" spans="1:5" x14ac:dyDescent="0.2">
      <c r="A1120" t="s">
        <v>2678</v>
      </c>
      <c r="B1120" t="s">
        <v>2838</v>
      </c>
      <c r="C1120" t="s">
        <v>5065</v>
      </c>
      <c r="D1120" t="s">
        <v>2791</v>
      </c>
      <c r="E1120">
        <v>0.19305555555555554</v>
      </c>
    </row>
    <row r="1121" spans="1:5" x14ac:dyDescent="0.2">
      <c r="A1121" t="s">
        <v>2679</v>
      </c>
      <c r="B1121" t="s">
        <v>2840</v>
      </c>
      <c r="C1121" t="s">
        <v>5065</v>
      </c>
      <c r="D1121" t="s">
        <v>2791</v>
      </c>
      <c r="E1121">
        <v>9.8611111111111108E-2</v>
      </c>
    </row>
    <row r="1122" spans="1:5" x14ac:dyDescent="0.2">
      <c r="A1122" t="s">
        <v>4370</v>
      </c>
      <c r="B1122" t="s">
        <v>2780</v>
      </c>
      <c r="C1122" t="s">
        <v>5065</v>
      </c>
      <c r="D1122" t="s">
        <v>2792</v>
      </c>
      <c r="E1122">
        <v>8.3333333333333329E-2</v>
      </c>
    </row>
    <row r="1123" spans="1:5" x14ac:dyDescent="0.2">
      <c r="A1123" t="s">
        <v>4371</v>
      </c>
      <c r="B1123" t="s">
        <v>2794</v>
      </c>
      <c r="C1123" t="s">
        <v>5065</v>
      </c>
      <c r="D1123" t="s">
        <v>2792</v>
      </c>
      <c r="E1123">
        <v>4.2015043986101869E-2</v>
      </c>
    </row>
    <row r="1124" spans="1:5" x14ac:dyDescent="0.2">
      <c r="A1124" t="s">
        <v>4372</v>
      </c>
      <c r="B1124" t="s">
        <v>2785</v>
      </c>
      <c r="C1124" t="s">
        <v>5065</v>
      </c>
      <c r="D1124" t="s">
        <v>2792</v>
      </c>
      <c r="E1124">
        <v>6.7361111111111108E-2</v>
      </c>
    </row>
    <row r="1125" spans="1:5" x14ac:dyDescent="0.2">
      <c r="A1125" t="s">
        <v>4373</v>
      </c>
      <c r="B1125" t="s">
        <v>2811</v>
      </c>
      <c r="C1125" t="s">
        <v>5065</v>
      </c>
      <c r="D1125" t="s">
        <v>2792</v>
      </c>
      <c r="E1125">
        <v>9.5833333333333326E-2</v>
      </c>
    </row>
    <row r="1126" spans="1:5" x14ac:dyDescent="0.2">
      <c r="A1126" t="s">
        <v>4374</v>
      </c>
      <c r="B1126" t="s">
        <v>2788</v>
      </c>
      <c r="C1126" t="s">
        <v>5065</v>
      </c>
      <c r="D1126" t="s">
        <v>2792</v>
      </c>
      <c r="E1126">
        <v>4.8611111111111112E-2</v>
      </c>
    </row>
    <row r="1127" spans="1:5" x14ac:dyDescent="0.2">
      <c r="A1127" t="s">
        <v>4375</v>
      </c>
      <c r="B1127" t="s">
        <v>2814</v>
      </c>
      <c r="C1127" t="s">
        <v>5065</v>
      </c>
      <c r="D1127" t="s">
        <v>2792</v>
      </c>
      <c r="E1127">
        <v>2.2222222222222223E-2</v>
      </c>
    </row>
    <row r="1128" spans="1:5" x14ac:dyDescent="0.2">
      <c r="A1128" t="s">
        <v>4376</v>
      </c>
      <c r="B1128" t="s">
        <v>2816</v>
      </c>
      <c r="C1128" t="s">
        <v>5065</v>
      </c>
      <c r="D1128" t="s">
        <v>2792</v>
      </c>
      <c r="E1128">
        <v>9.0277777777777787E-3</v>
      </c>
    </row>
    <row r="1129" spans="1:5" x14ac:dyDescent="0.2">
      <c r="A1129" t="s">
        <v>4377</v>
      </c>
      <c r="B1129" t="s">
        <v>2818</v>
      </c>
      <c r="C1129" t="s">
        <v>5065</v>
      </c>
      <c r="D1129" t="s">
        <v>2792</v>
      </c>
      <c r="E1129">
        <v>0</v>
      </c>
    </row>
    <row r="1130" spans="1:5" x14ac:dyDescent="0.2">
      <c r="A1130" t="s">
        <v>4378</v>
      </c>
      <c r="B1130" t="s">
        <v>2820</v>
      </c>
      <c r="C1130" t="s">
        <v>5065</v>
      </c>
      <c r="D1130" t="s">
        <v>2792</v>
      </c>
      <c r="E1130">
        <v>7.6388888888888886E-3</v>
      </c>
    </row>
    <row r="1131" spans="1:5" x14ac:dyDescent="0.2">
      <c r="A1131" t="s">
        <v>4379</v>
      </c>
      <c r="B1131" t="s">
        <v>2822</v>
      </c>
      <c r="C1131" t="s">
        <v>5065</v>
      </c>
      <c r="D1131" t="s">
        <v>2792</v>
      </c>
      <c r="E1131" t="s">
        <v>2823</v>
      </c>
    </row>
    <row r="1132" spans="1:5" x14ac:dyDescent="0.2">
      <c r="A1132" t="s">
        <v>4380</v>
      </c>
      <c r="B1132" t="s">
        <v>2825</v>
      </c>
      <c r="C1132" t="s">
        <v>5065</v>
      </c>
      <c r="D1132" t="s">
        <v>2792</v>
      </c>
      <c r="E1132">
        <v>2.7777777777777779E-3</v>
      </c>
    </row>
    <row r="1133" spans="1:5" x14ac:dyDescent="0.2">
      <c r="A1133" t="s">
        <v>4381</v>
      </c>
      <c r="B1133" t="s">
        <v>2786</v>
      </c>
      <c r="C1133" t="s">
        <v>5065</v>
      </c>
      <c r="D1133" t="s">
        <v>2792</v>
      </c>
      <c r="E1133">
        <v>2.4305555555555556E-2</v>
      </c>
    </row>
    <row r="1134" spans="1:5" x14ac:dyDescent="0.2">
      <c r="A1134" t="s">
        <v>4382</v>
      </c>
      <c r="B1134" t="s">
        <v>2787</v>
      </c>
      <c r="C1134" t="s">
        <v>5065</v>
      </c>
      <c r="D1134" t="s">
        <v>2792</v>
      </c>
      <c r="E1134">
        <v>2.013888888888889E-2</v>
      </c>
    </row>
    <row r="1135" spans="1:5" x14ac:dyDescent="0.2">
      <c r="A1135" t="s">
        <v>4383</v>
      </c>
      <c r="B1135" t="s">
        <v>2829</v>
      </c>
      <c r="C1135" t="s">
        <v>5065</v>
      </c>
      <c r="D1135" t="s">
        <v>2792</v>
      </c>
      <c r="E1135">
        <v>4.3749999999999997E-2</v>
      </c>
    </row>
    <row r="1136" spans="1:5" x14ac:dyDescent="0.2">
      <c r="A1136" t="s">
        <v>4384</v>
      </c>
      <c r="B1136" t="s">
        <v>2831</v>
      </c>
      <c r="C1136" t="s">
        <v>5065</v>
      </c>
      <c r="D1136" t="s">
        <v>2792</v>
      </c>
      <c r="E1136">
        <v>1.8055555555555557E-2</v>
      </c>
    </row>
    <row r="1137" spans="1:5" x14ac:dyDescent="0.2">
      <c r="A1137" t="s">
        <v>4385</v>
      </c>
      <c r="B1137" t="s">
        <v>2833</v>
      </c>
      <c r="C1137" t="s">
        <v>5065</v>
      </c>
      <c r="D1137" t="s">
        <v>2792</v>
      </c>
      <c r="E1137">
        <v>3.1944444444444449E-2</v>
      </c>
    </row>
    <row r="1138" spans="1:5" x14ac:dyDescent="0.2">
      <c r="A1138" t="s">
        <v>4386</v>
      </c>
      <c r="B1138" t="s">
        <v>2835</v>
      </c>
      <c r="C1138" t="s">
        <v>5065</v>
      </c>
      <c r="D1138" t="s">
        <v>2792</v>
      </c>
      <c r="E1138">
        <v>2.013888888888889E-2</v>
      </c>
    </row>
    <row r="1139" spans="1:5" x14ac:dyDescent="0.2">
      <c r="A1139" t="s">
        <v>4387</v>
      </c>
      <c r="B1139" t="s">
        <v>2789</v>
      </c>
      <c r="C1139" t="s">
        <v>5065</v>
      </c>
      <c r="D1139" t="s">
        <v>2792</v>
      </c>
      <c r="E1139">
        <v>6.9444444444444441E-3</v>
      </c>
    </row>
    <row r="1140" spans="1:5" x14ac:dyDescent="0.2">
      <c r="A1140" t="s">
        <v>4388</v>
      </c>
      <c r="B1140" t="s">
        <v>2838</v>
      </c>
      <c r="C1140" t="s">
        <v>5065</v>
      </c>
      <c r="D1140" t="s">
        <v>2792</v>
      </c>
      <c r="E1140">
        <v>0.21041666666666667</v>
      </c>
    </row>
    <row r="1141" spans="1:5" x14ac:dyDescent="0.2">
      <c r="A1141" t="s">
        <v>4389</v>
      </c>
      <c r="B1141" t="s">
        <v>2840</v>
      </c>
      <c r="C1141" t="s">
        <v>5065</v>
      </c>
      <c r="D1141" t="s">
        <v>2792</v>
      </c>
      <c r="E1141">
        <v>9.7916666666666666E-2</v>
      </c>
    </row>
    <row r="1142" spans="1:5" x14ac:dyDescent="0.2">
      <c r="A1142" t="s">
        <v>8172</v>
      </c>
      <c r="B1142" t="s">
        <v>2780</v>
      </c>
      <c r="C1142" t="s">
        <v>8173</v>
      </c>
      <c r="D1142" t="s">
        <v>2793</v>
      </c>
      <c r="E1142">
        <v>64.599999999999994</v>
      </c>
    </row>
    <row r="1143" spans="1:5" x14ac:dyDescent="0.2">
      <c r="A1143" t="s">
        <v>8174</v>
      </c>
      <c r="B1143" t="s">
        <v>2794</v>
      </c>
      <c r="C1143" t="s">
        <v>8173</v>
      </c>
      <c r="D1143" t="s">
        <v>2793</v>
      </c>
      <c r="E1143">
        <v>70.271482317531976</v>
      </c>
    </row>
    <row r="1144" spans="1:5" x14ac:dyDescent="0.2">
      <c r="A1144" t="s">
        <v>8175</v>
      </c>
      <c r="B1144" t="s">
        <v>2785</v>
      </c>
      <c r="C1144" t="s">
        <v>8173</v>
      </c>
      <c r="D1144" t="s">
        <v>2793</v>
      </c>
      <c r="E1144">
        <v>100</v>
      </c>
    </row>
    <row r="1145" spans="1:5" x14ac:dyDescent="0.2">
      <c r="A1145" t="s">
        <v>8176</v>
      </c>
      <c r="B1145" t="s">
        <v>2811</v>
      </c>
      <c r="C1145" t="s">
        <v>8173</v>
      </c>
      <c r="D1145" t="s">
        <v>2793</v>
      </c>
      <c r="E1145">
        <v>69</v>
      </c>
    </row>
    <row r="1146" spans="1:5" x14ac:dyDescent="0.2">
      <c r="A1146" t="s">
        <v>8177</v>
      </c>
      <c r="B1146" t="s">
        <v>2788</v>
      </c>
      <c r="C1146" t="s">
        <v>8173</v>
      </c>
      <c r="D1146" t="s">
        <v>2793</v>
      </c>
      <c r="E1146">
        <v>76.900000000000006</v>
      </c>
    </row>
    <row r="1147" spans="1:5" x14ac:dyDescent="0.2">
      <c r="A1147" t="s">
        <v>8178</v>
      </c>
      <c r="B1147" t="s">
        <v>2814</v>
      </c>
      <c r="C1147" t="s">
        <v>8173</v>
      </c>
      <c r="D1147" t="s">
        <v>2793</v>
      </c>
      <c r="E1147">
        <v>43.6</v>
      </c>
    </row>
    <row r="1148" spans="1:5" x14ac:dyDescent="0.2">
      <c r="A1148" t="s">
        <v>8179</v>
      </c>
      <c r="B1148" t="s">
        <v>2816</v>
      </c>
      <c r="C1148" t="s">
        <v>8173</v>
      </c>
      <c r="D1148" t="s">
        <v>2793</v>
      </c>
      <c r="E1148">
        <v>82.5</v>
      </c>
    </row>
    <row r="1149" spans="1:5" x14ac:dyDescent="0.2">
      <c r="A1149" t="s">
        <v>8180</v>
      </c>
      <c r="B1149" t="s">
        <v>2818</v>
      </c>
      <c r="C1149" t="s">
        <v>8173</v>
      </c>
      <c r="D1149" t="s">
        <v>2793</v>
      </c>
      <c r="E1149">
        <v>84</v>
      </c>
    </row>
    <row r="1150" spans="1:5" x14ac:dyDescent="0.2">
      <c r="A1150" t="s">
        <v>8181</v>
      </c>
      <c r="B1150" t="s">
        <v>2820</v>
      </c>
      <c r="C1150" t="s">
        <v>8173</v>
      </c>
      <c r="D1150" t="s">
        <v>2793</v>
      </c>
      <c r="E1150">
        <v>88</v>
      </c>
    </row>
    <row r="1151" spans="1:5" x14ac:dyDescent="0.2">
      <c r="A1151" t="s">
        <v>8182</v>
      </c>
      <c r="B1151" t="s">
        <v>2822</v>
      </c>
      <c r="C1151" t="s">
        <v>8173</v>
      </c>
      <c r="D1151" t="s">
        <v>2793</v>
      </c>
      <c r="E1151" t="s">
        <v>2823</v>
      </c>
    </row>
    <row r="1152" spans="1:5" x14ac:dyDescent="0.2">
      <c r="A1152" t="s">
        <v>8183</v>
      </c>
      <c r="B1152" t="s">
        <v>2825</v>
      </c>
      <c r="C1152" t="s">
        <v>8173</v>
      </c>
      <c r="D1152" t="s">
        <v>2793</v>
      </c>
      <c r="E1152">
        <v>54</v>
      </c>
    </row>
    <row r="1153" spans="1:5" x14ac:dyDescent="0.2">
      <c r="A1153" t="s">
        <v>8184</v>
      </c>
      <c r="B1153" t="s">
        <v>2786</v>
      </c>
      <c r="C1153" t="s">
        <v>8173</v>
      </c>
      <c r="D1153" t="s">
        <v>2793</v>
      </c>
      <c r="E1153">
        <v>72.099999999999994</v>
      </c>
    </row>
    <row r="1154" spans="1:5" x14ac:dyDescent="0.2">
      <c r="A1154" t="s">
        <v>8185</v>
      </c>
      <c r="B1154" t="s">
        <v>2787</v>
      </c>
      <c r="C1154" t="s">
        <v>8173</v>
      </c>
      <c r="D1154" t="s">
        <v>2793</v>
      </c>
      <c r="E1154">
        <v>85.4</v>
      </c>
    </row>
    <row r="1155" spans="1:5" x14ac:dyDescent="0.2">
      <c r="A1155" t="s">
        <v>8186</v>
      </c>
      <c r="B1155" t="s">
        <v>2829</v>
      </c>
      <c r="C1155" t="s">
        <v>8173</v>
      </c>
      <c r="D1155" t="s">
        <v>2793</v>
      </c>
      <c r="E1155">
        <v>44.8</v>
      </c>
    </row>
    <row r="1156" spans="1:5" x14ac:dyDescent="0.2">
      <c r="A1156" t="s">
        <v>8187</v>
      </c>
      <c r="B1156" t="s">
        <v>2831</v>
      </c>
      <c r="C1156" t="s">
        <v>8173</v>
      </c>
      <c r="D1156" t="s">
        <v>2793</v>
      </c>
      <c r="E1156">
        <v>63.2</v>
      </c>
    </row>
    <row r="1157" spans="1:5" x14ac:dyDescent="0.2">
      <c r="A1157" t="s">
        <v>8188</v>
      </c>
      <c r="B1157" t="s">
        <v>2833</v>
      </c>
      <c r="C1157" t="s">
        <v>8173</v>
      </c>
      <c r="D1157" t="s">
        <v>2793</v>
      </c>
      <c r="E1157">
        <v>55.3</v>
      </c>
    </row>
    <row r="1158" spans="1:5" x14ac:dyDescent="0.2">
      <c r="A1158" t="s">
        <v>8189</v>
      </c>
      <c r="B1158" t="s">
        <v>2835</v>
      </c>
      <c r="C1158" t="s">
        <v>8173</v>
      </c>
      <c r="D1158" t="s">
        <v>2793</v>
      </c>
      <c r="E1158">
        <v>60.6</v>
      </c>
    </row>
    <row r="1159" spans="1:5" x14ac:dyDescent="0.2">
      <c r="A1159" t="s">
        <v>8190</v>
      </c>
      <c r="B1159" t="s">
        <v>2789</v>
      </c>
      <c r="C1159" t="s">
        <v>8173</v>
      </c>
      <c r="D1159" t="s">
        <v>2793</v>
      </c>
      <c r="E1159">
        <v>84.7</v>
      </c>
    </row>
    <row r="1160" spans="1:5" x14ac:dyDescent="0.2">
      <c r="A1160" t="s">
        <v>8191</v>
      </c>
      <c r="B1160" t="s">
        <v>2838</v>
      </c>
      <c r="C1160" t="s">
        <v>8173</v>
      </c>
      <c r="D1160" t="s">
        <v>2793</v>
      </c>
      <c r="E1160">
        <v>53.1</v>
      </c>
    </row>
    <row r="1161" spans="1:5" x14ac:dyDescent="0.2">
      <c r="A1161" t="s">
        <v>8192</v>
      </c>
      <c r="B1161" t="s">
        <v>2840</v>
      </c>
      <c r="C1161" t="s">
        <v>8173</v>
      </c>
      <c r="D1161" t="s">
        <v>2793</v>
      </c>
      <c r="E1161">
        <v>85.6</v>
      </c>
    </row>
    <row r="1162" spans="1:5" x14ac:dyDescent="0.2">
      <c r="A1162" t="s">
        <v>2680</v>
      </c>
      <c r="B1162" t="s">
        <v>2780</v>
      </c>
      <c r="C1162" t="s">
        <v>8173</v>
      </c>
      <c r="D1162" t="s">
        <v>2791</v>
      </c>
      <c r="E1162">
        <v>64.2</v>
      </c>
    </row>
    <row r="1163" spans="1:5" x14ac:dyDescent="0.2">
      <c r="A1163" t="s">
        <v>2681</v>
      </c>
      <c r="B1163" t="s">
        <v>2794</v>
      </c>
      <c r="C1163" t="s">
        <v>8173</v>
      </c>
      <c r="D1163" t="s">
        <v>2791</v>
      </c>
      <c r="E1163">
        <v>70.274277854195319</v>
      </c>
    </row>
    <row r="1164" spans="1:5" x14ac:dyDescent="0.2">
      <c r="A1164" t="s">
        <v>2682</v>
      </c>
      <c r="B1164" t="s">
        <v>2785</v>
      </c>
      <c r="C1164" t="s">
        <v>8173</v>
      </c>
      <c r="D1164" t="s">
        <v>2791</v>
      </c>
      <c r="E1164">
        <v>98.9</v>
      </c>
    </row>
    <row r="1165" spans="1:5" x14ac:dyDescent="0.2">
      <c r="A1165" t="s">
        <v>2683</v>
      </c>
      <c r="B1165" t="s">
        <v>2811</v>
      </c>
      <c r="C1165" t="s">
        <v>8173</v>
      </c>
      <c r="D1165" t="s">
        <v>2791</v>
      </c>
      <c r="E1165">
        <v>55.8</v>
      </c>
    </row>
    <row r="1166" spans="1:5" x14ac:dyDescent="0.2">
      <c r="A1166" t="s">
        <v>2684</v>
      </c>
      <c r="B1166" t="s">
        <v>2788</v>
      </c>
      <c r="C1166" t="s">
        <v>8173</v>
      </c>
      <c r="D1166" t="s">
        <v>2791</v>
      </c>
      <c r="E1166">
        <v>73.400000000000006</v>
      </c>
    </row>
    <row r="1167" spans="1:5" x14ac:dyDescent="0.2">
      <c r="A1167" t="s">
        <v>2685</v>
      </c>
      <c r="B1167" t="s">
        <v>2814</v>
      </c>
      <c r="C1167" t="s">
        <v>8173</v>
      </c>
      <c r="D1167" t="s">
        <v>2791</v>
      </c>
      <c r="E1167">
        <v>51</v>
      </c>
    </row>
    <row r="1168" spans="1:5" x14ac:dyDescent="0.2">
      <c r="A1168" t="s">
        <v>2686</v>
      </c>
      <c r="B1168" t="s">
        <v>2816</v>
      </c>
      <c r="C1168" t="s">
        <v>8173</v>
      </c>
      <c r="D1168" t="s">
        <v>2791</v>
      </c>
      <c r="E1168">
        <v>74</v>
      </c>
    </row>
    <row r="1169" spans="1:5" x14ac:dyDescent="0.2">
      <c r="A1169" t="s">
        <v>2687</v>
      </c>
      <c r="B1169" t="s">
        <v>2818</v>
      </c>
      <c r="C1169" t="s">
        <v>8173</v>
      </c>
      <c r="D1169" t="s">
        <v>2791</v>
      </c>
      <c r="E1169">
        <v>79.7</v>
      </c>
    </row>
    <row r="1170" spans="1:5" x14ac:dyDescent="0.2">
      <c r="A1170" t="s">
        <v>2688</v>
      </c>
      <c r="B1170" t="s">
        <v>2820</v>
      </c>
      <c r="C1170" t="s">
        <v>8173</v>
      </c>
      <c r="D1170" t="s">
        <v>2791</v>
      </c>
      <c r="E1170">
        <v>80</v>
      </c>
    </row>
    <row r="1171" spans="1:5" x14ac:dyDescent="0.2">
      <c r="A1171" t="s">
        <v>2689</v>
      </c>
      <c r="B1171" t="s">
        <v>2822</v>
      </c>
      <c r="C1171" t="s">
        <v>8173</v>
      </c>
      <c r="D1171" t="s">
        <v>2791</v>
      </c>
      <c r="E1171" t="s">
        <v>2823</v>
      </c>
    </row>
    <row r="1172" spans="1:5" x14ac:dyDescent="0.2">
      <c r="A1172" t="s">
        <v>2690</v>
      </c>
      <c r="B1172" t="s">
        <v>2825</v>
      </c>
      <c r="C1172" t="s">
        <v>8173</v>
      </c>
      <c r="D1172" t="s">
        <v>2791</v>
      </c>
      <c r="E1172">
        <v>72.5</v>
      </c>
    </row>
    <row r="1173" spans="1:5" x14ac:dyDescent="0.2">
      <c r="A1173" t="s">
        <v>2691</v>
      </c>
      <c r="B1173" t="s">
        <v>2786</v>
      </c>
      <c r="C1173" t="s">
        <v>8173</v>
      </c>
      <c r="D1173" t="s">
        <v>2791</v>
      </c>
      <c r="E1173">
        <v>68.8</v>
      </c>
    </row>
    <row r="1174" spans="1:5" x14ac:dyDescent="0.2">
      <c r="A1174" t="s">
        <v>2692</v>
      </c>
      <c r="B1174" t="s">
        <v>2787</v>
      </c>
      <c r="C1174" t="s">
        <v>8173</v>
      </c>
      <c r="D1174" t="s">
        <v>2791</v>
      </c>
      <c r="E1174">
        <v>72.5</v>
      </c>
    </row>
    <row r="1175" spans="1:5" x14ac:dyDescent="0.2">
      <c r="A1175" t="s">
        <v>2693</v>
      </c>
      <c r="B1175" t="s">
        <v>2829</v>
      </c>
      <c r="C1175" t="s">
        <v>8173</v>
      </c>
      <c r="D1175" t="s">
        <v>2791</v>
      </c>
      <c r="E1175">
        <v>46.3</v>
      </c>
    </row>
    <row r="1176" spans="1:5" x14ac:dyDescent="0.2">
      <c r="A1176" t="s">
        <v>2694</v>
      </c>
      <c r="B1176" t="s">
        <v>2831</v>
      </c>
      <c r="C1176" t="s">
        <v>8173</v>
      </c>
      <c r="D1176" t="s">
        <v>2791</v>
      </c>
      <c r="E1176">
        <v>63.3</v>
      </c>
    </row>
    <row r="1177" spans="1:5" x14ac:dyDescent="0.2">
      <c r="A1177" t="s">
        <v>2695</v>
      </c>
      <c r="B1177" t="s">
        <v>2833</v>
      </c>
      <c r="C1177" t="s">
        <v>8173</v>
      </c>
      <c r="D1177" t="s">
        <v>2791</v>
      </c>
      <c r="E1177">
        <v>54.4</v>
      </c>
    </row>
    <row r="1178" spans="1:5" x14ac:dyDescent="0.2">
      <c r="A1178" t="s">
        <v>2696</v>
      </c>
      <c r="B1178" t="s">
        <v>2835</v>
      </c>
      <c r="C1178" t="s">
        <v>8173</v>
      </c>
      <c r="D1178" t="s">
        <v>2791</v>
      </c>
      <c r="E1178">
        <v>57.1</v>
      </c>
    </row>
    <row r="1179" spans="1:5" x14ac:dyDescent="0.2">
      <c r="A1179" t="s">
        <v>2697</v>
      </c>
      <c r="B1179" t="s">
        <v>2789</v>
      </c>
      <c r="C1179" t="s">
        <v>8173</v>
      </c>
      <c r="D1179" t="s">
        <v>2791</v>
      </c>
      <c r="E1179">
        <v>77.3</v>
      </c>
    </row>
    <row r="1180" spans="1:5" x14ac:dyDescent="0.2">
      <c r="A1180" t="s">
        <v>2698</v>
      </c>
      <c r="B1180" t="s">
        <v>2838</v>
      </c>
      <c r="C1180" t="s">
        <v>8173</v>
      </c>
      <c r="D1180" t="s">
        <v>2791</v>
      </c>
      <c r="E1180">
        <v>62.7</v>
      </c>
    </row>
    <row r="1181" spans="1:5" x14ac:dyDescent="0.2">
      <c r="A1181" t="s">
        <v>2699</v>
      </c>
      <c r="B1181" t="s">
        <v>2840</v>
      </c>
      <c r="C1181" t="s">
        <v>8173</v>
      </c>
      <c r="D1181" t="s">
        <v>2791</v>
      </c>
      <c r="E1181">
        <v>82.5</v>
      </c>
    </row>
    <row r="1182" spans="1:5" x14ac:dyDescent="0.2">
      <c r="A1182" t="s">
        <v>4390</v>
      </c>
      <c r="B1182" t="s">
        <v>2780</v>
      </c>
      <c r="C1182" t="s">
        <v>8173</v>
      </c>
      <c r="D1182" t="s">
        <v>2792</v>
      </c>
      <c r="E1182">
        <v>65</v>
      </c>
    </row>
    <row r="1183" spans="1:5" x14ac:dyDescent="0.2">
      <c r="A1183" t="s">
        <v>4391</v>
      </c>
      <c r="B1183" t="s">
        <v>2794</v>
      </c>
      <c r="C1183" t="s">
        <v>8173</v>
      </c>
      <c r="D1183" t="s">
        <v>2792</v>
      </c>
      <c r="E1183">
        <v>73.121823020625413</v>
      </c>
    </row>
    <row r="1184" spans="1:5" x14ac:dyDescent="0.2">
      <c r="A1184" t="s">
        <v>4392</v>
      </c>
      <c r="B1184" t="s">
        <v>2785</v>
      </c>
      <c r="C1184" t="s">
        <v>8173</v>
      </c>
      <c r="D1184" t="s">
        <v>2792</v>
      </c>
      <c r="E1184">
        <v>97</v>
      </c>
    </row>
    <row r="1185" spans="1:5" x14ac:dyDescent="0.2">
      <c r="A1185" t="s">
        <v>4393</v>
      </c>
      <c r="B1185" t="s">
        <v>2811</v>
      </c>
      <c r="C1185" t="s">
        <v>8173</v>
      </c>
      <c r="D1185" t="s">
        <v>2792</v>
      </c>
      <c r="E1185">
        <v>67.400000000000006</v>
      </c>
    </row>
    <row r="1186" spans="1:5" x14ac:dyDescent="0.2">
      <c r="A1186" t="s">
        <v>4394</v>
      </c>
      <c r="B1186" t="s">
        <v>2788</v>
      </c>
      <c r="C1186" t="s">
        <v>8173</v>
      </c>
      <c r="D1186" t="s">
        <v>2792</v>
      </c>
      <c r="E1186">
        <v>82.3</v>
      </c>
    </row>
    <row r="1187" spans="1:5" x14ac:dyDescent="0.2">
      <c r="A1187" t="s">
        <v>4395</v>
      </c>
      <c r="B1187" t="s">
        <v>2814</v>
      </c>
      <c r="C1187" t="s">
        <v>8173</v>
      </c>
      <c r="D1187" t="s">
        <v>2792</v>
      </c>
      <c r="E1187">
        <v>59.2</v>
      </c>
    </row>
    <row r="1188" spans="1:5" x14ac:dyDescent="0.2">
      <c r="A1188" t="s">
        <v>4396</v>
      </c>
      <c r="B1188" t="s">
        <v>2816</v>
      </c>
      <c r="C1188" t="s">
        <v>8173</v>
      </c>
      <c r="D1188" t="s">
        <v>2792</v>
      </c>
      <c r="E1188">
        <v>64.8</v>
      </c>
    </row>
    <row r="1189" spans="1:5" x14ac:dyDescent="0.2">
      <c r="A1189" t="s">
        <v>4397</v>
      </c>
      <c r="B1189" t="s">
        <v>2818</v>
      </c>
      <c r="C1189" t="s">
        <v>8173</v>
      </c>
      <c r="D1189" t="s">
        <v>2792</v>
      </c>
      <c r="E1189">
        <v>75.599999999999994</v>
      </c>
    </row>
    <row r="1190" spans="1:5" x14ac:dyDescent="0.2">
      <c r="A1190" t="s">
        <v>4398</v>
      </c>
      <c r="B1190" t="s">
        <v>2820</v>
      </c>
      <c r="C1190" t="s">
        <v>8173</v>
      </c>
      <c r="D1190" t="s">
        <v>2792</v>
      </c>
      <c r="E1190">
        <v>75.900000000000006</v>
      </c>
    </row>
    <row r="1191" spans="1:5" x14ac:dyDescent="0.2">
      <c r="A1191" t="s">
        <v>4399</v>
      </c>
      <c r="B1191" t="s">
        <v>2822</v>
      </c>
      <c r="C1191" t="s">
        <v>8173</v>
      </c>
      <c r="D1191" t="s">
        <v>2792</v>
      </c>
      <c r="E1191" t="s">
        <v>2823</v>
      </c>
    </row>
    <row r="1192" spans="1:5" x14ac:dyDescent="0.2">
      <c r="A1192" t="s">
        <v>4400</v>
      </c>
      <c r="B1192" t="s">
        <v>2825</v>
      </c>
      <c r="C1192" t="s">
        <v>8173</v>
      </c>
      <c r="D1192" t="s">
        <v>2792</v>
      </c>
      <c r="E1192">
        <v>68</v>
      </c>
    </row>
    <row r="1193" spans="1:5" x14ac:dyDescent="0.2">
      <c r="A1193" t="s">
        <v>4401</v>
      </c>
      <c r="B1193" t="s">
        <v>2786</v>
      </c>
      <c r="C1193" t="s">
        <v>8173</v>
      </c>
      <c r="D1193" t="s">
        <v>2792</v>
      </c>
      <c r="E1193">
        <v>77</v>
      </c>
    </row>
    <row r="1194" spans="1:5" x14ac:dyDescent="0.2">
      <c r="A1194" t="s">
        <v>4402</v>
      </c>
      <c r="B1194" t="s">
        <v>2787</v>
      </c>
      <c r="C1194" t="s">
        <v>8173</v>
      </c>
      <c r="D1194" t="s">
        <v>2792</v>
      </c>
      <c r="E1194">
        <v>78.8</v>
      </c>
    </row>
    <row r="1195" spans="1:5" x14ac:dyDescent="0.2">
      <c r="A1195" t="s">
        <v>4403</v>
      </c>
      <c r="B1195" t="s">
        <v>2829</v>
      </c>
      <c r="C1195" t="s">
        <v>8173</v>
      </c>
      <c r="D1195" t="s">
        <v>2792</v>
      </c>
      <c r="E1195">
        <v>68.599999999999994</v>
      </c>
    </row>
    <row r="1196" spans="1:5" x14ac:dyDescent="0.2">
      <c r="A1196" t="s">
        <v>4404</v>
      </c>
      <c r="B1196" t="s">
        <v>2831</v>
      </c>
      <c r="C1196" t="s">
        <v>8173</v>
      </c>
      <c r="D1196" t="s">
        <v>2792</v>
      </c>
      <c r="E1196">
        <v>82.3</v>
      </c>
    </row>
    <row r="1197" spans="1:5" x14ac:dyDescent="0.2">
      <c r="A1197" t="s">
        <v>4405</v>
      </c>
      <c r="B1197" t="s">
        <v>2833</v>
      </c>
      <c r="C1197" t="s">
        <v>8173</v>
      </c>
      <c r="D1197" t="s">
        <v>2792</v>
      </c>
      <c r="E1197">
        <v>42.9</v>
      </c>
    </row>
    <row r="1198" spans="1:5" x14ac:dyDescent="0.2">
      <c r="A1198" t="s">
        <v>4406</v>
      </c>
      <c r="B1198" t="s">
        <v>2835</v>
      </c>
      <c r="C1198" t="s">
        <v>8173</v>
      </c>
      <c r="D1198" t="s">
        <v>2792</v>
      </c>
      <c r="E1198">
        <v>56.8</v>
      </c>
    </row>
    <row r="1199" spans="1:5" x14ac:dyDescent="0.2">
      <c r="A1199" t="s">
        <v>4407</v>
      </c>
      <c r="B1199" t="s">
        <v>2789</v>
      </c>
      <c r="C1199" t="s">
        <v>8173</v>
      </c>
      <c r="D1199" t="s">
        <v>2792</v>
      </c>
      <c r="E1199">
        <v>92.3</v>
      </c>
    </row>
    <row r="1200" spans="1:5" x14ac:dyDescent="0.2">
      <c r="A1200" t="s">
        <v>4408</v>
      </c>
      <c r="B1200" t="s">
        <v>2838</v>
      </c>
      <c r="C1200" t="s">
        <v>8173</v>
      </c>
      <c r="D1200" t="s">
        <v>2792</v>
      </c>
      <c r="E1200">
        <v>60.6</v>
      </c>
    </row>
    <row r="1201" spans="1:5" x14ac:dyDescent="0.2">
      <c r="A1201" t="s">
        <v>4409</v>
      </c>
      <c r="B1201" t="s">
        <v>2840</v>
      </c>
      <c r="C1201" t="s">
        <v>8173</v>
      </c>
      <c r="D1201" t="s">
        <v>2792</v>
      </c>
      <c r="E1201">
        <v>77.2</v>
      </c>
    </row>
    <row r="1202" spans="1:5" x14ac:dyDescent="0.2">
      <c r="A1202" t="s">
        <v>8193</v>
      </c>
      <c r="B1202" t="s">
        <v>2780</v>
      </c>
      <c r="C1202" t="s">
        <v>8194</v>
      </c>
      <c r="D1202" t="s">
        <v>2793</v>
      </c>
      <c r="E1202">
        <v>76.8</v>
      </c>
    </row>
    <row r="1203" spans="1:5" x14ac:dyDescent="0.2">
      <c r="A1203" t="s">
        <v>8195</v>
      </c>
      <c r="B1203" t="s">
        <v>2794</v>
      </c>
      <c r="C1203" t="s">
        <v>8194</v>
      </c>
      <c r="D1203" t="s">
        <v>2793</v>
      </c>
      <c r="E1203">
        <v>72.092701279157254</v>
      </c>
    </row>
    <row r="1204" spans="1:5" x14ac:dyDescent="0.2">
      <c r="A1204" t="s">
        <v>8196</v>
      </c>
      <c r="B1204" t="s">
        <v>2785</v>
      </c>
      <c r="C1204" t="s">
        <v>8194</v>
      </c>
      <c r="D1204" t="s">
        <v>2793</v>
      </c>
      <c r="E1204">
        <v>100</v>
      </c>
    </row>
    <row r="1205" spans="1:5" x14ac:dyDescent="0.2">
      <c r="A1205" t="s">
        <v>8197</v>
      </c>
      <c r="B1205" t="s">
        <v>2811</v>
      </c>
      <c r="C1205" t="s">
        <v>8194</v>
      </c>
      <c r="D1205" t="s">
        <v>2793</v>
      </c>
      <c r="E1205">
        <v>90.9</v>
      </c>
    </row>
    <row r="1206" spans="1:5" x14ac:dyDescent="0.2">
      <c r="A1206" t="s">
        <v>8198</v>
      </c>
      <c r="B1206" t="s">
        <v>2788</v>
      </c>
      <c r="C1206" t="s">
        <v>8194</v>
      </c>
      <c r="D1206" t="s">
        <v>2793</v>
      </c>
      <c r="E1206">
        <v>64.7</v>
      </c>
    </row>
    <row r="1207" spans="1:5" x14ac:dyDescent="0.2">
      <c r="A1207" t="s">
        <v>8199</v>
      </c>
      <c r="B1207" t="s">
        <v>2814</v>
      </c>
      <c r="C1207" t="s">
        <v>8194</v>
      </c>
      <c r="D1207" t="s">
        <v>2793</v>
      </c>
      <c r="E1207">
        <v>78.599999999999994</v>
      </c>
    </row>
    <row r="1208" spans="1:5" x14ac:dyDescent="0.2">
      <c r="A1208" t="s">
        <v>8200</v>
      </c>
      <c r="B1208" t="s">
        <v>2816</v>
      </c>
      <c r="C1208" t="s">
        <v>8194</v>
      </c>
      <c r="D1208" t="s">
        <v>2793</v>
      </c>
      <c r="E1208">
        <v>83.3</v>
      </c>
    </row>
    <row r="1209" spans="1:5" x14ac:dyDescent="0.2">
      <c r="A1209" t="s">
        <v>8201</v>
      </c>
      <c r="B1209" t="s">
        <v>2818</v>
      </c>
      <c r="C1209" t="s">
        <v>8194</v>
      </c>
      <c r="D1209" t="s">
        <v>2793</v>
      </c>
      <c r="E1209">
        <v>96.1</v>
      </c>
    </row>
    <row r="1210" spans="1:5" x14ac:dyDescent="0.2">
      <c r="A1210" t="s">
        <v>8202</v>
      </c>
      <c r="B1210" t="s">
        <v>2820</v>
      </c>
      <c r="C1210" t="s">
        <v>8194</v>
      </c>
      <c r="D1210" t="s">
        <v>2793</v>
      </c>
      <c r="E1210">
        <v>64.7</v>
      </c>
    </row>
    <row r="1211" spans="1:5" x14ac:dyDescent="0.2">
      <c r="A1211" t="s">
        <v>8203</v>
      </c>
      <c r="B1211" t="s">
        <v>2822</v>
      </c>
      <c r="C1211" t="s">
        <v>8194</v>
      </c>
      <c r="D1211" t="s">
        <v>2793</v>
      </c>
      <c r="E1211" t="s">
        <v>2823</v>
      </c>
    </row>
    <row r="1212" spans="1:5" x14ac:dyDescent="0.2">
      <c r="A1212" t="s">
        <v>8204</v>
      </c>
      <c r="B1212" t="s">
        <v>2825</v>
      </c>
      <c r="C1212" t="s">
        <v>8194</v>
      </c>
      <c r="D1212" t="s">
        <v>2793</v>
      </c>
      <c r="E1212">
        <v>50.6</v>
      </c>
    </row>
    <row r="1213" spans="1:5" x14ac:dyDescent="0.2">
      <c r="A1213" t="s">
        <v>8205</v>
      </c>
      <c r="B1213" t="s">
        <v>2786</v>
      </c>
      <c r="C1213" t="s">
        <v>8194</v>
      </c>
      <c r="D1213" t="s">
        <v>2793</v>
      </c>
      <c r="E1213">
        <v>85</v>
      </c>
    </row>
    <row r="1214" spans="1:5" x14ac:dyDescent="0.2">
      <c r="A1214" t="s">
        <v>8206</v>
      </c>
      <c r="B1214" t="s">
        <v>2787</v>
      </c>
      <c r="C1214" t="s">
        <v>8194</v>
      </c>
      <c r="D1214" t="s">
        <v>2793</v>
      </c>
      <c r="E1214">
        <v>86.4</v>
      </c>
    </row>
    <row r="1215" spans="1:5" x14ac:dyDescent="0.2">
      <c r="A1215" t="s">
        <v>8207</v>
      </c>
      <c r="B1215" t="s">
        <v>2829</v>
      </c>
      <c r="C1215" t="s">
        <v>8194</v>
      </c>
      <c r="D1215" t="s">
        <v>2793</v>
      </c>
      <c r="E1215">
        <v>59.3</v>
      </c>
    </row>
    <row r="1216" spans="1:5" x14ac:dyDescent="0.2">
      <c r="A1216" t="s">
        <v>8208</v>
      </c>
      <c r="B1216" t="s">
        <v>2831</v>
      </c>
      <c r="C1216" t="s">
        <v>8194</v>
      </c>
      <c r="D1216" t="s">
        <v>2793</v>
      </c>
      <c r="E1216">
        <v>69.599999999999994</v>
      </c>
    </row>
    <row r="1217" spans="1:5" x14ac:dyDescent="0.2">
      <c r="A1217" t="s">
        <v>8209</v>
      </c>
      <c r="B1217" t="s">
        <v>2833</v>
      </c>
      <c r="C1217" t="s">
        <v>8194</v>
      </c>
      <c r="D1217" t="s">
        <v>2793</v>
      </c>
      <c r="E1217">
        <v>66.099999999999994</v>
      </c>
    </row>
    <row r="1218" spans="1:5" x14ac:dyDescent="0.2">
      <c r="A1218" t="s">
        <v>8210</v>
      </c>
      <c r="B1218" t="s">
        <v>2835</v>
      </c>
      <c r="C1218" t="s">
        <v>8194</v>
      </c>
      <c r="D1218" t="s">
        <v>2793</v>
      </c>
      <c r="E1218">
        <v>29.4</v>
      </c>
    </row>
    <row r="1219" spans="1:5" x14ac:dyDescent="0.2">
      <c r="A1219" t="s">
        <v>8211</v>
      </c>
      <c r="B1219" t="s">
        <v>2789</v>
      </c>
      <c r="C1219" t="s">
        <v>8194</v>
      </c>
      <c r="D1219" t="s">
        <v>2793</v>
      </c>
      <c r="E1219">
        <v>86.4</v>
      </c>
    </row>
    <row r="1220" spans="1:5" x14ac:dyDescent="0.2">
      <c r="A1220" t="s">
        <v>8212</v>
      </c>
      <c r="B1220" t="s">
        <v>2838</v>
      </c>
      <c r="C1220" t="s">
        <v>8194</v>
      </c>
      <c r="D1220" t="s">
        <v>2793</v>
      </c>
      <c r="E1220">
        <v>57.7</v>
      </c>
    </row>
    <row r="1221" spans="1:5" x14ac:dyDescent="0.2">
      <c r="A1221" t="s">
        <v>8213</v>
      </c>
      <c r="B1221" t="s">
        <v>2840</v>
      </c>
      <c r="C1221" t="s">
        <v>8194</v>
      </c>
      <c r="D1221" t="s">
        <v>2793</v>
      </c>
      <c r="E1221">
        <v>80</v>
      </c>
    </row>
    <row r="1222" spans="1:5" x14ac:dyDescent="0.2">
      <c r="A1222" t="s">
        <v>2700</v>
      </c>
      <c r="B1222" t="s">
        <v>2780</v>
      </c>
      <c r="C1222" t="s">
        <v>8194</v>
      </c>
      <c r="D1222" t="s">
        <v>2791</v>
      </c>
      <c r="E1222">
        <v>79.3</v>
      </c>
    </row>
    <row r="1223" spans="1:5" x14ac:dyDescent="0.2">
      <c r="A1223" t="s">
        <v>2701</v>
      </c>
      <c r="B1223" t="s">
        <v>2794</v>
      </c>
      <c r="C1223" t="s">
        <v>8194</v>
      </c>
      <c r="D1223" t="s">
        <v>2791</v>
      </c>
      <c r="E1223">
        <v>74.673177441540588</v>
      </c>
    </row>
    <row r="1224" spans="1:5" x14ac:dyDescent="0.2">
      <c r="A1224" t="s">
        <v>2702</v>
      </c>
      <c r="B1224" t="s">
        <v>2785</v>
      </c>
      <c r="C1224" t="s">
        <v>8194</v>
      </c>
      <c r="D1224" t="s">
        <v>2791</v>
      </c>
      <c r="E1224">
        <v>0</v>
      </c>
    </row>
    <row r="1225" spans="1:5" x14ac:dyDescent="0.2">
      <c r="A1225" t="s">
        <v>2703</v>
      </c>
      <c r="B1225" t="s">
        <v>2811</v>
      </c>
      <c r="C1225" t="s">
        <v>8194</v>
      </c>
      <c r="D1225" t="s">
        <v>2791</v>
      </c>
      <c r="E1225">
        <v>63.2</v>
      </c>
    </row>
    <row r="1226" spans="1:5" x14ac:dyDescent="0.2">
      <c r="A1226" t="s">
        <v>2704</v>
      </c>
      <c r="B1226" t="s">
        <v>2788</v>
      </c>
      <c r="C1226" t="s">
        <v>8194</v>
      </c>
      <c r="D1226" t="s">
        <v>2791</v>
      </c>
      <c r="E1226">
        <v>79.099999999999994</v>
      </c>
    </row>
    <row r="1227" spans="1:5" x14ac:dyDescent="0.2">
      <c r="A1227" t="s">
        <v>2705</v>
      </c>
      <c r="B1227" t="s">
        <v>2814</v>
      </c>
      <c r="C1227" t="s">
        <v>8194</v>
      </c>
      <c r="D1227" t="s">
        <v>2791</v>
      </c>
      <c r="E1227">
        <v>93.8</v>
      </c>
    </row>
    <row r="1228" spans="1:5" x14ac:dyDescent="0.2">
      <c r="A1228" t="s">
        <v>2706</v>
      </c>
      <c r="B1228" t="s">
        <v>2816</v>
      </c>
      <c r="C1228" t="s">
        <v>8194</v>
      </c>
      <c r="D1228" t="s">
        <v>2791</v>
      </c>
      <c r="E1228">
        <v>68.400000000000006</v>
      </c>
    </row>
    <row r="1229" spans="1:5" x14ac:dyDescent="0.2">
      <c r="A1229" t="s">
        <v>2707</v>
      </c>
      <c r="B1229" t="s">
        <v>2818</v>
      </c>
      <c r="C1229" t="s">
        <v>8194</v>
      </c>
      <c r="D1229" t="s">
        <v>2791</v>
      </c>
      <c r="E1229">
        <v>94.2</v>
      </c>
    </row>
    <row r="1230" spans="1:5" x14ac:dyDescent="0.2">
      <c r="A1230" t="s">
        <v>2708</v>
      </c>
      <c r="B1230" t="s">
        <v>2820</v>
      </c>
      <c r="C1230" t="s">
        <v>8194</v>
      </c>
      <c r="D1230" t="s">
        <v>2791</v>
      </c>
      <c r="E1230">
        <v>78.3</v>
      </c>
    </row>
    <row r="1231" spans="1:5" x14ac:dyDescent="0.2">
      <c r="A1231" t="s">
        <v>2709</v>
      </c>
      <c r="B1231" t="s">
        <v>2822</v>
      </c>
      <c r="C1231" t="s">
        <v>8194</v>
      </c>
      <c r="D1231" t="s">
        <v>2791</v>
      </c>
      <c r="E1231" t="s">
        <v>2823</v>
      </c>
    </row>
    <row r="1232" spans="1:5" x14ac:dyDescent="0.2">
      <c r="A1232" t="s">
        <v>2710</v>
      </c>
      <c r="B1232" t="s">
        <v>2825</v>
      </c>
      <c r="C1232" t="s">
        <v>8194</v>
      </c>
      <c r="D1232" t="s">
        <v>2791</v>
      </c>
      <c r="E1232">
        <v>64.8</v>
      </c>
    </row>
    <row r="1233" spans="1:5" x14ac:dyDescent="0.2">
      <c r="A1233" t="s">
        <v>2711</v>
      </c>
      <c r="B1233" t="s">
        <v>2786</v>
      </c>
      <c r="C1233" t="s">
        <v>8194</v>
      </c>
      <c r="D1233" t="s">
        <v>2791</v>
      </c>
      <c r="E1233">
        <v>88.2</v>
      </c>
    </row>
    <row r="1234" spans="1:5" x14ac:dyDescent="0.2">
      <c r="A1234" t="s">
        <v>2712</v>
      </c>
      <c r="B1234" t="s">
        <v>2787</v>
      </c>
      <c r="C1234" t="s">
        <v>8194</v>
      </c>
      <c r="D1234" t="s">
        <v>2791</v>
      </c>
      <c r="E1234">
        <v>87</v>
      </c>
    </row>
    <row r="1235" spans="1:5" x14ac:dyDescent="0.2">
      <c r="A1235" t="s">
        <v>2713</v>
      </c>
      <c r="B1235" t="s">
        <v>2829</v>
      </c>
      <c r="C1235" t="s">
        <v>8194</v>
      </c>
      <c r="D1235" t="s">
        <v>2791</v>
      </c>
      <c r="E1235">
        <v>61</v>
      </c>
    </row>
    <row r="1236" spans="1:5" x14ac:dyDescent="0.2">
      <c r="A1236" t="s">
        <v>2714</v>
      </c>
      <c r="B1236" t="s">
        <v>2831</v>
      </c>
      <c r="C1236" t="s">
        <v>8194</v>
      </c>
      <c r="D1236" t="s">
        <v>2791</v>
      </c>
      <c r="E1236">
        <v>68.5</v>
      </c>
    </row>
    <row r="1237" spans="1:5" x14ac:dyDescent="0.2">
      <c r="A1237" t="s">
        <v>2715</v>
      </c>
      <c r="B1237" t="s">
        <v>2833</v>
      </c>
      <c r="C1237" t="s">
        <v>8194</v>
      </c>
      <c r="D1237" t="s">
        <v>2791</v>
      </c>
      <c r="E1237">
        <v>82.3</v>
      </c>
    </row>
    <row r="1238" spans="1:5" x14ac:dyDescent="0.2">
      <c r="A1238" t="s">
        <v>2716</v>
      </c>
      <c r="B1238" t="s">
        <v>2835</v>
      </c>
      <c r="C1238" t="s">
        <v>8194</v>
      </c>
      <c r="D1238" t="s">
        <v>2791</v>
      </c>
      <c r="E1238">
        <v>87.5</v>
      </c>
    </row>
    <row r="1239" spans="1:5" x14ac:dyDescent="0.2">
      <c r="A1239" t="s">
        <v>2717</v>
      </c>
      <c r="B1239" t="s">
        <v>2789</v>
      </c>
      <c r="C1239" t="s">
        <v>8194</v>
      </c>
      <c r="D1239" t="s">
        <v>2791</v>
      </c>
      <c r="E1239">
        <v>76.5</v>
      </c>
    </row>
    <row r="1240" spans="1:5" x14ac:dyDescent="0.2">
      <c r="A1240" t="s">
        <v>2718</v>
      </c>
      <c r="B1240" t="s">
        <v>2838</v>
      </c>
      <c r="C1240" t="s">
        <v>8194</v>
      </c>
      <c r="D1240" t="s">
        <v>2791</v>
      </c>
      <c r="E1240">
        <v>93.3</v>
      </c>
    </row>
    <row r="1241" spans="1:5" x14ac:dyDescent="0.2">
      <c r="A1241" t="s">
        <v>2719</v>
      </c>
      <c r="B1241" t="s">
        <v>2840</v>
      </c>
      <c r="C1241" t="s">
        <v>8194</v>
      </c>
      <c r="D1241" t="s">
        <v>2791</v>
      </c>
      <c r="E1241">
        <v>87.5</v>
      </c>
    </row>
    <row r="1242" spans="1:5" x14ac:dyDescent="0.2">
      <c r="A1242" t="s">
        <v>4410</v>
      </c>
      <c r="B1242" t="s">
        <v>2780</v>
      </c>
      <c r="C1242" t="s">
        <v>8194</v>
      </c>
      <c r="D1242" t="s">
        <v>2792</v>
      </c>
      <c r="E1242">
        <v>80.900000000000006</v>
      </c>
    </row>
    <row r="1243" spans="1:5" x14ac:dyDescent="0.2">
      <c r="A1243" t="s">
        <v>4411</v>
      </c>
      <c r="B1243" t="s">
        <v>2794</v>
      </c>
      <c r="C1243" t="s">
        <v>8194</v>
      </c>
      <c r="D1243" t="s">
        <v>2792</v>
      </c>
      <c r="E1243">
        <v>79.89121756487026</v>
      </c>
    </row>
    <row r="1244" spans="1:5" x14ac:dyDescent="0.2">
      <c r="A1244" t="s">
        <v>4412</v>
      </c>
      <c r="B1244" t="s">
        <v>2785</v>
      </c>
      <c r="C1244" t="s">
        <v>8194</v>
      </c>
      <c r="D1244" t="s">
        <v>2792</v>
      </c>
      <c r="E1244">
        <v>95.5</v>
      </c>
    </row>
    <row r="1245" spans="1:5" x14ac:dyDescent="0.2">
      <c r="A1245" t="s">
        <v>4413</v>
      </c>
      <c r="B1245" t="s">
        <v>2811</v>
      </c>
      <c r="C1245" t="s">
        <v>8194</v>
      </c>
      <c r="D1245" t="s">
        <v>2792</v>
      </c>
      <c r="E1245">
        <v>100</v>
      </c>
    </row>
    <row r="1246" spans="1:5" x14ac:dyDescent="0.2">
      <c r="A1246" t="s">
        <v>4414</v>
      </c>
      <c r="B1246" t="s">
        <v>2788</v>
      </c>
      <c r="C1246" t="s">
        <v>8194</v>
      </c>
      <c r="D1246" t="s">
        <v>2792</v>
      </c>
      <c r="E1246">
        <v>76.7</v>
      </c>
    </row>
    <row r="1247" spans="1:5" x14ac:dyDescent="0.2">
      <c r="A1247" t="s">
        <v>4415</v>
      </c>
      <c r="B1247" t="s">
        <v>2814</v>
      </c>
      <c r="C1247" t="s">
        <v>8194</v>
      </c>
      <c r="D1247" t="s">
        <v>2792</v>
      </c>
      <c r="E1247">
        <v>80</v>
      </c>
    </row>
    <row r="1248" spans="1:5" x14ac:dyDescent="0.2">
      <c r="A1248" t="s">
        <v>4416</v>
      </c>
      <c r="B1248" t="s">
        <v>2816</v>
      </c>
      <c r="C1248" t="s">
        <v>8194</v>
      </c>
      <c r="D1248" t="s">
        <v>2792</v>
      </c>
      <c r="E1248">
        <v>50</v>
      </c>
    </row>
    <row r="1249" spans="1:5" x14ac:dyDescent="0.2">
      <c r="A1249" t="s">
        <v>4417</v>
      </c>
      <c r="B1249" t="s">
        <v>2818</v>
      </c>
      <c r="C1249" t="s">
        <v>8194</v>
      </c>
      <c r="D1249" t="s">
        <v>2792</v>
      </c>
      <c r="E1249">
        <v>94.7</v>
      </c>
    </row>
    <row r="1250" spans="1:5" x14ac:dyDescent="0.2">
      <c r="A1250" t="s">
        <v>4418</v>
      </c>
      <c r="B1250" t="s">
        <v>2820</v>
      </c>
      <c r="C1250" t="s">
        <v>8194</v>
      </c>
      <c r="D1250" t="s">
        <v>2792</v>
      </c>
      <c r="E1250">
        <v>83.1</v>
      </c>
    </row>
    <row r="1251" spans="1:5" x14ac:dyDescent="0.2">
      <c r="A1251" t="s">
        <v>4419</v>
      </c>
      <c r="B1251" t="s">
        <v>2822</v>
      </c>
      <c r="C1251" t="s">
        <v>8194</v>
      </c>
      <c r="D1251" t="s">
        <v>2792</v>
      </c>
      <c r="E1251" t="s">
        <v>2823</v>
      </c>
    </row>
    <row r="1252" spans="1:5" x14ac:dyDescent="0.2">
      <c r="A1252" t="s">
        <v>4420</v>
      </c>
      <c r="B1252" t="s">
        <v>2825</v>
      </c>
      <c r="C1252" t="s">
        <v>8194</v>
      </c>
      <c r="D1252" t="s">
        <v>2792</v>
      </c>
      <c r="E1252">
        <v>63.1</v>
      </c>
    </row>
    <row r="1253" spans="1:5" x14ac:dyDescent="0.2">
      <c r="A1253" t="s">
        <v>4421</v>
      </c>
      <c r="B1253" t="s">
        <v>2786</v>
      </c>
      <c r="C1253" t="s">
        <v>8194</v>
      </c>
      <c r="D1253" t="s">
        <v>2792</v>
      </c>
      <c r="E1253">
        <v>84.2</v>
      </c>
    </row>
    <row r="1254" spans="1:5" x14ac:dyDescent="0.2">
      <c r="A1254" t="s">
        <v>4422</v>
      </c>
      <c r="B1254" t="s">
        <v>2787</v>
      </c>
      <c r="C1254" t="s">
        <v>8194</v>
      </c>
      <c r="D1254" t="s">
        <v>2792</v>
      </c>
      <c r="E1254">
        <v>97.2</v>
      </c>
    </row>
    <row r="1255" spans="1:5" x14ac:dyDescent="0.2">
      <c r="A1255" t="s">
        <v>4423</v>
      </c>
      <c r="B1255" t="s">
        <v>2829</v>
      </c>
      <c r="C1255" t="s">
        <v>8194</v>
      </c>
      <c r="D1255" t="s">
        <v>2792</v>
      </c>
      <c r="E1255">
        <v>87.3</v>
      </c>
    </row>
    <row r="1256" spans="1:5" x14ac:dyDescent="0.2">
      <c r="A1256" t="s">
        <v>4424</v>
      </c>
      <c r="B1256" t="s">
        <v>2831</v>
      </c>
      <c r="C1256" t="s">
        <v>8194</v>
      </c>
      <c r="D1256" t="s">
        <v>2792</v>
      </c>
      <c r="E1256">
        <v>80.400000000000006</v>
      </c>
    </row>
    <row r="1257" spans="1:5" x14ac:dyDescent="0.2">
      <c r="A1257" t="s">
        <v>4425</v>
      </c>
      <c r="B1257" t="s">
        <v>2833</v>
      </c>
      <c r="C1257" t="s">
        <v>8194</v>
      </c>
      <c r="D1257" t="s">
        <v>2792</v>
      </c>
      <c r="E1257">
        <v>70.900000000000006</v>
      </c>
    </row>
    <row r="1258" spans="1:5" x14ac:dyDescent="0.2">
      <c r="A1258" t="s">
        <v>4426</v>
      </c>
      <c r="B1258" t="s">
        <v>2835</v>
      </c>
      <c r="C1258" t="s">
        <v>8194</v>
      </c>
      <c r="D1258" t="s">
        <v>2792</v>
      </c>
      <c r="E1258">
        <v>92.6</v>
      </c>
    </row>
    <row r="1259" spans="1:5" x14ac:dyDescent="0.2">
      <c r="A1259" t="s">
        <v>4427</v>
      </c>
      <c r="B1259" t="s">
        <v>2789</v>
      </c>
      <c r="C1259" t="s">
        <v>8194</v>
      </c>
      <c r="D1259" t="s">
        <v>2792</v>
      </c>
      <c r="E1259">
        <v>80</v>
      </c>
    </row>
    <row r="1260" spans="1:5" x14ac:dyDescent="0.2">
      <c r="A1260" t="s">
        <v>4428</v>
      </c>
      <c r="B1260" t="s">
        <v>2838</v>
      </c>
      <c r="C1260" t="s">
        <v>8194</v>
      </c>
      <c r="D1260" t="s">
        <v>2792</v>
      </c>
      <c r="E1260">
        <v>90.9</v>
      </c>
    </row>
    <row r="1261" spans="1:5" x14ac:dyDescent="0.2">
      <c r="A1261" t="s">
        <v>4429</v>
      </c>
      <c r="B1261" t="s">
        <v>2840</v>
      </c>
      <c r="C1261" t="s">
        <v>8194</v>
      </c>
      <c r="D1261" t="s">
        <v>2792</v>
      </c>
      <c r="E1261">
        <v>55</v>
      </c>
    </row>
    <row r="1262" spans="1:5" x14ac:dyDescent="0.2">
      <c r="A1262" t="s">
        <v>8235</v>
      </c>
      <c r="B1262" t="s">
        <v>2780</v>
      </c>
      <c r="C1262" t="s">
        <v>8236</v>
      </c>
      <c r="D1262" t="s">
        <v>2793</v>
      </c>
      <c r="E1262">
        <v>80.3</v>
      </c>
    </row>
    <row r="1263" spans="1:5" x14ac:dyDescent="0.2">
      <c r="A1263" t="s">
        <v>8237</v>
      </c>
      <c r="B1263" t="s">
        <v>2794</v>
      </c>
      <c r="C1263" t="s">
        <v>8236</v>
      </c>
      <c r="D1263" t="s">
        <v>2793</v>
      </c>
      <c r="E1263">
        <v>73.457998212689901</v>
      </c>
    </row>
    <row r="1264" spans="1:5" x14ac:dyDescent="0.2">
      <c r="A1264" t="s">
        <v>8238</v>
      </c>
      <c r="B1264" t="s">
        <v>2785</v>
      </c>
      <c r="C1264" t="s">
        <v>8236</v>
      </c>
      <c r="D1264" t="s">
        <v>2793</v>
      </c>
      <c r="E1264">
        <v>53.8</v>
      </c>
    </row>
    <row r="1265" spans="1:5" x14ac:dyDescent="0.2">
      <c r="A1265" t="s">
        <v>8239</v>
      </c>
      <c r="B1265" t="s">
        <v>2811</v>
      </c>
      <c r="C1265" t="s">
        <v>8236</v>
      </c>
      <c r="D1265" t="s">
        <v>2793</v>
      </c>
      <c r="E1265">
        <v>53.8</v>
      </c>
    </row>
    <row r="1266" spans="1:5" x14ac:dyDescent="0.2">
      <c r="A1266" t="s">
        <v>8240</v>
      </c>
      <c r="B1266" t="s">
        <v>2788</v>
      </c>
      <c r="C1266" t="s">
        <v>8236</v>
      </c>
      <c r="D1266" t="s">
        <v>2793</v>
      </c>
      <c r="E1266">
        <v>27.1</v>
      </c>
    </row>
    <row r="1267" spans="1:5" x14ac:dyDescent="0.2">
      <c r="A1267" t="s">
        <v>8241</v>
      </c>
      <c r="B1267" t="s">
        <v>2814</v>
      </c>
      <c r="C1267" t="s">
        <v>8236</v>
      </c>
      <c r="D1267" t="s">
        <v>2793</v>
      </c>
      <c r="E1267">
        <v>77.8</v>
      </c>
    </row>
    <row r="1268" spans="1:5" x14ac:dyDescent="0.2">
      <c r="A1268" t="s">
        <v>8242</v>
      </c>
      <c r="B1268" t="s">
        <v>2816</v>
      </c>
      <c r="C1268" t="s">
        <v>8236</v>
      </c>
      <c r="D1268" t="s">
        <v>2793</v>
      </c>
      <c r="E1268">
        <v>87.5</v>
      </c>
    </row>
    <row r="1269" spans="1:5" x14ac:dyDescent="0.2">
      <c r="A1269" t="s">
        <v>8243</v>
      </c>
      <c r="B1269" t="s">
        <v>2818</v>
      </c>
      <c r="C1269" t="s">
        <v>8236</v>
      </c>
      <c r="D1269" t="s">
        <v>2793</v>
      </c>
      <c r="E1269">
        <v>87.1</v>
      </c>
    </row>
    <row r="1270" spans="1:5" x14ac:dyDescent="0.2">
      <c r="A1270" t="s">
        <v>8244</v>
      </c>
      <c r="B1270" t="s">
        <v>2820</v>
      </c>
      <c r="C1270" t="s">
        <v>8236</v>
      </c>
      <c r="D1270" t="s">
        <v>2793</v>
      </c>
      <c r="E1270">
        <v>81.900000000000006</v>
      </c>
    </row>
    <row r="1271" spans="1:5" x14ac:dyDescent="0.2">
      <c r="A1271" t="s">
        <v>8245</v>
      </c>
      <c r="B1271" t="s">
        <v>2822</v>
      </c>
      <c r="C1271" t="s">
        <v>8236</v>
      </c>
      <c r="D1271" t="s">
        <v>2793</v>
      </c>
      <c r="E1271" t="s">
        <v>2823</v>
      </c>
    </row>
    <row r="1272" spans="1:5" x14ac:dyDescent="0.2">
      <c r="A1272" t="s">
        <v>8246</v>
      </c>
      <c r="B1272" t="s">
        <v>2825</v>
      </c>
      <c r="C1272" t="s">
        <v>8236</v>
      </c>
      <c r="D1272" t="s">
        <v>2793</v>
      </c>
      <c r="E1272">
        <v>72.7</v>
      </c>
    </row>
    <row r="1273" spans="1:5" x14ac:dyDescent="0.2">
      <c r="A1273" t="s">
        <v>8247</v>
      </c>
      <c r="B1273" t="s">
        <v>2786</v>
      </c>
      <c r="C1273" t="s">
        <v>8236</v>
      </c>
      <c r="D1273" t="s">
        <v>2793</v>
      </c>
      <c r="E1273">
        <v>89.1</v>
      </c>
    </row>
    <row r="1274" spans="1:5" x14ac:dyDescent="0.2">
      <c r="A1274" t="s">
        <v>8248</v>
      </c>
      <c r="B1274" t="s">
        <v>2787</v>
      </c>
      <c r="C1274" t="s">
        <v>8236</v>
      </c>
      <c r="D1274" t="s">
        <v>2793</v>
      </c>
      <c r="E1274" t="s">
        <v>2823</v>
      </c>
    </row>
    <row r="1275" spans="1:5" x14ac:dyDescent="0.2">
      <c r="A1275" t="s">
        <v>8249</v>
      </c>
      <c r="B1275" t="s">
        <v>2829</v>
      </c>
      <c r="C1275" t="s">
        <v>8236</v>
      </c>
      <c r="D1275" t="s">
        <v>2793</v>
      </c>
      <c r="E1275">
        <v>81.400000000000006</v>
      </c>
    </row>
    <row r="1276" spans="1:5" x14ac:dyDescent="0.2">
      <c r="A1276" t="s">
        <v>8250</v>
      </c>
      <c r="B1276" t="s">
        <v>2831</v>
      </c>
      <c r="C1276" t="s">
        <v>8236</v>
      </c>
      <c r="D1276" t="s">
        <v>2793</v>
      </c>
      <c r="E1276">
        <v>89.2</v>
      </c>
    </row>
    <row r="1277" spans="1:5" x14ac:dyDescent="0.2">
      <c r="A1277" t="s">
        <v>8251</v>
      </c>
      <c r="B1277" t="s">
        <v>2833</v>
      </c>
      <c r="C1277" t="s">
        <v>8236</v>
      </c>
      <c r="D1277" t="s">
        <v>2793</v>
      </c>
      <c r="E1277" t="s">
        <v>2823</v>
      </c>
    </row>
    <row r="1278" spans="1:5" x14ac:dyDescent="0.2">
      <c r="A1278" t="s">
        <v>8252</v>
      </c>
      <c r="B1278" t="s">
        <v>2835</v>
      </c>
      <c r="C1278" t="s">
        <v>8236</v>
      </c>
      <c r="D1278" t="s">
        <v>2793</v>
      </c>
      <c r="E1278">
        <v>83.6</v>
      </c>
    </row>
    <row r="1279" spans="1:5" x14ac:dyDescent="0.2">
      <c r="A1279" t="s">
        <v>8253</v>
      </c>
      <c r="B1279" t="s">
        <v>2789</v>
      </c>
      <c r="C1279" t="s">
        <v>8236</v>
      </c>
      <c r="D1279" t="s">
        <v>2793</v>
      </c>
      <c r="E1279">
        <v>81.7</v>
      </c>
    </row>
    <row r="1280" spans="1:5" x14ac:dyDescent="0.2">
      <c r="A1280" t="s">
        <v>8254</v>
      </c>
      <c r="B1280" t="s">
        <v>2838</v>
      </c>
      <c r="C1280" t="s">
        <v>8236</v>
      </c>
      <c r="D1280" t="s">
        <v>2793</v>
      </c>
      <c r="E1280">
        <v>71.3</v>
      </c>
    </row>
    <row r="1281" spans="1:5" x14ac:dyDescent="0.2">
      <c r="A1281" t="s">
        <v>8255</v>
      </c>
      <c r="B1281" t="s">
        <v>2840</v>
      </c>
      <c r="C1281" t="s">
        <v>8236</v>
      </c>
      <c r="D1281" t="s">
        <v>2793</v>
      </c>
      <c r="E1281">
        <v>64.099999999999994</v>
      </c>
    </row>
    <row r="1282" spans="1:5" x14ac:dyDescent="0.2">
      <c r="A1282" t="s">
        <v>2740</v>
      </c>
      <c r="B1282" t="s">
        <v>2780</v>
      </c>
      <c r="C1282" t="s">
        <v>8236</v>
      </c>
      <c r="D1282" t="s">
        <v>2791</v>
      </c>
      <c r="E1282">
        <v>81.2</v>
      </c>
    </row>
    <row r="1283" spans="1:5" x14ac:dyDescent="0.2">
      <c r="A1283" t="s">
        <v>2741</v>
      </c>
      <c r="B1283" t="s">
        <v>2794</v>
      </c>
      <c r="C1283" t="s">
        <v>8236</v>
      </c>
      <c r="D1283" t="s">
        <v>2791</v>
      </c>
      <c r="E1283">
        <v>74.072971114167814</v>
      </c>
    </row>
    <row r="1284" spans="1:5" x14ac:dyDescent="0.2">
      <c r="A1284" t="s">
        <v>2742</v>
      </c>
      <c r="B1284" t="s">
        <v>2785</v>
      </c>
      <c r="C1284" t="s">
        <v>8236</v>
      </c>
      <c r="D1284" t="s">
        <v>2791</v>
      </c>
      <c r="E1284">
        <v>53.9</v>
      </c>
    </row>
    <row r="1285" spans="1:5" x14ac:dyDescent="0.2">
      <c r="A1285" t="s">
        <v>2743</v>
      </c>
      <c r="B1285" t="s">
        <v>2811</v>
      </c>
      <c r="C1285" t="s">
        <v>8236</v>
      </c>
      <c r="D1285" t="s">
        <v>2791</v>
      </c>
      <c r="E1285">
        <v>54</v>
      </c>
    </row>
    <row r="1286" spans="1:5" x14ac:dyDescent="0.2">
      <c r="A1286" t="s">
        <v>2744</v>
      </c>
      <c r="B1286" t="s">
        <v>2788</v>
      </c>
      <c r="C1286" t="s">
        <v>8236</v>
      </c>
      <c r="D1286" t="s">
        <v>2791</v>
      </c>
      <c r="E1286">
        <v>55.9</v>
      </c>
    </row>
    <row r="1287" spans="1:5" x14ac:dyDescent="0.2">
      <c r="A1287" t="s">
        <v>2745</v>
      </c>
      <c r="B1287" t="s">
        <v>2814</v>
      </c>
      <c r="C1287" t="s">
        <v>8236</v>
      </c>
      <c r="D1287" t="s">
        <v>2791</v>
      </c>
      <c r="E1287">
        <v>75.8</v>
      </c>
    </row>
    <row r="1288" spans="1:5" x14ac:dyDescent="0.2">
      <c r="A1288" t="s">
        <v>2746</v>
      </c>
      <c r="B1288" t="s">
        <v>2816</v>
      </c>
      <c r="C1288" t="s">
        <v>8236</v>
      </c>
      <c r="D1288" t="s">
        <v>2791</v>
      </c>
      <c r="E1288">
        <v>81.5</v>
      </c>
    </row>
    <row r="1289" spans="1:5" x14ac:dyDescent="0.2">
      <c r="A1289" t="s">
        <v>2747</v>
      </c>
      <c r="B1289" t="s">
        <v>2818</v>
      </c>
      <c r="C1289" t="s">
        <v>8236</v>
      </c>
      <c r="D1289" t="s">
        <v>2791</v>
      </c>
      <c r="E1289">
        <v>92.7</v>
      </c>
    </row>
    <row r="1290" spans="1:5" x14ac:dyDescent="0.2">
      <c r="A1290" t="s">
        <v>2748</v>
      </c>
      <c r="B1290" t="s">
        <v>2820</v>
      </c>
      <c r="C1290" t="s">
        <v>8236</v>
      </c>
      <c r="D1290" t="s">
        <v>2791</v>
      </c>
      <c r="E1290">
        <v>91.1</v>
      </c>
    </row>
    <row r="1291" spans="1:5" x14ac:dyDescent="0.2">
      <c r="A1291" t="s">
        <v>2749</v>
      </c>
      <c r="B1291" t="s">
        <v>2822</v>
      </c>
      <c r="C1291" t="s">
        <v>8236</v>
      </c>
      <c r="D1291" t="s">
        <v>2791</v>
      </c>
      <c r="E1291" t="s">
        <v>2823</v>
      </c>
    </row>
    <row r="1292" spans="1:5" x14ac:dyDescent="0.2">
      <c r="A1292" t="s">
        <v>2750</v>
      </c>
      <c r="B1292" t="s">
        <v>2825</v>
      </c>
      <c r="C1292" t="s">
        <v>8236</v>
      </c>
      <c r="D1292" t="s">
        <v>2791</v>
      </c>
      <c r="E1292">
        <v>69.3</v>
      </c>
    </row>
    <row r="1293" spans="1:5" x14ac:dyDescent="0.2">
      <c r="A1293" t="s">
        <v>2751</v>
      </c>
      <c r="B1293" t="s">
        <v>2786</v>
      </c>
      <c r="C1293" t="s">
        <v>8236</v>
      </c>
      <c r="D1293" t="s">
        <v>2791</v>
      </c>
      <c r="E1293">
        <v>90.2</v>
      </c>
    </row>
    <row r="1294" spans="1:5" x14ac:dyDescent="0.2">
      <c r="A1294" t="s">
        <v>2752</v>
      </c>
      <c r="B1294" t="s">
        <v>2787</v>
      </c>
      <c r="C1294" t="s">
        <v>8236</v>
      </c>
      <c r="D1294" t="s">
        <v>2791</v>
      </c>
      <c r="E1294">
        <v>60.5</v>
      </c>
    </row>
    <row r="1295" spans="1:5" x14ac:dyDescent="0.2">
      <c r="A1295" t="s">
        <v>2753</v>
      </c>
      <c r="B1295" t="s">
        <v>2829</v>
      </c>
      <c r="C1295" t="s">
        <v>8236</v>
      </c>
      <c r="D1295" t="s">
        <v>2791</v>
      </c>
      <c r="E1295">
        <v>94.5</v>
      </c>
    </row>
    <row r="1296" spans="1:5" x14ac:dyDescent="0.2">
      <c r="A1296" t="s">
        <v>2754</v>
      </c>
      <c r="B1296" t="s">
        <v>2831</v>
      </c>
      <c r="C1296" t="s">
        <v>8236</v>
      </c>
      <c r="D1296" t="s">
        <v>2791</v>
      </c>
      <c r="E1296">
        <v>92.2</v>
      </c>
    </row>
    <row r="1297" spans="1:5" x14ac:dyDescent="0.2">
      <c r="A1297" t="s">
        <v>2755</v>
      </c>
      <c r="B1297" t="s">
        <v>2833</v>
      </c>
      <c r="C1297" t="s">
        <v>8236</v>
      </c>
      <c r="D1297" t="s">
        <v>2791</v>
      </c>
      <c r="E1297" t="s">
        <v>2823</v>
      </c>
    </row>
    <row r="1298" spans="1:5" x14ac:dyDescent="0.2">
      <c r="A1298" t="s">
        <v>2756</v>
      </c>
      <c r="B1298" t="s">
        <v>2835</v>
      </c>
      <c r="C1298" t="s">
        <v>8236</v>
      </c>
      <c r="D1298" t="s">
        <v>2791</v>
      </c>
      <c r="E1298">
        <v>81.3</v>
      </c>
    </row>
    <row r="1299" spans="1:5" x14ac:dyDescent="0.2">
      <c r="A1299" t="s">
        <v>2757</v>
      </c>
      <c r="B1299" t="s">
        <v>2789</v>
      </c>
      <c r="C1299" t="s">
        <v>8236</v>
      </c>
      <c r="D1299" t="s">
        <v>2791</v>
      </c>
      <c r="E1299">
        <v>67.900000000000006</v>
      </c>
    </row>
    <row r="1300" spans="1:5" x14ac:dyDescent="0.2">
      <c r="A1300" t="s">
        <v>2758</v>
      </c>
      <c r="B1300" t="s">
        <v>2838</v>
      </c>
      <c r="C1300" t="s">
        <v>8236</v>
      </c>
      <c r="D1300" t="s">
        <v>2791</v>
      </c>
      <c r="E1300">
        <v>68.5</v>
      </c>
    </row>
    <row r="1301" spans="1:5" x14ac:dyDescent="0.2">
      <c r="A1301" t="s">
        <v>2759</v>
      </c>
      <c r="B1301" t="s">
        <v>2840</v>
      </c>
      <c r="C1301" t="s">
        <v>8236</v>
      </c>
      <c r="D1301" t="s">
        <v>2791</v>
      </c>
      <c r="E1301">
        <v>67.2</v>
      </c>
    </row>
    <row r="1302" spans="1:5" x14ac:dyDescent="0.2">
      <c r="A1302" t="s">
        <v>2553</v>
      </c>
      <c r="B1302" t="s">
        <v>2780</v>
      </c>
      <c r="C1302" t="s">
        <v>8236</v>
      </c>
      <c r="D1302" t="s">
        <v>2792</v>
      </c>
      <c r="E1302">
        <v>79.900000000000006</v>
      </c>
    </row>
    <row r="1303" spans="1:5" x14ac:dyDescent="0.2">
      <c r="A1303" t="s">
        <v>5729</v>
      </c>
      <c r="B1303" t="s">
        <v>2794</v>
      </c>
      <c r="C1303" t="s">
        <v>8236</v>
      </c>
      <c r="D1303" t="s">
        <v>2792</v>
      </c>
      <c r="E1303">
        <v>76.783234714003967</v>
      </c>
    </row>
    <row r="1304" spans="1:5" x14ac:dyDescent="0.2">
      <c r="A1304" t="s">
        <v>5730</v>
      </c>
      <c r="B1304" t="s">
        <v>2785</v>
      </c>
      <c r="C1304" t="s">
        <v>8236</v>
      </c>
      <c r="D1304" t="s">
        <v>2792</v>
      </c>
      <c r="E1304">
        <v>76.7</v>
      </c>
    </row>
    <row r="1305" spans="1:5" x14ac:dyDescent="0.2">
      <c r="A1305" t="s">
        <v>5731</v>
      </c>
      <c r="B1305" t="s">
        <v>2811</v>
      </c>
      <c r="C1305" t="s">
        <v>8236</v>
      </c>
      <c r="D1305" t="s">
        <v>2792</v>
      </c>
      <c r="E1305">
        <v>62.7</v>
      </c>
    </row>
    <row r="1306" spans="1:5" x14ac:dyDescent="0.2">
      <c r="A1306" t="s">
        <v>5732</v>
      </c>
      <c r="B1306" t="s">
        <v>2788</v>
      </c>
      <c r="C1306" t="s">
        <v>8236</v>
      </c>
      <c r="D1306" t="s">
        <v>2792</v>
      </c>
      <c r="E1306">
        <v>77</v>
      </c>
    </row>
    <row r="1307" spans="1:5" x14ac:dyDescent="0.2">
      <c r="A1307" t="s">
        <v>5733</v>
      </c>
      <c r="B1307" t="s">
        <v>2814</v>
      </c>
      <c r="C1307" t="s">
        <v>8236</v>
      </c>
      <c r="D1307" t="s">
        <v>2792</v>
      </c>
      <c r="E1307">
        <v>61.5</v>
      </c>
    </row>
    <row r="1308" spans="1:5" x14ac:dyDescent="0.2">
      <c r="A1308" t="s">
        <v>5734</v>
      </c>
      <c r="B1308" t="s">
        <v>2816</v>
      </c>
      <c r="C1308" t="s">
        <v>8236</v>
      </c>
      <c r="D1308" t="s">
        <v>2792</v>
      </c>
      <c r="E1308">
        <v>65.900000000000006</v>
      </c>
    </row>
    <row r="1309" spans="1:5" x14ac:dyDescent="0.2">
      <c r="A1309" t="s">
        <v>5735</v>
      </c>
      <c r="B1309" t="s">
        <v>2818</v>
      </c>
      <c r="C1309" t="s">
        <v>8236</v>
      </c>
      <c r="D1309" t="s">
        <v>2792</v>
      </c>
      <c r="E1309">
        <v>90</v>
      </c>
    </row>
    <row r="1310" spans="1:5" x14ac:dyDescent="0.2">
      <c r="A1310" t="s">
        <v>5736</v>
      </c>
      <c r="B1310" t="s">
        <v>2820</v>
      </c>
      <c r="C1310" t="s">
        <v>8236</v>
      </c>
      <c r="D1310" t="s">
        <v>2792</v>
      </c>
      <c r="E1310">
        <v>81</v>
      </c>
    </row>
    <row r="1311" spans="1:5" x14ac:dyDescent="0.2">
      <c r="A1311" t="s">
        <v>5737</v>
      </c>
      <c r="B1311" t="s">
        <v>2822</v>
      </c>
      <c r="C1311" t="s">
        <v>8236</v>
      </c>
      <c r="D1311" t="s">
        <v>2792</v>
      </c>
      <c r="E1311" t="s">
        <v>2823</v>
      </c>
    </row>
    <row r="1312" spans="1:5" x14ac:dyDescent="0.2">
      <c r="A1312" t="s">
        <v>5738</v>
      </c>
      <c r="B1312" t="s">
        <v>2825</v>
      </c>
      <c r="C1312" t="s">
        <v>8236</v>
      </c>
      <c r="D1312" t="s">
        <v>2792</v>
      </c>
      <c r="E1312">
        <v>68.099999999999994</v>
      </c>
    </row>
    <row r="1313" spans="1:5" x14ac:dyDescent="0.2">
      <c r="A1313" t="s">
        <v>5739</v>
      </c>
      <c r="B1313" t="s">
        <v>2786</v>
      </c>
      <c r="C1313" t="s">
        <v>8236</v>
      </c>
      <c r="D1313" t="s">
        <v>2792</v>
      </c>
      <c r="E1313">
        <v>94</v>
      </c>
    </row>
    <row r="1314" spans="1:5" x14ac:dyDescent="0.2">
      <c r="A1314" t="s">
        <v>5740</v>
      </c>
      <c r="B1314" t="s">
        <v>2787</v>
      </c>
      <c r="C1314" t="s">
        <v>8236</v>
      </c>
      <c r="D1314" t="s">
        <v>2792</v>
      </c>
      <c r="E1314">
        <v>68.599999999999994</v>
      </c>
    </row>
    <row r="1315" spans="1:5" x14ac:dyDescent="0.2">
      <c r="A1315" t="s">
        <v>5741</v>
      </c>
      <c r="B1315" t="s">
        <v>2829</v>
      </c>
      <c r="C1315" t="s">
        <v>8236</v>
      </c>
      <c r="D1315" t="s">
        <v>2792</v>
      </c>
      <c r="E1315">
        <v>84.2</v>
      </c>
    </row>
    <row r="1316" spans="1:5" x14ac:dyDescent="0.2">
      <c r="A1316" t="s">
        <v>5742</v>
      </c>
      <c r="B1316" t="s">
        <v>2831</v>
      </c>
      <c r="C1316" t="s">
        <v>8236</v>
      </c>
      <c r="D1316" t="s">
        <v>2792</v>
      </c>
      <c r="E1316">
        <v>94.1</v>
      </c>
    </row>
    <row r="1317" spans="1:5" x14ac:dyDescent="0.2">
      <c r="A1317" t="s">
        <v>5743</v>
      </c>
      <c r="B1317" t="s">
        <v>2833</v>
      </c>
      <c r="C1317" t="s">
        <v>8236</v>
      </c>
      <c r="D1317" t="s">
        <v>2792</v>
      </c>
      <c r="E1317">
        <v>69.599999999999994</v>
      </c>
    </row>
    <row r="1318" spans="1:5" x14ac:dyDescent="0.2">
      <c r="A1318" t="s">
        <v>5744</v>
      </c>
      <c r="B1318" t="s">
        <v>2835</v>
      </c>
      <c r="C1318" t="s">
        <v>8236</v>
      </c>
      <c r="D1318" t="s">
        <v>2792</v>
      </c>
      <c r="E1318">
        <v>84.6</v>
      </c>
    </row>
    <row r="1319" spans="1:5" x14ac:dyDescent="0.2">
      <c r="A1319" t="s">
        <v>5745</v>
      </c>
      <c r="B1319" t="s">
        <v>2789</v>
      </c>
      <c r="C1319" t="s">
        <v>8236</v>
      </c>
      <c r="D1319" t="s">
        <v>2792</v>
      </c>
      <c r="E1319">
        <v>84.3</v>
      </c>
    </row>
    <row r="1320" spans="1:5" x14ac:dyDescent="0.2">
      <c r="A1320" t="s">
        <v>5746</v>
      </c>
      <c r="B1320" t="s">
        <v>2838</v>
      </c>
      <c r="C1320" t="s">
        <v>8236</v>
      </c>
      <c r="D1320" t="s">
        <v>2792</v>
      </c>
      <c r="E1320">
        <v>77.2</v>
      </c>
    </row>
    <row r="1321" spans="1:5" x14ac:dyDescent="0.2">
      <c r="A1321" t="s">
        <v>5747</v>
      </c>
      <c r="B1321" t="s">
        <v>2840</v>
      </c>
      <c r="C1321" t="s">
        <v>8236</v>
      </c>
      <c r="D1321" t="s">
        <v>2792</v>
      </c>
      <c r="E1321">
        <v>71.8</v>
      </c>
    </row>
    <row r="1322" spans="1:5" x14ac:dyDescent="0.2">
      <c r="A1322" t="s">
        <v>8256</v>
      </c>
      <c r="B1322" t="s">
        <v>2780</v>
      </c>
      <c r="C1322" t="s">
        <v>8257</v>
      </c>
      <c r="D1322" t="s">
        <v>2793</v>
      </c>
      <c r="E1322">
        <v>40</v>
      </c>
    </row>
    <row r="1323" spans="1:5" x14ac:dyDescent="0.2">
      <c r="A1323" t="s">
        <v>8258</v>
      </c>
      <c r="B1323" t="s">
        <v>2794</v>
      </c>
      <c r="C1323" t="s">
        <v>8257</v>
      </c>
      <c r="D1323" t="s">
        <v>2793</v>
      </c>
      <c r="E1323">
        <v>35.463896336014308</v>
      </c>
    </row>
    <row r="1324" spans="1:5" x14ac:dyDescent="0.2">
      <c r="A1324" t="s">
        <v>8259</v>
      </c>
      <c r="B1324" t="s">
        <v>2785</v>
      </c>
      <c r="C1324" t="s">
        <v>8257</v>
      </c>
      <c r="D1324" t="s">
        <v>2793</v>
      </c>
      <c r="E1324">
        <v>43.2</v>
      </c>
    </row>
    <row r="1325" spans="1:5" x14ac:dyDescent="0.2">
      <c r="A1325" t="s">
        <v>8260</v>
      </c>
      <c r="B1325" t="s">
        <v>2811</v>
      </c>
      <c r="C1325" t="s">
        <v>8257</v>
      </c>
      <c r="D1325" t="s">
        <v>2793</v>
      </c>
      <c r="E1325">
        <v>40</v>
      </c>
    </row>
    <row r="1326" spans="1:5" x14ac:dyDescent="0.2">
      <c r="A1326" t="s">
        <v>8261</v>
      </c>
      <c r="B1326" t="s">
        <v>2788</v>
      </c>
      <c r="C1326" t="s">
        <v>8257</v>
      </c>
      <c r="D1326" t="s">
        <v>2793</v>
      </c>
      <c r="E1326">
        <v>45</v>
      </c>
    </row>
    <row r="1327" spans="1:5" x14ac:dyDescent="0.2">
      <c r="A1327" t="s">
        <v>8262</v>
      </c>
      <c r="B1327" t="s">
        <v>2814</v>
      </c>
      <c r="C1327" t="s">
        <v>8257</v>
      </c>
      <c r="D1327" t="s">
        <v>2793</v>
      </c>
      <c r="E1327">
        <v>46.4</v>
      </c>
    </row>
    <row r="1328" spans="1:5" x14ac:dyDescent="0.2">
      <c r="A1328" t="s">
        <v>8263</v>
      </c>
      <c r="B1328" t="s">
        <v>2816</v>
      </c>
      <c r="C1328" t="s">
        <v>8257</v>
      </c>
      <c r="D1328" t="s">
        <v>2793</v>
      </c>
      <c r="E1328">
        <v>26</v>
      </c>
    </row>
    <row r="1329" spans="1:5" x14ac:dyDescent="0.2">
      <c r="A1329" t="s">
        <v>8264</v>
      </c>
      <c r="B1329" t="s">
        <v>2818</v>
      </c>
      <c r="C1329" t="s">
        <v>8257</v>
      </c>
      <c r="D1329" t="s">
        <v>2793</v>
      </c>
      <c r="E1329">
        <v>30</v>
      </c>
    </row>
    <row r="1330" spans="1:5" x14ac:dyDescent="0.2">
      <c r="A1330" t="s">
        <v>8265</v>
      </c>
      <c r="B1330" t="s">
        <v>2820</v>
      </c>
      <c r="C1330" t="s">
        <v>8257</v>
      </c>
      <c r="D1330" t="s">
        <v>2793</v>
      </c>
      <c r="E1330">
        <v>25.8</v>
      </c>
    </row>
    <row r="1331" spans="1:5" x14ac:dyDescent="0.2">
      <c r="A1331" t="s">
        <v>8266</v>
      </c>
      <c r="B1331" t="s">
        <v>2822</v>
      </c>
      <c r="C1331" t="s">
        <v>8257</v>
      </c>
      <c r="D1331" t="s">
        <v>2793</v>
      </c>
      <c r="E1331" t="s">
        <v>2823</v>
      </c>
    </row>
    <row r="1332" spans="1:5" x14ac:dyDescent="0.2">
      <c r="A1332" t="s">
        <v>8267</v>
      </c>
      <c r="B1332" t="s">
        <v>2825</v>
      </c>
      <c r="C1332" t="s">
        <v>8257</v>
      </c>
      <c r="D1332" t="s">
        <v>2793</v>
      </c>
      <c r="E1332">
        <v>31.5</v>
      </c>
    </row>
    <row r="1333" spans="1:5" x14ac:dyDescent="0.2">
      <c r="A1333" t="s">
        <v>8268</v>
      </c>
      <c r="B1333" t="s">
        <v>2786</v>
      </c>
      <c r="C1333" t="s">
        <v>8257</v>
      </c>
      <c r="D1333" t="s">
        <v>2793</v>
      </c>
      <c r="E1333">
        <v>40</v>
      </c>
    </row>
    <row r="1334" spans="1:5" x14ac:dyDescent="0.2">
      <c r="A1334" t="s">
        <v>8269</v>
      </c>
      <c r="B1334" t="s">
        <v>2787</v>
      </c>
      <c r="C1334" t="s">
        <v>8257</v>
      </c>
      <c r="D1334" t="s">
        <v>2793</v>
      </c>
      <c r="E1334" t="s">
        <v>2823</v>
      </c>
    </row>
    <row r="1335" spans="1:5" x14ac:dyDescent="0.2">
      <c r="A1335" t="s">
        <v>8270</v>
      </c>
      <c r="B1335" t="s">
        <v>2829</v>
      </c>
      <c r="C1335" t="s">
        <v>8257</v>
      </c>
      <c r="D1335" t="s">
        <v>2793</v>
      </c>
      <c r="E1335">
        <v>37.5</v>
      </c>
    </row>
    <row r="1336" spans="1:5" x14ac:dyDescent="0.2">
      <c r="A1336" t="s">
        <v>8271</v>
      </c>
      <c r="B1336" t="s">
        <v>2831</v>
      </c>
      <c r="C1336" t="s">
        <v>8257</v>
      </c>
      <c r="D1336" t="s">
        <v>2793</v>
      </c>
      <c r="E1336">
        <v>32.799999999999997</v>
      </c>
    </row>
    <row r="1337" spans="1:5" x14ac:dyDescent="0.2">
      <c r="A1337" t="s">
        <v>8272</v>
      </c>
      <c r="B1337" t="s">
        <v>2833</v>
      </c>
      <c r="C1337" t="s">
        <v>8257</v>
      </c>
      <c r="D1337" t="s">
        <v>2793</v>
      </c>
      <c r="E1337" t="s">
        <v>2823</v>
      </c>
    </row>
    <row r="1338" spans="1:5" x14ac:dyDescent="0.2">
      <c r="A1338" t="s">
        <v>8273</v>
      </c>
      <c r="B1338" t="s">
        <v>2835</v>
      </c>
      <c r="C1338" t="s">
        <v>8257</v>
      </c>
      <c r="D1338" t="s">
        <v>2793</v>
      </c>
      <c r="E1338">
        <v>37.5</v>
      </c>
    </row>
    <row r="1339" spans="1:5" x14ac:dyDescent="0.2">
      <c r="A1339" t="s">
        <v>8274</v>
      </c>
      <c r="B1339" t="s">
        <v>2789</v>
      </c>
      <c r="C1339" t="s">
        <v>8257</v>
      </c>
      <c r="D1339" t="s">
        <v>2793</v>
      </c>
      <c r="E1339">
        <v>30</v>
      </c>
    </row>
    <row r="1340" spans="1:5" x14ac:dyDescent="0.2">
      <c r="A1340" t="s">
        <v>8275</v>
      </c>
      <c r="B1340" t="s">
        <v>2838</v>
      </c>
      <c r="C1340" t="s">
        <v>8257</v>
      </c>
      <c r="D1340" t="s">
        <v>2793</v>
      </c>
      <c r="E1340">
        <v>35</v>
      </c>
    </row>
    <row r="1341" spans="1:5" x14ac:dyDescent="0.2">
      <c r="A1341" t="s">
        <v>8276</v>
      </c>
      <c r="B1341" t="s">
        <v>2840</v>
      </c>
      <c r="C1341" t="s">
        <v>8257</v>
      </c>
      <c r="D1341" t="s">
        <v>2793</v>
      </c>
      <c r="E1341">
        <v>49.6</v>
      </c>
    </row>
    <row r="1342" spans="1:5" x14ac:dyDescent="0.2">
      <c r="A1342" t="s">
        <v>2760</v>
      </c>
      <c r="B1342" t="s">
        <v>2780</v>
      </c>
      <c r="C1342" t="s">
        <v>8257</v>
      </c>
      <c r="D1342" t="s">
        <v>2791</v>
      </c>
      <c r="E1342">
        <v>40</v>
      </c>
    </row>
    <row r="1343" spans="1:5" x14ac:dyDescent="0.2">
      <c r="A1343" t="s">
        <v>2761</v>
      </c>
      <c r="B1343" t="s">
        <v>2794</v>
      </c>
      <c r="C1343" t="s">
        <v>8257</v>
      </c>
      <c r="D1343" t="s">
        <v>2791</v>
      </c>
      <c r="E1343">
        <v>36.653851444291604</v>
      </c>
    </row>
    <row r="1344" spans="1:5" x14ac:dyDescent="0.2">
      <c r="A1344" t="s">
        <v>2762</v>
      </c>
      <c r="B1344" t="s">
        <v>2785</v>
      </c>
      <c r="C1344" t="s">
        <v>8257</v>
      </c>
      <c r="D1344" t="s">
        <v>2791</v>
      </c>
      <c r="E1344">
        <v>45</v>
      </c>
    </row>
    <row r="1345" spans="1:5" x14ac:dyDescent="0.2">
      <c r="A1345" t="s">
        <v>7426</v>
      </c>
      <c r="B1345" t="s">
        <v>2811</v>
      </c>
      <c r="C1345" t="s">
        <v>8257</v>
      </c>
      <c r="D1345" t="s">
        <v>2791</v>
      </c>
      <c r="E1345">
        <v>32.5</v>
      </c>
    </row>
    <row r="1346" spans="1:5" x14ac:dyDescent="0.2">
      <c r="A1346" t="s">
        <v>7427</v>
      </c>
      <c r="B1346" t="s">
        <v>2788</v>
      </c>
      <c r="C1346" t="s">
        <v>8257</v>
      </c>
      <c r="D1346" t="s">
        <v>2791</v>
      </c>
      <c r="E1346">
        <v>33.799999999999997</v>
      </c>
    </row>
    <row r="1347" spans="1:5" x14ac:dyDescent="0.2">
      <c r="A1347" t="s">
        <v>7428</v>
      </c>
      <c r="B1347" t="s">
        <v>2814</v>
      </c>
      <c r="C1347" t="s">
        <v>8257</v>
      </c>
      <c r="D1347" t="s">
        <v>2791</v>
      </c>
      <c r="E1347">
        <v>45</v>
      </c>
    </row>
    <row r="1348" spans="1:5" x14ac:dyDescent="0.2">
      <c r="A1348" t="s">
        <v>7429</v>
      </c>
      <c r="B1348" t="s">
        <v>2816</v>
      </c>
      <c r="C1348" t="s">
        <v>8257</v>
      </c>
      <c r="D1348" t="s">
        <v>2791</v>
      </c>
      <c r="E1348">
        <v>22.5</v>
      </c>
    </row>
    <row r="1349" spans="1:5" x14ac:dyDescent="0.2">
      <c r="A1349" t="s">
        <v>7430</v>
      </c>
      <c r="B1349" t="s">
        <v>2818</v>
      </c>
      <c r="C1349" t="s">
        <v>8257</v>
      </c>
      <c r="D1349" t="s">
        <v>2791</v>
      </c>
      <c r="E1349">
        <v>28.8</v>
      </c>
    </row>
    <row r="1350" spans="1:5" x14ac:dyDescent="0.2">
      <c r="A1350" t="s">
        <v>7431</v>
      </c>
      <c r="B1350" t="s">
        <v>2820</v>
      </c>
      <c r="C1350" t="s">
        <v>8257</v>
      </c>
      <c r="D1350" t="s">
        <v>2791</v>
      </c>
      <c r="E1350">
        <v>30</v>
      </c>
    </row>
    <row r="1351" spans="1:5" x14ac:dyDescent="0.2">
      <c r="A1351" t="s">
        <v>7432</v>
      </c>
      <c r="B1351" t="s">
        <v>2822</v>
      </c>
      <c r="C1351" t="s">
        <v>8257</v>
      </c>
      <c r="D1351" t="s">
        <v>2791</v>
      </c>
      <c r="E1351" t="s">
        <v>2823</v>
      </c>
    </row>
    <row r="1352" spans="1:5" x14ac:dyDescent="0.2">
      <c r="A1352" t="s">
        <v>7433</v>
      </c>
      <c r="B1352" t="s">
        <v>2825</v>
      </c>
      <c r="C1352" t="s">
        <v>8257</v>
      </c>
      <c r="D1352" t="s">
        <v>2791</v>
      </c>
      <c r="E1352">
        <v>32.5</v>
      </c>
    </row>
    <row r="1353" spans="1:5" x14ac:dyDescent="0.2">
      <c r="A1353" t="s">
        <v>7434</v>
      </c>
      <c r="B1353" t="s">
        <v>2786</v>
      </c>
      <c r="C1353" t="s">
        <v>8257</v>
      </c>
      <c r="D1353" t="s">
        <v>2791</v>
      </c>
      <c r="E1353">
        <v>50</v>
      </c>
    </row>
    <row r="1354" spans="1:5" x14ac:dyDescent="0.2">
      <c r="A1354" t="s">
        <v>7435</v>
      </c>
      <c r="B1354" t="s">
        <v>2787</v>
      </c>
      <c r="C1354" t="s">
        <v>8257</v>
      </c>
      <c r="D1354" t="s">
        <v>2791</v>
      </c>
      <c r="E1354">
        <v>35</v>
      </c>
    </row>
    <row r="1355" spans="1:5" x14ac:dyDescent="0.2">
      <c r="A1355" t="s">
        <v>7436</v>
      </c>
      <c r="B1355" t="s">
        <v>2829</v>
      </c>
      <c r="C1355" t="s">
        <v>8257</v>
      </c>
      <c r="D1355" t="s">
        <v>2791</v>
      </c>
      <c r="E1355">
        <v>42.5</v>
      </c>
    </row>
    <row r="1356" spans="1:5" x14ac:dyDescent="0.2">
      <c r="A1356" t="s">
        <v>7437</v>
      </c>
      <c r="B1356" t="s">
        <v>2831</v>
      </c>
      <c r="C1356" t="s">
        <v>8257</v>
      </c>
      <c r="D1356" t="s">
        <v>2791</v>
      </c>
      <c r="E1356">
        <v>32.6</v>
      </c>
    </row>
    <row r="1357" spans="1:5" x14ac:dyDescent="0.2">
      <c r="A1357" t="s">
        <v>7438</v>
      </c>
      <c r="B1357" t="s">
        <v>2833</v>
      </c>
      <c r="C1357" t="s">
        <v>8257</v>
      </c>
      <c r="D1357" t="s">
        <v>2791</v>
      </c>
      <c r="E1357" t="s">
        <v>2823</v>
      </c>
    </row>
    <row r="1358" spans="1:5" x14ac:dyDescent="0.2">
      <c r="A1358" t="s">
        <v>7439</v>
      </c>
      <c r="B1358" t="s">
        <v>2835</v>
      </c>
      <c r="C1358" t="s">
        <v>8257</v>
      </c>
      <c r="D1358" t="s">
        <v>2791</v>
      </c>
      <c r="E1358">
        <v>33</v>
      </c>
    </row>
    <row r="1359" spans="1:5" x14ac:dyDescent="0.2">
      <c r="A1359" t="s">
        <v>7440</v>
      </c>
      <c r="B1359" t="s">
        <v>2789</v>
      </c>
      <c r="C1359" t="s">
        <v>8257</v>
      </c>
      <c r="D1359" t="s">
        <v>2791</v>
      </c>
      <c r="E1359">
        <v>35</v>
      </c>
    </row>
    <row r="1360" spans="1:5" x14ac:dyDescent="0.2">
      <c r="A1360" t="s">
        <v>7441</v>
      </c>
      <c r="B1360" t="s">
        <v>2838</v>
      </c>
      <c r="C1360" t="s">
        <v>8257</v>
      </c>
      <c r="D1360" t="s">
        <v>2791</v>
      </c>
      <c r="E1360">
        <v>42.7</v>
      </c>
    </row>
    <row r="1361" spans="1:5" x14ac:dyDescent="0.2">
      <c r="A1361" t="s">
        <v>7442</v>
      </c>
      <c r="B1361" t="s">
        <v>2840</v>
      </c>
      <c r="C1361" t="s">
        <v>8257</v>
      </c>
      <c r="D1361" t="s">
        <v>2791</v>
      </c>
      <c r="E1361">
        <v>45.2</v>
      </c>
    </row>
    <row r="1362" spans="1:5" x14ac:dyDescent="0.2">
      <c r="A1362" t="s">
        <v>5748</v>
      </c>
      <c r="B1362" t="s">
        <v>2780</v>
      </c>
      <c r="C1362" t="s">
        <v>8257</v>
      </c>
      <c r="D1362" t="s">
        <v>2792</v>
      </c>
      <c r="E1362">
        <v>40</v>
      </c>
    </row>
    <row r="1363" spans="1:5" x14ac:dyDescent="0.2">
      <c r="A1363" t="s">
        <v>5749</v>
      </c>
      <c r="B1363" t="s">
        <v>2794</v>
      </c>
      <c r="C1363" t="s">
        <v>8257</v>
      </c>
      <c r="D1363" t="s">
        <v>2792</v>
      </c>
      <c r="E1363">
        <v>36.760355029585803</v>
      </c>
    </row>
    <row r="1364" spans="1:5" x14ac:dyDescent="0.2">
      <c r="A1364" t="s">
        <v>5750</v>
      </c>
      <c r="B1364" t="s">
        <v>2785</v>
      </c>
      <c r="C1364" t="s">
        <v>8257</v>
      </c>
      <c r="D1364" t="s">
        <v>2792</v>
      </c>
      <c r="E1364">
        <v>46.7</v>
      </c>
    </row>
    <row r="1365" spans="1:5" x14ac:dyDescent="0.2">
      <c r="A1365" t="s">
        <v>5751</v>
      </c>
      <c r="B1365" t="s">
        <v>2811</v>
      </c>
      <c r="C1365" t="s">
        <v>8257</v>
      </c>
      <c r="D1365" t="s">
        <v>2792</v>
      </c>
      <c r="E1365">
        <v>50</v>
      </c>
    </row>
    <row r="1366" spans="1:5" x14ac:dyDescent="0.2">
      <c r="A1366" t="s">
        <v>5752</v>
      </c>
      <c r="B1366" t="s">
        <v>2788</v>
      </c>
      <c r="C1366" t="s">
        <v>8257</v>
      </c>
      <c r="D1366" t="s">
        <v>2792</v>
      </c>
      <c r="E1366">
        <v>37.5</v>
      </c>
    </row>
    <row r="1367" spans="1:5" x14ac:dyDescent="0.2">
      <c r="A1367" t="s">
        <v>5753</v>
      </c>
      <c r="B1367" t="s">
        <v>2814</v>
      </c>
      <c r="C1367" t="s">
        <v>8257</v>
      </c>
      <c r="D1367" t="s">
        <v>2792</v>
      </c>
      <c r="E1367">
        <v>43.7</v>
      </c>
    </row>
    <row r="1368" spans="1:5" x14ac:dyDescent="0.2">
      <c r="A1368" t="s">
        <v>5754</v>
      </c>
      <c r="B1368" t="s">
        <v>2816</v>
      </c>
      <c r="C1368" t="s">
        <v>8257</v>
      </c>
      <c r="D1368" t="s">
        <v>2792</v>
      </c>
      <c r="E1368">
        <v>18</v>
      </c>
    </row>
    <row r="1369" spans="1:5" x14ac:dyDescent="0.2">
      <c r="A1369" t="s">
        <v>5755</v>
      </c>
      <c r="B1369" t="s">
        <v>2818</v>
      </c>
      <c r="C1369" t="s">
        <v>8257</v>
      </c>
      <c r="D1369" t="s">
        <v>2792</v>
      </c>
      <c r="E1369">
        <v>29</v>
      </c>
    </row>
    <row r="1370" spans="1:5" x14ac:dyDescent="0.2">
      <c r="A1370" t="s">
        <v>5756</v>
      </c>
      <c r="B1370" t="s">
        <v>2820</v>
      </c>
      <c r="C1370" t="s">
        <v>8257</v>
      </c>
      <c r="D1370" t="s">
        <v>2792</v>
      </c>
      <c r="E1370">
        <v>30</v>
      </c>
    </row>
    <row r="1371" spans="1:5" x14ac:dyDescent="0.2">
      <c r="A1371" t="s">
        <v>5757</v>
      </c>
      <c r="B1371" t="s">
        <v>2822</v>
      </c>
      <c r="C1371" t="s">
        <v>8257</v>
      </c>
      <c r="D1371" t="s">
        <v>2792</v>
      </c>
      <c r="E1371" t="s">
        <v>2823</v>
      </c>
    </row>
    <row r="1372" spans="1:5" x14ac:dyDescent="0.2">
      <c r="A1372" t="s">
        <v>5758</v>
      </c>
      <c r="B1372" t="s">
        <v>2825</v>
      </c>
      <c r="C1372" t="s">
        <v>8257</v>
      </c>
      <c r="D1372" t="s">
        <v>2792</v>
      </c>
      <c r="E1372">
        <v>32</v>
      </c>
    </row>
    <row r="1373" spans="1:5" x14ac:dyDescent="0.2">
      <c r="A1373" t="s">
        <v>5759</v>
      </c>
      <c r="B1373" t="s">
        <v>2786</v>
      </c>
      <c r="C1373" t="s">
        <v>8257</v>
      </c>
      <c r="D1373" t="s">
        <v>2792</v>
      </c>
      <c r="E1373">
        <v>47.5</v>
      </c>
    </row>
    <row r="1374" spans="1:5" x14ac:dyDescent="0.2">
      <c r="A1374" t="s">
        <v>5760</v>
      </c>
      <c r="B1374" t="s">
        <v>2787</v>
      </c>
      <c r="C1374" t="s">
        <v>8257</v>
      </c>
      <c r="D1374" t="s">
        <v>2792</v>
      </c>
      <c r="E1374">
        <v>32.5</v>
      </c>
    </row>
    <row r="1375" spans="1:5" x14ac:dyDescent="0.2">
      <c r="A1375" t="s">
        <v>5761</v>
      </c>
      <c r="B1375" t="s">
        <v>2829</v>
      </c>
      <c r="C1375" t="s">
        <v>8257</v>
      </c>
      <c r="D1375" t="s">
        <v>2792</v>
      </c>
      <c r="E1375">
        <v>38.9</v>
      </c>
    </row>
    <row r="1376" spans="1:5" x14ac:dyDescent="0.2">
      <c r="A1376" t="s">
        <v>5762</v>
      </c>
      <c r="B1376" t="s">
        <v>2831</v>
      </c>
      <c r="C1376" t="s">
        <v>8257</v>
      </c>
      <c r="D1376" t="s">
        <v>2792</v>
      </c>
      <c r="E1376">
        <v>36.5</v>
      </c>
    </row>
    <row r="1377" spans="1:5" x14ac:dyDescent="0.2">
      <c r="A1377" t="s">
        <v>5763</v>
      </c>
      <c r="B1377" t="s">
        <v>2833</v>
      </c>
      <c r="C1377" t="s">
        <v>8257</v>
      </c>
      <c r="D1377" t="s">
        <v>2792</v>
      </c>
      <c r="E1377">
        <v>45</v>
      </c>
    </row>
    <row r="1378" spans="1:5" x14ac:dyDescent="0.2">
      <c r="A1378" t="s">
        <v>5764</v>
      </c>
      <c r="B1378" t="s">
        <v>2835</v>
      </c>
      <c r="C1378" t="s">
        <v>8257</v>
      </c>
      <c r="D1378" t="s">
        <v>2792</v>
      </c>
      <c r="E1378">
        <v>28.8</v>
      </c>
    </row>
    <row r="1379" spans="1:5" x14ac:dyDescent="0.2">
      <c r="A1379" t="s">
        <v>5765</v>
      </c>
      <c r="B1379" t="s">
        <v>2789</v>
      </c>
      <c r="C1379" t="s">
        <v>8257</v>
      </c>
      <c r="D1379" t="s">
        <v>2792</v>
      </c>
      <c r="E1379">
        <v>35</v>
      </c>
    </row>
    <row r="1380" spans="1:5" x14ac:dyDescent="0.2">
      <c r="A1380" t="s">
        <v>5766</v>
      </c>
      <c r="B1380" t="s">
        <v>2838</v>
      </c>
      <c r="C1380" t="s">
        <v>8257</v>
      </c>
      <c r="D1380" t="s">
        <v>2792</v>
      </c>
      <c r="E1380">
        <v>37.5</v>
      </c>
    </row>
    <row r="1381" spans="1:5" x14ac:dyDescent="0.2">
      <c r="A1381" t="s">
        <v>5767</v>
      </c>
      <c r="B1381" t="s">
        <v>2840</v>
      </c>
      <c r="C1381" t="s">
        <v>8257</v>
      </c>
      <c r="D1381" t="s">
        <v>2792</v>
      </c>
      <c r="E1381">
        <v>45</v>
      </c>
    </row>
    <row r="1382" spans="1:5" x14ac:dyDescent="0.2">
      <c r="A1382" t="s">
        <v>8277</v>
      </c>
      <c r="B1382" t="s">
        <v>2780</v>
      </c>
      <c r="C1382" t="s">
        <v>8278</v>
      </c>
      <c r="D1382" t="s">
        <v>2793</v>
      </c>
      <c r="E1382">
        <v>45.9</v>
      </c>
    </row>
    <row r="1383" spans="1:5" x14ac:dyDescent="0.2">
      <c r="A1383" t="s">
        <v>8279</v>
      </c>
      <c r="B1383" t="s">
        <v>2794</v>
      </c>
      <c r="C1383" t="s">
        <v>8278</v>
      </c>
      <c r="D1383" t="s">
        <v>2793</v>
      </c>
      <c r="E1383">
        <v>46.977926720285964</v>
      </c>
    </row>
    <row r="1384" spans="1:5" x14ac:dyDescent="0.2">
      <c r="A1384" t="s">
        <v>8280</v>
      </c>
      <c r="B1384" t="s">
        <v>2785</v>
      </c>
      <c r="C1384" t="s">
        <v>8278</v>
      </c>
      <c r="D1384" t="s">
        <v>2793</v>
      </c>
      <c r="E1384">
        <v>40.299999999999997</v>
      </c>
    </row>
    <row r="1385" spans="1:5" x14ac:dyDescent="0.2">
      <c r="A1385" t="s">
        <v>8281</v>
      </c>
      <c r="B1385" t="s">
        <v>2811</v>
      </c>
      <c r="C1385" t="s">
        <v>8278</v>
      </c>
      <c r="D1385" t="s">
        <v>2793</v>
      </c>
      <c r="E1385">
        <v>35</v>
      </c>
    </row>
    <row r="1386" spans="1:5" x14ac:dyDescent="0.2">
      <c r="A1386" t="s">
        <v>8282</v>
      </c>
      <c r="B1386" t="s">
        <v>2788</v>
      </c>
      <c r="C1386" t="s">
        <v>8278</v>
      </c>
      <c r="D1386" t="s">
        <v>2793</v>
      </c>
      <c r="E1386">
        <v>17.399999999999999</v>
      </c>
    </row>
    <row r="1387" spans="1:5" x14ac:dyDescent="0.2">
      <c r="A1387" t="s">
        <v>8283</v>
      </c>
      <c r="B1387" t="s">
        <v>2814</v>
      </c>
      <c r="C1387" t="s">
        <v>8278</v>
      </c>
      <c r="D1387" t="s">
        <v>2793</v>
      </c>
      <c r="E1387">
        <v>47.9</v>
      </c>
    </row>
    <row r="1388" spans="1:5" x14ac:dyDescent="0.2">
      <c r="A1388" t="s">
        <v>8284</v>
      </c>
      <c r="B1388" t="s">
        <v>2816</v>
      </c>
      <c r="C1388" t="s">
        <v>8278</v>
      </c>
      <c r="D1388" t="s">
        <v>2793</v>
      </c>
      <c r="E1388">
        <v>50.9</v>
      </c>
    </row>
    <row r="1389" spans="1:5" x14ac:dyDescent="0.2">
      <c r="A1389" t="s">
        <v>8285</v>
      </c>
      <c r="B1389" t="s">
        <v>2818</v>
      </c>
      <c r="C1389" t="s">
        <v>8278</v>
      </c>
      <c r="D1389" t="s">
        <v>2793</v>
      </c>
      <c r="E1389">
        <v>63.6</v>
      </c>
    </row>
    <row r="1390" spans="1:5" x14ac:dyDescent="0.2">
      <c r="A1390" t="s">
        <v>8286</v>
      </c>
      <c r="B1390" t="s">
        <v>2820</v>
      </c>
      <c r="C1390" t="s">
        <v>8278</v>
      </c>
      <c r="D1390" t="s">
        <v>2793</v>
      </c>
      <c r="E1390">
        <v>70.5</v>
      </c>
    </row>
    <row r="1391" spans="1:5" x14ac:dyDescent="0.2">
      <c r="A1391" t="s">
        <v>8287</v>
      </c>
      <c r="B1391" t="s">
        <v>2822</v>
      </c>
      <c r="C1391" t="s">
        <v>8278</v>
      </c>
      <c r="D1391" t="s">
        <v>2793</v>
      </c>
      <c r="E1391" t="s">
        <v>2823</v>
      </c>
    </row>
    <row r="1392" spans="1:5" x14ac:dyDescent="0.2">
      <c r="A1392" t="s">
        <v>8288</v>
      </c>
      <c r="B1392" t="s">
        <v>2825</v>
      </c>
      <c r="C1392" t="s">
        <v>8278</v>
      </c>
      <c r="D1392" t="s">
        <v>2793</v>
      </c>
      <c r="E1392">
        <v>44.2</v>
      </c>
    </row>
    <row r="1393" spans="1:5" x14ac:dyDescent="0.2">
      <c r="A1393" t="s">
        <v>8289</v>
      </c>
      <c r="B1393" t="s">
        <v>2786</v>
      </c>
      <c r="C1393" t="s">
        <v>8278</v>
      </c>
      <c r="D1393" t="s">
        <v>2793</v>
      </c>
      <c r="E1393">
        <v>68.099999999999994</v>
      </c>
    </row>
    <row r="1394" spans="1:5" x14ac:dyDescent="0.2">
      <c r="A1394" t="s">
        <v>8290</v>
      </c>
      <c r="B1394" t="s">
        <v>2787</v>
      </c>
      <c r="C1394" t="s">
        <v>8278</v>
      </c>
      <c r="D1394" t="s">
        <v>2793</v>
      </c>
      <c r="E1394" t="s">
        <v>2823</v>
      </c>
    </row>
    <row r="1395" spans="1:5" x14ac:dyDescent="0.2">
      <c r="A1395" t="s">
        <v>8291</v>
      </c>
      <c r="B1395" t="s">
        <v>2829</v>
      </c>
      <c r="C1395" t="s">
        <v>8278</v>
      </c>
      <c r="D1395" t="s">
        <v>2793</v>
      </c>
      <c r="E1395">
        <v>47.4</v>
      </c>
    </row>
    <row r="1396" spans="1:5" x14ac:dyDescent="0.2">
      <c r="A1396" t="s">
        <v>8292</v>
      </c>
      <c r="B1396" t="s">
        <v>2831</v>
      </c>
      <c r="C1396" t="s">
        <v>8278</v>
      </c>
      <c r="D1396" t="s">
        <v>2793</v>
      </c>
      <c r="E1396">
        <v>47.1</v>
      </c>
    </row>
    <row r="1397" spans="1:5" x14ac:dyDescent="0.2">
      <c r="A1397" t="s">
        <v>8293</v>
      </c>
      <c r="B1397" t="s">
        <v>2833</v>
      </c>
      <c r="C1397" t="s">
        <v>8278</v>
      </c>
      <c r="D1397" t="s">
        <v>2793</v>
      </c>
      <c r="E1397" t="s">
        <v>2823</v>
      </c>
    </row>
    <row r="1398" spans="1:5" x14ac:dyDescent="0.2">
      <c r="A1398" t="s">
        <v>8294</v>
      </c>
      <c r="B1398" t="s">
        <v>2835</v>
      </c>
      <c r="C1398" t="s">
        <v>8278</v>
      </c>
      <c r="D1398" t="s">
        <v>2793</v>
      </c>
      <c r="E1398">
        <v>37.9</v>
      </c>
    </row>
    <row r="1399" spans="1:5" x14ac:dyDescent="0.2">
      <c r="A1399" t="s">
        <v>8295</v>
      </c>
      <c r="B1399" t="s">
        <v>2789</v>
      </c>
      <c r="C1399" t="s">
        <v>8278</v>
      </c>
      <c r="D1399" t="s">
        <v>2793</v>
      </c>
      <c r="E1399">
        <v>48.8</v>
      </c>
    </row>
    <row r="1400" spans="1:5" x14ac:dyDescent="0.2">
      <c r="A1400" t="s">
        <v>8296</v>
      </c>
      <c r="B1400" t="s">
        <v>2838</v>
      </c>
      <c r="C1400" t="s">
        <v>8278</v>
      </c>
      <c r="D1400" t="s">
        <v>2793</v>
      </c>
      <c r="E1400">
        <v>40.9</v>
      </c>
    </row>
    <row r="1401" spans="1:5" x14ac:dyDescent="0.2">
      <c r="A1401" t="s">
        <v>8297</v>
      </c>
      <c r="B1401" t="s">
        <v>2840</v>
      </c>
      <c r="C1401" t="s">
        <v>8278</v>
      </c>
      <c r="D1401" t="s">
        <v>2793</v>
      </c>
      <c r="E1401">
        <v>54.4</v>
      </c>
    </row>
    <row r="1402" spans="1:5" x14ac:dyDescent="0.2">
      <c r="A1402" t="s">
        <v>7443</v>
      </c>
      <c r="B1402" t="s">
        <v>2780</v>
      </c>
      <c r="C1402" t="s">
        <v>8278</v>
      </c>
      <c r="D1402" t="s">
        <v>2791</v>
      </c>
      <c r="E1402">
        <v>44.3</v>
      </c>
    </row>
    <row r="1403" spans="1:5" x14ac:dyDescent="0.2">
      <c r="A1403" t="s">
        <v>7444</v>
      </c>
      <c r="B1403" t="s">
        <v>2794</v>
      </c>
      <c r="C1403" t="s">
        <v>8278</v>
      </c>
      <c r="D1403" t="s">
        <v>2791</v>
      </c>
      <c r="E1403">
        <v>45.291334250343887</v>
      </c>
    </row>
    <row r="1404" spans="1:5" x14ac:dyDescent="0.2">
      <c r="A1404" t="s">
        <v>7445</v>
      </c>
      <c r="B1404" t="s">
        <v>2785</v>
      </c>
      <c r="C1404" t="s">
        <v>8278</v>
      </c>
      <c r="D1404" t="s">
        <v>2791</v>
      </c>
      <c r="E1404">
        <v>38.4</v>
      </c>
    </row>
    <row r="1405" spans="1:5" x14ac:dyDescent="0.2">
      <c r="A1405" t="s">
        <v>7446</v>
      </c>
      <c r="B1405" t="s">
        <v>2811</v>
      </c>
      <c r="C1405" t="s">
        <v>8278</v>
      </c>
      <c r="D1405" t="s">
        <v>2791</v>
      </c>
      <c r="E1405">
        <v>18.100000000000001</v>
      </c>
    </row>
    <row r="1406" spans="1:5" x14ac:dyDescent="0.2">
      <c r="A1406" t="s">
        <v>7447</v>
      </c>
      <c r="B1406" t="s">
        <v>2788</v>
      </c>
      <c r="C1406" t="s">
        <v>8278</v>
      </c>
      <c r="D1406" t="s">
        <v>2791</v>
      </c>
      <c r="E1406">
        <v>22.6</v>
      </c>
    </row>
    <row r="1407" spans="1:5" x14ac:dyDescent="0.2">
      <c r="A1407" t="s">
        <v>7448</v>
      </c>
      <c r="B1407" t="s">
        <v>2814</v>
      </c>
      <c r="C1407" t="s">
        <v>8278</v>
      </c>
      <c r="D1407" t="s">
        <v>2791</v>
      </c>
      <c r="E1407">
        <v>49.8</v>
      </c>
    </row>
    <row r="1408" spans="1:5" x14ac:dyDescent="0.2">
      <c r="A1408" t="s">
        <v>7449</v>
      </c>
      <c r="B1408" t="s">
        <v>2816</v>
      </c>
      <c r="C1408" t="s">
        <v>8278</v>
      </c>
      <c r="D1408" t="s">
        <v>2791</v>
      </c>
      <c r="E1408">
        <v>39.5</v>
      </c>
    </row>
    <row r="1409" spans="1:5" x14ac:dyDescent="0.2">
      <c r="A1409" t="s">
        <v>7450</v>
      </c>
      <c r="B1409" t="s">
        <v>2818</v>
      </c>
      <c r="C1409" t="s">
        <v>8278</v>
      </c>
      <c r="D1409" t="s">
        <v>2791</v>
      </c>
      <c r="E1409">
        <v>50.7</v>
      </c>
    </row>
    <row r="1410" spans="1:5" x14ac:dyDescent="0.2">
      <c r="A1410" t="s">
        <v>7451</v>
      </c>
      <c r="B1410" t="s">
        <v>2820</v>
      </c>
      <c r="C1410" t="s">
        <v>8278</v>
      </c>
      <c r="D1410" t="s">
        <v>2791</v>
      </c>
      <c r="E1410">
        <v>61.1</v>
      </c>
    </row>
    <row r="1411" spans="1:5" x14ac:dyDescent="0.2">
      <c r="A1411" t="s">
        <v>7452</v>
      </c>
      <c r="B1411" t="s">
        <v>2822</v>
      </c>
      <c r="C1411" t="s">
        <v>8278</v>
      </c>
      <c r="D1411" t="s">
        <v>2791</v>
      </c>
      <c r="E1411" t="s">
        <v>2823</v>
      </c>
    </row>
    <row r="1412" spans="1:5" x14ac:dyDescent="0.2">
      <c r="A1412" t="s">
        <v>7453</v>
      </c>
      <c r="B1412" t="s">
        <v>2825</v>
      </c>
      <c r="C1412" t="s">
        <v>8278</v>
      </c>
      <c r="D1412" t="s">
        <v>2791</v>
      </c>
      <c r="E1412">
        <v>42.3</v>
      </c>
    </row>
    <row r="1413" spans="1:5" x14ac:dyDescent="0.2">
      <c r="A1413" t="s">
        <v>7454</v>
      </c>
      <c r="B1413" t="s">
        <v>2786</v>
      </c>
      <c r="C1413" t="s">
        <v>8278</v>
      </c>
      <c r="D1413" t="s">
        <v>2791</v>
      </c>
      <c r="E1413">
        <v>62.5</v>
      </c>
    </row>
    <row r="1414" spans="1:5" x14ac:dyDescent="0.2">
      <c r="A1414" t="s">
        <v>9789</v>
      </c>
      <c r="B1414" t="s">
        <v>2787</v>
      </c>
      <c r="C1414" t="s">
        <v>8278</v>
      </c>
      <c r="D1414" t="s">
        <v>2791</v>
      </c>
      <c r="E1414">
        <v>53.9</v>
      </c>
    </row>
    <row r="1415" spans="1:5" x14ac:dyDescent="0.2">
      <c r="A1415" t="s">
        <v>9790</v>
      </c>
      <c r="B1415" t="s">
        <v>2829</v>
      </c>
      <c r="C1415" t="s">
        <v>8278</v>
      </c>
      <c r="D1415" t="s">
        <v>2791</v>
      </c>
      <c r="E1415">
        <v>60.6</v>
      </c>
    </row>
    <row r="1416" spans="1:5" x14ac:dyDescent="0.2">
      <c r="A1416" t="s">
        <v>9791</v>
      </c>
      <c r="B1416" t="s">
        <v>2831</v>
      </c>
      <c r="C1416" t="s">
        <v>8278</v>
      </c>
      <c r="D1416" t="s">
        <v>2791</v>
      </c>
      <c r="E1416">
        <v>39.299999999999997</v>
      </c>
    </row>
    <row r="1417" spans="1:5" x14ac:dyDescent="0.2">
      <c r="A1417" t="s">
        <v>9792</v>
      </c>
      <c r="B1417" t="s">
        <v>2833</v>
      </c>
      <c r="C1417" t="s">
        <v>8278</v>
      </c>
      <c r="D1417" t="s">
        <v>2791</v>
      </c>
      <c r="E1417" t="s">
        <v>2823</v>
      </c>
    </row>
    <row r="1418" spans="1:5" x14ac:dyDescent="0.2">
      <c r="A1418" t="s">
        <v>9793</v>
      </c>
      <c r="B1418" t="s">
        <v>2835</v>
      </c>
      <c r="C1418" t="s">
        <v>8278</v>
      </c>
      <c r="D1418" t="s">
        <v>2791</v>
      </c>
      <c r="E1418">
        <v>35.200000000000003</v>
      </c>
    </row>
    <row r="1419" spans="1:5" x14ac:dyDescent="0.2">
      <c r="A1419" t="s">
        <v>9794</v>
      </c>
      <c r="B1419" t="s">
        <v>2789</v>
      </c>
      <c r="C1419" t="s">
        <v>8278</v>
      </c>
      <c r="D1419" t="s">
        <v>2791</v>
      </c>
      <c r="E1419">
        <v>42.8</v>
      </c>
    </row>
    <row r="1420" spans="1:5" x14ac:dyDescent="0.2">
      <c r="A1420" t="s">
        <v>9795</v>
      </c>
      <c r="B1420" t="s">
        <v>2838</v>
      </c>
      <c r="C1420" t="s">
        <v>8278</v>
      </c>
      <c r="D1420" t="s">
        <v>2791</v>
      </c>
      <c r="E1420">
        <v>46.9</v>
      </c>
    </row>
    <row r="1421" spans="1:5" x14ac:dyDescent="0.2">
      <c r="A1421" t="s">
        <v>9796</v>
      </c>
      <c r="B1421" t="s">
        <v>2840</v>
      </c>
      <c r="C1421" t="s">
        <v>8278</v>
      </c>
      <c r="D1421" t="s">
        <v>2791</v>
      </c>
      <c r="E1421">
        <v>50</v>
      </c>
    </row>
    <row r="1422" spans="1:5" x14ac:dyDescent="0.2">
      <c r="A1422" t="s">
        <v>5768</v>
      </c>
      <c r="B1422" t="s">
        <v>2780</v>
      </c>
      <c r="C1422" t="s">
        <v>8278</v>
      </c>
      <c r="D1422" t="s">
        <v>2792</v>
      </c>
      <c r="E1422">
        <v>43.1</v>
      </c>
    </row>
    <row r="1423" spans="1:5" x14ac:dyDescent="0.2">
      <c r="A1423" t="s">
        <v>5769</v>
      </c>
      <c r="B1423" t="s">
        <v>2794</v>
      </c>
      <c r="C1423" t="s">
        <v>8278</v>
      </c>
      <c r="D1423" t="s">
        <v>2792</v>
      </c>
      <c r="E1423">
        <v>46.308349769888238</v>
      </c>
    </row>
    <row r="1424" spans="1:5" x14ac:dyDescent="0.2">
      <c r="A1424" t="s">
        <v>5770</v>
      </c>
      <c r="B1424" t="s">
        <v>2785</v>
      </c>
      <c r="C1424" t="s">
        <v>8278</v>
      </c>
      <c r="D1424" t="s">
        <v>2792</v>
      </c>
      <c r="E1424">
        <v>38.5</v>
      </c>
    </row>
    <row r="1425" spans="1:5" x14ac:dyDescent="0.2">
      <c r="A1425" t="s">
        <v>5771</v>
      </c>
      <c r="B1425" t="s">
        <v>2811</v>
      </c>
      <c r="C1425" t="s">
        <v>8278</v>
      </c>
      <c r="D1425" t="s">
        <v>2792</v>
      </c>
      <c r="E1425">
        <v>26.8</v>
      </c>
    </row>
    <row r="1426" spans="1:5" x14ac:dyDescent="0.2">
      <c r="A1426" t="s">
        <v>8635</v>
      </c>
      <c r="B1426" t="s">
        <v>2788</v>
      </c>
      <c r="C1426" t="s">
        <v>8278</v>
      </c>
      <c r="D1426" t="s">
        <v>2792</v>
      </c>
      <c r="E1426">
        <v>29.6</v>
      </c>
    </row>
    <row r="1427" spans="1:5" x14ac:dyDescent="0.2">
      <c r="A1427" t="s">
        <v>8636</v>
      </c>
      <c r="B1427" t="s">
        <v>2814</v>
      </c>
      <c r="C1427" t="s">
        <v>8278</v>
      </c>
      <c r="D1427" t="s">
        <v>2792</v>
      </c>
      <c r="E1427">
        <v>43</v>
      </c>
    </row>
    <row r="1428" spans="1:5" x14ac:dyDescent="0.2">
      <c r="A1428" t="s">
        <v>8637</v>
      </c>
      <c r="B1428" t="s">
        <v>2816</v>
      </c>
      <c r="C1428" t="s">
        <v>8278</v>
      </c>
      <c r="D1428" t="s">
        <v>2792</v>
      </c>
      <c r="E1428">
        <v>44.2</v>
      </c>
    </row>
    <row r="1429" spans="1:5" x14ac:dyDescent="0.2">
      <c r="A1429" t="s">
        <v>8638</v>
      </c>
      <c r="B1429" t="s">
        <v>2818</v>
      </c>
      <c r="C1429" t="s">
        <v>8278</v>
      </c>
      <c r="D1429" t="s">
        <v>2792</v>
      </c>
      <c r="E1429">
        <v>55.2</v>
      </c>
    </row>
    <row r="1430" spans="1:5" x14ac:dyDescent="0.2">
      <c r="A1430" t="s">
        <v>8639</v>
      </c>
      <c r="B1430" t="s">
        <v>2820</v>
      </c>
      <c r="C1430" t="s">
        <v>8278</v>
      </c>
      <c r="D1430" t="s">
        <v>2792</v>
      </c>
      <c r="E1430">
        <v>52.9</v>
      </c>
    </row>
    <row r="1431" spans="1:5" x14ac:dyDescent="0.2">
      <c r="A1431" t="s">
        <v>8640</v>
      </c>
      <c r="B1431" t="s">
        <v>2822</v>
      </c>
      <c r="C1431" t="s">
        <v>8278</v>
      </c>
      <c r="D1431" t="s">
        <v>2792</v>
      </c>
      <c r="E1431" t="s">
        <v>2823</v>
      </c>
    </row>
    <row r="1432" spans="1:5" x14ac:dyDescent="0.2">
      <c r="A1432" t="s">
        <v>8641</v>
      </c>
      <c r="B1432" t="s">
        <v>2825</v>
      </c>
      <c r="C1432" t="s">
        <v>8278</v>
      </c>
      <c r="D1432" t="s">
        <v>2792</v>
      </c>
      <c r="E1432">
        <v>42.4</v>
      </c>
    </row>
    <row r="1433" spans="1:5" x14ac:dyDescent="0.2">
      <c r="A1433" t="s">
        <v>8642</v>
      </c>
      <c r="B1433" t="s">
        <v>2786</v>
      </c>
      <c r="C1433" t="s">
        <v>8278</v>
      </c>
      <c r="D1433" t="s">
        <v>2792</v>
      </c>
      <c r="E1433">
        <v>53.3</v>
      </c>
    </row>
    <row r="1434" spans="1:5" x14ac:dyDescent="0.2">
      <c r="A1434" t="s">
        <v>8643</v>
      </c>
      <c r="B1434" t="s">
        <v>2787</v>
      </c>
      <c r="C1434" t="s">
        <v>8278</v>
      </c>
      <c r="D1434" t="s">
        <v>2792</v>
      </c>
      <c r="E1434">
        <v>52.6</v>
      </c>
    </row>
    <row r="1435" spans="1:5" x14ac:dyDescent="0.2">
      <c r="A1435" t="s">
        <v>8644</v>
      </c>
      <c r="B1435" t="s">
        <v>2829</v>
      </c>
      <c r="C1435" t="s">
        <v>8278</v>
      </c>
      <c r="D1435" t="s">
        <v>2792</v>
      </c>
      <c r="E1435">
        <v>59.1</v>
      </c>
    </row>
    <row r="1436" spans="1:5" x14ac:dyDescent="0.2">
      <c r="A1436" t="s">
        <v>8645</v>
      </c>
      <c r="B1436" t="s">
        <v>2831</v>
      </c>
      <c r="C1436" t="s">
        <v>8278</v>
      </c>
      <c r="D1436" t="s">
        <v>2792</v>
      </c>
      <c r="E1436">
        <v>48.3</v>
      </c>
    </row>
    <row r="1437" spans="1:5" x14ac:dyDescent="0.2">
      <c r="A1437" t="s">
        <v>8646</v>
      </c>
      <c r="B1437" t="s">
        <v>2833</v>
      </c>
      <c r="C1437" t="s">
        <v>8278</v>
      </c>
      <c r="D1437" t="s">
        <v>2792</v>
      </c>
      <c r="E1437">
        <v>46</v>
      </c>
    </row>
    <row r="1438" spans="1:5" x14ac:dyDescent="0.2">
      <c r="A1438" t="s">
        <v>8647</v>
      </c>
      <c r="B1438" t="s">
        <v>2835</v>
      </c>
      <c r="C1438" t="s">
        <v>8278</v>
      </c>
      <c r="D1438" t="s">
        <v>2792</v>
      </c>
      <c r="E1438">
        <v>52</v>
      </c>
    </row>
    <row r="1439" spans="1:5" x14ac:dyDescent="0.2">
      <c r="A1439" t="s">
        <v>8648</v>
      </c>
      <c r="B1439" t="s">
        <v>2789</v>
      </c>
      <c r="C1439" t="s">
        <v>8278</v>
      </c>
      <c r="D1439" t="s">
        <v>2792</v>
      </c>
      <c r="E1439">
        <v>44.3</v>
      </c>
    </row>
    <row r="1440" spans="1:5" x14ac:dyDescent="0.2">
      <c r="A1440" t="s">
        <v>8649</v>
      </c>
      <c r="B1440" t="s">
        <v>2838</v>
      </c>
      <c r="C1440" t="s">
        <v>8278</v>
      </c>
      <c r="D1440" t="s">
        <v>2792</v>
      </c>
      <c r="E1440">
        <v>42.3</v>
      </c>
    </row>
    <row r="1441" spans="1:5" x14ac:dyDescent="0.2">
      <c r="A1441" t="s">
        <v>8650</v>
      </c>
      <c r="B1441" t="s">
        <v>2840</v>
      </c>
      <c r="C1441" t="s">
        <v>8278</v>
      </c>
      <c r="D1441" t="s">
        <v>2792</v>
      </c>
      <c r="E1441">
        <v>56.9</v>
      </c>
    </row>
    <row r="1442" spans="1:5" x14ac:dyDescent="0.2">
      <c r="A1442" t="s">
        <v>8298</v>
      </c>
      <c r="B1442" t="s">
        <v>2780</v>
      </c>
      <c r="C1442" t="s">
        <v>8299</v>
      </c>
      <c r="D1442" t="s">
        <v>2793</v>
      </c>
      <c r="E1442">
        <v>57.3</v>
      </c>
    </row>
    <row r="1443" spans="1:5" x14ac:dyDescent="0.2">
      <c r="A1443" t="s">
        <v>8300</v>
      </c>
      <c r="B1443" t="s">
        <v>2794</v>
      </c>
      <c r="C1443" t="s">
        <v>8299</v>
      </c>
      <c r="D1443" t="s">
        <v>2793</v>
      </c>
      <c r="E1443">
        <v>47.76702412868633</v>
      </c>
    </row>
    <row r="1444" spans="1:5" x14ac:dyDescent="0.2">
      <c r="A1444" t="s">
        <v>8301</v>
      </c>
      <c r="B1444" t="s">
        <v>2785</v>
      </c>
      <c r="C1444" t="s">
        <v>8299</v>
      </c>
      <c r="D1444" t="s">
        <v>2793</v>
      </c>
      <c r="E1444">
        <v>36.4</v>
      </c>
    </row>
    <row r="1445" spans="1:5" x14ac:dyDescent="0.2">
      <c r="A1445" t="s">
        <v>8302</v>
      </c>
      <c r="B1445" t="s">
        <v>2811</v>
      </c>
      <c r="C1445" t="s">
        <v>8299</v>
      </c>
      <c r="D1445" t="s">
        <v>2793</v>
      </c>
      <c r="E1445">
        <v>29.3</v>
      </c>
    </row>
    <row r="1446" spans="1:5" x14ac:dyDescent="0.2">
      <c r="A1446" t="s">
        <v>8303</v>
      </c>
      <c r="B1446" t="s">
        <v>2788</v>
      </c>
      <c r="C1446" t="s">
        <v>8299</v>
      </c>
      <c r="D1446" t="s">
        <v>2793</v>
      </c>
      <c r="E1446">
        <v>8.1999999999999993</v>
      </c>
    </row>
    <row r="1447" spans="1:5" x14ac:dyDescent="0.2">
      <c r="A1447" t="s">
        <v>8304</v>
      </c>
      <c r="B1447" t="s">
        <v>2814</v>
      </c>
      <c r="C1447" t="s">
        <v>8299</v>
      </c>
      <c r="D1447" t="s">
        <v>2793</v>
      </c>
      <c r="E1447">
        <v>67.3</v>
      </c>
    </row>
    <row r="1448" spans="1:5" x14ac:dyDescent="0.2">
      <c r="A1448" t="s">
        <v>8305</v>
      </c>
      <c r="B1448" t="s">
        <v>2816</v>
      </c>
      <c r="C1448" t="s">
        <v>8299</v>
      </c>
      <c r="D1448" t="s">
        <v>2793</v>
      </c>
      <c r="E1448">
        <v>45.1</v>
      </c>
    </row>
    <row r="1449" spans="1:5" x14ac:dyDescent="0.2">
      <c r="A1449" t="s">
        <v>8306</v>
      </c>
      <c r="B1449" t="s">
        <v>2818</v>
      </c>
      <c r="C1449" t="s">
        <v>8299</v>
      </c>
      <c r="D1449" t="s">
        <v>2793</v>
      </c>
      <c r="E1449">
        <v>64.599999999999994</v>
      </c>
    </row>
    <row r="1450" spans="1:5" x14ac:dyDescent="0.2">
      <c r="A1450" t="s">
        <v>8307</v>
      </c>
      <c r="B1450" t="s">
        <v>2820</v>
      </c>
      <c r="C1450" t="s">
        <v>8299</v>
      </c>
      <c r="D1450" t="s">
        <v>2793</v>
      </c>
      <c r="E1450">
        <v>58</v>
      </c>
    </row>
    <row r="1451" spans="1:5" x14ac:dyDescent="0.2">
      <c r="A1451" t="s">
        <v>8308</v>
      </c>
      <c r="B1451" t="s">
        <v>2822</v>
      </c>
      <c r="C1451" t="s">
        <v>8299</v>
      </c>
      <c r="D1451" t="s">
        <v>2793</v>
      </c>
      <c r="E1451" t="s">
        <v>2823</v>
      </c>
    </row>
    <row r="1452" spans="1:5" x14ac:dyDescent="0.2">
      <c r="A1452" t="s">
        <v>8309</v>
      </c>
      <c r="B1452" t="s">
        <v>2825</v>
      </c>
      <c r="C1452" t="s">
        <v>8299</v>
      </c>
      <c r="D1452" t="s">
        <v>2793</v>
      </c>
      <c r="E1452">
        <v>39.4</v>
      </c>
    </row>
    <row r="1453" spans="1:5" x14ac:dyDescent="0.2">
      <c r="A1453" t="s">
        <v>8310</v>
      </c>
      <c r="B1453" t="s">
        <v>2786</v>
      </c>
      <c r="C1453" t="s">
        <v>8299</v>
      </c>
      <c r="D1453" t="s">
        <v>2793</v>
      </c>
      <c r="E1453">
        <v>94.4</v>
      </c>
    </row>
    <row r="1454" spans="1:5" x14ac:dyDescent="0.2">
      <c r="A1454" t="s">
        <v>8311</v>
      </c>
      <c r="B1454" t="s">
        <v>2787</v>
      </c>
      <c r="C1454" t="s">
        <v>8299</v>
      </c>
      <c r="D1454" t="s">
        <v>2793</v>
      </c>
      <c r="E1454" t="s">
        <v>2823</v>
      </c>
    </row>
    <row r="1455" spans="1:5" x14ac:dyDescent="0.2">
      <c r="A1455" t="s">
        <v>8312</v>
      </c>
      <c r="B1455" t="s">
        <v>2829</v>
      </c>
      <c r="C1455" t="s">
        <v>8299</v>
      </c>
      <c r="D1455" t="s">
        <v>2793</v>
      </c>
      <c r="E1455">
        <v>56.2</v>
      </c>
    </row>
    <row r="1456" spans="1:5" x14ac:dyDescent="0.2">
      <c r="A1456" t="s">
        <v>8313</v>
      </c>
      <c r="B1456" t="s">
        <v>2831</v>
      </c>
      <c r="C1456" t="s">
        <v>8299</v>
      </c>
      <c r="D1456" t="s">
        <v>2793</v>
      </c>
      <c r="E1456">
        <v>53.5</v>
      </c>
    </row>
    <row r="1457" spans="1:5" x14ac:dyDescent="0.2">
      <c r="A1457" t="s">
        <v>8314</v>
      </c>
      <c r="B1457" t="s">
        <v>2833</v>
      </c>
      <c r="C1457" t="s">
        <v>8299</v>
      </c>
      <c r="D1457" t="s">
        <v>2793</v>
      </c>
      <c r="E1457" t="s">
        <v>2823</v>
      </c>
    </row>
    <row r="1458" spans="1:5" x14ac:dyDescent="0.2">
      <c r="A1458" t="s">
        <v>8315</v>
      </c>
      <c r="B1458" t="s">
        <v>2835</v>
      </c>
      <c r="C1458" t="s">
        <v>8299</v>
      </c>
      <c r="D1458" t="s">
        <v>2793</v>
      </c>
      <c r="E1458">
        <v>46.2</v>
      </c>
    </row>
    <row r="1459" spans="1:5" x14ac:dyDescent="0.2">
      <c r="A1459" t="s">
        <v>8316</v>
      </c>
      <c r="B1459" t="s">
        <v>2789</v>
      </c>
      <c r="C1459" t="s">
        <v>8299</v>
      </c>
      <c r="D1459" t="s">
        <v>2793</v>
      </c>
      <c r="E1459">
        <v>46.5</v>
      </c>
    </row>
    <row r="1460" spans="1:5" x14ac:dyDescent="0.2">
      <c r="A1460" t="s">
        <v>8317</v>
      </c>
      <c r="B1460" t="s">
        <v>2838</v>
      </c>
      <c r="C1460" t="s">
        <v>8299</v>
      </c>
      <c r="D1460" t="s">
        <v>2793</v>
      </c>
      <c r="E1460">
        <v>39.700000000000003</v>
      </c>
    </row>
    <row r="1461" spans="1:5" x14ac:dyDescent="0.2">
      <c r="A1461" t="s">
        <v>8318</v>
      </c>
      <c r="B1461" t="s">
        <v>2840</v>
      </c>
      <c r="C1461" t="s">
        <v>8299</v>
      </c>
      <c r="D1461" t="s">
        <v>2793</v>
      </c>
      <c r="E1461">
        <v>67.3</v>
      </c>
    </row>
    <row r="1462" spans="1:5" x14ac:dyDescent="0.2">
      <c r="A1462" t="s">
        <v>9797</v>
      </c>
      <c r="B1462" t="s">
        <v>2780</v>
      </c>
      <c r="C1462" t="s">
        <v>8299</v>
      </c>
      <c r="D1462" t="s">
        <v>2791</v>
      </c>
      <c r="E1462">
        <v>55.9</v>
      </c>
    </row>
    <row r="1463" spans="1:5" x14ac:dyDescent="0.2">
      <c r="A1463" t="s">
        <v>9798</v>
      </c>
      <c r="B1463" t="s">
        <v>2794</v>
      </c>
      <c r="C1463" t="s">
        <v>8299</v>
      </c>
      <c r="D1463" t="s">
        <v>2791</v>
      </c>
      <c r="E1463">
        <v>49.468913342503441</v>
      </c>
    </row>
    <row r="1464" spans="1:5" x14ac:dyDescent="0.2">
      <c r="A1464" t="s">
        <v>9799</v>
      </c>
      <c r="B1464" t="s">
        <v>2785</v>
      </c>
      <c r="C1464" t="s">
        <v>8299</v>
      </c>
      <c r="D1464" t="s">
        <v>2791</v>
      </c>
      <c r="E1464">
        <v>36.200000000000003</v>
      </c>
    </row>
    <row r="1465" spans="1:5" x14ac:dyDescent="0.2">
      <c r="A1465" t="s">
        <v>9800</v>
      </c>
      <c r="B1465" t="s">
        <v>2811</v>
      </c>
      <c r="C1465" t="s">
        <v>8299</v>
      </c>
      <c r="D1465" t="s">
        <v>2791</v>
      </c>
      <c r="E1465">
        <v>12.4</v>
      </c>
    </row>
    <row r="1466" spans="1:5" x14ac:dyDescent="0.2">
      <c r="A1466" t="s">
        <v>9801</v>
      </c>
      <c r="B1466" t="s">
        <v>2788</v>
      </c>
      <c r="C1466" t="s">
        <v>8299</v>
      </c>
      <c r="D1466" t="s">
        <v>2791</v>
      </c>
      <c r="E1466">
        <v>16.600000000000001</v>
      </c>
    </row>
    <row r="1467" spans="1:5" x14ac:dyDescent="0.2">
      <c r="A1467" t="s">
        <v>9802</v>
      </c>
      <c r="B1467" t="s">
        <v>2814</v>
      </c>
      <c r="C1467" t="s">
        <v>8299</v>
      </c>
      <c r="D1467" t="s">
        <v>2791</v>
      </c>
      <c r="E1467">
        <v>66.099999999999994</v>
      </c>
    </row>
    <row r="1468" spans="1:5" x14ac:dyDescent="0.2">
      <c r="A1468" t="s">
        <v>9803</v>
      </c>
      <c r="B1468" t="s">
        <v>2816</v>
      </c>
      <c r="C1468" t="s">
        <v>8299</v>
      </c>
      <c r="D1468" t="s">
        <v>2791</v>
      </c>
      <c r="E1468">
        <v>28.2</v>
      </c>
    </row>
    <row r="1469" spans="1:5" x14ac:dyDescent="0.2">
      <c r="A1469" t="s">
        <v>9804</v>
      </c>
      <c r="B1469" t="s">
        <v>2818</v>
      </c>
      <c r="C1469" t="s">
        <v>8299</v>
      </c>
      <c r="D1469" t="s">
        <v>2791</v>
      </c>
      <c r="E1469">
        <v>52.6</v>
      </c>
    </row>
    <row r="1470" spans="1:5" x14ac:dyDescent="0.2">
      <c r="A1470" t="s">
        <v>9805</v>
      </c>
      <c r="B1470" t="s">
        <v>2820</v>
      </c>
      <c r="C1470" t="s">
        <v>8299</v>
      </c>
      <c r="D1470" t="s">
        <v>2791</v>
      </c>
      <c r="E1470">
        <v>64.900000000000006</v>
      </c>
    </row>
    <row r="1471" spans="1:5" x14ac:dyDescent="0.2">
      <c r="A1471" t="s">
        <v>9806</v>
      </c>
      <c r="B1471" t="s">
        <v>2822</v>
      </c>
      <c r="C1471" t="s">
        <v>8299</v>
      </c>
      <c r="D1471" t="s">
        <v>2791</v>
      </c>
      <c r="E1471" t="s">
        <v>2823</v>
      </c>
    </row>
    <row r="1472" spans="1:5" x14ac:dyDescent="0.2">
      <c r="A1472" t="s">
        <v>9807</v>
      </c>
      <c r="B1472" t="s">
        <v>2825</v>
      </c>
      <c r="C1472" t="s">
        <v>8299</v>
      </c>
      <c r="D1472" t="s">
        <v>2791</v>
      </c>
      <c r="E1472">
        <v>37.1</v>
      </c>
    </row>
    <row r="1473" spans="1:5" x14ac:dyDescent="0.2">
      <c r="A1473" t="s">
        <v>9808</v>
      </c>
      <c r="B1473" t="s">
        <v>2786</v>
      </c>
      <c r="C1473" t="s">
        <v>8299</v>
      </c>
      <c r="D1473" t="s">
        <v>2791</v>
      </c>
      <c r="E1473">
        <v>109.6</v>
      </c>
    </row>
    <row r="1474" spans="1:5" x14ac:dyDescent="0.2">
      <c r="A1474" t="s">
        <v>9809</v>
      </c>
      <c r="B1474" t="s">
        <v>2787</v>
      </c>
      <c r="C1474" t="s">
        <v>8299</v>
      </c>
      <c r="D1474" t="s">
        <v>2791</v>
      </c>
      <c r="E1474">
        <v>44.4</v>
      </c>
    </row>
    <row r="1475" spans="1:5" x14ac:dyDescent="0.2">
      <c r="A1475" t="s">
        <v>9810</v>
      </c>
      <c r="B1475" t="s">
        <v>2829</v>
      </c>
      <c r="C1475" t="s">
        <v>8299</v>
      </c>
      <c r="D1475" t="s">
        <v>2791</v>
      </c>
      <c r="E1475">
        <v>94.7</v>
      </c>
    </row>
    <row r="1476" spans="1:5" x14ac:dyDescent="0.2">
      <c r="A1476" t="s">
        <v>9811</v>
      </c>
      <c r="B1476" t="s">
        <v>2831</v>
      </c>
      <c r="C1476" t="s">
        <v>8299</v>
      </c>
      <c r="D1476" t="s">
        <v>2791</v>
      </c>
      <c r="E1476">
        <v>45.9</v>
      </c>
    </row>
    <row r="1477" spans="1:5" x14ac:dyDescent="0.2">
      <c r="A1477" t="s">
        <v>9812</v>
      </c>
      <c r="B1477" t="s">
        <v>2833</v>
      </c>
      <c r="C1477" t="s">
        <v>8299</v>
      </c>
      <c r="D1477" t="s">
        <v>2791</v>
      </c>
      <c r="E1477" t="s">
        <v>2823</v>
      </c>
    </row>
    <row r="1478" spans="1:5" x14ac:dyDescent="0.2">
      <c r="A1478" t="s">
        <v>9813</v>
      </c>
      <c r="B1478" t="s">
        <v>2835</v>
      </c>
      <c r="C1478" t="s">
        <v>8299</v>
      </c>
      <c r="D1478" t="s">
        <v>2791</v>
      </c>
      <c r="E1478">
        <v>36.700000000000003</v>
      </c>
    </row>
    <row r="1479" spans="1:5" x14ac:dyDescent="0.2">
      <c r="A1479" t="s">
        <v>9814</v>
      </c>
      <c r="B1479" t="s">
        <v>2789</v>
      </c>
      <c r="C1479" t="s">
        <v>8299</v>
      </c>
      <c r="D1479" t="s">
        <v>2791</v>
      </c>
      <c r="E1479">
        <v>39.6</v>
      </c>
    </row>
    <row r="1480" spans="1:5" x14ac:dyDescent="0.2">
      <c r="A1480" t="s">
        <v>9815</v>
      </c>
      <c r="B1480" t="s">
        <v>2838</v>
      </c>
      <c r="C1480" t="s">
        <v>8299</v>
      </c>
      <c r="D1480" t="s">
        <v>2791</v>
      </c>
      <c r="E1480">
        <v>53.4</v>
      </c>
    </row>
    <row r="1481" spans="1:5" x14ac:dyDescent="0.2">
      <c r="A1481" t="s">
        <v>9816</v>
      </c>
      <c r="B1481" t="s">
        <v>2840</v>
      </c>
      <c r="C1481" t="s">
        <v>8299</v>
      </c>
      <c r="D1481" t="s">
        <v>2791</v>
      </c>
      <c r="E1481">
        <v>59</v>
      </c>
    </row>
    <row r="1482" spans="1:5" x14ac:dyDescent="0.2">
      <c r="A1482" t="s">
        <v>8651</v>
      </c>
      <c r="B1482" t="s">
        <v>2780</v>
      </c>
      <c r="C1482" t="s">
        <v>8299</v>
      </c>
      <c r="D1482" t="s">
        <v>2792</v>
      </c>
      <c r="E1482">
        <v>53.6</v>
      </c>
    </row>
    <row r="1483" spans="1:5" x14ac:dyDescent="0.2">
      <c r="A1483" t="s">
        <v>8652</v>
      </c>
      <c r="B1483" t="s">
        <v>2794</v>
      </c>
      <c r="C1483" t="s">
        <v>8299</v>
      </c>
      <c r="D1483" t="s">
        <v>2792</v>
      </c>
      <c r="E1483">
        <v>50.880473372781069</v>
      </c>
    </row>
    <row r="1484" spans="1:5" x14ac:dyDescent="0.2">
      <c r="A1484" t="s">
        <v>8653</v>
      </c>
      <c r="B1484" t="s">
        <v>2785</v>
      </c>
      <c r="C1484" t="s">
        <v>8299</v>
      </c>
      <c r="D1484" t="s">
        <v>2792</v>
      </c>
      <c r="E1484">
        <v>53.6</v>
      </c>
    </row>
    <row r="1485" spans="1:5" x14ac:dyDescent="0.2">
      <c r="A1485" t="s">
        <v>8654</v>
      </c>
      <c r="B1485" t="s">
        <v>2811</v>
      </c>
      <c r="C1485" t="s">
        <v>8299</v>
      </c>
      <c r="D1485" t="s">
        <v>2792</v>
      </c>
      <c r="E1485">
        <v>32.700000000000003</v>
      </c>
    </row>
    <row r="1486" spans="1:5" x14ac:dyDescent="0.2">
      <c r="A1486" t="s">
        <v>8655</v>
      </c>
      <c r="B1486" t="s">
        <v>2788</v>
      </c>
      <c r="C1486" t="s">
        <v>8299</v>
      </c>
      <c r="D1486" t="s">
        <v>2792</v>
      </c>
      <c r="E1486">
        <v>33.200000000000003</v>
      </c>
    </row>
    <row r="1487" spans="1:5" x14ac:dyDescent="0.2">
      <c r="A1487" t="s">
        <v>8656</v>
      </c>
      <c r="B1487" t="s">
        <v>2814</v>
      </c>
      <c r="C1487" t="s">
        <v>8299</v>
      </c>
      <c r="D1487" t="s">
        <v>2792</v>
      </c>
      <c r="E1487">
        <v>45</v>
      </c>
    </row>
    <row r="1488" spans="1:5" x14ac:dyDescent="0.2">
      <c r="A1488" t="s">
        <v>8657</v>
      </c>
      <c r="B1488" t="s">
        <v>2816</v>
      </c>
      <c r="C1488" t="s">
        <v>8299</v>
      </c>
      <c r="D1488" t="s">
        <v>2792</v>
      </c>
      <c r="E1488">
        <v>20.3</v>
      </c>
    </row>
    <row r="1489" spans="1:5" x14ac:dyDescent="0.2">
      <c r="A1489" t="s">
        <v>8658</v>
      </c>
      <c r="B1489" t="s">
        <v>2818</v>
      </c>
      <c r="C1489" t="s">
        <v>8299</v>
      </c>
      <c r="D1489" t="s">
        <v>2792</v>
      </c>
      <c r="E1489">
        <v>56</v>
      </c>
    </row>
    <row r="1490" spans="1:5" x14ac:dyDescent="0.2">
      <c r="A1490" t="s">
        <v>8659</v>
      </c>
      <c r="B1490" t="s">
        <v>2820</v>
      </c>
      <c r="C1490" t="s">
        <v>8299</v>
      </c>
      <c r="D1490" t="s">
        <v>2792</v>
      </c>
      <c r="E1490">
        <v>50</v>
      </c>
    </row>
    <row r="1491" spans="1:5" x14ac:dyDescent="0.2">
      <c r="A1491" t="s">
        <v>8660</v>
      </c>
      <c r="B1491" t="s">
        <v>2822</v>
      </c>
      <c r="C1491" t="s">
        <v>8299</v>
      </c>
      <c r="D1491" t="s">
        <v>2792</v>
      </c>
      <c r="E1491" t="s">
        <v>2823</v>
      </c>
    </row>
    <row r="1492" spans="1:5" x14ac:dyDescent="0.2">
      <c r="A1492" t="s">
        <v>8661</v>
      </c>
      <c r="B1492" t="s">
        <v>2825</v>
      </c>
      <c r="C1492" t="s">
        <v>8299</v>
      </c>
      <c r="D1492" t="s">
        <v>2792</v>
      </c>
      <c r="E1492">
        <v>35.9</v>
      </c>
    </row>
    <row r="1493" spans="1:5" x14ac:dyDescent="0.2">
      <c r="A1493" t="s">
        <v>8662</v>
      </c>
      <c r="B1493" t="s">
        <v>2786</v>
      </c>
      <c r="C1493" t="s">
        <v>8299</v>
      </c>
      <c r="D1493" t="s">
        <v>2792</v>
      </c>
      <c r="E1493">
        <v>92.6</v>
      </c>
    </row>
    <row r="1494" spans="1:5" x14ac:dyDescent="0.2">
      <c r="A1494" t="s">
        <v>8663</v>
      </c>
      <c r="B1494" t="s">
        <v>2787</v>
      </c>
      <c r="C1494" t="s">
        <v>8299</v>
      </c>
      <c r="D1494" t="s">
        <v>2792</v>
      </c>
      <c r="E1494">
        <v>45.6</v>
      </c>
    </row>
    <row r="1495" spans="1:5" x14ac:dyDescent="0.2">
      <c r="A1495" t="s">
        <v>8664</v>
      </c>
      <c r="B1495" t="s">
        <v>2829</v>
      </c>
      <c r="C1495" t="s">
        <v>8299</v>
      </c>
      <c r="D1495" t="s">
        <v>2792</v>
      </c>
      <c r="E1495">
        <v>75.3</v>
      </c>
    </row>
    <row r="1496" spans="1:5" x14ac:dyDescent="0.2">
      <c r="A1496" t="s">
        <v>8665</v>
      </c>
      <c r="B1496" t="s">
        <v>2831</v>
      </c>
      <c r="C1496" t="s">
        <v>8299</v>
      </c>
      <c r="D1496" t="s">
        <v>2792</v>
      </c>
      <c r="E1496">
        <v>64.5</v>
      </c>
    </row>
    <row r="1497" spans="1:5" x14ac:dyDescent="0.2">
      <c r="A1497" t="s">
        <v>8666</v>
      </c>
      <c r="B1497" t="s">
        <v>2833</v>
      </c>
      <c r="C1497" t="s">
        <v>8299</v>
      </c>
      <c r="D1497" t="s">
        <v>2792</v>
      </c>
      <c r="E1497">
        <v>56.1</v>
      </c>
    </row>
    <row r="1498" spans="1:5" x14ac:dyDescent="0.2">
      <c r="A1498" t="s">
        <v>8667</v>
      </c>
      <c r="B1498" t="s">
        <v>2835</v>
      </c>
      <c r="C1498" t="s">
        <v>8299</v>
      </c>
      <c r="D1498" t="s">
        <v>2792</v>
      </c>
      <c r="E1498">
        <v>49.2</v>
      </c>
    </row>
    <row r="1499" spans="1:5" x14ac:dyDescent="0.2">
      <c r="A1499" t="s">
        <v>8668</v>
      </c>
      <c r="B1499" t="s">
        <v>2789</v>
      </c>
      <c r="C1499" t="s">
        <v>8299</v>
      </c>
      <c r="D1499" t="s">
        <v>2792</v>
      </c>
      <c r="E1499">
        <v>50.8</v>
      </c>
    </row>
    <row r="1500" spans="1:5" x14ac:dyDescent="0.2">
      <c r="A1500" t="s">
        <v>8669</v>
      </c>
      <c r="B1500" t="s">
        <v>2838</v>
      </c>
      <c r="C1500" t="s">
        <v>8299</v>
      </c>
      <c r="D1500" t="s">
        <v>2792</v>
      </c>
      <c r="E1500">
        <v>47.6</v>
      </c>
    </row>
    <row r="1501" spans="1:5" x14ac:dyDescent="0.2">
      <c r="A1501" t="s">
        <v>8670</v>
      </c>
      <c r="B1501" t="s">
        <v>2840</v>
      </c>
      <c r="C1501" t="s">
        <v>8299</v>
      </c>
      <c r="D1501" t="s">
        <v>2792</v>
      </c>
      <c r="E1501">
        <v>71.5</v>
      </c>
    </row>
    <row r="1502" spans="1:5" x14ac:dyDescent="0.2">
      <c r="A1502" t="s">
        <v>8340</v>
      </c>
      <c r="B1502" t="s">
        <v>2780</v>
      </c>
      <c r="C1502" t="s">
        <v>8341</v>
      </c>
      <c r="D1502" t="s">
        <v>2793</v>
      </c>
      <c r="E1502">
        <v>84.9</v>
      </c>
    </row>
    <row r="1503" spans="1:5" x14ac:dyDescent="0.2">
      <c r="A1503" t="s">
        <v>8342</v>
      </c>
      <c r="B1503" t="s">
        <v>2794</v>
      </c>
      <c r="C1503" t="s">
        <v>8341</v>
      </c>
      <c r="D1503" t="s">
        <v>2793</v>
      </c>
      <c r="E1503">
        <v>80.348436103663971</v>
      </c>
    </row>
    <row r="1504" spans="1:5" x14ac:dyDescent="0.2">
      <c r="A1504" t="s">
        <v>8343</v>
      </c>
      <c r="B1504" t="s">
        <v>2785</v>
      </c>
      <c r="C1504" t="s">
        <v>8341</v>
      </c>
      <c r="D1504" t="s">
        <v>2793</v>
      </c>
      <c r="E1504">
        <v>53.8</v>
      </c>
    </row>
    <row r="1505" spans="1:5" x14ac:dyDescent="0.2">
      <c r="A1505" t="s">
        <v>8344</v>
      </c>
      <c r="B1505" t="s">
        <v>2811</v>
      </c>
      <c r="C1505" t="s">
        <v>8341</v>
      </c>
      <c r="D1505" t="s">
        <v>2793</v>
      </c>
      <c r="E1505">
        <v>73.099999999999994</v>
      </c>
    </row>
    <row r="1506" spans="1:5" x14ac:dyDescent="0.2">
      <c r="A1506" t="s">
        <v>8345</v>
      </c>
      <c r="B1506" t="s">
        <v>2788</v>
      </c>
      <c r="C1506" t="s">
        <v>8341</v>
      </c>
      <c r="D1506" t="s">
        <v>2793</v>
      </c>
      <c r="E1506">
        <v>75.3</v>
      </c>
    </row>
    <row r="1507" spans="1:5" x14ac:dyDescent="0.2">
      <c r="A1507" t="s">
        <v>8346</v>
      </c>
      <c r="B1507" t="s">
        <v>2814</v>
      </c>
      <c r="C1507" t="s">
        <v>8341</v>
      </c>
      <c r="D1507" t="s">
        <v>2793</v>
      </c>
      <c r="E1507">
        <v>87.3</v>
      </c>
    </row>
    <row r="1508" spans="1:5" x14ac:dyDescent="0.2">
      <c r="A1508" t="s">
        <v>8347</v>
      </c>
      <c r="B1508" t="s">
        <v>2816</v>
      </c>
      <c r="C1508" t="s">
        <v>8341</v>
      </c>
      <c r="D1508" t="s">
        <v>2793</v>
      </c>
      <c r="E1508">
        <v>87.5</v>
      </c>
    </row>
    <row r="1509" spans="1:5" x14ac:dyDescent="0.2">
      <c r="A1509" t="s">
        <v>8348</v>
      </c>
      <c r="B1509" t="s">
        <v>2818</v>
      </c>
      <c r="C1509" t="s">
        <v>8341</v>
      </c>
      <c r="D1509" t="s">
        <v>2793</v>
      </c>
      <c r="E1509">
        <v>88.2</v>
      </c>
    </row>
    <row r="1510" spans="1:5" x14ac:dyDescent="0.2">
      <c r="A1510" t="s">
        <v>8349</v>
      </c>
      <c r="B1510" t="s">
        <v>2820</v>
      </c>
      <c r="C1510" t="s">
        <v>8341</v>
      </c>
      <c r="D1510" t="s">
        <v>2793</v>
      </c>
      <c r="E1510">
        <v>80.7</v>
      </c>
    </row>
    <row r="1511" spans="1:5" x14ac:dyDescent="0.2">
      <c r="A1511" t="s">
        <v>8350</v>
      </c>
      <c r="B1511" t="s">
        <v>2822</v>
      </c>
      <c r="C1511" t="s">
        <v>8341</v>
      </c>
      <c r="D1511" t="s">
        <v>2793</v>
      </c>
      <c r="E1511" t="s">
        <v>2823</v>
      </c>
    </row>
    <row r="1512" spans="1:5" x14ac:dyDescent="0.2">
      <c r="A1512" t="s">
        <v>8351</v>
      </c>
      <c r="B1512" t="s">
        <v>2825</v>
      </c>
      <c r="C1512" t="s">
        <v>8341</v>
      </c>
      <c r="D1512" t="s">
        <v>2793</v>
      </c>
      <c r="E1512">
        <v>89.4</v>
      </c>
    </row>
    <row r="1513" spans="1:5" x14ac:dyDescent="0.2">
      <c r="A1513" t="s">
        <v>8352</v>
      </c>
      <c r="B1513" t="s">
        <v>2786</v>
      </c>
      <c r="C1513" t="s">
        <v>8341</v>
      </c>
      <c r="D1513" t="s">
        <v>2793</v>
      </c>
      <c r="E1513">
        <v>89.1</v>
      </c>
    </row>
    <row r="1514" spans="1:5" x14ac:dyDescent="0.2">
      <c r="A1514" t="s">
        <v>8353</v>
      </c>
      <c r="B1514" t="s">
        <v>2787</v>
      </c>
      <c r="C1514" t="s">
        <v>8341</v>
      </c>
      <c r="D1514" t="s">
        <v>2793</v>
      </c>
      <c r="E1514" t="s">
        <v>2823</v>
      </c>
    </row>
    <row r="1515" spans="1:5" x14ac:dyDescent="0.2">
      <c r="A1515" t="s">
        <v>8354</v>
      </c>
      <c r="B1515" t="s">
        <v>2829</v>
      </c>
      <c r="C1515" t="s">
        <v>8341</v>
      </c>
      <c r="D1515" t="s">
        <v>2793</v>
      </c>
      <c r="E1515">
        <v>75.7</v>
      </c>
    </row>
    <row r="1516" spans="1:5" x14ac:dyDescent="0.2">
      <c r="A1516" t="s">
        <v>8355</v>
      </c>
      <c r="B1516" t="s">
        <v>2831</v>
      </c>
      <c r="C1516" t="s">
        <v>8341</v>
      </c>
      <c r="D1516" t="s">
        <v>2793</v>
      </c>
      <c r="E1516">
        <v>89.2</v>
      </c>
    </row>
    <row r="1517" spans="1:5" x14ac:dyDescent="0.2">
      <c r="A1517" t="s">
        <v>8356</v>
      </c>
      <c r="B1517" t="s">
        <v>2833</v>
      </c>
      <c r="C1517" t="s">
        <v>8341</v>
      </c>
      <c r="D1517" t="s">
        <v>2793</v>
      </c>
      <c r="E1517" t="s">
        <v>2823</v>
      </c>
    </row>
    <row r="1518" spans="1:5" x14ac:dyDescent="0.2">
      <c r="A1518" t="s">
        <v>8357</v>
      </c>
      <c r="B1518" t="s">
        <v>2835</v>
      </c>
      <c r="C1518" t="s">
        <v>8341</v>
      </c>
      <c r="D1518" t="s">
        <v>2793</v>
      </c>
      <c r="E1518">
        <v>83.6</v>
      </c>
    </row>
    <row r="1519" spans="1:5" x14ac:dyDescent="0.2">
      <c r="A1519" t="s">
        <v>8358</v>
      </c>
      <c r="B1519" t="s">
        <v>2789</v>
      </c>
      <c r="C1519" t="s">
        <v>8341</v>
      </c>
      <c r="D1519" t="s">
        <v>2793</v>
      </c>
      <c r="E1519">
        <v>79.3</v>
      </c>
    </row>
    <row r="1520" spans="1:5" x14ac:dyDescent="0.2">
      <c r="A1520" t="s">
        <v>8359</v>
      </c>
      <c r="B1520" t="s">
        <v>2838</v>
      </c>
      <c r="C1520" t="s">
        <v>8341</v>
      </c>
      <c r="D1520" t="s">
        <v>2793</v>
      </c>
      <c r="E1520">
        <v>76.3</v>
      </c>
    </row>
    <row r="1521" spans="1:5" x14ac:dyDescent="0.2">
      <c r="A1521" t="s">
        <v>8360</v>
      </c>
      <c r="B1521" t="s">
        <v>2840</v>
      </c>
      <c r="C1521" t="s">
        <v>8341</v>
      </c>
      <c r="D1521" t="s">
        <v>2793</v>
      </c>
      <c r="E1521">
        <v>82.9</v>
      </c>
    </row>
    <row r="1522" spans="1:5" x14ac:dyDescent="0.2">
      <c r="A1522" t="s">
        <v>9837</v>
      </c>
      <c r="B1522" t="s">
        <v>2780</v>
      </c>
      <c r="C1522" t="s">
        <v>8341</v>
      </c>
      <c r="D1522" t="s">
        <v>2791</v>
      </c>
      <c r="E1522">
        <v>86.4</v>
      </c>
    </row>
    <row r="1523" spans="1:5" x14ac:dyDescent="0.2">
      <c r="A1523" t="s">
        <v>9838</v>
      </c>
      <c r="B1523" t="s">
        <v>2794</v>
      </c>
      <c r="C1523" t="s">
        <v>8341</v>
      </c>
      <c r="D1523" t="s">
        <v>2791</v>
      </c>
      <c r="E1523">
        <v>80.191815680880325</v>
      </c>
    </row>
    <row r="1524" spans="1:5" x14ac:dyDescent="0.2">
      <c r="A1524" t="s">
        <v>9839</v>
      </c>
      <c r="B1524" t="s">
        <v>2785</v>
      </c>
      <c r="C1524" t="s">
        <v>8341</v>
      </c>
      <c r="D1524" t="s">
        <v>2791</v>
      </c>
      <c r="E1524">
        <v>55.9</v>
      </c>
    </row>
    <row r="1525" spans="1:5" x14ac:dyDescent="0.2">
      <c r="A1525" t="s">
        <v>9840</v>
      </c>
      <c r="B1525" t="s">
        <v>2811</v>
      </c>
      <c r="C1525" t="s">
        <v>8341</v>
      </c>
      <c r="D1525" t="s">
        <v>2791</v>
      </c>
      <c r="E1525">
        <v>78</v>
      </c>
    </row>
    <row r="1526" spans="1:5" x14ac:dyDescent="0.2">
      <c r="A1526" t="s">
        <v>9841</v>
      </c>
      <c r="B1526" t="s">
        <v>2788</v>
      </c>
      <c r="C1526" t="s">
        <v>8341</v>
      </c>
      <c r="D1526" t="s">
        <v>2791</v>
      </c>
      <c r="E1526">
        <v>80.400000000000006</v>
      </c>
    </row>
    <row r="1527" spans="1:5" x14ac:dyDescent="0.2">
      <c r="A1527" t="s">
        <v>9842</v>
      </c>
      <c r="B1527" t="s">
        <v>2814</v>
      </c>
      <c r="C1527" t="s">
        <v>8341</v>
      </c>
      <c r="D1527" t="s">
        <v>2791</v>
      </c>
      <c r="E1527">
        <v>79</v>
      </c>
    </row>
    <row r="1528" spans="1:5" x14ac:dyDescent="0.2">
      <c r="A1528" t="s">
        <v>9843</v>
      </c>
      <c r="B1528" t="s">
        <v>2816</v>
      </c>
      <c r="C1528" t="s">
        <v>8341</v>
      </c>
      <c r="D1528" t="s">
        <v>2791</v>
      </c>
      <c r="E1528">
        <v>86.2</v>
      </c>
    </row>
    <row r="1529" spans="1:5" x14ac:dyDescent="0.2">
      <c r="A1529" t="s">
        <v>9844</v>
      </c>
      <c r="B1529" t="s">
        <v>2818</v>
      </c>
      <c r="C1529" t="s">
        <v>8341</v>
      </c>
      <c r="D1529" t="s">
        <v>2791</v>
      </c>
      <c r="E1529">
        <v>90.2</v>
      </c>
    </row>
    <row r="1530" spans="1:5" x14ac:dyDescent="0.2">
      <c r="A1530" t="s">
        <v>9845</v>
      </c>
      <c r="B1530" t="s">
        <v>2820</v>
      </c>
      <c r="C1530" t="s">
        <v>8341</v>
      </c>
      <c r="D1530" t="s">
        <v>2791</v>
      </c>
      <c r="E1530">
        <v>90.2</v>
      </c>
    </row>
    <row r="1531" spans="1:5" x14ac:dyDescent="0.2">
      <c r="A1531" t="s">
        <v>9846</v>
      </c>
      <c r="B1531" t="s">
        <v>2822</v>
      </c>
      <c r="C1531" t="s">
        <v>8341</v>
      </c>
      <c r="D1531" t="s">
        <v>2791</v>
      </c>
      <c r="E1531" t="s">
        <v>2823</v>
      </c>
    </row>
    <row r="1532" spans="1:5" x14ac:dyDescent="0.2">
      <c r="A1532" t="s">
        <v>9847</v>
      </c>
      <c r="B1532" t="s">
        <v>2825</v>
      </c>
      <c r="C1532" t="s">
        <v>8341</v>
      </c>
      <c r="D1532" t="s">
        <v>2791</v>
      </c>
      <c r="E1532">
        <v>86.1</v>
      </c>
    </row>
    <row r="1533" spans="1:5" x14ac:dyDescent="0.2">
      <c r="A1533" t="s">
        <v>9848</v>
      </c>
      <c r="B1533" t="s">
        <v>2786</v>
      </c>
      <c r="C1533" t="s">
        <v>8341</v>
      </c>
      <c r="D1533" t="s">
        <v>2791</v>
      </c>
      <c r="E1533">
        <v>91.8</v>
      </c>
    </row>
    <row r="1534" spans="1:5" x14ac:dyDescent="0.2">
      <c r="A1534" t="s">
        <v>9849</v>
      </c>
      <c r="B1534" t="s">
        <v>2787</v>
      </c>
      <c r="C1534" t="s">
        <v>8341</v>
      </c>
      <c r="D1534" t="s">
        <v>2791</v>
      </c>
      <c r="E1534">
        <v>62.2</v>
      </c>
    </row>
    <row r="1535" spans="1:5" x14ac:dyDescent="0.2">
      <c r="A1535" t="s">
        <v>9850</v>
      </c>
      <c r="B1535" t="s">
        <v>2829</v>
      </c>
      <c r="C1535" t="s">
        <v>8341</v>
      </c>
      <c r="D1535" t="s">
        <v>2791</v>
      </c>
      <c r="E1535">
        <v>94.5</v>
      </c>
    </row>
    <row r="1536" spans="1:5" x14ac:dyDescent="0.2">
      <c r="A1536" t="s">
        <v>9851</v>
      </c>
      <c r="B1536" t="s">
        <v>2831</v>
      </c>
      <c r="C1536" t="s">
        <v>8341</v>
      </c>
      <c r="D1536" t="s">
        <v>2791</v>
      </c>
      <c r="E1536">
        <v>92.2</v>
      </c>
    </row>
    <row r="1537" spans="1:5" x14ac:dyDescent="0.2">
      <c r="A1537" t="s">
        <v>9852</v>
      </c>
      <c r="B1537" t="s">
        <v>2833</v>
      </c>
      <c r="C1537" t="s">
        <v>8341</v>
      </c>
      <c r="D1537" t="s">
        <v>2791</v>
      </c>
      <c r="E1537" t="s">
        <v>2823</v>
      </c>
    </row>
    <row r="1538" spans="1:5" x14ac:dyDescent="0.2">
      <c r="A1538" t="s">
        <v>9853</v>
      </c>
      <c r="B1538" t="s">
        <v>2835</v>
      </c>
      <c r="C1538" t="s">
        <v>8341</v>
      </c>
      <c r="D1538" t="s">
        <v>2791</v>
      </c>
      <c r="E1538">
        <v>88.8</v>
      </c>
    </row>
    <row r="1539" spans="1:5" x14ac:dyDescent="0.2">
      <c r="A1539" t="s">
        <v>9854</v>
      </c>
      <c r="B1539" t="s">
        <v>2789</v>
      </c>
      <c r="C1539" t="s">
        <v>8341</v>
      </c>
      <c r="D1539" t="s">
        <v>2791</v>
      </c>
      <c r="E1539">
        <v>60.5</v>
      </c>
    </row>
    <row r="1540" spans="1:5" x14ac:dyDescent="0.2">
      <c r="A1540" t="s">
        <v>9855</v>
      </c>
      <c r="B1540" t="s">
        <v>2838</v>
      </c>
      <c r="C1540" t="s">
        <v>8341</v>
      </c>
      <c r="D1540" t="s">
        <v>2791</v>
      </c>
      <c r="E1540">
        <v>64.099999999999994</v>
      </c>
    </row>
    <row r="1541" spans="1:5" x14ac:dyDescent="0.2">
      <c r="A1541" t="s">
        <v>9856</v>
      </c>
      <c r="B1541" t="s">
        <v>2840</v>
      </c>
      <c r="C1541" t="s">
        <v>8341</v>
      </c>
      <c r="D1541" t="s">
        <v>2791</v>
      </c>
      <c r="E1541">
        <v>87.5</v>
      </c>
    </row>
    <row r="1542" spans="1:5" x14ac:dyDescent="0.2">
      <c r="A1542" t="s">
        <v>5591</v>
      </c>
      <c r="B1542" t="s">
        <v>2780</v>
      </c>
      <c r="C1542" t="s">
        <v>8341</v>
      </c>
      <c r="D1542" t="s">
        <v>2792</v>
      </c>
      <c r="E1542">
        <v>84.8</v>
      </c>
    </row>
    <row r="1543" spans="1:5" x14ac:dyDescent="0.2">
      <c r="A1543" t="s">
        <v>5592</v>
      </c>
      <c r="B1543" t="s">
        <v>2794</v>
      </c>
      <c r="C1543" t="s">
        <v>8341</v>
      </c>
      <c r="D1543" t="s">
        <v>2792</v>
      </c>
      <c r="E1543">
        <v>81.795529257067713</v>
      </c>
    </row>
    <row r="1544" spans="1:5" x14ac:dyDescent="0.2">
      <c r="A1544" t="s">
        <v>5593</v>
      </c>
      <c r="B1544" t="s">
        <v>2785</v>
      </c>
      <c r="C1544" t="s">
        <v>8341</v>
      </c>
      <c r="D1544" t="s">
        <v>2792</v>
      </c>
      <c r="E1544">
        <v>75.900000000000006</v>
      </c>
    </row>
    <row r="1545" spans="1:5" x14ac:dyDescent="0.2">
      <c r="A1545" t="s">
        <v>5594</v>
      </c>
      <c r="B1545" t="s">
        <v>2811</v>
      </c>
      <c r="C1545" t="s">
        <v>8341</v>
      </c>
      <c r="D1545" t="s">
        <v>2792</v>
      </c>
      <c r="E1545">
        <v>76.3</v>
      </c>
    </row>
    <row r="1546" spans="1:5" x14ac:dyDescent="0.2">
      <c r="A1546" t="s">
        <v>5595</v>
      </c>
      <c r="B1546" t="s">
        <v>2788</v>
      </c>
      <c r="C1546" t="s">
        <v>8341</v>
      </c>
      <c r="D1546" t="s">
        <v>2792</v>
      </c>
      <c r="E1546">
        <v>78</v>
      </c>
    </row>
    <row r="1547" spans="1:5" x14ac:dyDescent="0.2">
      <c r="A1547" t="s">
        <v>5596</v>
      </c>
      <c r="B1547" t="s">
        <v>2814</v>
      </c>
      <c r="C1547" t="s">
        <v>8341</v>
      </c>
      <c r="D1547" t="s">
        <v>2792</v>
      </c>
      <c r="E1547">
        <v>76.900000000000006</v>
      </c>
    </row>
    <row r="1548" spans="1:5" x14ac:dyDescent="0.2">
      <c r="A1548" t="s">
        <v>5597</v>
      </c>
      <c r="B1548" t="s">
        <v>2816</v>
      </c>
      <c r="C1548" t="s">
        <v>8341</v>
      </c>
      <c r="D1548" t="s">
        <v>2792</v>
      </c>
      <c r="E1548">
        <v>70.7</v>
      </c>
    </row>
    <row r="1549" spans="1:5" x14ac:dyDescent="0.2">
      <c r="A1549" t="s">
        <v>5598</v>
      </c>
      <c r="B1549" t="s">
        <v>2818</v>
      </c>
      <c r="C1549" t="s">
        <v>8341</v>
      </c>
      <c r="D1549" t="s">
        <v>2792</v>
      </c>
      <c r="E1549">
        <v>87.5</v>
      </c>
    </row>
    <row r="1550" spans="1:5" x14ac:dyDescent="0.2">
      <c r="A1550" t="s">
        <v>5599</v>
      </c>
      <c r="B1550" t="s">
        <v>2820</v>
      </c>
      <c r="C1550" t="s">
        <v>8341</v>
      </c>
      <c r="D1550" t="s">
        <v>2792</v>
      </c>
      <c r="E1550">
        <v>81</v>
      </c>
    </row>
    <row r="1551" spans="1:5" x14ac:dyDescent="0.2">
      <c r="A1551" t="s">
        <v>5600</v>
      </c>
      <c r="B1551" t="s">
        <v>2822</v>
      </c>
      <c r="C1551" t="s">
        <v>8341</v>
      </c>
      <c r="D1551" t="s">
        <v>2792</v>
      </c>
      <c r="E1551" t="s">
        <v>2823</v>
      </c>
    </row>
    <row r="1552" spans="1:5" x14ac:dyDescent="0.2">
      <c r="A1552" t="s">
        <v>5601</v>
      </c>
      <c r="B1552" t="s">
        <v>2825</v>
      </c>
      <c r="C1552" t="s">
        <v>8341</v>
      </c>
      <c r="D1552" t="s">
        <v>2792</v>
      </c>
      <c r="E1552">
        <v>94.5</v>
      </c>
    </row>
    <row r="1553" spans="1:5" x14ac:dyDescent="0.2">
      <c r="A1553" t="s">
        <v>5602</v>
      </c>
      <c r="B1553" t="s">
        <v>2786</v>
      </c>
      <c r="C1553" t="s">
        <v>8341</v>
      </c>
      <c r="D1553" t="s">
        <v>2792</v>
      </c>
      <c r="E1553">
        <v>95.5</v>
      </c>
    </row>
    <row r="1554" spans="1:5" x14ac:dyDescent="0.2">
      <c r="A1554" t="s">
        <v>5603</v>
      </c>
      <c r="B1554" t="s">
        <v>2787</v>
      </c>
      <c r="C1554" t="s">
        <v>8341</v>
      </c>
      <c r="D1554" t="s">
        <v>2792</v>
      </c>
      <c r="E1554">
        <v>77.5</v>
      </c>
    </row>
    <row r="1555" spans="1:5" x14ac:dyDescent="0.2">
      <c r="A1555" t="s">
        <v>5604</v>
      </c>
      <c r="B1555" t="s">
        <v>2829</v>
      </c>
      <c r="C1555" t="s">
        <v>8341</v>
      </c>
      <c r="D1555" t="s">
        <v>2792</v>
      </c>
      <c r="E1555">
        <v>82.9</v>
      </c>
    </row>
    <row r="1556" spans="1:5" x14ac:dyDescent="0.2">
      <c r="A1556" t="s">
        <v>5605</v>
      </c>
      <c r="B1556" t="s">
        <v>2831</v>
      </c>
      <c r="C1556" t="s">
        <v>8341</v>
      </c>
      <c r="D1556" t="s">
        <v>2792</v>
      </c>
      <c r="E1556">
        <v>94.1</v>
      </c>
    </row>
    <row r="1557" spans="1:5" x14ac:dyDescent="0.2">
      <c r="A1557" t="s">
        <v>5606</v>
      </c>
      <c r="B1557" t="s">
        <v>2833</v>
      </c>
      <c r="C1557" t="s">
        <v>8341</v>
      </c>
      <c r="D1557" t="s">
        <v>2792</v>
      </c>
      <c r="E1557">
        <v>80.400000000000006</v>
      </c>
    </row>
    <row r="1558" spans="1:5" x14ac:dyDescent="0.2">
      <c r="A1558" t="s">
        <v>5607</v>
      </c>
      <c r="B1558" t="s">
        <v>2835</v>
      </c>
      <c r="C1558" t="s">
        <v>8341</v>
      </c>
      <c r="D1558" t="s">
        <v>2792</v>
      </c>
      <c r="E1558">
        <v>88.5</v>
      </c>
    </row>
    <row r="1559" spans="1:5" x14ac:dyDescent="0.2">
      <c r="A1559" t="s">
        <v>5608</v>
      </c>
      <c r="B1559" t="s">
        <v>2789</v>
      </c>
      <c r="C1559" t="s">
        <v>8341</v>
      </c>
      <c r="D1559" t="s">
        <v>2792</v>
      </c>
      <c r="E1559">
        <v>78.3</v>
      </c>
    </row>
    <row r="1560" spans="1:5" x14ac:dyDescent="0.2">
      <c r="A1560" t="s">
        <v>5609</v>
      </c>
      <c r="B1560" t="s">
        <v>2838</v>
      </c>
      <c r="C1560" t="s">
        <v>8341</v>
      </c>
      <c r="D1560" t="s">
        <v>2792</v>
      </c>
      <c r="E1560">
        <v>65.2</v>
      </c>
    </row>
    <row r="1561" spans="1:5" x14ac:dyDescent="0.2">
      <c r="A1561" t="s">
        <v>5610</v>
      </c>
      <c r="B1561" t="s">
        <v>2840</v>
      </c>
      <c r="C1561" t="s">
        <v>8341</v>
      </c>
      <c r="D1561" t="s">
        <v>2792</v>
      </c>
      <c r="E1561">
        <v>81.2</v>
      </c>
    </row>
    <row r="1562" spans="1:5" x14ac:dyDescent="0.2">
      <c r="A1562" t="s">
        <v>8361</v>
      </c>
      <c r="B1562" t="s">
        <v>2780</v>
      </c>
      <c r="C1562" t="s">
        <v>8362</v>
      </c>
      <c r="D1562" t="s">
        <v>2793</v>
      </c>
      <c r="E1562">
        <v>31.7</v>
      </c>
    </row>
    <row r="1563" spans="1:5" x14ac:dyDescent="0.2">
      <c r="A1563" t="s">
        <v>8363</v>
      </c>
      <c r="B1563" t="s">
        <v>2794</v>
      </c>
      <c r="C1563" t="s">
        <v>8362</v>
      </c>
      <c r="D1563" t="s">
        <v>2793</v>
      </c>
      <c r="E1563">
        <v>30.574798927613937</v>
      </c>
    </row>
    <row r="1564" spans="1:5" x14ac:dyDescent="0.2">
      <c r="A1564" t="s">
        <v>8364</v>
      </c>
      <c r="B1564" t="s">
        <v>2785</v>
      </c>
      <c r="C1564" t="s">
        <v>8362</v>
      </c>
      <c r="D1564" t="s">
        <v>2793</v>
      </c>
      <c r="E1564">
        <v>45</v>
      </c>
    </row>
    <row r="1565" spans="1:5" x14ac:dyDescent="0.2">
      <c r="A1565" t="s">
        <v>8365</v>
      </c>
      <c r="B1565" t="s">
        <v>2811</v>
      </c>
      <c r="C1565" t="s">
        <v>8362</v>
      </c>
      <c r="D1565" t="s">
        <v>2793</v>
      </c>
      <c r="E1565">
        <v>30</v>
      </c>
    </row>
    <row r="1566" spans="1:5" x14ac:dyDescent="0.2">
      <c r="A1566" t="s">
        <v>8366</v>
      </c>
      <c r="B1566" t="s">
        <v>2788</v>
      </c>
      <c r="C1566" t="s">
        <v>8362</v>
      </c>
      <c r="D1566" t="s">
        <v>2793</v>
      </c>
      <c r="E1566">
        <v>27.5</v>
      </c>
    </row>
    <row r="1567" spans="1:5" x14ac:dyDescent="0.2">
      <c r="A1567" t="s">
        <v>8367</v>
      </c>
      <c r="B1567" t="s">
        <v>2814</v>
      </c>
      <c r="C1567" t="s">
        <v>8362</v>
      </c>
      <c r="D1567" t="s">
        <v>2793</v>
      </c>
      <c r="E1567">
        <v>26.7</v>
      </c>
    </row>
    <row r="1568" spans="1:5" x14ac:dyDescent="0.2">
      <c r="A1568" t="s">
        <v>8368</v>
      </c>
      <c r="B1568" t="s">
        <v>2816</v>
      </c>
      <c r="C1568" t="s">
        <v>8362</v>
      </c>
      <c r="D1568" t="s">
        <v>2793</v>
      </c>
      <c r="E1568">
        <v>20.9</v>
      </c>
    </row>
    <row r="1569" spans="1:5" x14ac:dyDescent="0.2">
      <c r="A1569" t="s">
        <v>8369</v>
      </c>
      <c r="B1569" t="s">
        <v>2818</v>
      </c>
      <c r="C1569" t="s">
        <v>8362</v>
      </c>
      <c r="D1569" t="s">
        <v>2793</v>
      </c>
      <c r="E1569">
        <v>30</v>
      </c>
    </row>
    <row r="1570" spans="1:5" x14ac:dyDescent="0.2">
      <c r="A1570" t="s">
        <v>8370</v>
      </c>
      <c r="B1570" t="s">
        <v>2820</v>
      </c>
      <c r="C1570" t="s">
        <v>8362</v>
      </c>
      <c r="D1570" t="s">
        <v>2793</v>
      </c>
      <c r="E1570">
        <v>25</v>
      </c>
    </row>
    <row r="1571" spans="1:5" x14ac:dyDescent="0.2">
      <c r="A1571" t="s">
        <v>8371</v>
      </c>
      <c r="B1571" t="s">
        <v>2822</v>
      </c>
      <c r="C1571" t="s">
        <v>8362</v>
      </c>
      <c r="D1571" t="s">
        <v>2793</v>
      </c>
      <c r="E1571" t="s">
        <v>2823</v>
      </c>
    </row>
    <row r="1572" spans="1:5" x14ac:dyDescent="0.2">
      <c r="A1572" t="s">
        <v>8372</v>
      </c>
      <c r="B1572" t="s">
        <v>2825</v>
      </c>
      <c r="C1572" t="s">
        <v>8362</v>
      </c>
      <c r="D1572" t="s">
        <v>2793</v>
      </c>
      <c r="E1572">
        <v>27.9</v>
      </c>
    </row>
    <row r="1573" spans="1:5" x14ac:dyDescent="0.2">
      <c r="A1573" t="s">
        <v>8373</v>
      </c>
      <c r="B1573" t="s">
        <v>2786</v>
      </c>
      <c r="C1573" t="s">
        <v>8362</v>
      </c>
      <c r="D1573" t="s">
        <v>2793</v>
      </c>
      <c r="E1573">
        <v>28.8</v>
      </c>
    </row>
    <row r="1574" spans="1:5" x14ac:dyDescent="0.2">
      <c r="A1574" t="s">
        <v>8374</v>
      </c>
      <c r="B1574" t="s">
        <v>2787</v>
      </c>
      <c r="C1574" t="s">
        <v>8362</v>
      </c>
      <c r="D1574" t="s">
        <v>2793</v>
      </c>
      <c r="E1574" t="s">
        <v>2823</v>
      </c>
    </row>
    <row r="1575" spans="1:5" x14ac:dyDescent="0.2">
      <c r="A1575" t="s">
        <v>8375</v>
      </c>
      <c r="B1575" t="s">
        <v>2829</v>
      </c>
      <c r="C1575" t="s">
        <v>8362</v>
      </c>
      <c r="D1575" t="s">
        <v>2793</v>
      </c>
      <c r="E1575">
        <v>35</v>
      </c>
    </row>
    <row r="1576" spans="1:5" x14ac:dyDescent="0.2">
      <c r="A1576" t="s">
        <v>8376</v>
      </c>
      <c r="B1576" t="s">
        <v>2831</v>
      </c>
      <c r="C1576" t="s">
        <v>8362</v>
      </c>
      <c r="D1576" t="s">
        <v>2793</v>
      </c>
      <c r="E1576">
        <v>30</v>
      </c>
    </row>
    <row r="1577" spans="1:5" x14ac:dyDescent="0.2">
      <c r="A1577" t="s">
        <v>8377</v>
      </c>
      <c r="B1577" t="s">
        <v>2833</v>
      </c>
      <c r="C1577" t="s">
        <v>8362</v>
      </c>
      <c r="D1577" t="s">
        <v>2793</v>
      </c>
      <c r="E1577" t="s">
        <v>2823</v>
      </c>
    </row>
    <row r="1578" spans="1:5" x14ac:dyDescent="0.2">
      <c r="A1578" t="s">
        <v>8378</v>
      </c>
      <c r="B1578" t="s">
        <v>2835</v>
      </c>
      <c r="C1578" t="s">
        <v>8362</v>
      </c>
      <c r="D1578" t="s">
        <v>2793</v>
      </c>
      <c r="E1578">
        <v>31</v>
      </c>
    </row>
    <row r="1579" spans="1:5" x14ac:dyDescent="0.2">
      <c r="A1579" t="s">
        <v>8379</v>
      </c>
      <c r="B1579" t="s">
        <v>2789</v>
      </c>
      <c r="C1579" t="s">
        <v>8362</v>
      </c>
      <c r="D1579" t="s">
        <v>2793</v>
      </c>
      <c r="E1579">
        <v>30</v>
      </c>
    </row>
    <row r="1580" spans="1:5" x14ac:dyDescent="0.2">
      <c r="A1580" t="s">
        <v>8380</v>
      </c>
      <c r="B1580" t="s">
        <v>2838</v>
      </c>
      <c r="C1580" t="s">
        <v>8362</v>
      </c>
      <c r="D1580" t="s">
        <v>2793</v>
      </c>
      <c r="E1580">
        <v>35.4</v>
      </c>
    </row>
    <row r="1581" spans="1:5" x14ac:dyDescent="0.2">
      <c r="A1581" t="s">
        <v>8381</v>
      </c>
      <c r="B1581" t="s">
        <v>2840</v>
      </c>
      <c r="C1581" t="s">
        <v>8362</v>
      </c>
      <c r="D1581" t="s">
        <v>2793</v>
      </c>
      <c r="E1581">
        <v>40.200000000000003</v>
      </c>
    </row>
    <row r="1582" spans="1:5" x14ac:dyDescent="0.2">
      <c r="A1582" t="s">
        <v>9857</v>
      </c>
      <c r="B1582" t="s">
        <v>2780</v>
      </c>
      <c r="C1582" t="s">
        <v>8362</v>
      </c>
      <c r="D1582" t="s">
        <v>2791</v>
      </c>
      <c r="E1582">
        <v>32.700000000000003</v>
      </c>
    </row>
    <row r="1583" spans="1:5" x14ac:dyDescent="0.2">
      <c r="A1583" t="s">
        <v>9858</v>
      </c>
      <c r="B1583" t="s">
        <v>2794</v>
      </c>
      <c r="C1583" t="s">
        <v>8362</v>
      </c>
      <c r="D1583" t="s">
        <v>2791</v>
      </c>
      <c r="E1583">
        <v>33.176960110041264</v>
      </c>
    </row>
    <row r="1584" spans="1:5" x14ac:dyDescent="0.2">
      <c r="A1584" t="s">
        <v>9859</v>
      </c>
      <c r="B1584" t="s">
        <v>2785</v>
      </c>
      <c r="C1584" t="s">
        <v>8362</v>
      </c>
      <c r="D1584" t="s">
        <v>2791</v>
      </c>
      <c r="E1584">
        <v>45</v>
      </c>
    </row>
    <row r="1585" spans="1:5" x14ac:dyDescent="0.2">
      <c r="A1585" t="s">
        <v>9860</v>
      </c>
      <c r="B1585" t="s">
        <v>2811</v>
      </c>
      <c r="C1585" t="s">
        <v>8362</v>
      </c>
      <c r="D1585" t="s">
        <v>2791</v>
      </c>
      <c r="E1585">
        <v>27.5</v>
      </c>
    </row>
    <row r="1586" spans="1:5" x14ac:dyDescent="0.2">
      <c r="A1586" t="s">
        <v>9861</v>
      </c>
      <c r="B1586" t="s">
        <v>2788</v>
      </c>
      <c r="C1586" t="s">
        <v>8362</v>
      </c>
      <c r="D1586" t="s">
        <v>2791</v>
      </c>
      <c r="E1586">
        <v>33.200000000000003</v>
      </c>
    </row>
    <row r="1587" spans="1:5" x14ac:dyDescent="0.2">
      <c r="A1587" t="s">
        <v>9862</v>
      </c>
      <c r="B1587" t="s">
        <v>2814</v>
      </c>
      <c r="C1587" t="s">
        <v>8362</v>
      </c>
      <c r="D1587" t="s">
        <v>2791</v>
      </c>
      <c r="E1587">
        <v>30</v>
      </c>
    </row>
    <row r="1588" spans="1:5" x14ac:dyDescent="0.2">
      <c r="A1588" t="s">
        <v>9863</v>
      </c>
      <c r="B1588" t="s">
        <v>2816</v>
      </c>
      <c r="C1588" t="s">
        <v>8362</v>
      </c>
      <c r="D1588" t="s">
        <v>2791</v>
      </c>
      <c r="E1588">
        <v>17.7</v>
      </c>
    </row>
    <row r="1589" spans="1:5" x14ac:dyDescent="0.2">
      <c r="A1589" t="s">
        <v>9864</v>
      </c>
      <c r="B1589" t="s">
        <v>2818</v>
      </c>
      <c r="C1589" t="s">
        <v>8362</v>
      </c>
      <c r="D1589" t="s">
        <v>2791</v>
      </c>
      <c r="E1589">
        <v>28.5</v>
      </c>
    </row>
    <row r="1590" spans="1:5" x14ac:dyDescent="0.2">
      <c r="A1590" t="s">
        <v>9865</v>
      </c>
      <c r="B1590" t="s">
        <v>2820</v>
      </c>
      <c r="C1590" t="s">
        <v>8362</v>
      </c>
      <c r="D1590" t="s">
        <v>2791</v>
      </c>
      <c r="E1590">
        <v>30</v>
      </c>
    </row>
    <row r="1591" spans="1:5" x14ac:dyDescent="0.2">
      <c r="A1591" t="s">
        <v>9866</v>
      </c>
      <c r="B1591" t="s">
        <v>2822</v>
      </c>
      <c r="C1591" t="s">
        <v>8362</v>
      </c>
      <c r="D1591" t="s">
        <v>2791</v>
      </c>
      <c r="E1591" t="s">
        <v>2823</v>
      </c>
    </row>
    <row r="1592" spans="1:5" x14ac:dyDescent="0.2">
      <c r="A1592" t="s">
        <v>9867</v>
      </c>
      <c r="B1592" t="s">
        <v>2825</v>
      </c>
      <c r="C1592" t="s">
        <v>8362</v>
      </c>
      <c r="D1592" t="s">
        <v>2791</v>
      </c>
      <c r="E1592">
        <v>28.6</v>
      </c>
    </row>
    <row r="1593" spans="1:5" x14ac:dyDescent="0.2">
      <c r="A1593" t="s">
        <v>9868</v>
      </c>
      <c r="B1593" t="s">
        <v>2786</v>
      </c>
      <c r="C1593" t="s">
        <v>8362</v>
      </c>
      <c r="D1593" t="s">
        <v>2791</v>
      </c>
      <c r="E1593">
        <v>36.299999999999997</v>
      </c>
    </row>
    <row r="1594" spans="1:5" x14ac:dyDescent="0.2">
      <c r="A1594" t="s">
        <v>9869</v>
      </c>
      <c r="B1594" t="s">
        <v>2787</v>
      </c>
      <c r="C1594" t="s">
        <v>8362</v>
      </c>
      <c r="D1594" t="s">
        <v>2791</v>
      </c>
      <c r="E1594">
        <v>41.2</v>
      </c>
    </row>
    <row r="1595" spans="1:5" x14ac:dyDescent="0.2">
      <c r="A1595" t="s">
        <v>9870</v>
      </c>
      <c r="B1595" t="s">
        <v>2829</v>
      </c>
      <c r="C1595" t="s">
        <v>8362</v>
      </c>
      <c r="D1595" t="s">
        <v>2791</v>
      </c>
      <c r="E1595">
        <v>35.1</v>
      </c>
    </row>
    <row r="1596" spans="1:5" x14ac:dyDescent="0.2">
      <c r="A1596" t="s">
        <v>9871</v>
      </c>
      <c r="B1596" t="s">
        <v>2831</v>
      </c>
      <c r="C1596" t="s">
        <v>8362</v>
      </c>
      <c r="D1596" t="s">
        <v>2791</v>
      </c>
      <c r="E1596">
        <v>31.7</v>
      </c>
    </row>
    <row r="1597" spans="1:5" x14ac:dyDescent="0.2">
      <c r="A1597" t="s">
        <v>9872</v>
      </c>
      <c r="B1597" t="s">
        <v>2833</v>
      </c>
      <c r="C1597" t="s">
        <v>8362</v>
      </c>
      <c r="D1597" t="s">
        <v>2791</v>
      </c>
      <c r="E1597" t="s">
        <v>2823</v>
      </c>
    </row>
    <row r="1598" spans="1:5" x14ac:dyDescent="0.2">
      <c r="A1598" t="s">
        <v>9873</v>
      </c>
      <c r="B1598" t="s">
        <v>2835</v>
      </c>
      <c r="C1598" t="s">
        <v>8362</v>
      </c>
      <c r="D1598" t="s">
        <v>2791</v>
      </c>
      <c r="E1598">
        <v>31.8</v>
      </c>
    </row>
    <row r="1599" spans="1:5" x14ac:dyDescent="0.2">
      <c r="A1599" t="s">
        <v>9874</v>
      </c>
      <c r="B1599" t="s">
        <v>2789</v>
      </c>
      <c r="C1599" t="s">
        <v>8362</v>
      </c>
      <c r="D1599" t="s">
        <v>2791</v>
      </c>
      <c r="E1599">
        <v>30</v>
      </c>
    </row>
    <row r="1600" spans="1:5" x14ac:dyDescent="0.2">
      <c r="A1600" t="s">
        <v>9875</v>
      </c>
      <c r="B1600" t="s">
        <v>2838</v>
      </c>
      <c r="C1600" t="s">
        <v>8362</v>
      </c>
      <c r="D1600" t="s">
        <v>2791</v>
      </c>
      <c r="E1600">
        <v>37.799999999999997</v>
      </c>
    </row>
    <row r="1601" spans="1:5" x14ac:dyDescent="0.2">
      <c r="A1601" t="s">
        <v>9876</v>
      </c>
      <c r="B1601" t="s">
        <v>2840</v>
      </c>
      <c r="C1601" t="s">
        <v>8362</v>
      </c>
      <c r="D1601" t="s">
        <v>2791</v>
      </c>
      <c r="E1601">
        <v>36.299999999999997</v>
      </c>
    </row>
    <row r="1602" spans="1:5" x14ac:dyDescent="0.2">
      <c r="A1602" t="s">
        <v>5611</v>
      </c>
      <c r="B1602" t="s">
        <v>2780</v>
      </c>
      <c r="C1602" t="s">
        <v>8362</v>
      </c>
      <c r="D1602" t="s">
        <v>2792</v>
      </c>
      <c r="E1602">
        <v>33</v>
      </c>
    </row>
    <row r="1603" spans="1:5" x14ac:dyDescent="0.2">
      <c r="A1603" t="s">
        <v>5612</v>
      </c>
      <c r="B1603" t="s">
        <v>2794</v>
      </c>
      <c r="C1603" t="s">
        <v>8362</v>
      </c>
      <c r="D1603" t="s">
        <v>2792</v>
      </c>
      <c r="E1603">
        <v>33.724457593688363</v>
      </c>
    </row>
    <row r="1604" spans="1:5" x14ac:dyDescent="0.2">
      <c r="A1604" t="s">
        <v>5613</v>
      </c>
      <c r="B1604" t="s">
        <v>2785</v>
      </c>
      <c r="C1604" t="s">
        <v>8362</v>
      </c>
      <c r="D1604" t="s">
        <v>2792</v>
      </c>
      <c r="E1604">
        <v>45</v>
      </c>
    </row>
    <row r="1605" spans="1:5" x14ac:dyDescent="0.2">
      <c r="A1605" t="s">
        <v>5614</v>
      </c>
      <c r="B1605" t="s">
        <v>2811</v>
      </c>
      <c r="C1605" t="s">
        <v>8362</v>
      </c>
      <c r="D1605" t="s">
        <v>2792</v>
      </c>
      <c r="E1605">
        <v>35</v>
      </c>
    </row>
    <row r="1606" spans="1:5" x14ac:dyDescent="0.2">
      <c r="A1606" t="s">
        <v>5615</v>
      </c>
      <c r="B1606" t="s">
        <v>2788</v>
      </c>
      <c r="C1606" t="s">
        <v>8362</v>
      </c>
      <c r="D1606" t="s">
        <v>2792</v>
      </c>
      <c r="E1606">
        <v>30</v>
      </c>
    </row>
    <row r="1607" spans="1:5" x14ac:dyDescent="0.2">
      <c r="A1607" t="s">
        <v>5616</v>
      </c>
      <c r="B1607" t="s">
        <v>2814</v>
      </c>
      <c r="C1607" t="s">
        <v>8362</v>
      </c>
      <c r="D1607" t="s">
        <v>2792</v>
      </c>
      <c r="E1607">
        <v>30.5</v>
      </c>
    </row>
    <row r="1608" spans="1:5" x14ac:dyDescent="0.2">
      <c r="A1608" t="s">
        <v>5617</v>
      </c>
      <c r="B1608" t="s">
        <v>2816</v>
      </c>
      <c r="C1608" t="s">
        <v>8362</v>
      </c>
      <c r="D1608" t="s">
        <v>2792</v>
      </c>
      <c r="E1608">
        <v>15</v>
      </c>
    </row>
    <row r="1609" spans="1:5" x14ac:dyDescent="0.2">
      <c r="A1609" t="s">
        <v>5618</v>
      </c>
      <c r="B1609" t="s">
        <v>2818</v>
      </c>
      <c r="C1609" t="s">
        <v>8362</v>
      </c>
      <c r="D1609" t="s">
        <v>2792</v>
      </c>
      <c r="E1609">
        <v>29.8</v>
      </c>
    </row>
    <row r="1610" spans="1:5" x14ac:dyDescent="0.2">
      <c r="A1610" t="s">
        <v>5619</v>
      </c>
      <c r="B1610" t="s">
        <v>2820</v>
      </c>
      <c r="C1610" t="s">
        <v>8362</v>
      </c>
      <c r="D1610" t="s">
        <v>2792</v>
      </c>
      <c r="E1610">
        <v>30</v>
      </c>
    </row>
    <row r="1611" spans="1:5" x14ac:dyDescent="0.2">
      <c r="A1611" t="s">
        <v>5620</v>
      </c>
      <c r="B1611" t="s">
        <v>2822</v>
      </c>
      <c r="C1611" t="s">
        <v>8362</v>
      </c>
      <c r="D1611" t="s">
        <v>2792</v>
      </c>
      <c r="E1611" t="s">
        <v>2823</v>
      </c>
    </row>
    <row r="1612" spans="1:5" x14ac:dyDescent="0.2">
      <c r="A1612" t="s">
        <v>5621</v>
      </c>
      <c r="B1612" t="s">
        <v>2825</v>
      </c>
      <c r="C1612" t="s">
        <v>8362</v>
      </c>
      <c r="D1612" t="s">
        <v>2792</v>
      </c>
      <c r="E1612">
        <v>30</v>
      </c>
    </row>
    <row r="1613" spans="1:5" x14ac:dyDescent="0.2">
      <c r="A1613" t="s">
        <v>5622</v>
      </c>
      <c r="B1613" t="s">
        <v>2786</v>
      </c>
      <c r="C1613" t="s">
        <v>8362</v>
      </c>
      <c r="D1613" t="s">
        <v>2792</v>
      </c>
      <c r="E1613">
        <v>40</v>
      </c>
    </row>
    <row r="1614" spans="1:5" x14ac:dyDescent="0.2">
      <c r="A1614" t="s">
        <v>5623</v>
      </c>
      <c r="B1614" t="s">
        <v>2787</v>
      </c>
      <c r="C1614" t="s">
        <v>8362</v>
      </c>
      <c r="D1614" t="s">
        <v>2792</v>
      </c>
      <c r="E1614">
        <v>41.9</v>
      </c>
    </row>
    <row r="1615" spans="1:5" x14ac:dyDescent="0.2">
      <c r="A1615" t="s">
        <v>5624</v>
      </c>
      <c r="B1615" t="s">
        <v>2829</v>
      </c>
      <c r="C1615" t="s">
        <v>8362</v>
      </c>
      <c r="D1615" t="s">
        <v>2792</v>
      </c>
      <c r="E1615">
        <v>30</v>
      </c>
    </row>
    <row r="1616" spans="1:5" x14ac:dyDescent="0.2">
      <c r="A1616" t="s">
        <v>5625</v>
      </c>
      <c r="B1616" t="s">
        <v>2831</v>
      </c>
      <c r="C1616" t="s">
        <v>8362</v>
      </c>
      <c r="D1616" t="s">
        <v>2792</v>
      </c>
      <c r="E1616">
        <v>34.4</v>
      </c>
    </row>
    <row r="1617" spans="1:5" x14ac:dyDescent="0.2">
      <c r="A1617" t="s">
        <v>5626</v>
      </c>
      <c r="B1617" t="s">
        <v>2833</v>
      </c>
      <c r="C1617" t="s">
        <v>8362</v>
      </c>
      <c r="D1617" t="s">
        <v>2792</v>
      </c>
      <c r="E1617">
        <v>40</v>
      </c>
    </row>
    <row r="1618" spans="1:5" x14ac:dyDescent="0.2">
      <c r="A1618" t="s">
        <v>5627</v>
      </c>
      <c r="B1618" t="s">
        <v>2835</v>
      </c>
      <c r="C1618" t="s">
        <v>8362</v>
      </c>
      <c r="D1618" t="s">
        <v>2792</v>
      </c>
      <c r="E1618">
        <v>30</v>
      </c>
    </row>
    <row r="1619" spans="1:5" x14ac:dyDescent="0.2">
      <c r="A1619" t="s">
        <v>5628</v>
      </c>
      <c r="B1619" t="s">
        <v>2789</v>
      </c>
      <c r="C1619" t="s">
        <v>8362</v>
      </c>
      <c r="D1619" t="s">
        <v>2792</v>
      </c>
      <c r="E1619">
        <v>30</v>
      </c>
    </row>
    <row r="1620" spans="1:5" x14ac:dyDescent="0.2">
      <c r="A1620" t="s">
        <v>5629</v>
      </c>
      <c r="B1620" t="s">
        <v>2838</v>
      </c>
      <c r="C1620" t="s">
        <v>8362</v>
      </c>
      <c r="D1620" t="s">
        <v>2792</v>
      </c>
      <c r="E1620">
        <v>39.299999999999997</v>
      </c>
    </row>
    <row r="1621" spans="1:5" x14ac:dyDescent="0.2">
      <c r="A1621" t="s">
        <v>5630</v>
      </c>
      <c r="B1621" t="s">
        <v>2840</v>
      </c>
      <c r="C1621" t="s">
        <v>8362</v>
      </c>
      <c r="D1621" t="s">
        <v>2792</v>
      </c>
      <c r="E1621">
        <v>40</v>
      </c>
    </row>
    <row r="1622" spans="1:5" x14ac:dyDescent="0.2">
      <c r="A1622" t="s">
        <v>8382</v>
      </c>
      <c r="B1622" t="s">
        <v>2780</v>
      </c>
      <c r="C1622" t="s">
        <v>8383</v>
      </c>
      <c r="D1622" t="s">
        <v>2793</v>
      </c>
      <c r="E1622">
        <v>55.2</v>
      </c>
    </row>
    <row r="1623" spans="1:5" x14ac:dyDescent="0.2">
      <c r="A1623" t="s">
        <v>8384</v>
      </c>
      <c r="B1623" t="s">
        <v>2794</v>
      </c>
      <c r="C1623" t="s">
        <v>8383</v>
      </c>
      <c r="D1623" t="s">
        <v>2793</v>
      </c>
      <c r="E1623">
        <v>57.778373547810546</v>
      </c>
    </row>
    <row r="1624" spans="1:5" x14ac:dyDescent="0.2">
      <c r="A1624" t="s">
        <v>8385</v>
      </c>
      <c r="B1624" t="s">
        <v>2785</v>
      </c>
      <c r="C1624" t="s">
        <v>8383</v>
      </c>
      <c r="D1624" t="s">
        <v>2793</v>
      </c>
      <c r="E1624">
        <v>41.8</v>
      </c>
    </row>
    <row r="1625" spans="1:5" x14ac:dyDescent="0.2">
      <c r="A1625" t="s">
        <v>8386</v>
      </c>
      <c r="B1625" t="s">
        <v>2811</v>
      </c>
      <c r="C1625" t="s">
        <v>8383</v>
      </c>
      <c r="D1625" t="s">
        <v>2793</v>
      </c>
      <c r="E1625">
        <v>56</v>
      </c>
    </row>
    <row r="1626" spans="1:5" x14ac:dyDescent="0.2">
      <c r="A1626" t="s">
        <v>8387</v>
      </c>
      <c r="B1626" t="s">
        <v>2788</v>
      </c>
      <c r="C1626" t="s">
        <v>8383</v>
      </c>
      <c r="D1626" t="s">
        <v>2793</v>
      </c>
      <c r="E1626">
        <v>46.5</v>
      </c>
    </row>
    <row r="1627" spans="1:5" x14ac:dyDescent="0.2">
      <c r="A1627" t="s">
        <v>8388</v>
      </c>
      <c r="B1627" t="s">
        <v>2814</v>
      </c>
      <c r="C1627" t="s">
        <v>8383</v>
      </c>
      <c r="D1627" t="s">
        <v>2793</v>
      </c>
      <c r="E1627">
        <v>61.1</v>
      </c>
    </row>
    <row r="1628" spans="1:5" x14ac:dyDescent="0.2">
      <c r="A1628" t="s">
        <v>8389</v>
      </c>
      <c r="B1628" t="s">
        <v>2816</v>
      </c>
      <c r="C1628" t="s">
        <v>8383</v>
      </c>
      <c r="D1628" t="s">
        <v>2793</v>
      </c>
      <c r="E1628">
        <v>62.3</v>
      </c>
    </row>
    <row r="1629" spans="1:5" x14ac:dyDescent="0.2">
      <c r="A1629" t="s">
        <v>8390</v>
      </c>
      <c r="B1629" t="s">
        <v>2818</v>
      </c>
      <c r="C1629" t="s">
        <v>8383</v>
      </c>
      <c r="D1629" t="s">
        <v>2793</v>
      </c>
      <c r="E1629">
        <v>77.8</v>
      </c>
    </row>
    <row r="1630" spans="1:5" x14ac:dyDescent="0.2">
      <c r="A1630" t="s">
        <v>8391</v>
      </c>
      <c r="B1630" t="s">
        <v>2820</v>
      </c>
      <c r="C1630" t="s">
        <v>8383</v>
      </c>
      <c r="D1630" t="s">
        <v>2793</v>
      </c>
      <c r="E1630">
        <v>76.7</v>
      </c>
    </row>
    <row r="1631" spans="1:5" x14ac:dyDescent="0.2">
      <c r="A1631" t="s">
        <v>8392</v>
      </c>
      <c r="B1631" t="s">
        <v>2822</v>
      </c>
      <c r="C1631" t="s">
        <v>8383</v>
      </c>
      <c r="D1631" t="s">
        <v>2793</v>
      </c>
      <c r="E1631" t="s">
        <v>2823</v>
      </c>
    </row>
    <row r="1632" spans="1:5" x14ac:dyDescent="0.2">
      <c r="A1632" t="s">
        <v>8393</v>
      </c>
      <c r="B1632" t="s">
        <v>2825</v>
      </c>
      <c r="C1632" t="s">
        <v>8383</v>
      </c>
      <c r="D1632" t="s">
        <v>2793</v>
      </c>
      <c r="E1632">
        <v>50.1</v>
      </c>
    </row>
    <row r="1633" spans="1:5" x14ac:dyDescent="0.2">
      <c r="A1633" t="s">
        <v>8394</v>
      </c>
      <c r="B1633" t="s">
        <v>2786</v>
      </c>
      <c r="C1633" t="s">
        <v>8383</v>
      </c>
      <c r="D1633" t="s">
        <v>2793</v>
      </c>
      <c r="E1633">
        <v>65.7</v>
      </c>
    </row>
    <row r="1634" spans="1:5" x14ac:dyDescent="0.2">
      <c r="A1634" t="s">
        <v>8395</v>
      </c>
      <c r="B1634" t="s">
        <v>2787</v>
      </c>
      <c r="C1634" t="s">
        <v>8383</v>
      </c>
      <c r="D1634" t="s">
        <v>2793</v>
      </c>
      <c r="E1634" t="s">
        <v>2823</v>
      </c>
    </row>
    <row r="1635" spans="1:5" x14ac:dyDescent="0.2">
      <c r="A1635" t="s">
        <v>8396</v>
      </c>
      <c r="B1635" t="s">
        <v>2829</v>
      </c>
      <c r="C1635" t="s">
        <v>8383</v>
      </c>
      <c r="D1635" t="s">
        <v>2793</v>
      </c>
      <c r="E1635">
        <v>52.8</v>
      </c>
    </row>
    <row r="1636" spans="1:5" x14ac:dyDescent="0.2">
      <c r="A1636" t="s">
        <v>8397</v>
      </c>
      <c r="B1636" t="s">
        <v>2831</v>
      </c>
      <c r="C1636" t="s">
        <v>8383</v>
      </c>
      <c r="D1636" t="s">
        <v>2793</v>
      </c>
      <c r="E1636">
        <v>51.7</v>
      </c>
    </row>
    <row r="1637" spans="1:5" x14ac:dyDescent="0.2">
      <c r="A1637" t="s">
        <v>8398</v>
      </c>
      <c r="B1637" t="s">
        <v>2833</v>
      </c>
      <c r="C1637" t="s">
        <v>8383</v>
      </c>
      <c r="D1637" t="s">
        <v>2793</v>
      </c>
      <c r="E1637" t="s">
        <v>2823</v>
      </c>
    </row>
    <row r="1638" spans="1:5" x14ac:dyDescent="0.2">
      <c r="A1638" t="s">
        <v>8399</v>
      </c>
      <c r="B1638" t="s">
        <v>2835</v>
      </c>
      <c r="C1638" t="s">
        <v>8383</v>
      </c>
      <c r="D1638" t="s">
        <v>2793</v>
      </c>
      <c r="E1638">
        <v>78.900000000000006</v>
      </c>
    </row>
    <row r="1639" spans="1:5" x14ac:dyDescent="0.2">
      <c r="A1639" t="s">
        <v>8400</v>
      </c>
      <c r="B1639" t="s">
        <v>2789</v>
      </c>
      <c r="C1639" t="s">
        <v>8383</v>
      </c>
      <c r="D1639" t="s">
        <v>2793</v>
      </c>
      <c r="E1639">
        <v>52.4</v>
      </c>
    </row>
    <row r="1640" spans="1:5" x14ac:dyDescent="0.2">
      <c r="A1640" t="s">
        <v>8401</v>
      </c>
      <c r="B1640" t="s">
        <v>2838</v>
      </c>
      <c r="C1640" t="s">
        <v>8383</v>
      </c>
      <c r="D1640" t="s">
        <v>2793</v>
      </c>
      <c r="E1640">
        <v>45.1</v>
      </c>
    </row>
    <row r="1641" spans="1:5" x14ac:dyDescent="0.2">
      <c r="A1641" t="s">
        <v>8402</v>
      </c>
      <c r="B1641" t="s">
        <v>2840</v>
      </c>
      <c r="C1641" t="s">
        <v>8383</v>
      </c>
      <c r="D1641" t="s">
        <v>2793</v>
      </c>
      <c r="E1641">
        <v>76.8</v>
      </c>
    </row>
    <row r="1642" spans="1:5" x14ac:dyDescent="0.2">
      <c r="A1642" t="s">
        <v>9877</v>
      </c>
      <c r="B1642" t="s">
        <v>2780</v>
      </c>
      <c r="C1642" t="s">
        <v>8383</v>
      </c>
      <c r="D1642" t="s">
        <v>2791</v>
      </c>
      <c r="E1642">
        <v>54.6</v>
      </c>
    </row>
    <row r="1643" spans="1:5" x14ac:dyDescent="0.2">
      <c r="A1643" t="s">
        <v>9878</v>
      </c>
      <c r="B1643" t="s">
        <v>2794</v>
      </c>
      <c r="C1643" t="s">
        <v>8383</v>
      </c>
      <c r="D1643" t="s">
        <v>2791</v>
      </c>
      <c r="E1643">
        <v>58.683768913342504</v>
      </c>
    </row>
    <row r="1644" spans="1:5" x14ac:dyDescent="0.2">
      <c r="A1644" t="s">
        <v>9879</v>
      </c>
      <c r="B1644" t="s">
        <v>2785</v>
      </c>
      <c r="C1644" t="s">
        <v>8383</v>
      </c>
      <c r="D1644" t="s">
        <v>2791</v>
      </c>
      <c r="E1644">
        <v>43.5</v>
      </c>
    </row>
    <row r="1645" spans="1:5" x14ac:dyDescent="0.2">
      <c r="A1645" t="s">
        <v>9880</v>
      </c>
      <c r="B1645" t="s">
        <v>2811</v>
      </c>
      <c r="C1645" t="s">
        <v>8383</v>
      </c>
      <c r="D1645" t="s">
        <v>2791</v>
      </c>
      <c r="E1645">
        <v>61.1</v>
      </c>
    </row>
    <row r="1646" spans="1:5" x14ac:dyDescent="0.2">
      <c r="A1646" t="s">
        <v>9881</v>
      </c>
      <c r="B1646" t="s">
        <v>2788</v>
      </c>
      <c r="C1646" t="s">
        <v>8383</v>
      </c>
      <c r="D1646" t="s">
        <v>2791</v>
      </c>
      <c r="E1646">
        <v>42.4</v>
      </c>
    </row>
    <row r="1647" spans="1:5" x14ac:dyDescent="0.2">
      <c r="A1647" t="s">
        <v>9882</v>
      </c>
      <c r="B1647" t="s">
        <v>2814</v>
      </c>
      <c r="C1647" t="s">
        <v>8383</v>
      </c>
      <c r="D1647" t="s">
        <v>2791</v>
      </c>
      <c r="E1647">
        <v>44.7</v>
      </c>
    </row>
    <row r="1648" spans="1:5" x14ac:dyDescent="0.2">
      <c r="A1648" t="s">
        <v>9883</v>
      </c>
      <c r="B1648" t="s">
        <v>2816</v>
      </c>
      <c r="C1648" t="s">
        <v>8383</v>
      </c>
      <c r="D1648" t="s">
        <v>2791</v>
      </c>
      <c r="E1648">
        <v>52.3</v>
      </c>
    </row>
    <row r="1649" spans="1:5" x14ac:dyDescent="0.2">
      <c r="A1649" t="s">
        <v>9884</v>
      </c>
      <c r="B1649" t="s">
        <v>2818</v>
      </c>
      <c r="C1649" t="s">
        <v>8383</v>
      </c>
      <c r="D1649" t="s">
        <v>2791</v>
      </c>
      <c r="E1649">
        <v>59.5</v>
      </c>
    </row>
    <row r="1650" spans="1:5" x14ac:dyDescent="0.2">
      <c r="A1650" t="s">
        <v>9885</v>
      </c>
      <c r="B1650" t="s">
        <v>2820</v>
      </c>
      <c r="C1650" t="s">
        <v>8383</v>
      </c>
      <c r="D1650" t="s">
        <v>2791</v>
      </c>
      <c r="E1650">
        <v>68.7</v>
      </c>
    </row>
    <row r="1651" spans="1:5" x14ac:dyDescent="0.2">
      <c r="A1651" t="s">
        <v>9886</v>
      </c>
      <c r="B1651" t="s">
        <v>2822</v>
      </c>
      <c r="C1651" t="s">
        <v>8383</v>
      </c>
      <c r="D1651" t="s">
        <v>2791</v>
      </c>
      <c r="E1651" t="s">
        <v>2823</v>
      </c>
    </row>
    <row r="1652" spans="1:5" x14ac:dyDescent="0.2">
      <c r="A1652" t="s">
        <v>9887</v>
      </c>
      <c r="B1652" t="s">
        <v>2825</v>
      </c>
      <c r="C1652" t="s">
        <v>8383</v>
      </c>
      <c r="D1652" t="s">
        <v>2791</v>
      </c>
      <c r="E1652">
        <v>54.1</v>
      </c>
    </row>
    <row r="1653" spans="1:5" x14ac:dyDescent="0.2">
      <c r="A1653" t="s">
        <v>9888</v>
      </c>
      <c r="B1653" t="s">
        <v>2786</v>
      </c>
      <c r="C1653" t="s">
        <v>8383</v>
      </c>
      <c r="D1653" t="s">
        <v>2791</v>
      </c>
      <c r="E1653">
        <v>60.6</v>
      </c>
    </row>
    <row r="1654" spans="1:5" x14ac:dyDescent="0.2">
      <c r="A1654" t="s">
        <v>9889</v>
      </c>
      <c r="B1654" t="s">
        <v>2787</v>
      </c>
      <c r="C1654" t="s">
        <v>8383</v>
      </c>
      <c r="D1654" t="s">
        <v>2791</v>
      </c>
      <c r="E1654">
        <v>75.900000000000006</v>
      </c>
    </row>
    <row r="1655" spans="1:5" x14ac:dyDescent="0.2">
      <c r="A1655" t="s">
        <v>9890</v>
      </c>
      <c r="B1655" t="s">
        <v>2829</v>
      </c>
      <c r="C1655" t="s">
        <v>8383</v>
      </c>
      <c r="D1655" t="s">
        <v>2791</v>
      </c>
      <c r="E1655">
        <v>53.8</v>
      </c>
    </row>
    <row r="1656" spans="1:5" x14ac:dyDescent="0.2">
      <c r="A1656" t="s">
        <v>9891</v>
      </c>
      <c r="B1656" t="s">
        <v>2831</v>
      </c>
      <c r="C1656" t="s">
        <v>8383</v>
      </c>
      <c r="D1656" t="s">
        <v>2791</v>
      </c>
      <c r="E1656">
        <v>47.7</v>
      </c>
    </row>
    <row r="1657" spans="1:5" x14ac:dyDescent="0.2">
      <c r="A1657" t="s">
        <v>9892</v>
      </c>
      <c r="B1657" t="s">
        <v>2833</v>
      </c>
      <c r="C1657" t="s">
        <v>8383</v>
      </c>
      <c r="D1657" t="s">
        <v>2791</v>
      </c>
      <c r="E1657" t="s">
        <v>2823</v>
      </c>
    </row>
    <row r="1658" spans="1:5" x14ac:dyDescent="0.2">
      <c r="A1658" t="s">
        <v>9893</v>
      </c>
      <c r="B1658" t="s">
        <v>2835</v>
      </c>
      <c r="C1658" t="s">
        <v>8383</v>
      </c>
      <c r="D1658" t="s">
        <v>2791</v>
      </c>
      <c r="E1658">
        <v>80.8</v>
      </c>
    </row>
    <row r="1659" spans="1:5" x14ac:dyDescent="0.2">
      <c r="A1659" t="s">
        <v>9894</v>
      </c>
      <c r="B1659" t="s">
        <v>2789</v>
      </c>
      <c r="C1659" t="s">
        <v>8383</v>
      </c>
      <c r="D1659" t="s">
        <v>2791</v>
      </c>
      <c r="E1659">
        <v>49.9</v>
      </c>
    </row>
    <row r="1660" spans="1:5" x14ac:dyDescent="0.2">
      <c r="A1660" t="s">
        <v>9895</v>
      </c>
      <c r="B1660" t="s">
        <v>2838</v>
      </c>
      <c r="C1660" t="s">
        <v>8383</v>
      </c>
      <c r="D1660" t="s">
        <v>2791</v>
      </c>
      <c r="E1660">
        <v>47.5</v>
      </c>
    </row>
    <row r="1661" spans="1:5" x14ac:dyDescent="0.2">
      <c r="A1661" t="s">
        <v>9896</v>
      </c>
      <c r="B1661" t="s">
        <v>2840</v>
      </c>
      <c r="C1661" t="s">
        <v>8383</v>
      </c>
      <c r="D1661" t="s">
        <v>2791</v>
      </c>
      <c r="E1661">
        <v>82.5</v>
      </c>
    </row>
    <row r="1662" spans="1:5" x14ac:dyDescent="0.2">
      <c r="A1662" t="s">
        <v>5631</v>
      </c>
      <c r="B1662" t="s">
        <v>2780</v>
      </c>
      <c r="C1662" t="s">
        <v>8383</v>
      </c>
      <c r="D1662" t="s">
        <v>2792</v>
      </c>
      <c r="E1662">
        <v>53.3</v>
      </c>
    </row>
    <row r="1663" spans="1:5" x14ac:dyDescent="0.2">
      <c r="A1663" t="s">
        <v>5632</v>
      </c>
      <c r="B1663" t="s">
        <v>2794</v>
      </c>
      <c r="C1663" t="s">
        <v>8383</v>
      </c>
      <c r="D1663" t="s">
        <v>2792</v>
      </c>
      <c r="E1663">
        <v>54.247994740302438</v>
      </c>
    </row>
    <row r="1664" spans="1:5" x14ac:dyDescent="0.2">
      <c r="A1664" t="s">
        <v>5633</v>
      </c>
      <c r="B1664" t="s">
        <v>2785</v>
      </c>
      <c r="C1664" t="s">
        <v>8383</v>
      </c>
      <c r="D1664" t="s">
        <v>2792</v>
      </c>
      <c r="E1664">
        <v>45.3</v>
      </c>
    </row>
    <row r="1665" spans="1:5" x14ac:dyDescent="0.2">
      <c r="A1665" t="s">
        <v>5634</v>
      </c>
      <c r="B1665" t="s">
        <v>2811</v>
      </c>
      <c r="C1665" t="s">
        <v>8383</v>
      </c>
      <c r="D1665" t="s">
        <v>2792</v>
      </c>
      <c r="E1665">
        <v>58.5</v>
      </c>
    </row>
    <row r="1666" spans="1:5" x14ac:dyDescent="0.2">
      <c r="A1666" t="s">
        <v>5635</v>
      </c>
      <c r="B1666" t="s">
        <v>2788</v>
      </c>
      <c r="C1666" t="s">
        <v>8383</v>
      </c>
      <c r="D1666" t="s">
        <v>2792</v>
      </c>
      <c r="E1666">
        <v>45.3</v>
      </c>
    </row>
    <row r="1667" spans="1:5" x14ac:dyDescent="0.2">
      <c r="A1667" t="s">
        <v>5636</v>
      </c>
      <c r="B1667" t="s">
        <v>2814</v>
      </c>
      <c r="C1667" t="s">
        <v>8383</v>
      </c>
      <c r="D1667" t="s">
        <v>2792</v>
      </c>
      <c r="E1667">
        <v>46.2</v>
      </c>
    </row>
    <row r="1668" spans="1:5" x14ac:dyDescent="0.2">
      <c r="A1668" t="s">
        <v>5637</v>
      </c>
      <c r="B1668" t="s">
        <v>2816</v>
      </c>
      <c r="C1668" t="s">
        <v>8383</v>
      </c>
      <c r="D1668" t="s">
        <v>2792</v>
      </c>
      <c r="E1668">
        <v>42.7</v>
      </c>
    </row>
    <row r="1669" spans="1:5" x14ac:dyDescent="0.2">
      <c r="A1669" t="s">
        <v>5638</v>
      </c>
      <c r="B1669" t="s">
        <v>2818</v>
      </c>
      <c r="C1669" t="s">
        <v>8383</v>
      </c>
      <c r="D1669" t="s">
        <v>2792</v>
      </c>
      <c r="E1669">
        <v>55.3</v>
      </c>
    </row>
    <row r="1670" spans="1:5" x14ac:dyDescent="0.2">
      <c r="A1670" t="s">
        <v>5639</v>
      </c>
      <c r="B1670" t="s">
        <v>2820</v>
      </c>
      <c r="C1670" t="s">
        <v>8383</v>
      </c>
      <c r="D1670" t="s">
        <v>2792</v>
      </c>
      <c r="E1670">
        <v>62.9</v>
      </c>
    </row>
    <row r="1671" spans="1:5" x14ac:dyDescent="0.2">
      <c r="A1671" t="s">
        <v>5640</v>
      </c>
      <c r="B1671" t="s">
        <v>2822</v>
      </c>
      <c r="C1671" t="s">
        <v>8383</v>
      </c>
      <c r="D1671" t="s">
        <v>2792</v>
      </c>
      <c r="E1671" t="s">
        <v>2823</v>
      </c>
    </row>
    <row r="1672" spans="1:5" x14ac:dyDescent="0.2">
      <c r="A1672" t="s">
        <v>5641</v>
      </c>
      <c r="B1672" t="s">
        <v>2825</v>
      </c>
      <c r="C1672" t="s">
        <v>8383</v>
      </c>
      <c r="D1672" t="s">
        <v>2792</v>
      </c>
      <c r="E1672">
        <v>49.4</v>
      </c>
    </row>
    <row r="1673" spans="1:5" x14ac:dyDescent="0.2">
      <c r="A1673" t="s">
        <v>5642</v>
      </c>
      <c r="B1673" t="s">
        <v>2786</v>
      </c>
      <c r="C1673" t="s">
        <v>8383</v>
      </c>
      <c r="D1673" t="s">
        <v>2792</v>
      </c>
      <c r="E1673">
        <v>58.4</v>
      </c>
    </row>
    <row r="1674" spans="1:5" x14ac:dyDescent="0.2">
      <c r="A1674" t="s">
        <v>5643</v>
      </c>
      <c r="B1674" t="s">
        <v>2787</v>
      </c>
      <c r="C1674" t="s">
        <v>8383</v>
      </c>
      <c r="D1674" t="s">
        <v>2792</v>
      </c>
      <c r="E1674">
        <v>69.900000000000006</v>
      </c>
    </row>
    <row r="1675" spans="1:5" x14ac:dyDescent="0.2">
      <c r="A1675" t="s">
        <v>5644</v>
      </c>
      <c r="B1675" t="s">
        <v>2829</v>
      </c>
      <c r="C1675" t="s">
        <v>8383</v>
      </c>
      <c r="D1675" t="s">
        <v>2792</v>
      </c>
      <c r="E1675">
        <v>55.2</v>
      </c>
    </row>
    <row r="1676" spans="1:5" x14ac:dyDescent="0.2">
      <c r="A1676" t="s">
        <v>5645</v>
      </c>
      <c r="B1676" t="s">
        <v>2831</v>
      </c>
      <c r="C1676" t="s">
        <v>8383</v>
      </c>
      <c r="D1676" t="s">
        <v>2792</v>
      </c>
      <c r="E1676">
        <v>47.5</v>
      </c>
    </row>
    <row r="1677" spans="1:5" x14ac:dyDescent="0.2">
      <c r="A1677" t="s">
        <v>5646</v>
      </c>
      <c r="B1677" t="s">
        <v>2833</v>
      </c>
      <c r="C1677" t="s">
        <v>8383</v>
      </c>
      <c r="D1677" t="s">
        <v>2792</v>
      </c>
      <c r="E1677">
        <v>50.7</v>
      </c>
    </row>
    <row r="1678" spans="1:5" x14ac:dyDescent="0.2">
      <c r="A1678" t="s">
        <v>5647</v>
      </c>
      <c r="B1678" t="s">
        <v>2835</v>
      </c>
      <c r="C1678" t="s">
        <v>8383</v>
      </c>
      <c r="D1678" t="s">
        <v>2792</v>
      </c>
      <c r="E1678">
        <v>73.7</v>
      </c>
    </row>
    <row r="1679" spans="1:5" x14ac:dyDescent="0.2">
      <c r="A1679" t="s">
        <v>5648</v>
      </c>
      <c r="B1679" t="s">
        <v>2789</v>
      </c>
      <c r="C1679" t="s">
        <v>8383</v>
      </c>
      <c r="D1679" t="s">
        <v>2792</v>
      </c>
      <c r="E1679">
        <v>43.8</v>
      </c>
    </row>
    <row r="1680" spans="1:5" x14ac:dyDescent="0.2">
      <c r="A1680" t="s">
        <v>5649</v>
      </c>
      <c r="B1680" t="s">
        <v>2838</v>
      </c>
      <c r="C1680" t="s">
        <v>8383</v>
      </c>
      <c r="D1680" t="s">
        <v>2792</v>
      </c>
      <c r="E1680">
        <v>49.2</v>
      </c>
    </row>
    <row r="1681" spans="1:5" x14ac:dyDescent="0.2">
      <c r="A1681" t="s">
        <v>5650</v>
      </c>
      <c r="B1681" t="s">
        <v>2840</v>
      </c>
      <c r="C1681" t="s">
        <v>8383</v>
      </c>
      <c r="D1681" t="s">
        <v>2792</v>
      </c>
      <c r="E1681">
        <v>68.2</v>
      </c>
    </row>
    <row r="1682" spans="1:5" x14ac:dyDescent="0.2">
      <c r="A1682" t="s">
        <v>8403</v>
      </c>
      <c r="B1682" t="s">
        <v>2780</v>
      </c>
      <c r="C1682" t="s">
        <v>8404</v>
      </c>
      <c r="D1682" t="s">
        <v>2793</v>
      </c>
      <c r="E1682">
        <v>54.3</v>
      </c>
    </row>
    <row r="1683" spans="1:5" x14ac:dyDescent="0.2">
      <c r="A1683" t="s">
        <v>8405</v>
      </c>
      <c r="B1683" t="s">
        <v>2794</v>
      </c>
      <c r="C1683" t="s">
        <v>8404</v>
      </c>
      <c r="D1683" t="s">
        <v>2793</v>
      </c>
      <c r="E1683">
        <v>50.858713136729214</v>
      </c>
    </row>
    <row r="1684" spans="1:5" x14ac:dyDescent="0.2">
      <c r="A1684" t="s">
        <v>8406</v>
      </c>
      <c r="B1684" t="s">
        <v>2785</v>
      </c>
      <c r="C1684" t="s">
        <v>8404</v>
      </c>
      <c r="D1684" t="s">
        <v>2793</v>
      </c>
      <c r="E1684">
        <v>37</v>
      </c>
    </row>
    <row r="1685" spans="1:5" x14ac:dyDescent="0.2">
      <c r="A1685" t="s">
        <v>8407</v>
      </c>
      <c r="B1685" t="s">
        <v>2811</v>
      </c>
      <c r="C1685" t="s">
        <v>8404</v>
      </c>
      <c r="D1685" t="s">
        <v>2793</v>
      </c>
      <c r="E1685">
        <v>45</v>
      </c>
    </row>
    <row r="1686" spans="1:5" x14ac:dyDescent="0.2">
      <c r="A1686" t="s">
        <v>8408</v>
      </c>
      <c r="B1686" t="s">
        <v>2788</v>
      </c>
      <c r="C1686" t="s">
        <v>8404</v>
      </c>
      <c r="D1686" t="s">
        <v>2793</v>
      </c>
      <c r="E1686">
        <v>35.200000000000003</v>
      </c>
    </row>
    <row r="1687" spans="1:5" x14ac:dyDescent="0.2">
      <c r="A1687" t="s">
        <v>8409</v>
      </c>
      <c r="B1687" t="s">
        <v>2814</v>
      </c>
      <c r="C1687" t="s">
        <v>8404</v>
      </c>
      <c r="D1687" t="s">
        <v>2793</v>
      </c>
      <c r="E1687">
        <v>52.1</v>
      </c>
    </row>
    <row r="1688" spans="1:5" x14ac:dyDescent="0.2">
      <c r="A1688" t="s">
        <v>8410</v>
      </c>
      <c r="B1688" t="s">
        <v>2816</v>
      </c>
      <c r="C1688" t="s">
        <v>8404</v>
      </c>
      <c r="D1688" t="s">
        <v>2793</v>
      </c>
      <c r="E1688">
        <v>41.7</v>
      </c>
    </row>
    <row r="1689" spans="1:5" x14ac:dyDescent="0.2">
      <c r="A1689" t="s">
        <v>8411</v>
      </c>
      <c r="B1689" t="s">
        <v>2818</v>
      </c>
      <c r="C1689" t="s">
        <v>8404</v>
      </c>
      <c r="D1689" t="s">
        <v>2793</v>
      </c>
      <c r="E1689">
        <v>75.3</v>
      </c>
    </row>
    <row r="1690" spans="1:5" x14ac:dyDescent="0.2">
      <c r="A1690" t="s">
        <v>8412</v>
      </c>
      <c r="B1690" t="s">
        <v>2820</v>
      </c>
      <c r="C1690" t="s">
        <v>8404</v>
      </c>
      <c r="D1690" t="s">
        <v>2793</v>
      </c>
      <c r="E1690">
        <v>56.7</v>
      </c>
    </row>
    <row r="1691" spans="1:5" x14ac:dyDescent="0.2">
      <c r="A1691" t="s">
        <v>8413</v>
      </c>
      <c r="B1691" t="s">
        <v>2822</v>
      </c>
      <c r="C1691" t="s">
        <v>8404</v>
      </c>
      <c r="D1691" t="s">
        <v>2793</v>
      </c>
      <c r="E1691" t="s">
        <v>2823</v>
      </c>
    </row>
    <row r="1692" spans="1:5" x14ac:dyDescent="0.2">
      <c r="A1692" t="s">
        <v>8414</v>
      </c>
      <c r="B1692" t="s">
        <v>2825</v>
      </c>
      <c r="C1692" t="s">
        <v>8404</v>
      </c>
      <c r="D1692" t="s">
        <v>2793</v>
      </c>
      <c r="E1692">
        <v>45.7</v>
      </c>
    </row>
    <row r="1693" spans="1:5" x14ac:dyDescent="0.2">
      <c r="A1693" t="s">
        <v>8415</v>
      </c>
      <c r="B1693" t="s">
        <v>2786</v>
      </c>
      <c r="C1693" t="s">
        <v>8404</v>
      </c>
      <c r="D1693" t="s">
        <v>2793</v>
      </c>
      <c r="E1693">
        <v>61.6</v>
      </c>
    </row>
    <row r="1694" spans="1:5" x14ac:dyDescent="0.2">
      <c r="A1694" t="s">
        <v>8416</v>
      </c>
      <c r="B1694" t="s">
        <v>2787</v>
      </c>
      <c r="C1694" t="s">
        <v>8404</v>
      </c>
      <c r="D1694" t="s">
        <v>2793</v>
      </c>
      <c r="E1694" t="s">
        <v>2823</v>
      </c>
    </row>
    <row r="1695" spans="1:5" x14ac:dyDescent="0.2">
      <c r="A1695" t="s">
        <v>8417</v>
      </c>
      <c r="B1695" t="s">
        <v>2829</v>
      </c>
      <c r="C1695" t="s">
        <v>8404</v>
      </c>
      <c r="D1695" t="s">
        <v>2793</v>
      </c>
      <c r="E1695">
        <v>51.2</v>
      </c>
    </row>
    <row r="1696" spans="1:5" x14ac:dyDescent="0.2">
      <c r="A1696" t="s">
        <v>8418</v>
      </c>
      <c r="B1696" t="s">
        <v>2831</v>
      </c>
      <c r="C1696" t="s">
        <v>8404</v>
      </c>
      <c r="D1696" t="s">
        <v>2793</v>
      </c>
      <c r="E1696">
        <v>50.6</v>
      </c>
    </row>
    <row r="1697" spans="1:5" x14ac:dyDescent="0.2">
      <c r="A1697" t="s">
        <v>8419</v>
      </c>
      <c r="B1697" t="s">
        <v>2833</v>
      </c>
      <c r="C1697" t="s">
        <v>8404</v>
      </c>
      <c r="D1697" t="s">
        <v>2793</v>
      </c>
      <c r="E1697" t="s">
        <v>2823</v>
      </c>
    </row>
    <row r="1698" spans="1:5" x14ac:dyDescent="0.2">
      <c r="A1698" t="s">
        <v>8420</v>
      </c>
      <c r="B1698" t="s">
        <v>2835</v>
      </c>
      <c r="C1698" t="s">
        <v>8404</v>
      </c>
      <c r="D1698" t="s">
        <v>2793</v>
      </c>
      <c r="E1698">
        <v>74.8</v>
      </c>
    </row>
    <row r="1699" spans="1:5" x14ac:dyDescent="0.2">
      <c r="A1699" t="s">
        <v>8421</v>
      </c>
      <c r="B1699" t="s">
        <v>2789</v>
      </c>
      <c r="C1699" t="s">
        <v>8404</v>
      </c>
      <c r="D1699" t="s">
        <v>2793</v>
      </c>
      <c r="E1699">
        <v>45.6</v>
      </c>
    </row>
    <row r="1700" spans="1:5" x14ac:dyDescent="0.2">
      <c r="A1700" t="s">
        <v>8422</v>
      </c>
      <c r="B1700" t="s">
        <v>2838</v>
      </c>
      <c r="C1700" t="s">
        <v>8404</v>
      </c>
      <c r="D1700" t="s">
        <v>2793</v>
      </c>
      <c r="E1700">
        <v>44.6</v>
      </c>
    </row>
    <row r="1701" spans="1:5" x14ac:dyDescent="0.2">
      <c r="A1701" t="s">
        <v>8423</v>
      </c>
      <c r="B1701" t="s">
        <v>2840</v>
      </c>
      <c r="C1701" t="s">
        <v>8404</v>
      </c>
      <c r="D1701" t="s">
        <v>2793</v>
      </c>
      <c r="E1701">
        <v>93.6</v>
      </c>
    </row>
    <row r="1702" spans="1:5" x14ac:dyDescent="0.2">
      <c r="A1702" t="s">
        <v>9897</v>
      </c>
      <c r="B1702" t="s">
        <v>2780</v>
      </c>
      <c r="C1702" t="s">
        <v>8404</v>
      </c>
      <c r="D1702" t="s">
        <v>2791</v>
      </c>
      <c r="E1702">
        <v>56.3</v>
      </c>
    </row>
    <row r="1703" spans="1:5" x14ac:dyDescent="0.2">
      <c r="A1703" t="s">
        <v>9898</v>
      </c>
      <c r="B1703" t="s">
        <v>2794</v>
      </c>
      <c r="C1703" t="s">
        <v>8404</v>
      </c>
      <c r="D1703" t="s">
        <v>2791</v>
      </c>
      <c r="E1703">
        <v>57.042090784044021</v>
      </c>
    </row>
    <row r="1704" spans="1:5" x14ac:dyDescent="0.2">
      <c r="A1704" t="s">
        <v>9899</v>
      </c>
      <c r="B1704" t="s">
        <v>2785</v>
      </c>
      <c r="C1704" t="s">
        <v>8404</v>
      </c>
      <c r="D1704" t="s">
        <v>2791</v>
      </c>
      <c r="E1704">
        <v>40</v>
      </c>
    </row>
    <row r="1705" spans="1:5" x14ac:dyDescent="0.2">
      <c r="A1705" t="s">
        <v>9900</v>
      </c>
      <c r="B1705" t="s">
        <v>2811</v>
      </c>
      <c r="C1705" t="s">
        <v>8404</v>
      </c>
      <c r="D1705" t="s">
        <v>2791</v>
      </c>
      <c r="E1705">
        <v>48</v>
      </c>
    </row>
    <row r="1706" spans="1:5" x14ac:dyDescent="0.2">
      <c r="A1706" t="s">
        <v>9901</v>
      </c>
      <c r="B1706" t="s">
        <v>2788</v>
      </c>
      <c r="C1706" t="s">
        <v>8404</v>
      </c>
      <c r="D1706" t="s">
        <v>2791</v>
      </c>
      <c r="E1706">
        <v>41.4</v>
      </c>
    </row>
    <row r="1707" spans="1:5" x14ac:dyDescent="0.2">
      <c r="A1707" t="s">
        <v>9902</v>
      </c>
      <c r="B1707" t="s">
        <v>2814</v>
      </c>
      <c r="C1707" t="s">
        <v>8404</v>
      </c>
      <c r="D1707" t="s">
        <v>2791</v>
      </c>
      <c r="E1707">
        <v>38.799999999999997</v>
      </c>
    </row>
    <row r="1708" spans="1:5" x14ac:dyDescent="0.2">
      <c r="A1708" t="s">
        <v>9903</v>
      </c>
      <c r="B1708" t="s">
        <v>2816</v>
      </c>
      <c r="C1708" t="s">
        <v>8404</v>
      </c>
      <c r="D1708" t="s">
        <v>2791</v>
      </c>
      <c r="E1708">
        <v>29.2</v>
      </c>
    </row>
    <row r="1709" spans="1:5" x14ac:dyDescent="0.2">
      <c r="A1709" t="s">
        <v>9904</v>
      </c>
      <c r="B1709" t="s">
        <v>2818</v>
      </c>
      <c r="C1709" t="s">
        <v>8404</v>
      </c>
      <c r="D1709" t="s">
        <v>2791</v>
      </c>
      <c r="E1709">
        <v>56</v>
      </c>
    </row>
    <row r="1710" spans="1:5" x14ac:dyDescent="0.2">
      <c r="A1710" t="s">
        <v>9905</v>
      </c>
      <c r="B1710" t="s">
        <v>2820</v>
      </c>
      <c r="C1710" t="s">
        <v>8404</v>
      </c>
      <c r="D1710" t="s">
        <v>2791</v>
      </c>
      <c r="E1710">
        <v>68</v>
      </c>
    </row>
    <row r="1711" spans="1:5" x14ac:dyDescent="0.2">
      <c r="A1711" t="s">
        <v>9906</v>
      </c>
      <c r="B1711" t="s">
        <v>2822</v>
      </c>
      <c r="C1711" t="s">
        <v>8404</v>
      </c>
      <c r="D1711" t="s">
        <v>2791</v>
      </c>
      <c r="E1711" t="s">
        <v>2823</v>
      </c>
    </row>
    <row r="1712" spans="1:5" x14ac:dyDescent="0.2">
      <c r="A1712" t="s">
        <v>9907</v>
      </c>
      <c r="B1712" t="s">
        <v>2825</v>
      </c>
      <c r="C1712" t="s">
        <v>8404</v>
      </c>
      <c r="D1712" t="s">
        <v>2791</v>
      </c>
      <c r="E1712">
        <v>48.7</v>
      </c>
    </row>
    <row r="1713" spans="1:5" x14ac:dyDescent="0.2">
      <c r="A1713" t="s">
        <v>9908</v>
      </c>
      <c r="B1713" t="s">
        <v>2786</v>
      </c>
      <c r="C1713" t="s">
        <v>8404</v>
      </c>
      <c r="D1713" t="s">
        <v>2791</v>
      </c>
      <c r="E1713">
        <v>74</v>
      </c>
    </row>
    <row r="1714" spans="1:5" x14ac:dyDescent="0.2">
      <c r="A1714" t="s">
        <v>9909</v>
      </c>
      <c r="B1714" t="s">
        <v>2787</v>
      </c>
      <c r="C1714" t="s">
        <v>8404</v>
      </c>
      <c r="D1714" t="s">
        <v>2791</v>
      </c>
      <c r="E1714">
        <v>71.3</v>
      </c>
    </row>
    <row r="1715" spans="1:5" x14ac:dyDescent="0.2">
      <c r="A1715" t="s">
        <v>9910</v>
      </c>
      <c r="B1715" t="s">
        <v>2829</v>
      </c>
      <c r="C1715" t="s">
        <v>8404</v>
      </c>
      <c r="D1715" t="s">
        <v>2791</v>
      </c>
      <c r="E1715">
        <v>65.2</v>
      </c>
    </row>
    <row r="1716" spans="1:5" x14ac:dyDescent="0.2">
      <c r="A1716" t="s">
        <v>9911</v>
      </c>
      <c r="B1716" t="s">
        <v>2831</v>
      </c>
      <c r="C1716" t="s">
        <v>8404</v>
      </c>
      <c r="D1716" t="s">
        <v>2791</v>
      </c>
      <c r="E1716">
        <v>51.1</v>
      </c>
    </row>
    <row r="1717" spans="1:5" x14ac:dyDescent="0.2">
      <c r="A1717" t="s">
        <v>9912</v>
      </c>
      <c r="B1717" t="s">
        <v>2833</v>
      </c>
      <c r="C1717" t="s">
        <v>8404</v>
      </c>
      <c r="D1717" t="s">
        <v>2791</v>
      </c>
      <c r="E1717" t="s">
        <v>2823</v>
      </c>
    </row>
    <row r="1718" spans="1:5" x14ac:dyDescent="0.2">
      <c r="A1718" t="s">
        <v>9913</v>
      </c>
      <c r="B1718" t="s">
        <v>2835</v>
      </c>
      <c r="C1718" t="s">
        <v>8404</v>
      </c>
      <c r="D1718" t="s">
        <v>2791</v>
      </c>
      <c r="E1718">
        <v>83.6</v>
      </c>
    </row>
    <row r="1719" spans="1:5" x14ac:dyDescent="0.2">
      <c r="A1719" t="s">
        <v>9914</v>
      </c>
      <c r="B1719" t="s">
        <v>2789</v>
      </c>
      <c r="C1719" t="s">
        <v>8404</v>
      </c>
      <c r="D1719" t="s">
        <v>2791</v>
      </c>
      <c r="E1719">
        <v>33.200000000000003</v>
      </c>
    </row>
    <row r="1720" spans="1:5" x14ac:dyDescent="0.2">
      <c r="A1720" t="s">
        <v>9915</v>
      </c>
      <c r="B1720" t="s">
        <v>2838</v>
      </c>
      <c r="C1720" t="s">
        <v>8404</v>
      </c>
      <c r="D1720" t="s">
        <v>2791</v>
      </c>
      <c r="E1720">
        <v>42.2</v>
      </c>
    </row>
    <row r="1721" spans="1:5" x14ac:dyDescent="0.2">
      <c r="A1721" t="s">
        <v>9916</v>
      </c>
      <c r="B1721" t="s">
        <v>2840</v>
      </c>
      <c r="C1721" t="s">
        <v>8404</v>
      </c>
      <c r="D1721" t="s">
        <v>2791</v>
      </c>
      <c r="E1721">
        <v>95.8</v>
      </c>
    </row>
    <row r="1722" spans="1:5" x14ac:dyDescent="0.2">
      <c r="A1722" t="s">
        <v>5651</v>
      </c>
      <c r="B1722" t="s">
        <v>2780</v>
      </c>
      <c r="C1722" t="s">
        <v>8404</v>
      </c>
      <c r="D1722" t="s">
        <v>2792</v>
      </c>
      <c r="E1722">
        <v>54.6</v>
      </c>
    </row>
    <row r="1723" spans="1:5" x14ac:dyDescent="0.2">
      <c r="A1723" t="s">
        <v>5652</v>
      </c>
      <c r="B1723" t="s">
        <v>2794</v>
      </c>
      <c r="C1723" t="s">
        <v>8404</v>
      </c>
      <c r="D1723" t="s">
        <v>2792</v>
      </c>
      <c r="E1723">
        <v>55.381065088757389</v>
      </c>
    </row>
    <row r="1724" spans="1:5" x14ac:dyDescent="0.2">
      <c r="A1724" t="s">
        <v>5653</v>
      </c>
      <c r="B1724" t="s">
        <v>2785</v>
      </c>
      <c r="C1724" t="s">
        <v>8404</v>
      </c>
      <c r="D1724" t="s">
        <v>2792</v>
      </c>
      <c r="E1724">
        <v>56.6</v>
      </c>
    </row>
    <row r="1725" spans="1:5" x14ac:dyDescent="0.2">
      <c r="A1725" t="s">
        <v>5654</v>
      </c>
      <c r="B1725" t="s">
        <v>2811</v>
      </c>
      <c r="C1725" t="s">
        <v>8404</v>
      </c>
      <c r="D1725" t="s">
        <v>2792</v>
      </c>
      <c r="E1725">
        <v>57.1</v>
      </c>
    </row>
    <row r="1726" spans="1:5" x14ac:dyDescent="0.2">
      <c r="A1726" t="s">
        <v>5655</v>
      </c>
      <c r="B1726" t="s">
        <v>2788</v>
      </c>
      <c r="C1726" t="s">
        <v>8404</v>
      </c>
      <c r="D1726" t="s">
        <v>2792</v>
      </c>
      <c r="E1726">
        <v>38.799999999999997</v>
      </c>
    </row>
    <row r="1727" spans="1:5" x14ac:dyDescent="0.2">
      <c r="A1727" t="s">
        <v>5656</v>
      </c>
      <c r="B1727" t="s">
        <v>2814</v>
      </c>
      <c r="C1727" t="s">
        <v>8404</v>
      </c>
      <c r="D1727" t="s">
        <v>2792</v>
      </c>
      <c r="E1727">
        <v>39.6</v>
      </c>
    </row>
    <row r="1728" spans="1:5" x14ac:dyDescent="0.2">
      <c r="A1728" t="s">
        <v>5657</v>
      </c>
      <c r="B1728" t="s">
        <v>2816</v>
      </c>
      <c r="C1728" t="s">
        <v>8404</v>
      </c>
      <c r="D1728" t="s">
        <v>2792</v>
      </c>
      <c r="E1728">
        <v>16.600000000000001</v>
      </c>
    </row>
    <row r="1729" spans="1:5" x14ac:dyDescent="0.2">
      <c r="A1729" t="s">
        <v>5658</v>
      </c>
      <c r="B1729" t="s">
        <v>2818</v>
      </c>
      <c r="C1729" t="s">
        <v>8404</v>
      </c>
      <c r="D1729" t="s">
        <v>2792</v>
      </c>
      <c r="E1729">
        <v>52.8</v>
      </c>
    </row>
    <row r="1730" spans="1:5" x14ac:dyDescent="0.2">
      <c r="A1730" t="s">
        <v>5659</v>
      </c>
      <c r="B1730" t="s">
        <v>2820</v>
      </c>
      <c r="C1730" t="s">
        <v>8404</v>
      </c>
      <c r="D1730" t="s">
        <v>2792</v>
      </c>
      <c r="E1730">
        <v>56</v>
      </c>
    </row>
    <row r="1731" spans="1:5" x14ac:dyDescent="0.2">
      <c r="A1731" t="s">
        <v>5660</v>
      </c>
      <c r="B1731" t="s">
        <v>2822</v>
      </c>
      <c r="C1731" t="s">
        <v>8404</v>
      </c>
      <c r="D1731" t="s">
        <v>2792</v>
      </c>
      <c r="E1731" t="s">
        <v>2823</v>
      </c>
    </row>
    <row r="1732" spans="1:5" x14ac:dyDescent="0.2">
      <c r="A1732" t="s">
        <v>5661</v>
      </c>
      <c r="B1732" t="s">
        <v>2825</v>
      </c>
      <c r="C1732" t="s">
        <v>8404</v>
      </c>
      <c r="D1732" t="s">
        <v>2792</v>
      </c>
      <c r="E1732">
        <v>51.2</v>
      </c>
    </row>
    <row r="1733" spans="1:5" x14ac:dyDescent="0.2">
      <c r="A1733" t="s">
        <v>5662</v>
      </c>
      <c r="B1733" t="s">
        <v>2786</v>
      </c>
      <c r="C1733" t="s">
        <v>8404</v>
      </c>
      <c r="D1733" t="s">
        <v>2792</v>
      </c>
      <c r="E1733">
        <v>81.599999999999994</v>
      </c>
    </row>
    <row r="1734" spans="1:5" x14ac:dyDescent="0.2">
      <c r="A1734" t="s">
        <v>5663</v>
      </c>
      <c r="B1734" t="s">
        <v>2787</v>
      </c>
      <c r="C1734" t="s">
        <v>8404</v>
      </c>
      <c r="D1734" t="s">
        <v>2792</v>
      </c>
      <c r="E1734">
        <v>83</v>
      </c>
    </row>
    <row r="1735" spans="1:5" x14ac:dyDescent="0.2">
      <c r="A1735" t="s">
        <v>5664</v>
      </c>
      <c r="B1735" t="s">
        <v>2829</v>
      </c>
      <c r="C1735" t="s">
        <v>8404</v>
      </c>
      <c r="D1735" t="s">
        <v>2792</v>
      </c>
      <c r="E1735">
        <v>50.3</v>
      </c>
    </row>
    <row r="1736" spans="1:5" x14ac:dyDescent="0.2">
      <c r="A1736" t="s">
        <v>5665</v>
      </c>
      <c r="B1736" t="s">
        <v>2831</v>
      </c>
      <c r="C1736" t="s">
        <v>8404</v>
      </c>
      <c r="D1736" t="s">
        <v>2792</v>
      </c>
      <c r="E1736">
        <v>56.2</v>
      </c>
    </row>
    <row r="1737" spans="1:5" x14ac:dyDescent="0.2">
      <c r="A1737" t="s">
        <v>5666</v>
      </c>
      <c r="B1737" t="s">
        <v>2833</v>
      </c>
      <c r="C1737" t="s">
        <v>8404</v>
      </c>
      <c r="D1737" t="s">
        <v>2792</v>
      </c>
      <c r="E1737">
        <v>59.6</v>
      </c>
    </row>
    <row r="1738" spans="1:5" x14ac:dyDescent="0.2">
      <c r="A1738" t="s">
        <v>5667</v>
      </c>
      <c r="B1738" t="s">
        <v>2835</v>
      </c>
      <c r="C1738" t="s">
        <v>8404</v>
      </c>
      <c r="D1738" t="s">
        <v>2792</v>
      </c>
      <c r="E1738">
        <v>71.599999999999994</v>
      </c>
    </row>
    <row r="1739" spans="1:5" x14ac:dyDescent="0.2">
      <c r="A1739" t="s">
        <v>5668</v>
      </c>
      <c r="B1739" t="s">
        <v>2789</v>
      </c>
      <c r="C1739" t="s">
        <v>8404</v>
      </c>
      <c r="D1739" t="s">
        <v>2792</v>
      </c>
      <c r="E1739">
        <v>37.6</v>
      </c>
    </row>
    <row r="1740" spans="1:5" x14ac:dyDescent="0.2">
      <c r="A1740" t="s">
        <v>5669</v>
      </c>
      <c r="B1740" t="s">
        <v>2838</v>
      </c>
      <c r="C1740" t="s">
        <v>8404</v>
      </c>
      <c r="D1740" t="s">
        <v>2792</v>
      </c>
      <c r="E1740">
        <v>46.2</v>
      </c>
    </row>
    <row r="1741" spans="1:5" x14ac:dyDescent="0.2">
      <c r="A1741" t="s">
        <v>5670</v>
      </c>
      <c r="B1741" t="s">
        <v>2840</v>
      </c>
      <c r="C1741" t="s">
        <v>8404</v>
      </c>
      <c r="D1741" t="s">
        <v>2792</v>
      </c>
      <c r="E1741">
        <v>81.099999999999994</v>
      </c>
    </row>
    <row r="1742" spans="1:5" x14ac:dyDescent="0.2">
      <c r="A1742" t="s">
        <v>8445</v>
      </c>
      <c r="B1742" t="s">
        <v>2780</v>
      </c>
      <c r="C1742" t="s">
        <v>8446</v>
      </c>
      <c r="D1742" t="s">
        <v>2793</v>
      </c>
      <c r="E1742">
        <v>47.3</v>
      </c>
    </row>
    <row r="1743" spans="1:5" x14ac:dyDescent="0.2">
      <c r="A1743" t="s">
        <v>8447</v>
      </c>
      <c r="B1743" t="s">
        <v>2794</v>
      </c>
      <c r="C1743" t="s">
        <v>8446</v>
      </c>
      <c r="D1743" t="s">
        <v>2793</v>
      </c>
      <c r="E1743">
        <v>40.574530831099196</v>
      </c>
    </row>
    <row r="1744" spans="1:5" x14ac:dyDescent="0.2">
      <c r="A1744" t="s">
        <v>8448</v>
      </c>
      <c r="B1744" t="s">
        <v>2785</v>
      </c>
      <c r="C1744" t="s">
        <v>8446</v>
      </c>
      <c r="D1744" t="s">
        <v>2793</v>
      </c>
      <c r="E1744">
        <v>48.1</v>
      </c>
    </row>
    <row r="1745" spans="1:5" x14ac:dyDescent="0.2">
      <c r="A1745" t="s">
        <v>8449</v>
      </c>
      <c r="B1745" t="s">
        <v>2811</v>
      </c>
      <c r="C1745" t="s">
        <v>8446</v>
      </c>
      <c r="D1745" t="s">
        <v>2793</v>
      </c>
      <c r="E1745">
        <v>34.6</v>
      </c>
    </row>
    <row r="1746" spans="1:5" x14ac:dyDescent="0.2">
      <c r="A1746" t="s">
        <v>8450</v>
      </c>
      <c r="B1746" t="s">
        <v>2788</v>
      </c>
      <c r="C1746" t="s">
        <v>8446</v>
      </c>
      <c r="D1746" t="s">
        <v>2793</v>
      </c>
      <c r="E1746">
        <v>36.5</v>
      </c>
    </row>
    <row r="1747" spans="1:5" x14ac:dyDescent="0.2">
      <c r="A1747" t="s">
        <v>8451</v>
      </c>
      <c r="B1747" t="s">
        <v>2814</v>
      </c>
      <c r="C1747" t="s">
        <v>8446</v>
      </c>
      <c r="D1747" t="s">
        <v>2793</v>
      </c>
      <c r="E1747">
        <v>49.2</v>
      </c>
    </row>
    <row r="1748" spans="1:5" x14ac:dyDescent="0.2">
      <c r="A1748" t="s">
        <v>8452</v>
      </c>
      <c r="B1748" t="s">
        <v>2816</v>
      </c>
      <c r="C1748" t="s">
        <v>8446</v>
      </c>
      <c r="D1748" t="s">
        <v>2793</v>
      </c>
      <c r="E1748">
        <v>45.3</v>
      </c>
    </row>
    <row r="1749" spans="1:5" x14ac:dyDescent="0.2">
      <c r="A1749" t="s">
        <v>8453</v>
      </c>
      <c r="B1749" t="s">
        <v>2818</v>
      </c>
      <c r="C1749" t="s">
        <v>8446</v>
      </c>
      <c r="D1749" t="s">
        <v>2793</v>
      </c>
      <c r="E1749">
        <v>46.2</v>
      </c>
    </row>
    <row r="1750" spans="1:5" x14ac:dyDescent="0.2">
      <c r="A1750" t="s">
        <v>8454</v>
      </c>
      <c r="B1750" t="s">
        <v>2820</v>
      </c>
      <c r="C1750" t="s">
        <v>8446</v>
      </c>
      <c r="D1750" t="s">
        <v>2793</v>
      </c>
      <c r="E1750">
        <v>22.9</v>
      </c>
    </row>
    <row r="1751" spans="1:5" x14ac:dyDescent="0.2">
      <c r="A1751" t="s">
        <v>8455</v>
      </c>
      <c r="B1751" t="s">
        <v>2822</v>
      </c>
      <c r="C1751" t="s">
        <v>8446</v>
      </c>
      <c r="D1751" t="s">
        <v>2793</v>
      </c>
      <c r="E1751">
        <v>0</v>
      </c>
    </row>
    <row r="1752" spans="1:5" x14ac:dyDescent="0.2">
      <c r="A1752" t="s">
        <v>8456</v>
      </c>
      <c r="B1752" t="s">
        <v>2825</v>
      </c>
      <c r="C1752" t="s">
        <v>8446</v>
      </c>
      <c r="D1752" t="s">
        <v>2793</v>
      </c>
      <c r="E1752">
        <v>30.3</v>
      </c>
    </row>
    <row r="1753" spans="1:5" x14ac:dyDescent="0.2">
      <c r="A1753" t="s">
        <v>8457</v>
      </c>
      <c r="B1753" t="s">
        <v>2786</v>
      </c>
      <c r="C1753" t="s">
        <v>8446</v>
      </c>
      <c r="D1753" t="s">
        <v>2793</v>
      </c>
      <c r="E1753">
        <v>45.3</v>
      </c>
    </row>
    <row r="1754" spans="1:5" x14ac:dyDescent="0.2">
      <c r="A1754" t="s">
        <v>8458</v>
      </c>
      <c r="B1754" t="s">
        <v>2787</v>
      </c>
      <c r="C1754" t="s">
        <v>8446</v>
      </c>
      <c r="D1754" t="s">
        <v>2793</v>
      </c>
      <c r="E1754">
        <v>0</v>
      </c>
    </row>
    <row r="1755" spans="1:5" x14ac:dyDescent="0.2">
      <c r="A1755" t="s">
        <v>8459</v>
      </c>
      <c r="B1755" t="s">
        <v>2829</v>
      </c>
      <c r="C1755" t="s">
        <v>8446</v>
      </c>
      <c r="D1755" t="s">
        <v>2793</v>
      </c>
      <c r="E1755">
        <v>28.6</v>
      </c>
    </row>
    <row r="1756" spans="1:5" x14ac:dyDescent="0.2">
      <c r="A1756" t="s">
        <v>8460</v>
      </c>
      <c r="B1756" t="s">
        <v>2831</v>
      </c>
      <c r="C1756" t="s">
        <v>8446</v>
      </c>
      <c r="D1756" t="s">
        <v>2793</v>
      </c>
      <c r="E1756">
        <v>52.7</v>
      </c>
    </row>
    <row r="1757" spans="1:5" x14ac:dyDescent="0.2">
      <c r="A1757" t="s">
        <v>8461</v>
      </c>
      <c r="B1757" t="s">
        <v>2833</v>
      </c>
      <c r="C1757" t="s">
        <v>8446</v>
      </c>
      <c r="D1757" t="s">
        <v>2793</v>
      </c>
      <c r="E1757">
        <v>0</v>
      </c>
    </row>
    <row r="1758" spans="1:5" x14ac:dyDescent="0.2">
      <c r="A1758" t="s">
        <v>8462</v>
      </c>
      <c r="B1758" t="s">
        <v>2835</v>
      </c>
      <c r="C1758" t="s">
        <v>8446</v>
      </c>
      <c r="D1758" t="s">
        <v>2793</v>
      </c>
      <c r="E1758">
        <v>49.3</v>
      </c>
    </row>
    <row r="1759" spans="1:5" x14ac:dyDescent="0.2">
      <c r="A1759" t="s">
        <v>8463</v>
      </c>
      <c r="B1759" t="s">
        <v>2789</v>
      </c>
      <c r="C1759" t="s">
        <v>8446</v>
      </c>
      <c r="D1759" t="s">
        <v>2793</v>
      </c>
      <c r="E1759">
        <v>47.6</v>
      </c>
    </row>
    <row r="1760" spans="1:5" x14ac:dyDescent="0.2">
      <c r="A1760" t="s">
        <v>8464</v>
      </c>
      <c r="B1760" t="s">
        <v>2838</v>
      </c>
      <c r="C1760" t="s">
        <v>8446</v>
      </c>
      <c r="D1760" t="s">
        <v>2793</v>
      </c>
      <c r="E1760">
        <v>37.5</v>
      </c>
    </row>
    <row r="1761" spans="1:5" x14ac:dyDescent="0.2">
      <c r="A1761" t="s">
        <v>8465</v>
      </c>
      <c r="B1761" t="s">
        <v>2840</v>
      </c>
      <c r="C1761" t="s">
        <v>8446</v>
      </c>
      <c r="D1761" t="s">
        <v>2793</v>
      </c>
      <c r="E1761">
        <v>42.7</v>
      </c>
    </row>
    <row r="1762" spans="1:5" x14ac:dyDescent="0.2">
      <c r="A1762" t="s">
        <v>9937</v>
      </c>
      <c r="B1762" t="s">
        <v>2780</v>
      </c>
      <c r="C1762" t="s">
        <v>8446</v>
      </c>
      <c r="D1762" t="s">
        <v>2791</v>
      </c>
      <c r="E1762">
        <v>49</v>
      </c>
    </row>
    <row r="1763" spans="1:5" x14ac:dyDescent="0.2">
      <c r="A1763" t="s">
        <v>9938</v>
      </c>
      <c r="B1763" t="s">
        <v>2794</v>
      </c>
      <c r="C1763" t="s">
        <v>8446</v>
      </c>
      <c r="D1763" t="s">
        <v>2791</v>
      </c>
      <c r="E1763">
        <v>43.068500687757911</v>
      </c>
    </row>
    <row r="1764" spans="1:5" x14ac:dyDescent="0.2">
      <c r="A1764" t="s">
        <v>9939</v>
      </c>
      <c r="B1764" t="s">
        <v>2785</v>
      </c>
      <c r="C1764" t="s">
        <v>8446</v>
      </c>
      <c r="D1764" t="s">
        <v>2791</v>
      </c>
      <c r="E1764">
        <v>52</v>
      </c>
    </row>
    <row r="1765" spans="1:5" x14ac:dyDescent="0.2">
      <c r="A1765" t="s">
        <v>9940</v>
      </c>
      <c r="B1765" t="s">
        <v>2811</v>
      </c>
      <c r="C1765" t="s">
        <v>8446</v>
      </c>
      <c r="D1765" t="s">
        <v>2791</v>
      </c>
      <c r="E1765">
        <v>38</v>
      </c>
    </row>
    <row r="1766" spans="1:5" x14ac:dyDescent="0.2">
      <c r="A1766" t="s">
        <v>9941</v>
      </c>
      <c r="B1766" t="s">
        <v>2788</v>
      </c>
      <c r="C1766" t="s">
        <v>8446</v>
      </c>
      <c r="D1766" t="s">
        <v>2791</v>
      </c>
      <c r="E1766">
        <v>50</v>
      </c>
    </row>
    <row r="1767" spans="1:5" x14ac:dyDescent="0.2">
      <c r="A1767" t="s">
        <v>9942</v>
      </c>
      <c r="B1767" t="s">
        <v>2814</v>
      </c>
      <c r="C1767" t="s">
        <v>8446</v>
      </c>
      <c r="D1767" t="s">
        <v>2791</v>
      </c>
      <c r="E1767">
        <v>50</v>
      </c>
    </row>
    <row r="1768" spans="1:5" x14ac:dyDescent="0.2">
      <c r="A1768" t="s">
        <v>9943</v>
      </c>
      <c r="B1768" t="s">
        <v>2816</v>
      </c>
      <c r="C1768" t="s">
        <v>8446</v>
      </c>
      <c r="D1768" t="s">
        <v>2791</v>
      </c>
      <c r="E1768">
        <v>38.5</v>
      </c>
    </row>
    <row r="1769" spans="1:5" x14ac:dyDescent="0.2">
      <c r="A1769" t="s">
        <v>9944</v>
      </c>
      <c r="B1769" t="s">
        <v>2818</v>
      </c>
      <c r="C1769" t="s">
        <v>8446</v>
      </c>
      <c r="D1769" t="s">
        <v>2791</v>
      </c>
      <c r="E1769">
        <v>45.1</v>
      </c>
    </row>
    <row r="1770" spans="1:5" x14ac:dyDescent="0.2">
      <c r="A1770" t="s">
        <v>9945</v>
      </c>
      <c r="B1770" t="s">
        <v>2820</v>
      </c>
      <c r="C1770" t="s">
        <v>8446</v>
      </c>
      <c r="D1770" t="s">
        <v>2791</v>
      </c>
      <c r="E1770">
        <v>39.299999999999997</v>
      </c>
    </row>
    <row r="1771" spans="1:5" x14ac:dyDescent="0.2">
      <c r="A1771" t="s">
        <v>9946</v>
      </c>
      <c r="B1771" t="s">
        <v>2822</v>
      </c>
      <c r="C1771" t="s">
        <v>8446</v>
      </c>
      <c r="D1771" t="s">
        <v>2791</v>
      </c>
      <c r="E1771" t="s">
        <v>2823</v>
      </c>
    </row>
    <row r="1772" spans="1:5" x14ac:dyDescent="0.2">
      <c r="A1772" t="s">
        <v>9947</v>
      </c>
      <c r="B1772" t="s">
        <v>2825</v>
      </c>
      <c r="C1772" t="s">
        <v>8446</v>
      </c>
      <c r="D1772" t="s">
        <v>2791</v>
      </c>
      <c r="E1772">
        <v>38</v>
      </c>
    </row>
    <row r="1773" spans="1:5" x14ac:dyDescent="0.2">
      <c r="A1773" t="s">
        <v>9948</v>
      </c>
      <c r="B1773" t="s">
        <v>2786</v>
      </c>
      <c r="C1773" t="s">
        <v>8446</v>
      </c>
      <c r="D1773" t="s">
        <v>2791</v>
      </c>
      <c r="E1773">
        <v>42.6</v>
      </c>
    </row>
    <row r="1774" spans="1:5" x14ac:dyDescent="0.2">
      <c r="A1774" t="s">
        <v>9949</v>
      </c>
      <c r="B1774" t="s">
        <v>2787</v>
      </c>
      <c r="C1774" t="s">
        <v>8446</v>
      </c>
      <c r="D1774" t="s">
        <v>2791</v>
      </c>
      <c r="E1774">
        <v>35.299999999999997</v>
      </c>
    </row>
    <row r="1775" spans="1:5" x14ac:dyDescent="0.2">
      <c r="A1775" t="s">
        <v>9950</v>
      </c>
      <c r="B1775" t="s">
        <v>2829</v>
      </c>
      <c r="C1775" t="s">
        <v>8446</v>
      </c>
      <c r="D1775" t="s">
        <v>2791</v>
      </c>
      <c r="E1775">
        <v>38.5</v>
      </c>
    </row>
    <row r="1776" spans="1:5" x14ac:dyDescent="0.2">
      <c r="A1776" t="s">
        <v>9951</v>
      </c>
      <c r="B1776" t="s">
        <v>2831</v>
      </c>
      <c r="C1776" t="s">
        <v>8446</v>
      </c>
      <c r="D1776" t="s">
        <v>2791</v>
      </c>
      <c r="E1776">
        <v>50</v>
      </c>
    </row>
    <row r="1777" spans="1:5" x14ac:dyDescent="0.2">
      <c r="A1777" t="s">
        <v>9952</v>
      </c>
      <c r="B1777" t="s">
        <v>2833</v>
      </c>
      <c r="C1777" t="s">
        <v>8446</v>
      </c>
      <c r="D1777" t="s">
        <v>2791</v>
      </c>
      <c r="E1777" t="s">
        <v>2823</v>
      </c>
    </row>
    <row r="1778" spans="1:5" x14ac:dyDescent="0.2">
      <c r="A1778" t="s">
        <v>9953</v>
      </c>
      <c r="B1778" t="s">
        <v>2835</v>
      </c>
      <c r="C1778" t="s">
        <v>8446</v>
      </c>
      <c r="D1778" t="s">
        <v>2791</v>
      </c>
      <c r="E1778">
        <v>56.3</v>
      </c>
    </row>
    <row r="1779" spans="1:5" x14ac:dyDescent="0.2">
      <c r="A1779" t="s">
        <v>9954</v>
      </c>
      <c r="B1779" t="s">
        <v>2789</v>
      </c>
      <c r="C1779" t="s">
        <v>8446</v>
      </c>
      <c r="D1779" t="s">
        <v>2791</v>
      </c>
      <c r="E1779">
        <v>32.1</v>
      </c>
    </row>
    <row r="1780" spans="1:5" x14ac:dyDescent="0.2">
      <c r="A1780" t="s">
        <v>9955</v>
      </c>
      <c r="B1780" t="s">
        <v>2838</v>
      </c>
      <c r="C1780" t="s">
        <v>8446</v>
      </c>
      <c r="D1780" t="s">
        <v>2791</v>
      </c>
      <c r="E1780">
        <v>50</v>
      </c>
    </row>
    <row r="1781" spans="1:5" x14ac:dyDescent="0.2">
      <c r="A1781" t="s">
        <v>9956</v>
      </c>
      <c r="B1781" t="s">
        <v>2840</v>
      </c>
      <c r="C1781" t="s">
        <v>8446</v>
      </c>
      <c r="D1781" t="s">
        <v>2791</v>
      </c>
      <c r="E1781">
        <v>38.299999999999997</v>
      </c>
    </row>
    <row r="1782" spans="1:5" x14ac:dyDescent="0.2">
      <c r="A1782" t="s">
        <v>5691</v>
      </c>
      <c r="B1782" t="s">
        <v>2780</v>
      </c>
      <c r="C1782" t="s">
        <v>8446</v>
      </c>
      <c r="D1782" t="s">
        <v>2792</v>
      </c>
      <c r="E1782">
        <v>49</v>
      </c>
    </row>
    <row r="1783" spans="1:5" x14ac:dyDescent="0.2">
      <c r="A1783" t="s">
        <v>5692</v>
      </c>
      <c r="B1783" t="s">
        <v>2794</v>
      </c>
      <c r="C1783" t="s">
        <v>8446</v>
      </c>
      <c r="D1783" t="s">
        <v>2792</v>
      </c>
      <c r="E1783">
        <v>42.994477317554235</v>
      </c>
    </row>
    <row r="1784" spans="1:5" x14ac:dyDescent="0.2">
      <c r="A1784" t="s">
        <v>5693</v>
      </c>
      <c r="B1784" t="s">
        <v>2785</v>
      </c>
      <c r="C1784" t="s">
        <v>8446</v>
      </c>
      <c r="D1784" t="s">
        <v>2792</v>
      </c>
      <c r="E1784">
        <v>40.5</v>
      </c>
    </row>
    <row r="1785" spans="1:5" x14ac:dyDescent="0.2">
      <c r="A1785" t="s">
        <v>5694</v>
      </c>
      <c r="B1785" t="s">
        <v>2811</v>
      </c>
      <c r="C1785" t="s">
        <v>8446</v>
      </c>
      <c r="D1785" t="s">
        <v>2792</v>
      </c>
      <c r="E1785">
        <v>35.6</v>
      </c>
    </row>
    <row r="1786" spans="1:5" x14ac:dyDescent="0.2">
      <c r="A1786" t="s">
        <v>5695</v>
      </c>
      <c r="B1786" t="s">
        <v>2788</v>
      </c>
      <c r="C1786" t="s">
        <v>8446</v>
      </c>
      <c r="D1786" t="s">
        <v>2792</v>
      </c>
      <c r="E1786">
        <v>40</v>
      </c>
    </row>
    <row r="1787" spans="1:5" x14ac:dyDescent="0.2">
      <c r="A1787" t="s">
        <v>5696</v>
      </c>
      <c r="B1787" t="s">
        <v>2814</v>
      </c>
      <c r="C1787" t="s">
        <v>8446</v>
      </c>
      <c r="D1787" t="s">
        <v>2792</v>
      </c>
      <c r="E1787">
        <v>41.5</v>
      </c>
    </row>
    <row r="1788" spans="1:5" x14ac:dyDescent="0.2">
      <c r="A1788" t="s">
        <v>5697</v>
      </c>
      <c r="B1788" t="s">
        <v>2816</v>
      </c>
      <c r="C1788" t="s">
        <v>8446</v>
      </c>
      <c r="D1788" t="s">
        <v>2792</v>
      </c>
      <c r="E1788">
        <v>36.6</v>
      </c>
    </row>
    <row r="1789" spans="1:5" x14ac:dyDescent="0.2">
      <c r="A1789" t="s">
        <v>5698</v>
      </c>
      <c r="B1789" t="s">
        <v>2818</v>
      </c>
      <c r="C1789" t="s">
        <v>8446</v>
      </c>
      <c r="D1789" t="s">
        <v>2792</v>
      </c>
      <c r="E1789">
        <v>41.3</v>
      </c>
    </row>
    <row r="1790" spans="1:5" x14ac:dyDescent="0.2">
      <c r="A1790" t="s">
        <v>5699</v>
      </c>
      <c r="B1790" t="s">
        <v>2820</v>
      </c>
      <c r="C1790" t="s">
        <v>8446</v>
      </c>
      <c r="D1790" t="s">
        <v>2792</v>
      </c>
      <c r="E1790">
        <v>51</v>
      </c>
    </row>
    <row r="1791" spans="1:5" x14ac:dyDescent="0.2">
      <c r="A1791" t="s">
        <v>5700</v>
      </c>
      <c r="B1791" t="s">
        <v>2822</v>
      </c>
      <c r="C1791" t="s">
        <v>8446</v>
      </c>
      <c r="D1791" t="s">
        <v>2792</v>
      </c>
      <c r="E1791" t="s">
        <v>2823</v>
      </c>
    </row>
    <row r="1792" spans="1:5" x14ac:dyDescent="0.2">
      <c r="A1792" t="s">
        <v>5701</v>
      </c>
      <c r="B1792" t="s">
        <v>2825</v>
      </c>
      <c r="C1792" t="s">
        <v>8446</v>
      </c>
      <c r="D1792" t="s">
        <v>2792</v>
      </c>
      <c r="E1792">
        <v>33.700000000000003</v>
      </c>
    </row>
    <row r="1793" spans="1:5" x14ac:dyDescent="0.2">
      <c r="A1793" t="s">
        <v>5702</v>
      </c>
      <c r="B1793" t="s">
        <v>2786</v>
      </c>
      <c r="C1793" t="s">
        <v>8446</v>
      </c>
      <c r="D1793" t="s">
        <v>2792</v>
      </c>
      <c r="E1793">
        <v>52.2</v>
      </c>
    </row>
    <row r="1794" spans="1:5" x14ac:dyDescent="0.2">
      <c r="A1794" t="s">
        <v>5703</v>
      </c>
      <c r="B1794" t="s">
        <v>2787</v>
      </c>
      <c r="C1794" t="s">
        <v>8446</v>
      </c>
      <c r="D1794" t="s">
        <v>2792</v>
      </c>
      <c r="E1794">
        <v>43.1</v>
      </c>
    </row>
    <row r="1795" spans="1:5" x14ac:dyDescent="0.2">
      <c r="A1795" t="s">
        <v>5704</v>
      </c>
      <c r="B1795" t="s">
        <v>2829</v>
      </c>
      <c r="C1795" t="s">
        <v>8446</v>
      </c>
      <c r="D1795" t="s">
        <v>2792</v>
      </c>
      <c r="E1795">
        <v>42.1</v>
      </c>
    </row>
    <row r="1796" spans="1:5" x14ac:dyDescent="0.2">
      <c r="A1796" t="s">
        <v>5705</v>
      </c>
      <c r="B1796" t="s">
        <v>2831</v>
      </c>
      <c r="C1796" t="s">
        <v>8446</v>
      </c>
      <c r="D1796" t="s">
        <v>2792</v>
      </c>
      <c r="E1796">
        <v>56.5</v>
      </c>
    </row>
    <row r="1797" spans="1:5" x14ac:dyDescent="0.2">
      <c r="A1797" t="s">
        <v>5706</v>
      </c>
      <c r="B1797" t="s">
        <v>2833</v>
      </c>
      <c r="C1797" t="s">
        <v>8446</v>
      </c>
      <c r="D1797" t="s">
        <v>2792</v>
      </c>
      <c r="E1797">
        <v>39.299999999999997</v>
      </c>
    </row>
    <row r="1798" spans="1:5" x14ac:dyDescent="0.2">
      <c r="A1798" t="s">
        <v>5707</v>
      </c>
      <c r="B1798" t="s">
        <v>2835</v>
      </c>
      <c r="C1798" t="s">
        <v>8446</v>
      </c>
      <c r="D1798" t="s">
        <v>2792</v>
      </c>
      <c r="E1798">
        <v>64.099999999999994</v>
      </c>
    </row>
    <row r="1799" spans="1:5" x14ac:dyDescent="0.2">
      <c r="A1799" t="s">
        <v>8806</v>
      </c>
      <c r="B1799" t="s">
        <v>2789</v>
      </c>
      <c r="C1799" t="s">
        <v>8446</v>
      </c>
      <c r="D1799" t="s">
        <v>2792</v>
      </c>
      <c r="E1799">
        <v>48.2</v>
      </c>
    </row>
    <row r="1800" spans="1:5" x14ac:dyDescent="0.2">
      <c r="A1800" t="s">
        <v>8807</v>
      </c>
      <c r="B1800" t="s">
        <v>2838</v>
      </c>
      <c r="C1800" t="s">
        <v>8446</v>
      </c>
      <c r="D1800" t="s">
        <v>2792</v>
      </c>
      <c r="E1800">
        <v>48.9</v>
      </c>
    </row>
    <row r="1801" spans="1:5" x14ac:dyDescent="0.2">
      <c r="A1801" t="s">
        <v>8808</v>
      </c>
      <c r="B1801" t="s">
        <v>2840</v>
      </c>
      <c r="C1801" t="s">
        <v>8446</v>
      </c>
      <c r="D1801" t="s">
        <v>2792</v>
      </c>
      <c r="E1801">
        <v>29.1</v>
      </c>
    </row>
    <row r="1802" spans="1:5" x14ac:dyDescent="0.2">
      <c r="A1802" t="s">
        <v>8466</v>
      </c>
      <c r="B1802" t="s">
        <v>2780</v>
      </c>
      <c r="C1802" t="s">
        <v>8467</v>
      </c>
      <c r="D1802" t="s">
        <v>2793</v>
      </c>
      <c r="E1802">
        <v>30</v>
      </c>
    </row>
    <row r="1803" spans="1:5" x14ac:dyDescent="0.2">
      <c r="A1803" t="s">
        <v>8468</v>
      </c>
      <c r="B1803" t="s">
        <v>2794</v>
      </c>
      <c r="C1803" t="s">
        <v>8467</v>
      </c>
      <c r="D1803" t="s">
        <v>2793</v>
      </c>
      <c r="E1803">
        <v>30.972386058981233</v>
      </c>
    </row>
    <row r="1804" spans="1:5" x14ac:dyDescent="0.2">
      <c r="A1804" t="s">
        <v>8469</v>
      </c>
      <c r="B1804" t="s">
        <v>2785</v>
      </c>
      <c r="C1804" t="s">
        <v>8467</v>
      </c>
      <c r="D1804" t="s">
        <v>2793</v>
      </c>
      <c r="E1804">
        <v>43.9</v>
      </c>
    </row>
    <row r="1805" spans="1:5" x14ac:dyDescent="0.2">
      <c r="A1805" t="s">
        <v>8470</v>
      </c>
      <c r="B1805" t="s">
        <v>2811</v>
      </c>
      <c r="C1805" t="s">
        <v>8467</v>
      </c>
      <c r="D1805" t="s">
        <v>2793</v>
      </c>
      <c r="E1805">
        <v>35</v>
      </c>
    </row>
    <row r="1806" spans="1:5" x14ac:dyDescent="0.2">
      <c r="A1806" t="s">
        <v>8471</v>
      </c>
      <c r="B1806" t="s">
        <v>2788</v>
      </c>
      <c r="C1806" t="s">
        <v>8467</v>
      </c>
      <c r="D1806" t="s">
        <v>2793</v>
      </c>
      <c r="E1806">
        <v>45</v>
      </c>
    </row>
    <row r="1807" spans="1:5" x14ac:dyDescent="0.2">
      <c r="A1807" t="s">
        <v>8472</v>
      </c>
      <c r="B1807" t="s">
        <v>2814</v>
      </c>
      <c r="C1807" t="s">
        <v>8467</v>
      </c>
      <c r="D1807" t="s">
        <v>2793</v>
      </c>
      <c r="E1807">
        <v>31.7</v>
      </c>
    </row>
    <row r="1808" spans="1:5" x14ac:dyDescent="0.2">
      <c r="A1808" t="s">
        <v>8473</v>
      </c>
      <c r="B1808" t="s">
        <v>2816</v>
      </c>
      <c r="C1808" t="s">
        <v>8467</v>
      </c>
      <c r="D1808" t="s">
        <v>2793</v>
      </c>
      <c r="E1808">
        <v>17.7</v>
      </c>
    </row>
    <row r="1809" spans="1:5" x14ac:dyDescent="0.2">
      <c r="A1809" t="s">
        <v>8474</v>
      </c>
      <c r="B1809" t="s">
        <v>2818</v>
      </c>
      <c r="C1809" t="s">
        <v>8467</v>
      </c>
      <c r="D1809" t="s">
        <v>2793</v>
      </c>
      <c r="E1809">
        <v>24.1</v>
      </c>
    </row>
    <row r="1810" spans="1:5" x14ac:dyDescent="0.2">
      <c r="A1810" t="s">
        <v>8475</v>
      </c>
      <c r="B1810" t="s">
        <v>2820</v>
      </c>
      <c r="C1810" t="s">
        <v>8467</v>
      </c>
      <c r="D1810" t="s">
        <v>2793</v>
      </c>
      <c r="E1810">
        <v>20</v>
      </c>
    </row>
    <row r="1811" spans="1:5" x14ac:dyDescent="0.2">
      <c r="A1811" t="s">
        <v>8476</v>
      </c>
      <c r="B1811" t="s">
        <v>2822</v>
      </c>
      <c r="C1811" t="s">
        <v>8467</v>
      </c>
      <c r="D1811" t="s">
        <v>2793</v>
      </c>
      <c r="E1811">
        <v>0</v>
      </c>
    </row>
    <row r="1812" spans="1:5" x14ac:dyDescent="0.2">
      <c r="A1812" t="s">
        <v>8477</v>
      </c>
      <c r="B1812" t="s">
        <v>2825</v>
      </c>
      <c r="C1812" t="s">
        <v>8467</v>
      </c>
      <c r="D1812" t="s">
        <v>2793</v>
      </c>
      <c r="E1812">
        <v>30</v>
      </c>
    </row>
    <row r="1813" spans="1:5" x14ac:dyDescent="0.2">
      <c r="A1813" t="s">
        <v>8478</v>
      </c>
      <c r="B1813" t="s">
        <v>2786</v>
      </c>
      <c r="C1813" t="s">
        <v>8467</v>
      </c>
      <c r="D1813" t="s">
        <v>2793</v>
      </c>
      <c r="E1813">
        <v>29.4</v>
      </c>
    </row>
    <row r="1814" spans="1:5" x14ac:dyDescent="0.2">
      <c r="A1814" t="s">
        <v>8479</v>
      </c>
      <c r="B1814" t="s">
        <v>2787</v>
      </c>
      <c r="C1814" t="s">
        <v>8467</v>
      </c>
      <c r="D1814" t="s">
        <v>2793</v>
      </c>
      <c r="E1814">
        <v>0</v>
      </c>
    </row>
    <row r="1815" spans="1:5" x14ac:dyDescent="0.2">
      <c r="A1815" t="s">
        <v>8480</v>
      </c>
      <c r="B1815" t="s">
        <v>2829</v>
      </c>
      <c r="C1815" t="s">
        <v>8467</v>
      </c>
      <c r="D1815" t="s">
        <v>2793</v>
      </c>
      <c r="E1815">
        <v>28.7</v>
      </c>
    </row>
    <row r="1816" spans="1:5" x14ac:dyDescent="0.2">
      <c r="A1816" t="s">
        <v>8481</v>
      </c>
      <c r="B1816" t="s">
        <v>2831</v>
      </c>
      <c r="C1816" t="s">
        <v>8467</v>
      </c>
      <c r="D1816" t="s">
        <v>2793</v>
      </c>
      <c r="E1816">
        <v>30</v>
      </c>
    </row>
    <row r="1817" spans="1:5" x14ac:dyDescent="0.2">
      <c r="A1817" t="s">
        <v>8482</v>
      </c>
      <c r="B1817" t="s">
        <v>2833</v>
      </c>
      <c r="C1817" t="s">
        <v>8467</v>
      </c>
      <c r="D1817" t="s">
        <v>2793</v>
      </c>
      <c r="E1817">
        <v>0</v>
      </c>
    </row>
    <row r="1818" spans="1:5" x14ac:dyDescent="0.2">
      <c r="A1818" t="s">
        <v>8483</v>
      </c>
      <c r="B1818" t="s">
        <v>2835</v>
      </c>
      <c r="C1818" t="s">
        <v>8467</v>
      </c>
      <c r="D1818" t="s">
        <v>2793</v>
      </c>
      <c r="E1818">
        <v>28.9</v>
      </c>
    </row>
    <row r="1819" spans="1:5" x14ac:dyDescent="0.2">
      <c r="A1819" t="s">
        <v>8484</v>
      </c>
      <c r="B1819" t="s">
        <v>2789</v>
      </c>
      <c r="C1819" t="s">
        <v>8467</v>
      </c>
      <c r="D1819" t="s">
        <v>2793</v>
      </c>
      <c r="E1819">
        <v>30</v>
      </c>
    </row>
    <row r="1820" spans="1:5" x14ac:dyDescent="0.2">
      <c r="A1820" t="s">
        <v>8485</v>
      </c>
      <c r="B1820" t="s">
        <v>2838</v>
      </c>
      <c r="C1820" t="s">
        <v>8467</v>
      </c>
      <c r="D1820" t="s">
        <v>2793</v>
      </c>
      <c r="E1820">
        <v>34.700000000000003</v>
      </c>
    </row>
    <row r="1821" spans="1:5" x14ac:dyDescent="0.2">
      <c r="A1821" t="s">
        <v>8486</v>
      </c>
      <c r="B1821" t="s">
        <v>2840</v>
      </c>
      <c r="C1821" t="s">
        <v>8467</v>
      </c>
      <c r="D1821" t="s">
        <v>2793</v>
      </c>
      <c r="E1821">
        <v>27</v>
      </c>
    </row>
    <row r="1822" spans="1:5" x14ac:dyDescent="0.2">
      <c r="A1822" t="s">
        <v>9957</v>
      </c>
      <c r="B1822" t="s">
        <v>2780</v>
      </c>
      <c r="C1822" t="s">
        <v>8467</v>
      </c>
      <c r="D1822" t="s">
        <v>2791</v>
      </c>
      <c r="E1822">
        <v>30</v>
      </c>
    </row>
    <row r="1823" spans="1:5" x14ac:dyDescent="0.2">
      <c r="A1823" t="s">
        <v>9958</v>
      </c>
      <c r="B1823" t="s">
        <v>2794</v>
      </c>
      <c r="C1823" t="s">
        <v>8467</v>
      </c>
      <c r="D1823" t="s">
        <v>2791</v>
      </c>
      <c r="E1823">
        <v>31.509147180192571</v>
      </c>
    </row>
    <row r="1824" spans="1:5" x14ac:dyDescent="0.2">
      <c r="A1824" t="s">
        <v>9959</v>
      </c>
      <c r="B1824" t="s">
        <v>2785</v>
      </c>
      <c r="C1824" t="s">
        <v>8467</v>
      </c>
      <c r="D1824" t="s">
        <v>2791</v>
      </c>
      <c r="E1824">
        <v>43.8</v>
      </c>
    </row>
    <row r="1825" spans="1:5" x14ac:dyDescent="0.2">
      <c r="A1825" t="s">
        <v>9960</v>
      </c>
      <c r="B1825" t="s">
        <v>2811</v>
      </c>
      <c r="C1825" t="s">
        <v>8467</v>
      </c>
      <c r="D1825" t="s">
        <v>2791</v>
      </c>
      <c r="E1825">
        <v>37.5</v>
      </c>
    </row>
    <row r="1826" spans="1:5" x14ac:dyDescent="0.2">
      <c r="A1826" t="s">
        <v>9961</v>
      </c>
      <c r="B1826" t="s">
        <v>2788</v>
      </c>
      <c r="C1826" t="s">
        <v>8467</v>
      </c>
      <c r="D1826" t="s">
        <v>2791</v>
      </c>
      <c r="E1826">
        <v>40</v>
      </c>
    </row>
    <row r="1827" spans="1:5" x14ac:dyDescent="0.2">
      <c r="A1827" t="s">
        <v>9962</v>
      </c>
      <c r="B1827" t="s">
        <v>2814</v>
      </c>
      <c r="C1827" t="s">
        <v>8467</v>
      </c>
      <c r="D1827" t="s">
        <v>2791</v>
      </c>
      <c r="E1827">
        <v>35</v>
      </c>
    </row>
    <row r="1828" spans="1:5" x14ac:dyDescent="0.2">
      <c r="A1828" t="s">
        <v>9963</v>
      </c>
      <c r="B1828" t="s">
        <v>2816</v>
      </c>
      <c r="C1828" t="s">
        <v>8467</v>
      </c>
      <c r="D1828" t="s">
        <v>2791</v>
      </c>
      <c r="E1828">
        <v>21.2</v>
      </c>
    </row>
    <row r="1829" spans="1:5" x14ac:dyDescent="0.2">
      <c r="A1829" t="s">
        <v>9964</v>
      </c>
      <c r="B1829" t="s">
        <v>2818</v>
      </c>
      <c r="C1829" t="s">
        <v>8467</v>
      </c>
      <c r="D1829" t="s">
        <v>2791</v>
      </c>
      <c r="E1829">
        <v>30</v>
      </c>
    </row>
    <row r="1830" spans="1:5" x14ac:dyDescent="0.2">
      <c r="A1830" t="s">
        <v>9965</v>
      </c>
      <c r="B1830" t="s">
        <v>2820</v>
      </c>
      <c r="C1830" t="s">
        <v>8467</v>
      </c>
      <c r="D1830" t="s">
        <v>2791</v>
      </c>
      <c r="E1830">
        <v>26.3</v>
      </c>
    </row>
    <row r="1831" spans="1:5" x14ac:dyDescent="0.2">
      <c r="A1831" t="s">
        <v>9966</v>
      </c>
      <c r="B1831" t="s">
        <v>2822</v>
      </c>
      <c r="C1831" t="s">
        <v>8467</v>
      </c>
      <c r="D1831" t="s">
        <v>2791</v>
      </c>
      <c r="E1831" t="s">
        <v>2823</v>
      </c>
    </row>
    <row r="1832" spans="1:5" x14ac:dyDescent="0.2">
      <c r="A1832" t="s">
        <v>9967</v>
      </c>
      <c r="B1832" t="s">
        <v>2825</v>
      </c>
      <c r="C1832" t="s">
        <v>8467</v>
      </c>
      <c r="D1832" t="s">
        <v>2791</v>
      </c>
      <c r="E1832">
        <v>30</v>
      </c>
    </row>
    <row r="1833" spans="1:5" x14ac:dyDescent="0.2">
      <c r="A1833" t="s">
        <v>9968</v>
      </c>
      <c r="B1833" t="s">
        <v>2786</v>
      </c>
      <c r="C1833" t="s">
        <v>8467</v>
      </c>
      <c r="D1833" t="s">
        <v>2791</v>
      </c>
      <c r="E1833">
        <v>30</v>
      </c>
    </row>
    <row r="1834" spans="1:5" x14ac:dyDescent="0.2">
      <c r="A1834" t="s">
        <v>9969</v>
      </c>
      <c r="B1834" t="s">
        <v>2787</v>
      </c>
      <c r="C1834" t="s">
        <v>8467</v>
      </c>
      <c r="D1834" t="s">
        <v>2791</v>
      </c>
      <c r="E1834">
        <v>20</v>
      </c>
    </row>
    <row r="1835" spans="1:5" x14ac:dyDescent="0.2">
      <c r="A1835" t="s">
        <v>9970</v>
      </c>
      <c r="B1835" t="s">
        <v>2829</v>
      </c>
      <c r="C1835" t="s">
        <v>8467</v>
      </c>
      <c r="D1835" t="s">
        <v>2791</v>
      </c>
      <c r="E1835">
        <v>37.5</v>
      </c>
    </row>
    <row r="1836" spans="1:5" x14ac:dyDescent="0.2">
      <c r="A1836" t="s">
        <v>9971</v>
      </c>
      <c r="B1836" t="s">
        <v>2831</v>
      </c>
      <c r="C1836" t="s">
        <v>8467</v>
      </c>
      <c r="D1836" t="s">
        <v>2791</v>
      </c>
      <c r="E1836">
        <v>30</v>
      </c>
    </row>
    <row r="1837" spans="1:5" x14ac:dyDescent="0.2">
      <c r="A1837" t="s">
        <v>9972</v>
      </c>
      <c r="B1837" t="s">
        <v>2833</v>
      </c>
      <c r="C1837" t="s">
        <v>8467</v>
      </c>
      <c r="D1837" t="s">
        <v>2791</v>
      </c>
      <c r="E1837" t="s">
        <v>2823</v>
      </c>
    </row>
    <row r="1838" spans="1:5" x14ac:dyDescent="0.2">
      <c r="A1838" t="s">
        <v>9973</v>
      </c>
      <c r="B1838" t="s">
        <v>2835</v>
      </c>
      <c r="C1838" t="s">
        <v>8467</v>
      </c>
      <c r="D1838" t="s">
        <v>2791</v>
      </c>
      <c r="E1838">
        <v>24.2</v>
      </c>
    </row>
    <row r="1839" spans="1:5" x14ac:dyDescent="0.2">
      <c r="A1839" t="s">
        <v>9974</v>
      </c>
      <c r="B1839" t="s">
        <v>2789</v>
      </c>
      <c r="C1839" t="s">
        <v>8467</v>
      </c>
      <c r="D1839" t="s">
        <v>2791</v>
      </c>
      <c r="E1839">
        <v>30</v>
      </c>
    </row>
    <row r="1840" spans="1:5" x14ac:dyDescent="0.2">
      <c r="A1840" t="s">
        <v>9975</v>
      </c>
      <c r="B1840" t="s">
        <v>2838</v>
      </c>
      <c r="C1840" t="s">
        <v>8467</v>
      </c>
      <c r="D1840" t="s">
        <v>2791</v>
      </c>
      <c r="E1840">
        <v>41.3</v>
      </c>
    </row>
    <row r="1841" spans="1:5" x14ac:dyDescent="0.2">
      <c r="A1841" t="s">
        <v>9976</v>
      </c>
      <c r="B1841" t="s">
        <v>2840</v>
      </c>
      <c r="C1841" t="s">
        <v>8467</v>
      </c>
      <c r="D1841" t="s">
        <v>2791</v>
      </c>
      <c r="E1841">
        <v>30</v>
      </c>
    </row>
    <row r="1842" spans="1:5" x14ac:dyDescent="0.2">
      <c r="A1842" t="s">
        <v>8809</v>
      </c>
      <c r="B1842" t="s">
        <v>2780</v>
      </c>
      <c r="C1842" t="s">
        <v>8467</v>
      </c>
      <c r="D1842" t="s">
        <v>2792</v>
      </c>
      <c r="E1842">
        <v>30</v>
      </c>
    </row>
    <row r="1843" spans="1:5" x14ac:dyDescent="0.2">
      <c r="A1843" t="s">
        <v>8810</v>
      </c>
      <c r="B1843" t="s">
        <v>2794</v>
      </c>
      <c r="C1843" t="s">
        <v>8467</v>
      </c>
      <c r="D1843" t="s">
        <v>2792</v>
      </c>
      <c r="E1843">
        <v>34.827153188691653</v>
      </c>
    </row>
    <row r="1844" spans="1:5" x14ac:dyDescent="0.2">
      <c r="A1844" t="s">
        <v>8811</v>
      </c>
      <c r="B1844" t="s">
        <v>2785</v>
      </c>
      <c r="C1844" t="s">
        <v>8467</v>
      </c>
      <c r="D1844" t="s">
        <v>2792</v>
      </c>
      <c r="E1844">
        <v>45</v>
      </c>
    </row>
    <row r="1845" spans="1:5" x14ac:dyDescent="0.2">
      <c r="A1845" t="s">
        <v>8812</v>
      </c>
      <c r="B1845" t="s">
        <v>2811</v>
      </c>
      <c r="C1845" t="s">
        <v>8467</v>
      </c>
      <c r="D1845" t="s">
        <v>2792</v>
      </c>
      <c r="E1845">
        <v>33.799999999999997</v>
      </c>
    </row>
    <row r="1846" spans="1:5" x14ac:dyDescent="0.2">
      <c r="A1846" t="s">
        <v>8813</v>
      </c>
      <c r="B1846" t="s">
        <v>2788</v>
      </c>
      <c r="C1846" t="s">
        <v>8467</v>
      </c>
      <c r="D1846" t="s">
        <v>2792</v>
      </c>
      <c r="E1846">
        <v>43.2</v>
      </c>
    </row>
    <row r="1847" spans="1:5" x14ac:dyDescent="0.2">
      <c r="A1847" t="s">
        <v>8814</v>
      </c>
      <c r="B1847" t="s">
        <v>2814</v>
      </c>
      <c r="C1847" t="s">
        <v>8467</v>
      </c>
      <c r="D1847" t="s">
        <v>2792</v>
      </c>
      <c r="E1847">
        <v>40</v>
      </c>
    </row>
    <row r="1848" spans="1:5" x14ac:dyDescent="0.2">
      <c r="A1848" t="s">
        <v>8815</v>
      </c>
      <c r="B1848" t="s">
        <v>2816</v>
      </c>
      <c r="C1848" t="s">
        <v>8467</v>
      </c>
      <c r="D1848" t="s">
        <v>2792</v>
      </c>
      <c r="E1848">
        <v>27.3</v>
      </c>
    </row>
    <row r="1849" spans="1:5" x14ac:dyDescent="0.2">
      <c r="A1849" t="s">
        <v>8816</v>
      </c>
      <c r="B1849" t="s">
        <v>2818</v>
      </c>
      <c r="C1849" t="s">
        <v>8467</v>
      </c>
      <c r="D1849" t="s">
        <v>2792</v>
      </c>
      <c r="E1849">
        <v>27</v>
      </c>
    </row>
    <row r="1850" spans="1:5" x14ac:dyDescent="0.2">
      <c r="A1850" t="s">
        <v>8817</v>
      </c>
      <c r="B1850" t="s">
        <v>2820</v>
      </c>
      <c r="C1850" t="s">
        <v>8467</v>
      </c>
      <c r="D1850" t="s">
        <v>2792</v>
      </c>
      <c r="E1850">
        <v>55</v>
      </c>
    </row>
    <row r="1851" spans="1:5" x14ac:dyDescent="0.2">
      <c r="A1851" t="s">
        <v>8818</v>
      </c>
      <c r="B1851" t="s">
        <v>2822</v>
      </c>
      <c r="C1851" t="s">
        <v>8467</v>
      </c>
      <c r="D1851" t="s">
        <v>2792</v>
      </c>
      <c r="E1851" t="s">
        <v>2823</v>
      </c>
    </row>
    <row r="1852" spans="1:5" x14ac:dyDescent="0.2">
      <c r="A1852" t="s">
        <v>8819</v>
      </c>
      <c r="B1852" t="s">
        <v>2825</v>
      </c>
      <c r="C1852" t="s">
        <v>8467</v>
      </c>
      <c r="D1852" t="s">
        <v>2792</v>
      </c>
      <c r="E1852">
        <v>28.3</v>
      </c>
    </row>
    <row r="1853" spans="1:5" x14ac:dyDescent="0.2">
      <c r="A1853" t="s">
        <v>8820</v>
      </c>
      <c r="B1853" t="s">
        <v>2786</v>
      </c>
      <c r="C1853" t="s">
        <v>8467</v>
      </c>
      <c r="D1853" t="s">
        <v>2792</v>
      </c>
      <c r="E1853">
        <v>33</v>
      </c>
    </row>
    <row r="1854" spans="1:5" x14ac:dyDescent="0.2">
      <c r="A1854" t="s">
        <v>8821</v>
      </c>
      <c r="B1854" t="s">
        <v>2787</v>
      </c>
      <c r="C1854" t="s">
        <v>8467</v>
      </c>
      <c r="D1854" t="s">
        <v>2792</v>
      </c>
      <c r="E1854">
        <v>20</v>
      </c>
    </row>
    <row r="1855" spans="1:5" x14ac:dyDescent="0.2">
      <c r="A1855" t="s">
        <v>8822</v>
      </c>
      <c r="B1855" t="s">
        <v>2829</v>
      </c>
      <c r="C1855" t="s">
        <v>8467</v>
      </c>
      <c r="D1855" t="s">
        <v>2792</v>
      </c>
      <c r="E1855">
        <v>31.9</v>
      </c>
    </row>
    <row r="1856" spans="1:5" x14ac:dyDescent="0.2">
      <c r="A1856" t="s">
        <v>8823</v>
      </c>
      <c r="B1856" t="s">
        <v>2831</v>
      </c>
      <c r="C1856" t="s">
        <v>8467</v>
      </c>
      <c r="D1856" t="s">
        <v>2792</v>
      </c>
      <c r="E1856">
        <v>30</v>
      </c>
    </row>
    <row r="1857" spans="1:5" x14ac:dyDescent="0.2">
      <c r="A1857" t="s">
        <v>11967</v>
      </c>
      <c r="B1857" t="s">
        <v>2833</v>
      </c>
      <c r="C1857" t="s">
        <v>8467</v>
      </c>
      <c r="D1857" t="s">
        <v>2792</v>
      </c>
      <c r="E1857">
        <v>39.4</v>
      </c>
    </row>
    <row r="1858" spans="1:5" x14ac:dyDescent="0.2">
      <c r="A1858" t="s">
        <v>11968</v>
      </c>
      <c r="B1858" t="s">
        <v>2835</v>
      </c>
      <c r="C1858" t="s">
        <v>8467</v>
      </c>
      <c r="D1858" t="s">
        <v>2792</v>
      </c>
      <c r="E1858">
        <v>25</v>
      </c>
    </row>
    <row r="1859" spans="1:5" x14ac:dyDescent="0.2">
      <c r="A1859" t="s">
        <v>11969</v>
      </c>
      <c r="B1859" t="s">
        <v>2789</v>
      </c>
      <c r="C1859" t="s">
        <v>8467</v>
      </c>
      <c r="D1859" t="s">
        <v>2792</v>
      </c>
      <c r="E1859">
        <v>34.1</v>
      </c>
    </row>
    <row r="1860" spans="1:5" x14ac:dyDescent="0.2">
      <c r="A1860" t="s">
        <v>11970</v>
      </c>
      <c r="B1860" t="s">
        <v>2838</v>
      </c>
      <c r="C1860" t="s">
        <v>8467</v>
      </c>
      <c r="D1860" t="s">
        <v>2792</v>
      </c>
      <c r="E1860">
        <v>40</v>
      </c>
    </row>
    <row r="1861" spans="1:5" x14ac:dyDescent="0.2">
      <c r="A1861" t="s">
        <v>11971</v>
      </c>
      <c r="B1861" t="s">
        <v>2840</v>
      </c>
      <c r="C1861" t="s">
        <v>8467</v>
      </c>
      <c r="D1861" t="s">
        <v>2792</v>
      </c>
      <c r="E1861">
        <v>37.9</v>
      </c>
    </row>
    <row r="1862" spans="1:5" x14ac:dyDescent="0.2">
      <c r="A1862" t="s">
        <v>8487</v>
      </c>
      <c r="B1862" t="s">
        <v>2780</v>
      </c>
      <c r="C1862" t="s">
        <v>8488</v>
      </c>
      <c r="D1862" t="s">
        <v>2793</v>
      </c>
      <c r="E1862">
        <v>29.1</v>
      </c>
    </row>
    <row r="1863" spans="1:5" x14ac:dyDescent="0.2">
      <c r="A1863" t="s">
        <v>8494</v>
      </c>
      <c r="B1863" t="s">
        <v>2794</v>
      </c>
      <c r="C1863" t="s">
        <v>8488</v>
      </c>
      <c r="D1863" t="s">
        <v>2793</v>
      </c>
      <c r="E1863">
        <v>31.572296693476325</v>
      </c>
    </row>
    <row r="1864" spans="1:5" x14ac:dyDescent="0.2">
      <c r="A1864" t="s">
        <v>8495</v>
      </c>
      <c r="B1864" t="s">
        <v>2785</v>
      </c>
      <c r="C1864" t="s">
        <v>8488</v>
      </c>
      <c r="D1864" t="s">
        <v>2793</v>
      </c>
      <c r="E1864">
        <v>35.1</v>
      </c>
    </row>
    <row r="1865" spans="1:5" x14ac:dyDescent="0.2">
      <c r="A1865" t="s">
        <v>8496</v>
      </c>
      <c r="B1865" t="s">
        <v>2811</v>
      </c>
      <c r="C1865" t="s">
        <v>8488</v>
      </c>
      <c r="D1865" t="s">
        <v>2793</v>
      </c>
      <c r="E1865">
        <v>40</v>
      </c>
    </row>
    <row r="1866" spans="1:5" x14ac:dyDescent="0.2">
      <c r="A1866" t="s">
        <v>8497</v>
      </c>
      <c r="B1866" t="s">
        <v>2788</v>
      </c>
      <c r="C1866" t="s">
        <v>8488</v>
      </c>
      <c r="D1866" t="s">
        <v>2793</v>
      </c>
      <c r="E1866">
        <v>38.700000000000003</v>
      </c>
    </row>
    <row r="1867" spans="1:5" x14ac:dyDescent="0.2">
      <c r="A1867" t="s">
        <v>8498</v>
      </c>
      <c r="B1867" t="s">
        <v>2814</v>
      </c>
      <c r="C1867" t="s">
        <v>8488</v>
      </c>
      <c r="D1867" t="s">
        <v>2793</v>
      </c>
      <c r="E1867">
        <v>31.1</v>
      </c>
    </row>
    <row r="1868" spans="1:5" x14ac:dyDescent="0.2">
      <c r="A1868" t="s">
        <v>8499</v>
      </c>
      <c r="B1868" t="s">
        <v>2816</v>
      </c>
      <c r="C1868" t="s">
        <v>8488</v>
      </c>
      <c r="D1868" t="s">
        <v>2793</v>
      </c>
      <c r="E1868">
        <v>39.700000000000003</v>
      </c>
    </row>
    <row r="1869" spans="1:5" x14ac:dyDescent="0.2">
      <c r="A1869" t="s">
        <v>8500</v>
      </c>
      <c r="B1869" t="s">
        <v>2818</v>
      </c>
      <c r="C1869" t="s">
        <v>8488</v>
      </c>
      <c r="D1869" t="s">
        <v>2793</v>
      </c>
      <c r="E1869">
        <v>38.9</v>
      </c>
    </row>
    <row r="1870" spans="1:5" x14ac:dyDescent="0.2">
      <c r="A1870" t="s">
        <v>8501</v>
      </c>
      <c r="B1870" t="s">
        <v>2820</v>
      </c>
      <c r="C1870" t="s">
        <v>8488</v>
      </c>
      <c r="D1870" t="s">
        <v>2793</v>
      </c>
      <c r="E1870">
        <v>18.3</v>
      </c>
    </row>
    <row r="1871" spans="1:5" x14ac:dyDescent="0.2">
      <c r="A1871" t="s">
        <v>8502</v>
      </c>
      <c r="B1871" t="s">
        <v>2822</v>
      </c>
      <c r="C1871" t="s">
        <v>8488</v>
      </c>
      <c r="D1871" t="s">
        <v>2793</v>
      </c>
      <c r="E1871">
        <v>0</v>
      </c>
    </row>
    <row r="1872" spans="1:5" x14ac:dyDescent="0.2">
      <c r="A1872" t="s">
        <v>8503</v>
      </c>
      <c r="B1872" t="s">
        <v>2825</v>
      </c>
      <c r="C1872" t="s">
        <v>8488</v>
      </c>
      <c r="D1872" t="s">
        <v>2793</v>
      </c>
      <c r="E1872">
        <v>26.9</v>
      </c>
    </row>
    <row r="1873" spans="1:5" x14ac:dyDescent="0.2">
      <c r="A1873" t="s">
        <v>8504</v>
      </c>
      <c r="B1873" t="s">
        <v>2786</v>
      </c>
      <c r="C1873" t="s">
        <v>8488</v>
      </c>
      <c r="D1873" t="s">
        <v>2793</v>
      </c>
      <c r="E1873">
        <v>51.2</v>
      </c>
    </row>
    <row r="1874" spans="1:5" x14ac:dyDescent="0.2">
      <c r="A1874" t="s">
        <v>8505</v>
      </c>
      <c r="B1874" t="s">
        <v>2787</v>
      </c>
      <c r="C1874" t="s">
        <v>8488</v>
      </c>
      <c r="D1874" t="s">
        <v>2793</v>
      </c>
      <c r="E1874">
        <v>0</v>
      </c>
    </row>
    <row r="1875" spans="1:5" x14ac:dyDescent="0.2">
      <c r="A1875" t="s">
        <v>8506</v>
      </c>
      <c r="B1875" t="s">
        <v>2829</v>
      </c>
      <c r="C1875" t="s">
        <v>8488</v>
      </c>
      <c r="D1875" t="s">
        <v>2793</v>
      </c>
      <c r="E1875">
        <v>24.2</v>
      </c>
    </row>
    <row r="1876" spans="1:5" x14ac:dyDescent="0.2">
      <c r="A1876" t="s">
        <v>8507</v>
      </c>
      <c r="B1876" t="s">
        <v>2831</v>
      </c>
      <c r="C1876" t="s">
        <v>8488</v>
      </c>
      <c r="D1876" t="s">
        <v>2793</v>
      </c>
      <c r="E1876">
        <v>23.8</v>
      </c>
    </row>
    <row r="1877" spans="1:5" x14ac:dyDescent="0.2">
      <c r="A1877" t="s">
        <v>8508</v>
      </c>
      <c r="B1877" t="s">
        <v>2833</v>
      </c>
      <c r="C1877" t="s">
        <v>8488</v>
      </c>
      <c r="D1877" t="s">
        <v>2793</v>
      </c>
      <c r="E1877">
        <v>0</v>
      </c>
    </row>
    <row r="1878" spans="1:5" x14ac:dyDescent="0.2">
      <c r="A1878" t="s">
        <v>8509</v>
      </c>
      <c r="B1878" t="s">
        <v>2835</v>
      </c>
      <c r="C1878" t="s">
        <v>8488</v>
      </c>
      <c r="D1878" t="s">
        <v>2793</v>
      </c>
      <c r="E1878">
        <v>28.8</v>
      </c>
    </row>
    <row r="1879" spans="1:5" x14ac:dyDescent="0.2">
      <c r="A1879" t="s">
        <v>8510</v>
      </c>
      <c r="B1879" t="s">
        <v>2789</v>
      </c>
      <c r="C1879" t="s">
        <v>8488</v>
      </c>
      <c r="D1879" t="s">
        <v>2793</v>
      </c>
      <c r="E1879">
        <v>31.8</v>
      </c>
    </row>
    <row r="1880" spans="1:5" x14ac:dyDescent="0.2">
      <c r="A1880" t="s">
        <v>8511</v>
      </c>
      <c r="B1880" t="s">
        <v>2838</v>
      </c>
      <c r="C1880" t="s">
        <v>8488</v>
      </c>
      <c r="D1880" t="s">
        <v>2793</v>
      </c>
      <c r="E1880">
        <v>21</v>
      </c>
    </row>
    <row r="1881" spans="1:5" x14ac:dyDescent="0.2">
      <c r="A1881" t="s">
        <v>8512</v>
      </c>
      <c r="B1881" t="s">
        <v>2840</v>
      </c>
      <c r="C1881" t="s">
        <v>8488</v>
      </c>
      <c r="D1881" t="s">
        <v>2793</v>
      </c>
      <c r="E1881">
        <v>40.200000000000003</v>
      </c>
    </row>
    <row r="1882" spans="1:5" x14ac:dyDescent="0.2">
      <c r="A1882" t="s">
        <v>9977</v>
      </c>
      <c r="B1882" t="s">
        <v>2780</v>
      </c>
      <c r="C1882" t="s">
        <v>8488</v>
      </c>
      <c r="D1882" t="s">
        <v>2791</v>
      </c>
      <c r="E1882">
        <v>28.1</v>
      </c>
    </row>
    <row r="1883" spans="1:5" x14ac:dyDescent="0.2">
      <c r="A1883" t="s">
        <v>9978</v>
      </c>
      <c r="B1883" t="s">
        <v>2794</v>
      </c>
      <c r="C1883" t="s">
        <v>8488</v>
      </c>
      <c r="D1883" t="s">
        <v>2791</v>
      </c>
      <c r="E1883">
        <v>28.482049518569465</v>
      </c>
    </row>
    <row r="1884" spans="1:5" x14ac:dyDescent="0.2">
      <c r="A1884" t="s">
        <v>9979</v>
      </c>
      <c r="B1884" t="s">
        <v>2785</v>
      </c>
      <c r="C1884" t="s">
        <v>8488</v>
      </c>
      <c r="D1884" t="s">
        <v>2791</v>
      </c>
      <c r="E1884">
        <v>39.5</v>
      </c>
    </row>
    <row r="1885" spans="1:5" x14ac:dyDescent="0.2">
      <c r="A1885" t="s">
        <v>9980</v>
      </c>
      <c r="B1885" t="s">
        <v>2811</v>
      </c>
      <c r="C1885" t="s">
        <v>8488</v>
      </c>
      <c r="D1885" t="s">
        <v>2791</v>
      </c>
      <c r="E1885">
        <v>34.6</v>
      </c>
    </row>
    <row r="1886" spans="1:5" x14ac:dyDescent="0.2">
      <c r="A1886" t="s">
        <v>9981</v>
      </c>
      <c r="B1886" t="s">
        <v>2788</v>
      </c>
      <c r="C1886" t="s">
        <v>8488</v>
      </c>
      <c r="D1886" t="s">
        <v>2791</v>
      </c>
      <c r="E1886">
        <v>34.299999999999997</v>
      </c>
    </row>
    <row r="1887" spans="1:5" x14ac:dyDescent="0.2">
      <c r="A1887" t="s">
        <v>9982</v>
      </c>
      <c r="B1887" t="s">
        <v>2814</v>
      </c>
      <c r="C1887" t="s">
        <v>8488</v>
      </c>
      <c r="D1887" t="s">
        <v>2791</v>
      </c>
      <c r="E1887">
        <v>27.9</v>
      </c>
    </row>
    <row r="1888" spans="1:5" x14ac:dyDescent="0.2">
      <c r="A1888" t="s">
        <v>9983</v>
      </c>
      <c r="B1888" t="s">
        <v>2816</v>
      </c>
      <c r="C1888" t="s">
        <v>8488</v>
      </c>
      <c r="D1888" t="s">
        <v>2791</v>
      </c>
      <c r="E1888">
        <v>28.7</v>
      </c>
    </row>
    <row r="1889" spans="1:5" x14ac:dyDescent="0.2">
      <c r="A1889" t="s">
        <v>9984</v>
      </c>
      <c r="B1889" t="s">
        <v>2818</v>
      </c>
      <c r="C1889" t="s">
        <v>8488</v>
      </c>
      <c r="D1889" t="s">
        <v>2791</v>
      </c>
      <c r="E1889">
        <v>22.3</v>
      </c>
    </row>
    <row r="1890" spans="1:5" x14ac:dyDescent="0.2">
      <c r="A1890" t="s">
        <v>9985</v>
      </c>
      <c r="B1890" t="s">
        <v>2820</v>
      </c>
      <c r="C1890" t="s">
        <v>8488</v>
      </c>
      <c r="D1890" t="s">
        <v>2791</v>
      </c>
      <c r="E1890">
        <v>25.6</v>
      </c>
    </row>
    <row r="1891" spans="1:5" x14ac:dyDescent="0.2">
      <c r="A1891" t="s">
        <v>9986</v>
      </c>
      <c r="B1891" t="s">
        <v>2822</v>
      </c>
      <c r="C1891" t="s">
        <v>8488</v>
      </c>
      <c r="D1891" t="s">
        <v>2791</v>
      </c>
      <c r="E1891" t="s">
        <v>2823</v>
      </c>
    </row>
    <row r="1892" spans="1:5" x14ac:dyDescent="0.2">
      <c r="A1892" t="s">
        <v>9987</v>
      </c>
      <c r="B1892" t="s">
        <v>2825</v>
      </c>
      <c r="C1892" t="s">
        <v>8488</v>
      </c>
      <c r="D1892" t="s">
        <v>2791</v>
      </c>
      <c r="E1892">
        <v>25.3</v>
      </c>
    </row>
    <row r="1893" spans="1:5" x14ac:dyDescent="0.2">
      <c r="A1893" t="s">
        <v>9988</v>
      </c>
      <c r="B1893" t="s">
        <v>2786</v>
      </c>
      <c r="C1893" t="s">
        <v>8488</v>
      </c>
      <c r="D1893" t="s">
        <v>2791</v>
      </c>
      <c r="E1893">
        <v>33.4</v>
      </c>
    </row>
    <row r="1894" spans="1:5" x14ac:dyDescent="0.2">
      <c r="A1894" t="s">
        <v>9989</v>
      </c>
      <c r="B1894" t="s">
        <v>2787</v>
      </c>
      <c r="C1894" t="s">
        <v>8488</v>
      </c>
      <c r="D1894" t="s">
        <v>2791</v>
      </c>
      <c r="E1894">
        <v>23.4</v>
      </c>
    </row>
    <row r="1895" spans="1:5" x14ac:dyDescent="0.2">
      <c r="A1895" t="s">
        <v>9990</v>
      </c>
      <c r="B1895" t="s">
        <v>2829</v>
      </c>
      <c r="C1895" t="s">
        <v>8488</v>
      </c>
      <c r="D1895" t="s">
        <v>2791</v>
      </c>
      <c r="E1895">
        <v>19.5</v>
      </c>
    </row>
    <row r="1896" spans="1:5" x14ac:dyDescent="0.2">
      <c r="A1896" t="s">
        <v>9991</v>
      </c>
      <c r="B1896" t="s">
        <v>2831</v>
      </c>
      <c r="C1896" t="s">
        <v>8488</v>
      </c>
      <c r="D1896" t="s">
        <v>2791</v>
      </c>
      <c r="E1896">
        <v>27.6</v>
      </c>
    </row>
    <row r="1897" spans="1:5" x14ac:dyDescent="0.2">
      <c r="A1897" t="s">
        <v>9992</v>
      </c>
      <c r="B1897" t="s">
        <v>2833</v>
      </c>
      <c r="C1897" t="s">
        <v>8488</v>
      </c>
      <c r="D1897" t="s">
        <v>2791</v>
      </c>
      <c r="E1897" t="s">
        <v>2823</v>
      </c>
    </row>
    <row r="1898" spans="1:5" x14ac:dyDescent="0.2">
      <c r="A1898" t="s">
        <v>9993</v>
      </c>
      <c r="B1898" t="s">
        <v>2835</v>
      </c>
      <c r="C1898" t="s">
        <v>8488</v>
      </c>
      <c r="D1898" t="s">
        <v>2791</v>
      </c>
      <c r="E1898">
        <v>33.799999999999997</v>
      </c>
    </row>
    <row r="1899" spans="1:5" x14ac:dyDescent="0.2">
      <c r="A1899" t="s">
        <v>9994</v>
      </c>
      <c r="B1899" t="s">
        <v>2789</v>
      </c>
      <c r="C1899" t="s">
        <v>8488</v>
      </c>
      <c r="D1899" t="s">
        <v>2791</v>
      </c>
      <c r="E1899">
        <v>28.4</v>
      </c>
    </row>
    <row r="1900" spans="1:5" x14ac:dyDescent="0.2">
      <c r="A1900" t="s">
        <v>9995</v>
      </c>
      <c r="B1900" t="s">
        <v>2838</v>
      </c>
      <c r="C1900" t="s">
        <v>8488</v>
      </c>
      <c r="D1900" t="s">
        <v>2791</v>
      </c>
      <c r="E1900">
        <v>20.9</v>
      </c>
    </row>
    <row r="1901" spans="1:5" x14ac:dyDescent="0.2">
      <c r="A1901" t="s">
        <v>9996</v>
      </c>
      <c r="B1901" t="s">
        <v>2840</v>
      </c>
      <c r="C1901" t="s">
        <v>8488</v>
      </c>
      <c r="D1901" t="s">
        <v>2791</v>
      </c>
      <c r="E1901">
        <v>34.299999999999997</v>
      </c>
    </row>
    <row r="1902" spans="1:5" x14ac:dyDescent="0.2">
      <c r="A1902" t="s">
        <v>7470</v>
      </c>
      <c r="B1902" t="s">
        <v>2780</v>
      </c>
      <c r="C1902" t="s">
        <v>8488</v>
      </c>
      <c r="D1902" t="s">
        <v>2792</v>
      </c>
      <c r="E1902">
        <v>27.2</v>
      </c>
    </row>
    <row r="1903" spans="1:5" x14ac:dyDescent="0.2">
      <c r="A1903" t="s">
        <v>7471</v>
      </c>
      <c r="B1903" t="s">
        <v>2794</v>
      </c>
      <c r="C1903" t="s">
        <v>8488</v>
      </c>
      <c r="D1903" t="s">
        <v>2792</v>
      </c>
      <c r="E1903">
        <v>27.676594345825112</v>
      </c>
    </row>
    <row r="1904" spans="1:5" x14ac:dyDescent="0.2">
      <c r="A1904" t="s">
        <v>7472</v>
      </c>
      <c r="B1904" t="s">
        <v>2785</v>
      </c>
      <c r="C1904" t="s">
        <v>8488</v>
      </c>
      <c r="D1904" t="s">
        <v>2792</v>
      </c>
      <c r="E1904">
        <v>30</v>
      </c>
    </row>
    <row r="1905" spans="1:5" x14ac:dyDescent="0.2">
      <c r="A1905" t="s">
        <v>7473</v>
      </c>
      <c r="B1905" t="s">
        <v>2811</v>
      </c>
      <c r="C1905" t="s">
        <v>8488</v>
      </c>
      <c r="D1905" t="s">
        <v>2792</v>
      </c>
      <c r="E1905">
        <v>32.9</v>
      </c>
    </row>
    <row r="1906" spans="1:5" x14ac:dyDescent="0.2">
      <c r="A1906" t="s">
        <v>7474</v>
      </c>
      <c r="B1906" t="s">
        <v>2788</v>
      </c>
      <c r="C1906" t="s">
        <v>8488</v>
      </c>
      <c r="D1906" t="s">
        <v>2792</v>
      </c>
      <c r="E1906">
        <v>35.6</v>
      </c>
    </row>
    <row r="1907" spans="1:5" x14ac:dyDescent="0.2">
      <c r="A1907" t="s">
        <v>7475</v>
      </c>
      <c r="B1907" t="s">
        <v>2814</v>
      </c>
      <c r="C1907" t="s">
        <v>8488</v>
      </c>
      <c r="D1907" t="s">
        <v>2792</v>
      </c>
      <c r="E1907">
        <v>32.200000000000003</v>
      </c>
    </row>
    <row r="1908" spans="1:5" x14ac:dyDescent="0.2">
      <c r="A1908" t="s">
        <v>7476</v>
      </c>
      <c r="B1908" t="s">
        <v>2816</v>
      </c>
      <c r="C1908" t="s">
        <v>8488</v>
      </c>
      <c r="D1908" t="s">
        <v>2792</v>
      </c>
      <c r="E1908">
        <v>24.1</v>
      </c>
    </row>
    <row r="1909" spans="1:5" x14ac:dyDescent="0.2">
      <c r="A1909" t="s">
        <v>7477</v>
      </c>
      <c r="B1909" t="s">
        <v>2818</v>
      </c>
      <c r="C1909" t="s">
        <v>8488</v>
      </c>
      <c r="D1909" t="s">
        <v>2792</v>
      </c>
      <c r="E1909">
        <v>26.4</v>
      </c>
    </row>
    <row r="1910" spans="1:5" x14ac:dyDescent="0.2">
      <c r="A1910" t="s">
        <v>7478</v>
      </c>
      <c r="B1910" t="s">
        <v>2820</v>
      </c>
      <c r="C1910" t="s">
        <v>8488</v>
      </c>
      <c r="D1910" t="s">
        <v>2792</v>
      </c>
      <c r="E1910">
        <v>34.4</v>
      </c>
    </row>
    <row r="1911" spans="1:5" x14ac:dyDescent="0.2">
      <c r="A1911" t="s">
        <v>7479</v>
      </c>
      <c r="B1911" t="s">
        <v>2822</v>
      </c>
      <c r="C1911" t="s">
        <v>8488</v>
      </c>
      <c r="D1911" t="s">
        <v>2792</v>
      </c>
      <c r="E1911" t="s">
        <v>2823</v>
      </c>
    </row>
    <row r="1912" spans="1:5" x14ac:dyDescent="0.2">
      <c r="A1912" t="s">
        <v>7480</v>
      </c>
      <c r="B1912" t="s">
        <v>2825</v>
      </c>
      <c r="C1912" t="s">
        <v>8488</v>
      </c>
      <c r="D1912" t="s">
        <v>2792</v>
      </c>
      <c r="E1912">
        <v>14</v>
      </c>
    </row>
    <row r="1913" spans="1:5" x14ac:dyDescent="0.2">
      <c r="A1913" t="s">
        <v>7481</v>
      </c>
      <c r="B1913" t="s">
        <v>2786</v>
      </c>
      <c r="C1913" t="s">
        <v>8488</v>
      </c>
      <c r="D1913" t="s">
        <v>2792</v>
      </c>
      <c r="E1913">
        <v>26</v>
      </c>
    </row>
    <row r="1914" spans="1:5" x14ac:dyDescent="0.2">
      <c r="A1914" t="s">
        <v>7482</v>
      </c>
      <c r="B1914" t="s">
        <v>2787</v>
      </c>
      <c r="C1914" t="s">
        <v>8488</v>
      </c>
      <c r="D1914" t="s">
        <v>2792</v>
      </c>
      <c r="E1914">
        <v>29.8</v>
      </c>
    </row>
    <row r="1915" spans="1:5" x14ac:dyDescent="0.2">
      <c r="A1915" t="s">
        <v>7483</v>
      </c>
      <c r="B1915" t="s">
        <v>2829</v>
      </c>
      <c r="C1915" t="s">
        <v>8488</v>
      </c>
      <c r="D1915" t="s">
        <v>2792</v>
      </c>
      <c r="E1915">
        <v>38.700000000000003</v>
      </c>
    </row>
    <row r="1916" spans="1:5" x14ac:dyDescent="0.2">
      <c r="A1916" t="s">
        <v>7484</v>
      </c>
      <c r="B1916" t="s">
        <v>2831</v>
      </c>
      <c r="C1916" t="s">
        <v>8488</v>
      </c>
      <c r="D1916" t="s">
        <v>2792</v>
      </c>
      <c r="E1916">
        <v>26.5</v>
      </c>
    </row>
    <row r="1917" spans="1:5" x14ac:dyDescent="0.2">
      <c r="A1917" t="s">
        <v>7485</v>
      </c>
      <c r="B1917" t="s">
        <v>2833</v>
      </c>
      <c r="C1917" t="s">
        <v>8488</v>
      </c>
      <c r="D1917" t="s">
        <v>2792</v>
      </c>
      <c r="E1917">
        <v>30.5</v>
      </c>
    </row>
    <row r="1918" spans="1:5" x14ac:dyDescent="0.2">
      <c r="A1918" t="s">
        <v>7486</v>
      </c>
      <c r="B1918" t="s">
        <v>2835</v>
      </c>
      <c r="C1918" t="s">
        <v>8488</v>
      </c>
      <c r="D1918" t="s">
        <v>2792</v>
      </c>
      <c r="E1918">
        <v>28.4</v>
      </c>
    </row>
    <row r="1919" spans="1:5" x14ac:dyDescent="0.2">
      <c r="A1919" t="s">
        <v>7487</v>
      </c>
      <c r="B1919" t="s">
        <v>2789</v>
      </c>
      <c r="C1919" t="s">
        <v>8488</v>
      </c>
      <c r="D1919" t="s">
        <v>2792</v>
      </c>
      <c r="E1919">
        <v>24.8</v>
      </c>
    </row>
    <row r="1920" spans="1:5" x14ac:dyDescent="0.2">
      <c r="A1920" t="s">
        <v>7488</v>
      </c>
      <c r="B1920" t="s">
        <v>2838</v>
      </c>
      <c r="C1920" t="s">
        <v>8488</v>
      </c>
      <c r="D1920" t="s">
        <v>2792</v>
      </c>
      <c r="E1920">
        <v>22.4</v>
      </c>
    </row>
    <row r="1921" spans="1:5" x14ac:dyDescent="0.2">
      <c r="A1921" t="s">
        <v>7489</v>
      </c>
      <c r="B1921" t="s">
        <v>2840</v>
      </c>
      <c r="C1921" t="s">
        <v>8488</v>
      </c>
      <c r="D1921" t="s">
        <v>2792</v>
      </c>
      <c r="E1921">
        <v>27.3</v>
      </c>
    </row>
    <row r="1922" spans="1:5" x14ac:dyDescent="0.2">
      <c r="A1922" t="s">
        <v>8513</v>
      </c>
      <c r="B1922" t="s">
        <v>2780</v>
      </c>
      <c r="C1922" t="s">
        <v>8514</v>
      </c>
      <c r="D1922" t="s">
        <v>2793</v>
      </c>
      <c r="E1922">
        <v>25.8</v>
      </c>
    </row>
    <row r="1923" spans="1:5" x14ac:dyDescent="0.2">
      <c r="A1923" t="s">
        <v>8515</v>
      </c>
      <c r="B1923" t="s">
        <v>2794</v>
      </c>
      <c r="C1923" t="s">
        <v>8514</v>
      </c>
      <c r="D1923" t="s">
        <v>2793</v>
      </c>
      <c r="E1923">
        <v>25.643342269883828</v>
      </c>
    </row>
    <row r="1924" spans="1:5" x14ac:dyDescent="0.2">
      <c r="A1924" t="s">
        <v>8516</v>
      </c>
      <c r="B1924" t="s">
        <v>2785</v>
      </c>
      <c r="C1924" t="s">
        <v>8514</v>
      </c>
      <c r="D1924" t="s">
        <v>2793</v>
      </c>
      <c r="E1924">
        <v>46.1</v>
      </c>
    </row>
    <row r="1925" spans="1:5" x14ac:dyDescent="0.2">
      <c r="A1925" t="s">
        <v>8517</v>
      </c>
      <c r="B1925" t="s">
        <v>2811</v>
      </c>
      <c r="C1925" t="s">
        <v>8514</v>
      </c>
      <c r="D1925" t="s">
        <v>2793</v>
      </c>
      <c r="E1925">
        <v>30.2</v>
      </c>
    </row>
    <row r="1926" spans="1:5" x14ac:dyDescent="0.2">
      <c r="A1926" t="s">
        <v>8518</v>
      </c>
      <c r="B1926" t="s">
        <v>2788</v>
      </c>
      <c r="C1926" t="s">
        <v>8514</v>
      </c>
      <c r="D1926" t="s">
        <v>2793</v>
      </c>
      <c r="E1926">
        <v>39.5</v>
      </c>
    </row>
    <row r="1927" spans="1:5" x14ac:dyDescent="0.2">
      <c r="A1927" t="s">
        <v>8519</v>
      </c>
      <c r="B1927" t="s">
        <v>2814</v>
      </c>
      <c r="C1927" t="s">
        <v>8514</v>
      </c>
      <c r="D1927" t="s">
        <v>2793</v>
      </c>
      <c r="E1927">
        <v>30.2</v>
      </c>
    </row>
    <row r="1928" spans="1:5" x14ac:dyDescent="0.2">
      <c r="A1928" t="s">
        <v>8520</v>
      </c>
      <c r="B1928" t="s">
        <v>2816</v>
      </c>
      <c r="C1928" t="s">
        <v>8514</v>
      </c>
      <c r="D1928" t="s">
        <v>2793</v>
      </c>
      <c r="E1928">
        <v>19.8</v>
      </c>
    </row>
    <row r="1929" spans="1:5" x14ac:dyDescent="0.2">
      <c r="A1929" t="s">
        <v>8521</v>
      </c>
      <c r="B1929" t="s">
        <v>2818</v>
      </c>
      <c r="C1929" t="s">
        <v>8514</v>
      </c>
      <c r="D1929" t="s">
        <v>2793</v>
      </c>
      <c r="E1929">
        <v>27</v>
      </c>
    </row>
    <row r="1930" spans="1:5" x14ac:dyDescent="0.2">
      <c r="A1930" t="s">
        <v>8522</v>
      </c>
      <c r="B1930" t="s">
        <v>2820</v>
      </c>
      <c r="C1930" t="s">
        <v>8514</v>
      </c>
      <c r="D1930" t="s">
        <v>2793</v>
      </c>
      <c r="E1930">
        <v>5.2</v>
      </c>
    </row>
    <row r="1931" spans="1:5" x14ac:dyDescent="0.2">
      <c r="A1931" t="s">
        <v>8523</v>
      </c>
      <c r="B1931" t="s">
        <v>2822</v>
      </c>
      <c r="C1931" t="s">
        <v>8514</v>
      </c>
      <c r="D1931" t="s">
        <v>2793</v>
      </c>
      <c r="E1931">
        <v>0</v>
      </c>
    </row>
    <row r="1932" spans="1:5" x14ac:dyDescent="0.2">
      <c r="A1932" t="s">
        <v>8524</v>
      </c>
      <c r="B1932" t="s">
        <v>2825</v>
      </c>
      <c r="C1932" t="s">
        <v>8514</v>
      </c>
      <c r="D1932" t="s">
        <v>2793</v>
      </c>
      <c r="E1932">
        <v>15.2</v>
      </c>
    </row>
    <row r="1933" spans="1:5" x14ac:dyDescent="0.2">
      <c r="A1933" t="s">
        <v>8525</v>
      </c>
      <c r="B1933" t="s">
        <v>2786</v>
      </c>
      <c r="C1933" t="s">
        <v>8514</v>
      </c>
      <c r="D1933" t="s">
        <v>2793</v>
      </c>
      <c r="E1933">
        <v>42.5</v>
      </c>
    </row>
    <row r="1934" spans="1:5" x14ac:dyDescent="0.2">
      <c r="A1934" t="s">
        <v>8526</v>
      </c>
      <c r="B1934" t="s">
        <v>2787</v>
      </c>
      <c r="C1934" t="s">
        <v>8514</v>
      </c>
      <c r="D1934" t="s">
        <v>2793</v>
      </c>
      <c r="E1934">
        <v>0</v>
      </c>
    </row>
    <row r="1935" spans="1:5" x14ac:dyDescent="0.2">
      <c r="A1935" t="s">
        <v>8527</v>
      </c>
      <c r="B1935" t="s">
        <v>2829</v>
      </c>
      <c r="C1935" t="s">
        <v>8514</v>
      </c>
      <c r="D1935" t="s">
        <v>2793</v>
      </c>
      <c r="E1935">
        <v>12.3</v>
      </c>
    </row>
    <row r="1936" spans="1:5" x14ac:dyDescent="0.2">
      <c r="A1936" t="s">
        <v>8528</v>
      </c>
      <c r="B1936" t="s">
        <v>2831</v>
      </c>
      <c r="C1936" t="s">
        <v>8514</v>
      </c>
      <c r="D1936" t="s">
        <v>2793</v>
      </c>
      <c r="E1936">
        <v>23.4</v>
      </c>
    </row>
    <row r="1937" spans="1:5" x14ac:dyDescent="0.2">
      <c r="A1937" t="s">
        <v>8529</v>
      </c>
      <c r="B1937" t="s">
        <v>2833</v>
      </c>
      <c r="C1937" t="s">
        <v>8514</v>
      </c>
      <c r="D1937" t="s">
        <v>2793</v>
      </c>
      <c r="E1937">
        <v>0</v>
      </c>
    </row>
    <row r="1938" spans="1:5" x14ac:dyDescent="0.2">
      <c r="A1938" t="s">
        <v>8530</v>
      </c>
      <c r="B1938" t="s">
        <v>2835</v>
      </c>
      <c r="C1938" t="s">
        <v>8514</v>
      </c>
      <c r="D1938" t="s">
        <v>2793</v>
      </c>
      <c r="E1938">
        <v>25.6</v>
      </c>
    </row>
    <row r="1939" spans="1:5" x14ac:dyDescent="0.2">
      <c r="A1939" t="s">
        <v>8531</v>
      </c>
      <c r="B1939" t="s">
        <v>2789</v>
      </c>
      <c r="C1939" t="s">
        <v>8514</v>
      </c>
      <c r="D1939" t="s">
        <v>2793</v>
      </c>
      <c r="E1939">
        <v>28.2</v>
      </c>
    </row>
    <row r="1940" spans="1:5" x14ac:dyDescent="0.2">
      <c r="A1940" t="s">
        <v>8532</v>
      </c>
      <c r="B1940" t="s">
        <v>2838</v>
      </c>
      <c r="C1940" t="s">
        <v>8514</v>
      </c>
      <c r="D1940" t="s">
        <v>2793</v>
      </c>
      <c r="E1940">
        <v>17</v>
      </c>
    </row>
    <row r="1941" spans="1:5" x14ac:dyDescent="0.2">
      <c r="A1941" t="s">
        <v>8533</v>
      </c>
      <c r="B1941" t="s">
        <v>2840</v>
      </c>
      <c r="C1941" t="s">
        <v>8514</v>
      </c>
      <c r="D1941" t="s">
        <v>2793</v>
      </c>
      <c r="E1941">
        <v>28.8</v>
      </c>
    </row>
    <row r="1942" spans="1:5" x14ac:dyDescent="0.2">
      <c r="A1942" t="s">
        <v>9997</v>
      </c>
      <c r="B1942" t="s">
        <v>2780</v>
      </c>
      <c r="C1942" t="s">
        <v>8514</v>
      </c>
      <c r="D1942" t="s">
        <v>2791</v>
      </c>
      <c r="E1942">
        <v>25.7</v>
      </c>
    </row>
    <row r="1943" spans="1:5" x14ac:dyDescent="0.2">
      <c r="A1943" t="s">
        <v>9998</v>
      </c>
      <c r="B1943" t="s">
        <v>2794</v>
      </c>
      <c r="C1943" t="s">
        <v>8514</v>
      </c>
      <c r="D1943" t="s">
        <v>2791</v>
      </c>
      <c r="E1943">
        <v>24.952544704264099</v>
      </c>
    </row>
    <row r="1944" spans="1:5" x14ac:dyDescent="0.2">
      <c r="A1944" t="s">
        <v>9999</v>
      </c>
      <c r="B1944" t="s">
        <v>2785</v>
      </c>
      <c r="C1944" t="s">
        <v>8514</v>
      </c>
      <c r="D1944" t="s">
        <v>2791</v>
      </c>
      <c r="E1944">
        <v>55.8</v>
      </c>
    </row>
    <row r="1945" spans="1:5" x14ac:dyDescent="0.2">
      <c r="A1945" t="s">
        <v>10000</v>
      </c>
      <c r="B1945" t="s">
        <v>2811</v>
      </c>
      <c r="C1945" t="s">
        <v>8514</v>
      </c>
      <c r="D1945" t="s">
        <v>2791</v>
      </c>
      <c r="E1945">
        <v>30.7</v>
      </c>
    </row>
    <row r="1946" spans="1:5" x14ac:dyDescent="0.2">
      <c r="A1946" t="s">
        <v>10001</v>
      </c>
      <c r="B1946" t="s">
        <v>2788</v>
      </c>
      <c r="C1946" t="s">
        <v>8514</v>
      </c>
      <c r="D1946" t="s">
        <v>2791</v>
      </c>
      <c r="E1946">
        <v>42.7</v>
      </c>
    </row>
    <row r="1947" spans="1:5" x14ac:dyDescent="0.2">
      <c r="A1947" t="s">
        <v>10002</v>
      </c>
      <c r="B1947" t="s">
        <v>2814</v>
      </c>
      <c r="C1947" t="s">
        <v>8514</v>
      </c>
      <c r="D1947" t="s">
        <v>2791</v>
      </c>
      <c r="E1947">
        <v>30.4</v>
      </c>
    </row>
    <row r="1948" spans="1:5" x14ac:dyDescent="0.2">
      <c r="A1948" t="s">
        <v>10003</v>
      </c>
      <c r="B1948" t="s">
        <v>2816</v>
      </c>
      <c r="C1948" t="s">
        <v>8514</v>
      </c>
      <c r="D1948" t="s">
        <v>2791</v>
      </c>
      <c r="E1948">
        <v>14.6</v>
      </c>
    </row>
    <row r="1949" spans="1:5" x14ac:dyDescent="0.2">
      <c r="A1949" t="s">
        <v>10004</v>
      </c>
      <c r="B1949" t="s">
        <v>2818</v>
      </c>
      <c r="C1949" t="s">
        <v>8514</v>
      </c>
      <c r="D1949" t="s">
        <v>2791</v>
      </c>
      <c r="E1949">
        <v>18.8</v>
      </c>
    </row>
    <row r="1950" spans="1:5" x14ac:dyDescent="0.2">
      <c r="A1950" t="s">
        <v>10005</v>
      </c>
      <c r="B1950" t="s">
        <v>2820</v>
      </c>
      <c r="C1950" t="s">
        <v>8514</v>
      </c>
      <c r="D1950" t="s">
        <v>2791</v>
      </c>
      <c r="E1950">
        <v>16.5</v>
      </c>
    </row>
    <row r="1951" spans="1:5" x14ac:dyDescent="0.2">
      <c r="A1951" t="s">
        <v>10006</v>
      </c>
      <c r="B1951" t="s">
        <v>2822</v>
      </c>
      <c r="C1951" t="s">
        <v>8514</v>
      </c>
      <c r="D1951" t="s">
        <v>2791</v>
      </c>
      <c r="E1951" t="s">
        <v>2823</v>
      </c>
    </row>
    <row r="1952" spans="1:5" x14ac:dyDescent="0.2">
      <c r="A1952" t="s">
        <v>10007</v>
      </c>
      <c r="B1952" t="s">
        <v>2825</v>
      </c>
      <c r="C1952" t="s">
        <v>8514</v>
      </c>
      <c r="D1952" t="s">
        <v>2791</v>
      </c>
      <c r="E1952">
        <v>17.899999999999999</v>
      </c>
    </row>
    <row r="1953" spans="1:5" x14ac:dyDescent="0.2">
      <c r="A1953" t="s">
        <v>10008</v>
      </c>
      <c r="B1953" t="s">
        <v>2786</v>
      </c>
      <c r="C1953" t="s">
        <v>8514</v>
      </c>
      <c r="D1953" t="s">
        <v>2791</v>
      </c>
      <c r="E1953">
        <v>26.5</v>
      </c>
    </row>
    <row r="1954" spans="1:5" x14ac:dyDescent="0.2">
      <c r="A1954" t="s">
        <v>10009</v>
      </c>
      <c r="B1954" t="s">
        <v>2787</v>
      </c>
      <c r="C1954" t="s">
        <v>8514</v>
      </c>
      <c r="D1954" t="s">
        <v>2791</v>
      </c>
      <c r="E1954">
        <v>10.3</v>
      </c>
    </row>
    <row r="1955" spans="1:5" x14ac:dyDescent="0.2">
      <c r="A1955" t="s">
        <v>10010</v>
      </c>
      <c r="B1955" t="s">
        <v>2829</v>
      </c>
      <c r="C1955" t="s">
        <v>8514</v>
      </c>
      <c r="D1955" t="s">
        <v>2791</v>
      </c>
      <c r="E1955">
        <v>17.5</v>
      </c>
    </row>
    <row r="1956" spans="1:5" x14ac:dyDescent="0.2">
      <c r="A1956" t="s">
        <v>10011</v>
      </c>
      <c r="B1956" t="s">
        <v>2831</v>
      </c>
      <c r="C1956" t="s">
        <v>8514</v>
      </c>
      <c r="D1956" t="s">
        <v>2791</v>
      </c>
      <c r="E1956">
        <v>25.8</v>
      </c>
    </row>
    <row r="1957" spans="1:5" x14ac:dyDescent="0.2">
      <c r="A1957" t="s">
        <v>10012</v>
      </c>
      <c r="B1957" t="s">
        <v>2833</v>
      </c>
      <c r="C1957" t="s">
        <v>8514</v>
      </c>
      <c r="D1957" t="s">
        <v>2791</v>
      </c>
      <c r="E1957" t="s">
        <v>2823</v>
      </c>
    </row>
    <row r="1958" spans="1:5" x14ac:dyDescent="0.2">
      <c r="A1958" t="s">
        <v>10013</v>
      </c>
      <c r="B1958" t="s">
        <v>2835</v>
      </c>
      <c r="C1958" t="s">
        <v>8514</v>
      </c>
      <c r="D1958" t="s">
        <v>2791</v>
      </c>
      <c r="E1958">
        <v>28.6</v>
      </c>
    </row>
    <row r="1959" spans="1:5" x14ac:dyDescent="0.2">
      <c r="A1959" t="s">
        <v>10014</v>
      </c>
      <c r="B1959" t="s">
        <v>2789</v>
      </c>
      <c r="C1959" t="s">
        <v>8514</v>
      </c>
      <c r="D1959" t="s">
        <v>2791</v>
      </c>
      <c r="E1959">
        <v>17</v>
      </c>
    </row>
    <row r="1960" spans="1:5" x14ac:dyDescent="0.2">
      <c r="A1960" t="s">
        <v>10015</v>
      </c>
      <c r="B1960" t="s">
        <v>2838</v>
      </c>
      <c r="C1960" t="s">
        <v>8514</v>
      </c>
      <c r="D1960" t="s">
        <v>2791</v>
      </c>
      <c r="E1960">
        <v>26.8</v>
      </c>
    </row>
    <row r="1961" spans="1:5" x14ac:dyDescent="0.2">
      <c r="A1961" t="s">
        <v>10016</v>
      </c>
      <c r="B1961" t="s">
        <v>2840</v>
      </c>
      <c r="C1961" t="s">
        <v>8514</v>
      </c>
      <c r="D1961" t="s">
        <v>2791</v>
      </c>
      <c r="E1961">
        <v>24.5</v>
      </c>
    </row>
    <row r="1962" spans="1:5" x14ac:dyDescent="0.2">
      <c r="A1962" t="s">
        <v>7490</v>
      </c>
      <c r="B1962" t="s">
        <v>2780</v>
      </c>
      <c r="C1962" t="s">
        <v>8514</v>
      </c>
      <c r="D1962" t="s">
        <v>2792</v>
      </c>
      <c r="E1962">
        <v>24.9</v>
      </c>
    </row>
    <row r="1963" spans="1:5" x14ac:dyDescent="0.2">
      <c r="A1963" t="s">
        <v>7491</v>
      </c>
      <c r="B1963" t="s">
        <v>2794</v>
      </c>
      <c r="C1963" t="s">
        <v>8514</v>
      </c>
      <c r="D1963" t="s">
        <v>2792</v>
      </c>
      <c r="E1963">
        <v>26.583826429980274</v>
      </c>
    </row>
    <row r="1964" spans="1:5" x14ac:dyDescent="0.2">
      <c r="A1964" t="s">
        <v>7492</v>
      </c>
      <c r="B1964" t="s">
        <v>2785</v>
      </c>
      <c r="C1964" t="s">
        <v>8514</v>
      </c>
      <c r="D1964" t="s">
        <v>2792</v>
      </c>
      <c r="E1964">
        <v>34</v>
      </c>
    </row>
    <row r="1965" spans="1:5" x14ac:dyDescent="0.2">
      <c r="A1965" t="s">
        <v>7493</v>
      </c>
      <c r="B1965" t="s">
        <v>2811</v>
      </c>
      <c r="C1965" t="s">
        <v>8514</v>
      </c>
      <c r="D1965" t="s">
        <v>2792</v>
      </c>
      <c r="E1965">
        <v>24.6</v>
      </c>
    </row>
    <row r="1966" spans="1:5" x14ac:dyDescent="0.2">
      <c r="A1966" t="s">
        <v>7494</v>
      </c>
      <c r="B1966" t="s">
        <v>2788</v>
      </c>
      <c r="C1966" t="s">
        <v>8514</v>
      </c>
      <c r="D1966" t="s">
        <v>2792</v>
      </c>
      <c r="E1966">
        <v>38.200000000000003</v>
      </c>
    </row>
    <row r="1967" spans="1:5" x14ac:dyDescent="0.2">
      <c r="A1967" t="s">
        <v>7495</v>
      </c>
      <c r="B1967" t="s">
        <v>2814</v>
      </c>
      <c r="C1967" t="s">
        <v>8514</v>
      </c>
      <c r="D1967" t="s">
        <v>2792</v>
      </c>
      <c r="E1967">
        <v>33.299999999999997</v>
      </c>
    </row>
    <row r="1968" spans="1:5" x14ac:dyDescent="0.2">
      <c r="A1968" t="s">
        <v>7496</v>
      </c>
      <c r="B1968" t="s">
        <v>2816</v>
      </c>
      <c r="C1968" t="s">
        <v>8514</v>
      </c>
      <c r="D1968" t="s">
        <v>2792</v>
      </c>
      <c r="E1968">
        <v>14.9</v>
      </c>
    </row>
    <row r="1969" spans="1:5" x14ac:dyDescent="0.2">
      <c r="A1969" t="s">
        <v>7497</v>
      </c>
      <c r="B1969" t="s">
        <v>2818</v>
      </c>
      <c r="C1969" t="s">
        <v>8514</v>
      </c>
      <c r="D1969" t="s">
        <v>2792</v>
      </c>
      <c r="E1969">
        <v>18.3</v>
      </c>
    </row>
    <row r="1970" spans="1:5" x14ac:dyDescent="0.2">
      <c r="A1970" t="s">
        <v>7498</v>
      </c>
      <c r="B1970" t="s">
        <v>2820</v>
      </c>
      <c r="C1970" t="s">
        <v>8514</v>
      </c>
      <c r="D1970" t="s">
        <v>2792</v>
      </c>
      <c r="E1970">
        <v>60.1</v>
      </c>
    </row>
    <row r="1971" spans="1:5" x14ac:dyDescent="0.2">
      <c r="A1971" t="s">
        <v>7499</v>
      </c>
      <c r="B1971" t="s">
        <v>2822</v>
      </c>
      <c r="C1971" t="s">
        <v>8514</v>
      </c>
      <c r="D1971" t="s">
        <v>2792</v>
      </c>
      <c r="E1971" t="s">
        <v>2823</v>
      </c>
    </row>
    <row r="1972" spans="1:5" x14ac:dyDescent="0.2">
      <c r="A1972" t="s">
        <v>7500</v>
      </c>
      <c r="B1972" t="s">
        <v>2825</v>
      </c>
      <c r="C1972" t="s">
        <v>8514</v>
      </c>
      <c r="D1972" t="s">
        <v>2792</v>
      </c>
      <c r="E1972">
        <v>8.3000000000000007</v>
      </c>
    </row>
    <row r="1973" spans="1:5" x14ac:dyDescent="0.2">
      <c r="A1973" t="s">
        <v>7501</v>
      </c>
      <c r="B1973" t="s">
        <v>2786</v>
      </c>
      <c r="C1973" t="s">
        <v>8514</v>
      </c>
      <c r="D1973" t="s">
        <v>2792</v>
      </c>
      <c r="E1973">
        <v>27.9</v>
      </c>
    </row>
    <row r="1974" spans="1:5" x14ac:dyDescent="0.2">
      <c r="A1974" t="s">
        <v>7502</v>
      </c>
      <c r="B1974" t="s">
        <v>2787</v>
      </c>
      <c r="C1974" t="s">
        <v>8514</v>
      </c>
      <c r="D1974" t="s">
        <v>2792</v>
      </c>
      <c r="E1974">
        <v>16</v>
      </c>
    </row>
    <row r="1975" spans="1:5" x14ac:dyDescent="0.2">
      <c r="A1975" t="s">
        <v>7503</v>
      </c>
      <c r="B1975" t="s">
        <v>2829</v>
      </c>
      <c r="C1975" t="s">
        <v>8514</v>
      </c>
      <c r="D1975" t="s">
        <v>2792</v>
      </c>
      <c r="E1975">
        <v>32.299999999999997</v>
      </c>
    </row>
    <row r="1976" spans="1:5" x14ac:dyDescent="0.2">
      <c r="A1976" t="s">
        <v>7504</v>
      </c>
      <c r="B1976" t="s">
        <v>2831</v>
      </c>
      <c r="C1976" t="s">
        <v>8514</v>
      </c>
      <c r="D1976" t="s">
        <v>2792</v>
      </c>
      <c r="E1976">
        <v>28</v>
      </c>
    </row>
    <row r="1977" spans="1:5" x14ac:dyDescent="0.2">
      <c r="A1977" t="s">
        <v>7505</v>
      </c>
      <c r="B1977" t="s">
        <v>2833</v>
      </c>
      <c r="C1977" t="s">
        <v>8514</v>
      </c>
      <c r="D1977" t="s">
        <v>2792</v>
      </c>
      <c r="E1977">
        <v>29.4</v>
      </c>
    </row>
    <row r="1978" spans="1:5" x14ac:dyDescent="0.2">
      <c r="A1978" t="s">
        <v>7506</v>
      </c>
      <c r="B1978" t="s">
        <v>2835</v>
      </c>
      <c r="C1978" t="s">
        <v>8514</v>
      </c>
      <c r="D1978" t="s">
        <v>2792</v>
      </c>
      <c r="E1978">
        <v>28.4</v>
      </c>
    </row>
    <row r="1979" spans="1:5" x14ac:dyDescent="0.2">
      <c r="A1979" t="s">
        <v>7507</v>
      </c>
      <c r="B1979" t="s">
        <v>2789</v>
      </c>
      <c r="C1979" t="s">
        <v>8514</v>
      </c>
      <c r="D1979" t="s">
        <v>2792</v>
      </c>
      <c r="E1979">
        <v>25.4</v>
      </c>
    </row>
    <row r="1980" spans="1:5" x14ac:dyDescent="0.2">
      <c r="A1980" t="s">
        <v>7508</v>
      </c>
      <c r="B1980" t="s">
        <v>2838</v>
      </c>
      <c r="C1980" t="s">
        <v>8514</v>
      </c>
      <c r="D1980" t="s">
        <v>2792</v>
      </c>
      <c r="E1980">
        <v>27.3</v>
      </c>
    </row>
    <row r="1981" spans="1:5" x14ac:dyDescent="0.2">
      <c r="A1981" t="s">
        <v>7509</v>
      </c>
      <c r="B1981" t="s">
        <v>2840</v>
      </c>
      <c r="C1981" t="s">
        <v>8514</v>
      </c>
      <c r="D1981" t="s">
        <v>2792</v>
      </c>
      <c r="E1981">
        <v>18.7</v>
      </c>
    </row>
    <row r="1982" spans="1:5" x14ac:dyDescent="0.2">
      <c r="A1982" t="s">
        <v>8555</v>
      </c>
      <c r="B1982" t="s">
        <v>2780</v>
      </c>
      <c r="C1982" t="s">
        <v>8556</v>
      </c>
      <c r="D1982" t="s">
        <v>2793</v>
      </c>
      <c r="E1982">
        <v>86.2</v>
      </c>
    </row>
    <row r="1983" spans="1:5" x14ac:dyDescent="0.2">
      <c r="A1983" t="s">
        <v>8557</v>
      </c>
      <c r="B1983" t="s">
        <v>2794</v>
      </c>
      <c r="C1983" t="s">
        <v>8556</v>
      </c>
      <c r="D1983" t="s">
        <v>2793</v>
      </c>
      <c r="E1983">
        <v>79.884424379232499</v>
      </c>
    </row>
    <row r="1984" spans="1:5" x14ac:dyDescent="0.2">
      <c r="A1984" t="s">
        <v>8558</v>
      </c>
      <c r="B1984" t="s">
        <v>2785</v>
      </c>
      <c r="C1984" t="s">
        <v>8556</v>
      </c>
      <c r="D1984" t="s">
        <v>2793</v>
      </c>
      <c r="E1984">
        <v>100</v>
      </c>
    </row>
    <row r="1985" spans="1:5" x14ac:dyDescent="0.2">
      <c r="A1985" t="s">
        <v>8559</v>
      </c>
      <c r="B1985" t="s">
        <v>2811</v>
      </c>
      <c r="C1985" t="s">
        <v>8556</v>
      </c>
      <c r="D1985" t="s">
        <v>2793</v>
      </c>
      <c r="E1985">
        <v>83.3</v>
      </c>
    </row>
    <row r="1986" spans="1:5" x14ac:dyDescent="0.2">
      <c r="A1986" t="s">
        <v>8560</v>
      </c>
      <c r="B1986" t="s">
        <v>2788</v>
      </c>
      <c r="C1986" t="s">
        <v>8556</v>
      </c>
      <c r="D1986" t="s">
        <v>2793</v>
      </c>
      <c r="E1986">
        <v>16.7</v>
      </c>
    </row>
    <row r="1987" spans="1:5" x14ac:dyDescent="0.2">
      <c r="A1987" t="s">
        <v>8561</v>
      </c>
      <c r="B1987" t="s">
        <v>2814</v>
      </c>
      <c r="C1987" t="s">
        <v>8556</v>
      </c>
      <c r="D1987" t="s">
        <v>2793</v>
      </c>
      <c r="E1987">
        <v>75</v>
      </c>
    </row>
    <row r="1988" spans="1:5" x14ac:dyDescent="0.2">
      <c r="A1988" t="s">
        <v>8562</v>
      </c>
      <c r="B1988" t="s">
        <v>2816</v>
      </c>
      <c r="C1988" t="s">
        <v>8556</v>
      </c>
      <c r="D1988" t="s">
        <v>2793</v>
      </c>
      <c r="E1988">
        <v>89.1</v>
      </c>
    </row>
    <row r="1989" spans="1:5" x14ac:dyDescent="0.2">
      <c r="A1989" t="s">
        <v>8563</v>
      </c>
      <c r="B1989" t="s">
        <v>2818</v>
      </c>
      <c r="C1989" t="s">
        <v>8556</v>
      </c>
      <c r="D1989" t="s">
        <v>2793</v>
      </c>
      <c r="E1989">
        <v>94.9</v>
      </c>
    </row>
    <row r="1990" spans="1:5" x14ac:dyDescent="0.2">
      <c r="A1990" t="s">
        <v>8564</v>
      </c>
      <c r="B1990" t="s">
        <v>2820</v>
      </c>
      <c r="C1990" t="s">
        <v>8556</v>
      </c>
      <c r="D1990" t="s">
        <v>2793</v>
      </c>
      <c r="E1990">
        <v>91.3</v>
      </c>
    </row>
    <row r="1991" spans="1:5" x14ac:dyDescent="0.2">
      <c r="A1991" t="s">
        <v>8565</v>
      </c>
      <c r="B1991" t="s">
        <v>2822</v>
      </c>
      <c r="C1991" t="s">
        <v>8556</v>
      </c>
      <c r="D1991" t="s">
        <v>2793</v>
      </c>
      <c r="E1991">
        <v>0</v>
      </c>
    </row>
    <row r="1992" spans="1:5" x14ac:dyDescent="0.2">
      <c r="A1992" t="s">
        <v>8566</v>
      </c>
      <c r="B1992" t="s">
        <v>2825</v>
      </c>
      <c r="C1992" t="s">
        <v>8556</v>
      </c>
      <c r="D1992" t="s">
        <v>2793</v>
      </c>
      <c r="E1992">
        <v>55.9</v>
      </c>
    </row>
    <row r="1993" spans="1:5" x14ac:dyDescent="0.2">
      <c r="A1993" t="s">
        <v>8567</v>
      </c>
      <c r="B1993" t="s">
        <v>2786</v>
      </c>
      <c r="C1993" t="s">
        <v>8556</v>
      </c>
      <c r="D1993" t="s">
        <v>2793</v>
      </c>
      <c r="E1993">
        <v>91.4</v>
      </c>
    </row>
    <row r="1994" spans="1:5" x14ac:dyDescent="0.2">
      <c r="A1994" t="s">
        <v>8568</v>
      </c>
      <c r="B1994" t="s">
        <v>2787</v>
      </c>
      <c r="C1994" t="s">
        <v>8556</v>
      </c>
      <c r="D1994" t="s">
        <v>2793</v>
      </c>
      <c r="E1994">
        <v>94</v>
      </c>
    </row>
    <row r="1995" spans="1:5" x14ac:dyDescent="0.2">
      <c r="A1995" t="s">
        <v>8569</v>
      </c>
      <c r="B1995" t="s">
        <v>2829</v>
      </c>
      <c r="C1995" t="s">
        <v>8556</v>
      </c>
      <c r="D1995" t="s">
        <v>2793</v>
      </c>
      <c r="E1995">
        <v>93.4</v>
      </c>
    </row>
    <row r="1996" spans="1:5" x14ac:dyDescent="0.2">
      <c r="A1996" t="s">
        <v>8570</v>
      </c>
      <c r="B1996" t="s">
        <v>2831</v>
      </c>
      <c r="C1996" t="s">
        <v>8556</v>
      </c>
      <c r="D1996" t="s">
        <v>2793</v>
      </c>
      <c r="E1996">
        <v>91.5</v>
      </c>
    </row>
    <row r="1997" spans="1:5" x14ac:dyDescent="0.2">
      <c r="A1997" t="s">
        <v>8571</v>
      </c>
      <c r="B1997" t="s">
        <v>2833</v>
      </c>
      <c r="C1997" t="s">
        <v>8556</v>
      </c>
      <c r="D1997" t="s">
        <v>2793</v>
      </c>
      <c r="E1997">
        <v>84.2</v>
      </c>
    </row>
    <row r="1998" spans="1:5" x14ac:dyDescent="0.2">
      <c r="A1998" t="s">
        <v>8572</v>
      </c>
      <c r="B1998" t="s">
        <v>2835</v>
      </c>
      <c r="C1998" t="s">
        <v>8556</v>
      </c>
      <c r="D1998" t="s">
        <v>2793</v>
      </c>
      <c r="E1998">
        <v>90.5</v>
      </c>
    </row>
    <row r="1999" spans="1:5" x14ac:dyDescent="0.2">
      <c r="A1999" t="s">
        <v>8573</v>
      </c>
      <c r="B1999" t="s">
        <v>2789</v>
      </c>
      <c r="C1999" t="s">
        <v>8556</v>
      </c>
      <c r="D1999" t="s">
        <v>2793</v>
      </c>
      <c r="E1999">
        <v>85.5</v>
      </c>
    </row>
    <row r="2000" spans="1:5" x14ac:dyDescent="0.2">
      <c r="A2000" t="s">
        <v>8574</v>
      </c>
      <c r="B2000" t="s">
        <v>2838</v>
      </c>
      <c r="C2000" t="s">
        <v>8556</v>
      </c>
      <c r="D2000" t="s">
        <v>2793</v>
      </c>
      <c r="E2000">
        <v>59.1</v>
      </c>
    </row>
    <row r="2001" spans="1:5" x14ac:dyDescent="0.2">
      <c r="A2001" t="s">
        <v>8575</v>
      </c>
      <c r="B2001" t="s">
        <v>2840</v>
      </c>
      <c r="C2001" t="s">
        <v>8556</v>
      </c>
      <c r="D2001" t="s">
        <v>2793</v>
      </c>
      <c r="E2001">
        <v>72.3</v>
      </c>
    </row>
    <row r="2002" spans="1:5" x14ac:dyDescent="0.2">
      <c r="A2002" t="s">
        <v>10037</v>
      </c>
      <c r="B2002" t="s">
        <v>2780</v>
      </c>
      <c r="C2002" t="s">
        <v>8556</v>
      </c>
      <c r="D2002" t="s">
        <v>2791</v>
      </c>
      <c r="E2002">
        <v>86.3</v>
      </c>
    </row>
    <row r="2003" spans="1:5" x14ac:dyDescent="0.2">
      <c r="A2003" t="s">
        <v>10038</v>
      </c>
      <c r="B2003" t="s">
        <v>2794</v>
      </c>
      <c r="C2003" t="s">
        <v>8556</v>
      </c>
      <c r="D2003" t="s">
        <v>2791</v>
      </c>
      <c r="E2003">
        <v>81.816712517193935</v>
      </c>
    </row>
    <row r="2004" spans="1:5" x14ac:dyDescent="0.2">
      <c r="A2004" t="s">
        <v>10039</v>
      </c>
      <c r="B2004" t="s">
        <v>2785</v>
      </c>
      <c r="C2004" t="s">
        <v>8556</v>
      </c>
      <c r="D2004" t="s">
        <v>2791</v>
      </c>
      <c r="E2004">
        <v>98</v>
      </c>
    </row>
    <row r="2005" spans="1:5" x14ac:dyDescent="0.2">
      <c r="A2005" t="s">
        <v>10040</v>
      </c>
      <c r="B2005" t="s">
        <v>2811</v>
      </c>
      <c r="C2005" t="s">
        <v>8556</v>
      </c>
      <c r="D2005" t="s">
        <v>2791</v>
      </c>
      <c r="E2005">
        <v>41.9</v>
      </c>
    </row>
    <row r="2006" spans="1:5" x14ac:dyDescent="0.2">
      <c r="A2006" t="s">
        <v>10041</v>
      </c>
      <c r="B2006" t="s">
        <v>2788</v>
      </c>
      <c r="C2006" t="s">
        <v>8556</v>
      </c>
      <c r="D2006" t="s">
        <v>2791</v>
      </c>
      <c r="E2006">
        <v>50.7</v>
      </c>
    </row>
    <row r="2007" spans="1:5" x14ac:dyDescent="0.2">
      <c r="A2007" t="s">
        <v>10042</v>
      </c>
      <c r="B2007" t="s">
        <v>2814</v>
      </c>
      <c r="C2007" t="s">
        <v>8556</v>
      </c>
      <c r="D2007" t="s">
        <v>2791</v>
      </c>
      <c r="E2007">
        <v>90.7</v>
      </c>
    </row>
    <row r="2008" spans="1:5" x14ac:dyDescent="0.2">
      <c r="A2008" t="s">
        <v>10043</v>
      </c>
      <c r="B2008" t="s">
        <v>2816</v>
      </c>
      <c r="C2008" t="s">
        <v>8556</v>
      </c>
      <c r="D2008" t="s">
        <v>2791</v>
      </c>
      <c r="E2008">
        <v>91.5</v>
      </c>
    </row>
    <row r="2009" spans="1:5" x14ac:dyDescent="0.2">
      <c r="A2009" t="s">
        <v>10044</v>
      </c>
      <c r="B2009" t="s">
        <v>2818</v>
      </c>
      <c r="C2009" t="s">
        <v>8556</v>
      </c>
      <c r="D2009" t="s">
        <v>2791</v>
      </c>
      <c r="E2009">
        <v>89.6</v>
      </c>
    </row>
    <row r="2010" spans="1:5" x14ac:dyDescent="0.2">
      <c r="A2010" t="s">
        <v>10045</v>
      </c>
      <c r="B2010" t="s">
        <v>2820</v>
      </c>
      <c r="C2010" t="s">
        <v>8556</v>
      </c>
      <c r="D2010" t="s">
        <v>2791</v>
      </c>
      <c r="E2010">
        <v>89.4</v>
      </c>
    </row>
    <row r="2011" spans="1:5" x14ac:dyDescent="0.2">
      <c r="A2011" t="s">
        <v>10046</v>
      </c>
      <c r="B2011" t="s">
        <v>2822</v>
      </c>
      <c r="C2011" t="s">
        <v>8556</v>
      </c>
      <c r="D2011" t="s">
        <v>2791</v>
      </c>
      <c r="E2011" t="s">
        <v>2823</v>
      </c>
    </row>
    <row r="2012" spans="1:5" x14ac:dyDescent="0.2">
      <c r="A2012" t="s">
        <v>10047</v>
      </c>
      <c r="B2012" t="s">
        <v>2825</v>
      </c>
      <c r="C2012" t="s">
        <v>8556</v>
      </c>
      <c r="D2012" t="s">
        <v>2791</v>
      </c>
      <c r="E2012">
        <v>64.5</v>
      </c>
    </row>
    <row r="2013" spans="1:5" x14ac:dyDescent="0.2">
      <c r="A2013" t="s">
        <v>10048</v>
      </c>
      <c r="B2013" t="s">
        <v>2786</v>
      </c>
      <c r="C2013" t="s">
        <v>8556</v>
      </c>
      <c r="D2013" t="s">
        <v>2791</v>
      </c>
      <c r="E2013">
        <v>88.3</v>
      </c>
    </row>
    <row r="2014" spans="1:5" x14ac:dyDescent="0.2">
      <c r="A2014" t="s">
        <v>10049</v>
      </c>
      <c r="B2014" t="s">
        <v>2787</v>
      </c>
      <c r="C2014" t="s">
        <v>8556</v>
      </c>
      <c r="D2014" t="s">
        <v>2791</v>
      </c>
      <c r="E2014">
        <v>93.8</v>
      </c>
    </row>
    <row r="2015" spans="1:5" x14ac:dyDescent="0.2">
      <c r="A2015" t="s">
        <v>10050</v>
      </c>
      <c r="B2015" t="s">
        <v>2829</v>
      </c>
      <c r="C2015" t="s">
        <v>8556</v>
      </c>
      <c r="D2015" t="s">
        <v>2791</v>
      </c>
      <c r="E2015">
        <v>94.4</v>
      </c>
    </row>
    <row r="2016" spans="1:5" x14ac:dyDescent="0.2">
      <c r="A2016" t="s">
        <v>10051</v>
      </c>
      <c r="B2016" t="s">
        <v>2831</v>
      </c>
      <c r="C2016" t="s">
        <v>8556</v>
      </c>
      <c r="D2016" t="s">
        <v>2791</v>
      </c>
      <c r="E2016">
        <v>87.3</v>
      </c>
    </row>
    <row r="2017" spans="1:5" x14ac:dyDescent="0.2">
      <c r="A2017" t="s">
        <v>7128</v>
      </c>
      <c r="B2017" t="s">
        <v>2833</v>
      </c>
      <c r="C2017" t="s">
        <v>8556</v>
      </c>
      <c r="D2017" t="s">
        <v>2791</v>
      </c>
      <c r="E2017">
        <v>90.9</v>
      </c>
    </row>
    <row r="2018" spans="1:5" x14ac:dyDescent="0.2">
      <c r="A2018" t="s">
        <v>7129</v>
      </c>
      <c r="B2018" t="s">
        <v>2835</v>
      </c>
      <c r="C2018" t="s">
        <v>8556</v>
      </c>
      <c r="D2018" t="s">
        <v>2791</v>
      </c>
      <c r="E2018">
        <v>87.9</v>
      </c>
    </row>
    <row r="2019" spans="1:5" x14ac:dyDescent="0.2">
      <c r="A2019" t="s">
        <v>7130</v>
      </c>
      <c r="B2019" t="s">
        <v>2789</v>
      </c>
      <c r="C2019" t="s">
        <v>8556</v>
      </c>
      <c r="D2019" t="s">
        <v>2791</v>
      </c>
      <c r="E2019">
        <v>92.6</v>
      </c>
    </row>
    <row r="2020" spans="1:5" x14ac:dyDescent="0.2">
      <c r="A2020" t="s">
        <v>7131</v>
      </c>
      <c r="B2020" t="s">
        <v>2838</v>
      </c>
      <c r="C2020" t="s">
        <v>8556</v>
      </c>
      <c r="D2020" t="s">
        <v>2791</v>
      </c>
      <c r="E2020">
        <v>67.3</v>
      </c>
    </row>
    <row r="2021" spans="1:5" x14ac:dyDescent="0.2">
      <c r="A2021" t="s">
        <v>7132</v>
      </c>
      <c r="B2021" t="s">
        <v>2840</v>
      </c>
      <c r="C2021" t="s">
        <v>8556</v>
      </c>
      <c r="D2021" t="s">
        <v>2791</v>
      </c>
      <c r="E2021">
        <v>80.3</v>
      </c>
    </row>
    <row r="2022" spans="1:5" x14ac:dyDescent="0.2">
      <c r="A2022" t="s">
        <v>4449</v>
      </c>
      <c r="B2022" t="s">
        <v>2780</v>
      </c>
      <c r="C2022" t="s">
        <v>8556</v>
      </c>
      <c r="D2022" t="s">
        <v>2792</v>
      </c>
      <c r="E2022">
        <v>87.7</v>
      </c>
    </row>
    <row r="2023" spans="1:5" x14ac:dyDescent="0.2">
      <c r="A2023" t="s">
        <v>4450</v>
      </c>
      <c r="B2023" t="s">
        <v>2794</v>
      </c>
      <c r="C2023" t="s">
        <v>8556</v>
      </c>
      <c r="D2023" t="s">
        <v>2792</v>
      </c>
      <c r="E2023">
        <v>85.786227544910176</v>
      </c>
    </row>
    <row r="2024" spans="1:5" x14ac:dyDescent="0.2">
      <c r="A2024" t="s">
        <v>4451</v>
      </c>
      <c r="B2024" t="s">
        <v>2785</v>
      </c>
      <c r="C2024" t="s">
        <v>8556</v>
      </c>
      <c r="D2024" t="s">
        <v>2792</v>
      </c>
      <c r="E2024">
        <v>94.4</v>
      </c>
    </row>
    <row r="2025" spans="1:5" x14ac:dyDescent="0.2">
      <c r="A2025" t="s">
        <v>4452</v>
      </c>
      <c r="B2025" t="s">
        <v>2811</v>
      </c>
      <c r="C2025" t="s">
        <v>8556</v>
      </c>
      <c r="D2025" t="s">
        <v>2792</v>
      </c>
      <c r="E2025">
        <v>56.7</v>
      </c>
    </row>
    <row r="2026" spans="1:5" x14ac:dyDescent="0.2">
      <c r="A2026" t="s">
        <v>4453</v>
      </c>
      <c r="B2026" t="s">
        <v>2788</v>
      </c>
      <c r="C2026" t="s">
        <v>8556</v>
      </c>
      <c r="D2026" t="s">
        <v>2792</v>
      </c>
      <c r="E2026">
        <v>84.3</v>
      </c>
    </row>
    <row r="2027" spans="1:5" x14ac:dyDescent="0.2">
      <c r="A2027" t="s">
        <v>4454</v>
      </c>
      <c r="B2027" t="s">
        <v>2814</v>
      </c>
      <c r="C2027" t="s">
        <v>8556</v>
      </c>
      <c r="D2027" t="s">
        <v>2792</v>
      </c>
      <c r="E2027">
        <v>76.900000000000006</v>
      </c>
    </row>
    <row r="2028" spans="1:5" x14ac:dyDescent="0.2">
      <c r="A2028" t="s">
        <v>4455</v>
      </c>
      <c r="B2028" t="s">
        <v>2816</v>
      </c>
      <c r="C2028" t="s">
        <v>8556</v>
      </c>
      <c r="D2028" t="s">
        <v>2792</v>
      </c>
      <c r="E2028">
        <v>86.4</v>
      </c>
    </row>
    <row r="2029" spans="1:5" x14ac:dyDescent="0.2">
      <c r="A2029" t="s">
        <v>4456</v>
      </c>
      <c r="B2029" t="s">
        <v>2818</v>
      </c>
      <c r="C2029" t="s">
        <v>8556</v>
      </c>
      <c r="D2029" t="s">
        <v>2792</v>
      </c>
      <c r="E2029">
        <v>92.2</v>
      </c>
    </row>
    <row r="2030" spans="1:5" x14ac:dyDescent="0.2">
      <c r="A2030" t="s">
        <v>4457</v>
      </c>
      <c r="B2030" t="s">
        <v>2820</v>
      </c>
      <c r="C2030" t="s">
        <v>8556</v>
      </c>
      <c r="D2030" t="s">
        <v>2792</v>
      </c>
      <c r="E2030">
        <v>94.1</v>
      </c>
    </row>
    <row r="2031" spans="1:5" x14ac:dyDescent="0.2">
      <c r="A2031" t="s">
        <v>4458</v>
      </c>
      <c r="B2031" t="s">
        <v>2822</v>
      </c>
      <c r="C2031" t="s">
        <v>8556</v>
      </c>
      <c r="D2031" t="s">
        <v>2792</v>
      </c>
      <c r="E2031" t="s">
        <v>2823</v>
      </c>
    </row>
    <row r="2032" spans="1:5" x14ac:dyDescent="0.2">
      <c r="A2032" t="s">
        <v>4459</v>
      </c>
      <c r="B2032" t="s">
        <v>2825</v>
      </c>
      <c r="C2032" t="s">
        <v>8556</v>
      </c>
      <c r="D2032" t="s">
        <v>2792</v>
      </c>
      <c r="E2032">
        <v>54.5</v>
      </c>
    </row>
    <row r="2033" spans="1:5" x14ac:dyDescent="0.2">
      <c r="A2033" t="s">
        <v>4460</v>
      </c>
      <c r="B2033" t="s">
        <v>2786</v>
      </c>
      <c r="C2033" t="s">
        <v>8556</v>
      </c>
      <c r="D2033" t="s">
        <v>2792</v>
      </c>
      <c r="E2033">
        <v>96.5</v>
      </c>
    </row>
    <row r="2034" spans="1:5" x14ac:dyDescent="0.2">
      <c r="A2034" t="s">
        <v>4461</v>
      </c>
      <c r="B2034" t="s">
        <v>2787</v>
      </c>
      <c r="C2034" t="s">
        <v>8556</v>
      </c>
      <c r="D2034" t="s">
        <v>2792</v>
      </c>
      <c r="E2034">
        <v>92.6</v>
      </c>
    </row>
    <row r="2035" spans="1:5" x14ac:dyDescent="0.2">
      <c r="A2035" t="s">
        <v>4462</v>
      </c>
      <c r="B2035" t="s">
        <v>2829</v>
      </c>
      <c r="C2035" t="s">
        <v>8556</v>
      </c>
      <c r="D2035" t="s">
        <v>2792</v>
      </c>
      <c r="E2035">
        <v>98.6</v>
      </c>
    </row>
    <row r="2036" spans="1:5" x14ac:dyDescent="0.2">
      <c r="A2036" t="s">
        <v>4463</v>
      </c>
      <c r="B2036" t="s">
        <v>2831</v>
      </c>
      <c r="C2036" t="s">
        <v>8556</v>
      </c>
      <c r="D2036" t="s">
        <v>2792</v>
      </c>
      <c r="E2036">
        <v>91.7</v>
      </c>
    </row>
    <row r="2037" spans="1:5" x14ac:dyDescent="0.2">
      <c r="A2037" t="s">
        <v>4464</v>
      </c>
      <c r="B2037" t="s">
        <v>2833</v>
      </c>
      <c r="C2037" t="s">
        <v>8556</v>
      </c>
      <c r="D2037" t="s">
        <v>2792</v>
      </c>
      <c r="E2037">
        <v>94.3</v>
      </c>
    </row>
    <row r="2038" spans="1:5" x14ac:dyDescent="0.2">
      <c r="A2038" t="s">
        <v>4465</v>
      </c>
      <c r="B2038" t="s">
        <v>2835</v>
      </c>
      <c r="C2038" t="s">
        <v>8556</v>
      </c>
      <c r="D2038" t="s">
        <v>2792</v>
      </c>
      <c r="E2038">
        <v>95.8</v>
      </c>
    </row>
    <row r="2039" spans="1:5" x14ac:dyDescent="0.2">
      <c r="A2039" t="s">
        <v>4466</v>
      </c>
      <c r="B2039" t="s">
        <v>2789</v>
      </c>
      <c r="C2039" t="s">
        <v>8556</v>
      </c>
      <c r="D2039" t="s">
        <v>2792</v>
      </c>
      <c r="E2039">
        <v>92</v>
      </c>
    </row>
    <row r="2040" spans="1:5" x14ac:dyDescent="0.2">
      <c r="A2040" t="s">
        <v>4467</v>
      </c>
      <c r="B2040" t="s">
        <v>2838</v>
      </c>
      <c r="C2040" t="s">
        <v>8556</v>
      </c>
      <c r="D2040" t="s">
        <v>2792</v>
      </c>
      <c r="E2040">
        <v>74</v>
      </c>
    </row>
    <row r="2041" spans="1:5" x14ac:dyDescent="0.2">
      <c r="A2041" t="s">
        <v>4468</v>
      </c>
      <c r="B2041" t="s">
        <v>2840</v>
      </c>
      <c r="C2041" t="s">
        <v>8556</v>
      </c>
      <c r="D2041" t="s">
        <v>2792</v>
      </c>
      <c r="E2041">
        <v>91.8</v>
      </c>
    </row>
    <row r="2042" spans="1:5" x14ac:dyDescent="0.2">
      <c r="A2042" t="s">
        <v>8576</v>
      </c>
      <c r="B2042" t="s">
        <v>2780</v>
      </c>
      <c r="C2042" t="s">
        <v>8577</v>
      </c>
      <c r="D2042" t="s">
        <v>2793</v>
      </c>
      <c r="E2042">
        <v>0.99236111111111114</v>
      </c>
    </row>
    <row r="2043" spans="1:5" x14ac:dyDescent="0.2">
      <c r="A2043" t="s">
        <v>8578</v>
      </c>
      <c r="B2043" t="s">
        <v>2794</v>
      </c>
      <c r="C2043" t="s">
        <v>8577</v>
      </c>
      <c r="D2043" t="s">
        <v>2793</v>
      </c>
      <c r="E2043">
        <v>1.2799794645096563</v>
      </c>
    </row>
    <row r="2044" spans="1:5" x14ac:dyDescent="0.2">
      <c r="A2044" t="s">
        <v>8579</v>
      </c>
      <c r="B2044" t="s">
        <v>2785</v>
      </c>
      <c r="C2044" t="s">
        <v>8577</v>
      </c>
      <c r="D2044" t="s">
        <v>2793</v>
      </c>
      <c r="E2044">
        <v>0.6069444444444444</v>
      </c>
    </row>
    <row r="2045" spans="1:5" x14ac:dyDescent="0.2">
      <c r="A2045" t="s">
        <v>8580</v>
      </c>
      <c r="B2045" t="s">
        <v>2811</v>
      </c>
      <c r="C2045" t="s">
        <v>8577</v>
      </c>
      <c r="D2045" t="s">
        <v>2793</v>
      </c>
      <c r="E2045">
        <v>1.7482638888888891</v>
      </c>
    </row>
    <row r="2046" spans="1:5" x14ac:dyDescent="0.2">
      <c r="A2046" t="s">
        <v>8581</v>
      </c>
      <c r="B2046" t="s">
        <v>2788</v>
      </c>
      <c r="C2046" t="s">
        <v>8577</v>
      </c>
      <c r="D2046" t="s">
        <v>2793</v>
      </c>
      <c r="E2046">
        <v>1.9319444444444445</v>
      </c>
    </row>
    <row r="2047" spans="1:5" x14ac:dyDescent="0.2">
      <c r="A2047" t="s">
        <v>8582</v>
      </c>
      <c r="B2047" t="s">
        <v>2814</v>
      </c>
      <c r="C2047" t="s">
        <v>8577</v>
      </c>
      <c r="D2047" t="s">
        <v>2793</v>
      </c>
      <c r="E2047">
        <v>1.5625</v>
      </c>
    </row>
    <row r="2048" spans="1:5" x14ac:dyDescent="0.2">
      <c r="A2048" t="s">
        <v>8583</v>
      </c>
      <c r="B2048" t="s">
        <v>2816</v>
      </c>
      <c r="C2048" t="s">
        <v>8577</v>
      </c>
      <c r="D2048" t="s">
        <v>2793</v>
      </c>
      <c r="E2048">
        <v>0.98055555555555562</v>
      </c>
    </row>
    <row r="2049" spans="1:5" x14ac:dyDescent="0.2">
      <c r="A2049" t="s">
        <v>8584</v>
      </c>
      <c r="B2049" t="s">
        <v>2818</v>
      </c>
      <c r="C2049" t="s">
        <v>8577</v>
      </c>
      <c r="D2049" t="s">
        <v>2793</v>
      </c>
      <c r="E2049">
        <v>0.81944444444444453</v>
      </c>
    </row>
    <row r="2050" spans="1:5" x14ac:dyDescent="0.2">
      <c r="A2050" t="s">
        <v>8585</v>
      </c>
      <c r="B2050" t="s">
        <v>2820</v>
      </c>
      <c r="C2050" t="s">
        <v>8577</v>
      </c>
      <c r="D2050" t="s">
        <v>2793</v>
      </c>
      <c r="E2050">
        <v>0.96944444444444444</v>
      </c>
    </row>
    <row r="2051" spans="1:5" x14ac:dyDescent="0.2">
      <c r="A2051" t="s">
        <v>8586</v>
      </c>
      <c r="B2051" t="s">
        <v>2822</v>
      </c>
      <c r="C2051" t="s">
        <v>8577</v>
      </c>
      <c r="D2051" t="s">
        <v>2793</v>
      </c>
    </row>
    <row r="2052" spans="1:5" x14ac:dyDescent="0.2">
      <c r="A2052" t="s">
        <v>8587</v>
      </c>
      <c r="B2052" t="s">
        <v>2825</v>
      </c>
      <c r="C2052" t="s">
        <v>8577</v>
      </c>
      <c r="D2052" t="s">
        <v>2793</v>
      </c>
      <c r="E2052">
        <v>1.5625</v>
      </c>
    </row>
    <row r="2053" spans="1:5" x14ac:dyDescent="0.2">
      <c r="A2053" t="s">
        <v>8588</v>
      </c>
      <c r="B2053" t="s">
        <v>2786</v>
      </c>
      <c r="C2053" t="s">
        <v>8577</v>
      </c>
      <c r="D2053" t="s">
        <v>2793</v>
      </c>
      <c r="E2053">
        <v>0.92708333333333337</v>
      </c>
    </row>
    <row r="2054" spans="1:5" x14ac:dyDescent="0.2">
      <c r="A2054" t="s">
        <v>8589</v>
      </c>
      <c r="B2054" t="s">
        <v>2787</v>
      </c>
      <c r="C2054" t="s">
        <v>8577</v>
      </c>
      <c r="D2054" t="s">
        <v>2793</v>
      </c>
      <c r="E2054">
        <v>1.5888888888888888</v>
      </c>
    </row>
    <row r="2055" spans="1:5" x14ac:dyDescent="0.2">
      <c r="A2055" t="s">
        <v>8590</v>
      </c>
      <c r="B2055" t="s">
        <v>2829</v>
      </c>
      <c r="C2055" t="s">
        <v>8577</v>
      </c>
      <c r="D2055" t="s">
        <v>2793</v>
      </c>
      <c r="E2055">
        <v>0.92986111111111114</v>
      </c>
    </row>
    <row r="2056" spans="1:5" x14ac:dyDescent="0.2">
      <c r="A2056" t="s">
        <v>8591</v>
      </c>
      <c r="B2056" t="s">
        <v>2831</v>
      </c>
      <c r="C2056" t="s">
        <v>8577</v>
      </c>
      <c r="D2056" t="s">
        <v>2793</v>
      </c>
      <c r="E2056">
        <v>1.2930555555555556</v>
      </c>
    </row>
    <row r="2057" spans="1:5" x14ac:dyDescent="0.2">
      <c r="A2057" t="s">
        <v>8592</v>
      </c>
      <c r="B2057" t="s">
        <v>2833</v>
      </c>
      <c r="C2057" t="s">
        <v>8577</v>
      </c>
      <c r="D2057" t="s">
        <v>2793</v>
      </c>
      <c r="E2057">
        <v>1.203125</v>
      </c>
    </row>
    <row r="2058" spans="1:5" x14ac:dyDescent="0.2">
      <c r="A2058" t="s">
        <v>8593</v>
      </c>
      <c r="B2058" t="s">
        <v>2835</v>
      </c>
      <c r="C2058" t="s">
        <v>8577</v>
      </c>
      <c r="D2058" t="s">
        <v>2793</v>
      </c>
      <c r="E2058">
        <v>1.3625</v>
      </c>
    </row>
    <row r="2059" spans="1:5" x14ac:dyDescent="0.2">
      <c r="A2059" t="s">
        <v>8594</v>
      </c>
      <c r="B2059" t="s">
        <v>2789</v>
      </c>
      <c r="C2059" t="s">
        <v>8577</v>
      </c>
      <c r="D2059" t="s">
        <v>2793</v>
      </c>
      <c r="E2059">
        <v>1.1041666666666667</v>
      </c>
    </row>
    <row r="2060" spans="1:5" x14ac:dyDescent="0.2">
      <c r="A2060" t="s">
        <v>8595</v>
      </c>
      <c r="B2060" t="s">
        <v>2838</v>
      </c>
      <c r="C2060" t="s">
        <v>8577</v>
      </c>
      <c r="D2060" t="s">
        <v>2793</v>
      </c>
      <c r="E2060">
        <v>1.9756944444444444</v>
      </c>
    </row>
    <row r="2061" spans="1:5" x14ac:dyDescent="0.2">
      <c r="A2061" t="s">
        <v>8596</v>
      </c>
      <c r="B2061" t="s">
        <v>2840</v>
      </c>
      <c r="C2061" t="s">
        <v>8577</v>
      </c>
      <c r="D2061" t="s">
        <v>2793</v>
      </c>
      <c r="E2061">
        <v>1.2361111111111112</v>
      </c>
    </row>
    <row r="2062" spans="1:5" x14ac:dyDescent="0.2">
      <c r="A2062" t="s">
        <v>7133</v>
      </c>
      <c r="B2062" t="s">
        <v>2780</v>
      </c>
      <c r="C2062" t="s">
        <v>8577</v>
      </c>
      <c r="D2062" t="s">
        <v>2791</v>
      </c>
      <c r="E2062">
        <v>1</v>
      </c>
    </row>
    <row r="2063" spans="1:5" x14ac:dyDescent="0.2">
      <c r="A2063" t="s">
        <v>7134</v>
      </c>
      <c r="B2063" t="s">
        <v>2794</v>
      </c>
      <c r="C2063" t="s">
        <v>8577</v>
      </c>
      <c r="D2063" t="s">
        <v>2791</v>
      </c>
      <c r="E2063">
        <v>1.2819444444444443</v>
      </c>
    </row>
    <row r="2064" spans="1:5" x14ac:dyDescent="0.2">
      <c r="A2064" t="s">
        <v>7135</v>
      </c>
      <c r="B2064" t="s">
        <v>2785</v>
      </c>
      <c r="C2064" t="s">
        <v>8577</v>
      </c>
      <c r="D2064" t="s">
        <v>2791</v>
      </c>
      <c r="E2064">
        <v>0.67500000000000004</v>
      </c>
    </row>
    <row r="2065" spans="1:5" x14ac:dyDescent="0.2">
      <c r="A2065" t="s">
        <v>7136</v>
      </c>
      <c r="B2065" t="s">
        <v>2811</v>
      </c>
      <c r="C2065" t="s">
        <v>8577</v>
      </c>
      <c r="D2065" t="s">
        <v>2791</v>
      </c>
      <c r="E2065">
        <v>1.7208333333333332</v>
      </c>
    </row>
    <row r="2066" spans="1:5" x14ac:dyDescent="0.2">
      <c r="A2066" t="s">
        <v>7137</v>
      </c>
      <c r="B2066" t="s">
        <v>2788</v>
      </c>
      <c r="C2066" t="s">
        <v>8577</v>
      </c>
      <c r="D2066" t="s">
        <v>2791</v>
      </c>
      <c r="E2066">
        <v>1.4895833333333333</v>
      </c>
    </row>
    <row r="2067" spans="1:5" x14ac:dyDescent="0.2">
      <c r="A2067" t="s">
        <v>7138</v>
      </c>
      <c r="B2067" t="s">
        <v>2814</v>
      </c>
      <c r="C2067" t="s">
        <v>8577</v>
      </c>
      <c r="D2067" t="s">
        <v>2791</v>
      </c>
      <c r="E2067">
        <v>1.0444444444444445</v>
      </c>
    </row>
    <row r="2068" spans="1:5" x14ac:dyDescent="0.2">
      <c r="A2068" t="s">
        <v>7139</v>
      </c>
      <c r="B2068" t="s">
        <v>2816</v>
      </c>
      <c r="C2068" t="s">
        <v>8577</v>
      </c>
      <c r="D2068" t="s">
        <v>2791</v>
      </c>
      <c r="E2068">
        <v>0.9916666666666667</v>
      </c>
    </row>
    <row r="2069" spans="1:5" x14ac:dyDescent="0.2">
      <c r="A2069" t="s">
        <v>7140</v>
      </c>
      <c r="B2069" t="s">
        <v>2818</v>
      </c>
      <c r="C2069" t="s">
        <v>8577</v>
      </c>
      <c r="D2069" t="s">
        <v>2791</v>
      </c>
      <c r="E2069">
        <v>0.97222222222222221</v>
      </c>
    </row>
    <row r="2070" spans="1:5" x14ac:dyDescent="0.2">
      <c r="A2070" t="s">
        <v>7141</v>
      </c>
      <c r="B2070" t="s">
        <v>2820</v>
      </c>
      <c r="C2070" t="s">
        <v>8577</v>
      </c>
      <c r="D2070" t="s">
        <v>2791</v>
      </c>
      <c r="E2070">
        <v>1.0291666666666666</v>
      </c>
    </row>
    <row r="2071" spans="1:5" x14ac:dyDescent="0.2">
      <c r="A2071" t="s">
        <v>7142</v>
      </c>
      <c r="B2071" t="s">
        <v>2822</v>
      </c>
      <c r="C2071" t="s">
        <v>8577</v>
      </c>
      <c r="D2071" t="s">
        <v>2791</v>
      </c>
      <c r="E2071" t="s">
        <v>2823</v>
      </c>
    </row>
    <row r="2072" spans="1:5" x14ac:dyDescent="0.2">
      <c r="A2072" t="s">
        <v>7143</v>
      </c>
      <c r="B2072" t="s">
        <v>2825</v>
      </c>
      <c r="C2072" t="s">
        <v>8577</v>
      </c>
      <c r="D2072" t="s">
        <v>2791</v>
      </c>
      <c r="E2072">
        <v>1.2055555555555555</v>
      </c>
    </row>
    <row r="2073" spans="1:5" x14ac:dyDescent="0.2">
      <c r="A2073" t="s">
        <v>7144</v>
      </c>
      <c r="B2073" t="s">
        <v>2786</v>
      </c>
      <c r="C2073" t="s">
        <v>8577</v>
      </c>
      <c r="D2073" t="s">
        <v>2791</v>
      </c>
      <c r="E2073">
        <v>1.0131944444444445</v>
      </c>
    </row>
    <row r="2074" spans="1:5" x14ac:dyDescent="0.2">
      <c r="A2074" t="s">
        <v>7145</v>
      </c>
      <c r="B2074" t="s">
        <v>2787</v>
      </c>
      <c r="C2074" t="s">
        <v>8577</v>
      </c>
      <c r="D2074" t="s">
        <v>2791</v>
      </c>
      <c r="E2074">
        <v>1.7749999999999999</v>
      </c>
    </row>
    <row r="2075" spans="1:5" x14ac:dyDescent="0.2">
      <c r="A2075" t="s">
        <v>7146</v>
      </c>
      <c r="B2075" t="s">
        <v>2829</v>
      </c>
      <c r="C2075" t="s">
        <v>8577</v>
      </c>
      <c r="D2075" t="s">
        <v>2791</v>
      </c>
      <c r="E2075">
        <v>0.90625</v>
      </c>
    </row>
    <row r="2076" spans="1:5" x14ac:dyDescent="0.2">
      <c r="A2076" t="s">
        <v>7147</v>
      </c>
      <c r="B2076" t="s">
        <v>2831</v>
      </c>
      <c r="C2076" t="s">
        <v>8577</v>
      </c>
      <c r="D2076" t="s">
        <v>2791</v>
      </c>
      <c r="E2076">
        <v>1.0729166666666667</v>
      </c>
    </row>
    <row r="2077" spans="1:5" x14ac:dyDescent="0.2">
      <c r="A2077" t="s">
        <v>7148</v>
      </c>
      <c r="B2077" t="s">
        <v>2833</v>
      </c>
      <c r="C2077" t="s">
        <v>8577</v>
      </c>
      <c r="D2077" t="s">
        <v>2791</v>
      </c>
      <c r="E2077">
        <v>1.0743055555555556</v>
      </c>
    </row>
    <row r="2078" spans="1:5" x14ac:dyDescent="0.2">
      <c r="A2078" t="s">
        <v>7149</v>
      </c>
      <c r="B2078" t="s">
        <v>2835</v>
      </c>
      <c r="C2078" t="s">
        <v>8577</v>
      </c>
      <c r="D2078" t="s">
        <v>2791</v>
      </c>
      <c r="E2078">
        <v>1.5409722222222222</v>
      </c>
    </row>
    <row r="2079" spans="1:5" x14ac:dyDescent="0.2">
      <c r="A2079" t="s">
        <v>7150</v>
      </c>
      <c r="B2079" t="s">
        <v>2789</v>
      </c>
      <c r="C2079" t="s">
        <v>8577</v>
      </c>
      <c r="D2079" t="s">
        <v>2791</v>
      </c>
      <c r="E2079">
        <v>1.1402777777777777</v>
      </c>
    </row>
    <row r="2080" spans="1:5" x14ac:dyDescent="0.2">
      <c r="A2080" t="s">
        <v>7151</v>
      </c>
      <c r="B2080" t="s">
        <v>2838</v>
      </c>
      <c r="C2080" t="s">
        <v>8577</v>
      </c>
      <c r="D2080" t="s">
        <v>2791</v>
      </c>
      <c r="E2080">
        <v>1.9951388888888888</v>
      </c>
    </row>
    <row r="2081" spans="1:5" x14ac:dyDescent="0.2">
      <c r="A2081" t="s">
        <v>7152</v>
      </c>
      <c r="B2081" t="s">
        <v>2840</v>
      </c>
      <c r="C2081" t="s">
        <v>8577</v>
      </c>
      <c r="D2081" t="s">
        <v>2791</v>
      </c>
      <c r="E2081">
        <v>1.8166666666666667</v>
      </c>
    </row>
    <row r="2082" spans="1:5" x14ac:dyDescent="0.2">
      <c r="A2082" t="s">
        <v>4469</v>
      </c>
      <c r="B2082" t="s">
        <v>2780</v>
      </c>
      <c r="C2082" t="s">
        <v>8577</v>
      </c>
      <c r="D2082" t="s">
        <v>2792</v>
      </c>
      <c r="E2082">
        <v>0.98888888888888893</v>
      </c>
    </row>
    <row r="2083" spans="1:5" x14ac:dyDescent="0.2">
      <c r="A2083" t="s">
        <v>4470</v>
      </c>
      <c r="B2083" t="s">
        <v>2794</v>
      </c>
      <c r="C2083" t="s">
        <v>8577</v>
      </c>
      <c r="D2083" t="s">
        <v>2792</v>
      </c>
      <c r="E2083">
        <v>1.2048611111111112</v>
      </c>
    </row>
    <row r="2084" spans="1:5" x14ac:dyDescent="0.2">
      <c r="A2084" t="s">
        <v>4471</v>
      </c>
      <c r="B2084" t="s">
        <v>2785</v>
      </c>
      <c r="C2084" t="s">
        <v>8577</v>
      </c>
      <c r="D2084" t="s">
        <v>2792</v>
      </c>
      <c r="E2084">
        <v>0.96736111111111101</v>
      </c>
    </row>
    <row r="2085" spans="1:5" x14ac:dyDescent="0.2">
      <c r="A2085" t="s">
        <v>4472</v>
      </c>
      <c r="B2085" t="s">
        <v>2811</v>
      </c>
      <c r="C2085" t="s">
        <v>8577</v>
      </c>
      <c r="D2085" t="s">
        <v>2792</v>
      </c>
      <c r="E2085">
        <v>1.7263888888888888</v>
      </c>
    </row>
    <row r="2086" spans="1:5" x14ac:dyDescent="0.2">
      <c r="A2086" t="s">
        <v>4473</v>
      </c>
      <c r="B2086" t="s">
        <v>2788</v>
      </c>
      <c r="C2086" t="s">
        <v>8577</v>
      </c>
      <c r="D2086" t="s">
        <v>2792</v>
      </c>
      <c r="E2086">
        <v>1.403472222222222</v>
      </c>
    </row>
    <row r="2087" spans="1:5" x14ac:dyDescent="0.2">
      <c r="A2087" t="s">
        <v>4474</v>
      </c>
      <c r="B2087" t="s">
        <v>2814</v>
      </c>
      <c r="C2087" t="s">
        <v>8577</v>
      </c>
      <c r="D2087" t="s">
        <v>2792</v>
      </c>
      <c r="E2087">
        <v>1.7041666666666666</v>
      </c>
    </row>
    <row r="2088" spans="1:5" x14ac:dyDescent="0.2">
      <c r="A2088" t="s">
        <v>4475</v>
      </c>
      <c r="B2088" t="s">
        <v>2816</v>
      </c>
      <c r="C2088" t="s">
        <v>8577</v>
      </c>
      <c r="D2088" t="s">
        <v>2792</v>
      </c>
      <c r="E2088">
        <v>1.0090277777777776</v>
      </c>
    </row>
    <row r="2089" spans="1:5" x14ac:dyDescent="0.2">
      <c r="A2089" t="s">
        <v>4476</v>
      </c>
      <c r="B2089" t="s">
        <v>2818</v>
      </c>
      <c r="C2089" t="s">
        <v>8577</v>
      </c>
      <c r="D2089" t="s">
        <v>2792</v>
      </c>
      <c r="E2089">
        <v>0.73958333333333337</v>
      </c>
    </row>
    <row r="2090" spans="1:5" x14ac:dyDescent="0.2">
      <c r="A2090" t="s">
        <v>4477</v>
      </c>
      <c r="B2090" t="s">
        <v>2820</v>
      </c>
      <c r="C2090" t="s">
        <v>8577</v>
      </c>
      <c r="D2090" t="s">
        <v>2792</v>
      </c>
      <c r="E2090">
        <v>0.99583333333333324</v>
      </c>
    </row>
    <row r="2091" spans="1:5" x14ac:dyDescent="0.2">
      <c r="A2091" t="s">
        <v>4478</v>
      </c>
      <c r="B2091" t="s">
        <v>2822</v>
      </c>
      <c r="C2091" t="s">
        <v>8577</v>
      </c>
      <c r="D2091" t="s">
        <v>2792</v>
      </c>
      <c r="E2091">
        <v>0</v>
      </c>
    </row>
    <row r="2092" spans="1:5" x14ac:dyDescent="0.2">
      <c r="A2092" t="s">
        <v>4479</v>
      </c>
      <c r="B2092" t="s">
        <v>2825</v>
      </c>
      <c r="C2092" t="s">
        <v>8577</v>
      </c>
      <c r="D2092" t="s">
        <v>2792</v>
      </c>
      <c r="E2092">
        <v>1.2493055555555557</v>
      </c>
    </row>
    <row r="2093" spans="1:5" x14ac:dyDescent="0.2">
      <c r="A2093" t="s">
        <v>4480</v>
      </c>
      <c r="B2093" t="s">
        <v>2786</v>
      </c>
      <c r="C2093" t="s">
        <v>8577</v>
      </c>
      <c r="D2093" t="s">
        <v>2792</v>
      </c>
      <c r="E2093">
        <v>0.92152777777777783</v>
      </c>
    </row>
    <row r="2094" spans="1:5" x14ac:dyDescent="0.2">
      <c r="A2094" t="s">
        <v>4481</v>
      </c>
      <c r="B2094" t="s">
        <v>2787</v>
      </c>
      <c r="C2094" t="s">
        <v>8577</v>
      </c>
      <c r="D2094" t="s">
        <v>2792</v>
      </c>
      <c r="E2094">
        <v>1.7736111111111112</v>
      </c>
    </row>
    <row r="2095" spans="1:5" x14ac:dyDescent="0.2">
      <c r="A2095" t="s">
        <v>4482</v>
      </c>
      <c r="B2095" t="s">
        <v>2829</v>
      </c>
      <c r="C2095" t="s">
        <v>8577</v>
      </c>
      <c r="D2095" t="s">
        <v>2792</v>
      </c>
      <c r="E2095">
        <v>0.88124999999999998</v>
      </c>
    </row>
    <row r="2096" spans="1:5" x14ac:dyDescent="0.2">
      <c r="A2096" t="s">
        <v>4483</v>
      </c>
      <c r="B2096" t="s">
        <v>2831</v>
      </c>
      <c r="C2096" t="s">
        <v>8577</v>
      </c>
      <c r="D2096" t="s">
        <v>2792</v>
      </c>
      <c r="E2096">
        <v>1.0638888888888889</v>
      </c>
    </row>
    <row r="2097" spans="1:5" x14ac:dyDescent="0.2">
      <c r="A2097" t="s">
        <v>4484</v>
      </c>
      <c r="B2097" t="s">
        <v>2833</v>
      </c>
      <c r="C2097" t="s">
        <v>8577</v>
      </c>
      <c r="D2097" t="s">
        <v>2792</v>
      </c>
      <c r="E2097">
        <v>1.0916666666666666</v>
      </c>
    </row>
    <row r="2098" spans="1:5" x14ac:dyDescent="0.2">
      <c r="A2098" t="s">
        <v>4485</v>
      </c>
      <c r="B2098" t="s">
        <v>2835</v>
      </c>
      <c r="C2098" t="s">
        <v>8577</v>
      </c>
      <c r="D2098" t="s">
        <v>2792</v>
      </c>
      <c r="E2098">
        <v>0.98958333333333337</v>
      </c>
    </row>
    <row r="2099" spans="1:5" x14ac:dyDescent="0.2">
      <c r="A2099" t="s">
        <v>4486</v>
      </c>
      <c r="B2099" t="s">
        <v>2789</v>
      </c>
      <c r="C2099" t="s">
        <v>8577</v>
      </c>
      <c r="D2099" t="s">
        <v>2792</v>
      </c>
      <c r="E2099">
        <v>1.0611111111111111</v>
      </c>
    </row>
    <row r="2100" spans="1:5" x14ac:dyDescent="0.2">
      <c r="A2100" t="s">
        <v>4487</v>
      </c>
      <c r="B2100" t="s">
        <v>2838</v>
      </c>
      <c r="C2100" t="s">
        <v>8577</v>
      </c>
      <c r="D2100" t="s">
        <v>2792</v>
      </c>
      <c r="E2100">
        <v>1.8743055555555557</v>
      </c>
    </row>
    <row r="2101" spans="1:5" x14ac:dyDescent="0.2">
      <c r="A2101" t="s">
        <v>4488</v>
      </c>
      <c r="B2101" t="s">
        <v>2840</v>
      </c>
      <c r="C2101" t="s">
        <v>8577</v>
      </c>
      <c r="D2101" t="s">
        <v>2792</v>
      </c>
      <c r="E2101">
        <v>1.1388888888888888</v>
      </c>
    </row>
    <row r="2102" spans="1:5" x14ac:dyDescent="0.2">
      <c r="A2102" t="s">
        <v>8597</v>
      </c>
      <c r="B2102" t="s">
        <v>2780</v>
      </c>
      <c r="C2102" t="s">
        <v>8598</v>
      </c>
      <c r="D2102" t="s">
        <v>2793</v>
      </c>
      <c r="E2102">
        <v>93.4</v>
      </c>
    </row>
    <row r="2103" spans="1:5" x14ac:dyDescent="0.2">
      <c r="A2103" t="s">
        <v>8599</v>
      </c>
      <c r="B2103" t="s">
        <v>2794</v>
      </c>
      <c r="C2103" t="s">
        <v>8598</v>
      </c>
      <c r="D2103" t="s">
        <v>2793</v>
      </c>
      <c r="E2103">
        <v>91.803461249059438</v>
      </c>
    </row>
    <row r="2104" spans="1:5" x14ac:dyDescent="0.2">
      <c r="A2104" t="s">
        <v>8600</v>
      </c>
      <c r="B2104" t="s">
        <v>2785</v>
      </c>
      <c r="C2104" t="s">
        <v>8598</v>
      </c>
      <c r="D2104" t="s">
        <v>2793</v>
      </c>
      <c r="E2104">
        <v>100</v>
      </c>
    </row>
    <row r="2105" spans="1:5" x14ac:dyDescent="0.2">
      <c r="A2105" t="s">
        <v>8601</v>
      </c>
      <c r="B2105" t="s">
        <v>2811</v>
      </c>
      <c r="C2105" t="s">
        <v>8598</v>
      </c>
      <c r="D2105" t="s">
        <v>2793</v>
      </c>
      <c r="E2105">
        <v>100</v>
      </c>
    </row>
    <row r="2106" spans="1:5" x14ac:dyDescent="0.2">
      <c r="A2106" t="s">
        <v>8602</v>
      </c>
      <c r="B2106" t="s">
        <v>2788</v>
      </c>
      <c r="C2106" t="s">
        <v>8598</v>
      </c>
      <c r="D2106" t="s">
        <v>2793</v>
      </c>
      <c r="E2106">
        <v>86.8</v>
      </c>
    </row>
    <row r="2107" spans="1:5" x14ac:dyDescent="0.2">
      <c r="A2107" t="s">
        <v>8603</v>
      </c>
      <c r="B2107" t="s">
        <v>2814</v>
      </c>
      <c r="C2107" t="s">
        <v>8598</v>
      </c>
      <c r="D2107" t="s">
        <v>2793</v>
      </c>
      <c r="E2107">
        <v>92.3</v>
      </c>
    </row>
    <row r="2108" spans="1:5" x14ac:dyDescent="0.2">
      <c r="A2108" t="s">
        <v>8604</v>
      </c>
      <c r="B2108" t="s">
        <v>2816</v>
      </c>
      <c r="C2108" t="s">
        <v>8598</v>
      </c>
      <c r="D2108" t="s">
        <v>2793</v>
      </c>
      <c r="E2108">
        <v>90</v>
      </c>
    </row>
    <row r="2109" spans="1:5" x14ac:dyDescent="0.2">
      <c r="A2109" t="s">
        <v>8605</v>
      </c>
      <c r="B2109" t="s">
        <v>2818</v>
      </c>
      <c r="C2109" t="s">
        <v>8598</v>
      </c>
      <c r="D2109" t="s">
        <v>2793</v>
      </c>
      <c r="E2109">
        <v>93.8</v>
      </c>
    </row>
    <row r="2110" spans="1:5" x14ac:dyDescent="0.2">
      <c r="A2110" t="s">
        <v>8606</v>
      </c>
      <c r="B2110" t="s">
        <v>2820</v>
      </c>
      <c r="C2110" t="s">
        <v>8598</v>
      </c>
      <c r="D2110" t="s">
        <v>2793</v>
      </c>
      <c r="E2110">
        <v>93.7</v>
      </c>
    </row>
    <row r="2111" spans="1:5" x14ac:dyDescent="0.2">
      <c r="A2111" t="s">
        <v>8607</v>
      </c>
      <c r="B2111" t="s">
        <v>2822</v>
      </c>
      <c r="C2111" t="s">
        <v>8598</v>
      </c>
      <c r="D2111" t="s">
        <v>2793</v>
      </c>
      <c r="E2111">
        <v>0</v>
      </c>
    </row>
    <row r="2112" spans="1:5" x14ac:dyDescent="0.2">
      <c r="A2112" t="s">
        <v>8608</v>
      </c>
      <c r="B2112" t="s">
        <v>2825</v>
      </c>
      <c r="C2112" t="s">
        <v>8598</v>
      </c>
      <c r="D2112" t="s">
        <v>2793</v>
      </c>
      <c r="E2112">
        <v>85.2</v>
      </c>
    </row>
    <row r="2113" spans="1:5" x14ac:dyDescent="0.2">
      <c r="A2113" t="s">
        <v>8609</v>
      </c>
      <c r="B2113" t="s">
        <v>2786</v>
      </c>
      <c r="C2113" t="s">
        <v>8598</v>
      </c>
      <c r="D2113" t="s">
        <v>2793</v>
      </c>
      <c r="E2113">
        <v>93.1</v>
      </c>
    </row>
    <row r="2114" spans="1:5" x14ac:dyDescent="0.2">
      <c r="A2114" t="s">
        <v>8610</v>
      </c>
      <c r="B2114" t="s">
        <v>2787</v>
      </c>
      <c r="C2114" t="s">
        <v>8598</v>
      </c>
      <c r="D2114" t="s">
        <v>2793</v>
      </c>
      <c r="E2114">
        <v>98.8</v>
      </c>
    </row>
    <row r="2115" spans="1:5" x14ac:dyDescent="0.2">
      <c r="A2115" t="s">
        <v>8611</v>
      </c>
      <c r="B2115" t="s">
        <v>2829</v>
      </c>
      <c r="C2115" t="s">
        <v>8598</v>
      </c>
      <c r="D2115" t="s">
        <v>2793</v>
      </c>
      <c r="E2115">
        <v>95</v>
      </c>
    </row>
    <row r="2116" spans="1:5" x14ac:dyDescent="0.2">
      <c r="A2116" t="s">
        <v>8612</v>
      </c>
      <c r="B2116" t="s">
        <v>2831</v>
      </c>
      <c r="C2116" t="s">
        <v>8598</v>
      </c>
      <c r="D2116" t="s">
        <v>2793</v>
      </c>
      <c r="E2116">
        <v>90.1</v>
      </c>
    </row>
    <row r="2117" spans="1:5" x14ac:dyDescent="0.2">
      <c r="A2117" t="s">
        <v>8613</v>
      </c>
      <c r="B2117" t="s">
        <v>2833</v>
      </c>
      <c r="C2117" t="s">
        <v>8598</v>
      </c>
      <c r="D2117" t="s">
        <v>2793</v>
      </c>
      <c r="E2117">
        <v>86.1</v>
      </c>
    </row>
    <row r="2118" spans="1:5" x14ac:dyDescent="0.2">
      <c r="A2118" t="s">
        <v>8614</v>
      </c>
      <c r="B2118" t="s">
        <v>2835</v>
      </c>
      <c r="C2118" t="s">
        <v>8598</v>
      </c>
      <c r="D2118" t="s">
        <v>2793</v>
      </c>
      <c r="E2118">
        <v>98.4</v>
      </c>
    </row>
    <row r="2119" spans="1:5" x14ac:dyDescent="0.2">
      <c r="A2119" t="s">
        <v>8615</v>
      </c>
      <c r="B2119" t="s">
        <v>2789</v>
      </c>
      <c r="C2119" t="s">
        <v>8598</v>
      </c>
      <c r="D2119" t="s">
        <v>2793</v>
      </c>
      <c r="E2119">
        <v>89.4</v>
      </c>
    </row>
    <row r="2120" spans="1:5" x14ac:dyDescent="0.2">
      <c r="A2120" t="s">
        <v>8616</v>
      </c>
      <c r="B2120" t="s">
        <v>2838</v>
      </c>
      <c r="C2120" t="s">
        <v>8598</v>
      </c>
      <c r="D2120" t="s">
        <v>2793</v>
      </c>
      <c r="E2120">
        <v>84</v>
      </c>
    </row>
    <row r="2121" spans="1:5" x14ac:dyDescent="0.2">
      <c r="A2121" t="s">
        <v>8617</v>
      </c>
      <c r="B2121" t="s">
        <v>2840</v>
      </c>
      <c r="C2121" t="s">
        <v>8598</v>
      </c>
      <c r="D2121" t="s">
        <v>2793</v>
      </c>
      <c r="E2121">
        <v>95.7</v>
      </c>
    </row>
    <row r="2122" spans="1:5" x14ac:dyDescent="0.2">
      <c r="A2122" t="s">
        <v>7153</v>
      </c>
      <c r="B2122" t="s">
        <v>2780</v>
      </c>
      <c r="C2122" t="s">
        <v>8598</v>
      </c>
      <c r="D2122" t="s">
        <v>2791</v>
      </c>
      <c r="E2122">
        <v>93.5</v>
      </c>
    </row>
    <row r="2123" spans="1:5" x14ac:dyDescent="0.2">
      <c r="A2123" t="s">
        <v>7154</v>
      </c>
      <c r="B2123" t="s">
        <v>2794</v>
      </c>
      <c r="C2123" t="s">
        <v>8598</v>
      </c>
      <c r="D2123" t="s">
        <v>2791</v>
      </c>
      <c r="E2123">
        <v>93.048418156808765</v>
      </c>
    </row>
    <row r="2124" spans="1:5" x14ac:dyDescent="0.2">
      <c r="A2124" t="s">
        <v>7155</v>
      </c>
      <c r="B2124" t="s">
        <v>2785</v>
      </c>
      <c r="C2124" t="s">
        <v>8598</v>
      </c>
      <c r="D2124" t="s">
        <v>2791</v>
      </c>
      <c r="E2124">
        <v>98</v>
      </c>
    </row>
    <row r="2125" spans="1:5" x14ac:dyDescent="0.2">
      <c r="A2125" t="s">
        <v>7156</v>
      </c>
      <c r="B2125" t="s">
        <v>2811</v>
      </c>
      <c r="C2125" t="s">
        <v>8598</v>
      </c>
      <c r="D2125" t="s">
        <v>2791</v>
      </c>
      <c r="E2125">
        <v>93.3</v>
      </c>
    </row>
    <row r="2126" spans="1:5" x14ac:dyDescent="0.2">
      <c r="A2126" t="s">
        <v>7157</v>
      </c>
      <c r="B2126" t="s">
        <v>2788</v>
      </c>
      <c r="C2126" t="s">
        <v>8598</v>
      </c>
      <c r="D2126" t="s">
        <v>2791</v>
      </c>
      <c r="E2126">
        <v>88.8</v>
      </c>
    </row>
    <row r="2127" spans="1:5" x14ac:dyDescent="0.2">
      <c r="A2127" t="s">
        <v>7158</v>
      </c>
      <c r="B2127" t="s">
        <v>2814</v>
      </c>
      <c r="C2127" t="s">
        <v>8598</v>
      </c>
      <c r="D2127" t="s">
        <v>2791</v>
      </c>
      <c r="E2127">
        <v>97.8</v>
      </c>
    </row>
    <row r="2128" spans="1:5" x14ac:dyDescent="0.2">
      <c r="A2128" t="s">
        <v>7159</v>
      </c>
      <c r="B2128" t="s">
        <v>2816</v>
      </c>
      <c r="C2128" t="s">
        <v>8598</v>
      </c>
      <c r="D2128" t="s">
        <v>2791</v>
      </c>
      <c r="E2128">
        <v>94.1</v>
      </c>
    </row>
    <row r="2129" spans="1:5" x14ac:dyDescent="0.2">
      <c r="A2129" t="s">
        <v>7160</v>
      </c>
      <c r="B2129" t="s">
        <v>2818</v>
      </c>
      <c r="C2129" t="s">
        <v>8598</v>
      </c>
      <c r="D2129" t="s">
        <v>2791</v>
      </c>
      <c r="E2129">
        <v>84.2</v>
      </c>
    </row>
    <row r="2130" spans="1:5" x14ac:dyDescent="0.2">
      <c r="A2130" t="s">
        <v>7161</v>
      </c>
      <c r="B2130" t="s">
        <v>2820</v>
      </c>
      <c r="C2130" t="s">
        <v>8598</v>
      </c>
      <c r="D2130" t="s">
        <v>2791</v>
      </c>
      <c r="E2130">
        <v>90.2</v>
      </c>
    </row>
    <row r="2131" spans="1:5" x14ac:dyDescent="0.2">
      <c r="A2131" t="s">
        <v>7162</v>
      </c>
      <c r="B2131" t="s">
        <v>2822</v>
      </c>
      <c r="C2131" t="s">
        <v>8598</v>
      </c>
      <c r="D2131" t="s">
        <v>2791</v>
      </c>
      <c r="E2131" t="s">
        <v>2823</v>
      </c>
    </row>
    <row r="2132" spans="1:5" x14ac:dyDescent="0.2">
      <c r="A2132" t="s">
        <v>7163</v>
      </c>
      <c r="B2132" t="s">
        <v>2825</v>
      </c>
      <c r="C2132" t="s">
        <v>8598</v>
      </c>
      <c r="D2132" t="s">
        <v>2791</v>
      </c>
      <c r="E2132">
        <v>95.3</v>
      </c>
    </row>
    <row r="2133" spans="1:5" x14ac:dyDescent="0.2">
      <c r="A2133" t="s">
        <v>7164</v>
      </c>
      <c r="B2133" t="s">
        <v>2786</v>
      </c>
      <c r="C2133" t="s">
        <v>8598</v>
      </c>
      <c r="D2133" t="s">
        <v>2791</v>
      </c>
      <c r="E2133">
        <v>96.7</v>
      </c>
    </row>
    <row r="2134" spans="1:5" x14ac:dyDescent="0.2">
      <c r="A2134" t="s">
        <v>7165</v>
      </c>
      <c r="B2134" t="s">
        <v>2787</v>
      </c>
      <c r="C2134" t="s">
        <v>8598</v>
      </c>
      <c r="D2134" t="s">
        <v>2791</v>
      </c>
      <c r="E2134">
        <v>98</v>
      </c>
    </row>
    <row r="2135" spans="1:5" x14ac:dyDescent="0.2">
      <c r="A2135" t="s">
        <v>7166</v>
      </c>
      <c r="B2135" t="s">
        <v>2829</v>
      </c>
      <c r="C2135" t="s">
        <v>8598</v>
      </c>
      <c r="D2135" t="s">
        <v>2791</v>
      </c>
      <c r="E2135">
        <v>93</v>
      </c>
    </row>
    <row r="2136" spans="1:5" x14ac:dyDescent="0.2">
      <c r="A2136" t="s">
        <v>7167</v>
      </c>
      <c r="B2136" t="s">
        <v>2831</v>
      </c>
      <c r="C2136" t="s">
        <v>8598</v>
      </c>
      <c r="D2136" t="s">
        <v>2791</v>
      </c>
      <c r="E2136">
        <v>87.3</v>
      </c>
    </row>
    <row r="2137" spans="1:5" x14ac:dyDescent="0.2">
      <c r="A2137" t="s">
        <v>7168</v>
      </c>
      <c r="B2137" t="s">
        <v>2833</v>
      </c>
      <c r="C2137" t="s">
        <v>8598</v>
      </c>
      <c r="D2137" t="s">
        <v>2791</v>
      </c>
      <c r="E2137">
        <v>92.3</v>
      </c>
    </row>
    <row r="2138" spans="1:5" x14ac:dyDescent="0.2">
      <c r="A2138" t="s">
        <v>7169</v>
      </c>
      <c r="B2138" t="s">
        <v>2835</v>
      </c>
      <c r="C2138" t="s">
        <v>8598</v>
      </c>
      <c r="D2138" t="s">
        <v>2791</v>
      </c>
      <c r="E2138">
        <v>98.7</v>
      </c>
    </row>
    <row r="2139" spans="1:5" x14ac:dyDescent="0.2">
      <c r="A2139" t="s">
        <v>7170</v>
      </c>
      <c r="B2139" t="s">
        <v>2789</v>
      </c>
      <c r="C2139" t="s">
        <v>8598</v>
      </c>
      <c r="D2139" t="s">
        <v>2791</v>
      </c>
      <c r="E2139">
        <v>93.8</v>
      </c>
    </row>
    <row r="2140" spans="1:5" x14ac:dyDescent="0.2">
      <c r="A2140" t="s">
        <v>7171</v>
      </c>
      <c r="B2140" t="s">
        <v>2838</v>
      </c>
      <c r="C2140" t="s">
        <v>8598</v>
      </c>
      <c r="D2140" t="s">
        <v>2791</v>
      </c>
      <c r="E2140">
        <v>81.099999999999994</v>
      </c>
    </row>
    <row r="2141" spans="1:5" x14ac:dyDescent="0.2">
      <c r="A2141" t="s">
        <v>7172</v>
      </c>
      <c r="B2141" t="s">
        <v>2840</v>
      </c>
      <c r="C2141" t="s">
        <v>8598</v>
      </c>
      <c r="D2141" t="s">
        <v>2791</v>
      </c>
      <c r="E2141">
        <v>99</v>
      </c>
    </row>
    <row r="2142" spans="1:5" x14ac:dyDescent="0.2">
      <c r="A2142" t="s">
        <v>4489</v>
      </c>
      <c r="B2142" t="s">
        <v>2780</v>
      </c>
      <c r="C2142" t="s">
        <v>8598</v>
      </c>
      <c r="D2142" t="s">
        <v>2792</v>
      </c>
      <c r="E2142">
        <v>94.1</v>
      </c>
    </row>
    <row r="2143" spans="1:5" x14ac:dyDescent="0.2">
      <c r="A2143" t="s">
        <v>4490</v>
      </c>
      <c r="B2143" t="s">
        <v>2794</v>
      </c>
      <c r="C2143" t="s">
        <v>8598</v>
      </c>
      <c r="D2143" t="s">
        <v>2792</v>
      </c>
      <c r="E2143">
        <v>94.462874251497027</v>
      </c>
    </row>
    <row r="2144" spans="1:5" x14ac:dyDescent="0.2">
      <c r="A2144" t="s">
        <v>4491</v>
      </c>
      <c r="B2144" t="s">
        <v>2785</v>
      </c>
      <c r="C2144" t="s">
        <v>8598</v>
      </c>
      <c r="D2144" t="s">
        <v>2792</v>
      </c>
      <c r="E2144">
        <v>96.7</v>
      </c>
    </row>
    <row r="2145" spans="1:5" x14ac:dyDescent="0.2">
      <c r="A2145" t="s">
        <v>4492</v>
      </c>
      <c r="B2145" t="s">
        <v>2811</v>
      </c>
      <c r="C2145" t="s">
        <v>8598</v>
      </c>
      <c r="D2145" t="s">
        <v>2792</v>
      </c>
      <c r="E2145">
        <v>92.3</v>
      </c>
    </row>
    <row r="2146" spans="1:5" x14ac:dyDescent="0.2">
      <c r="A2146" t="s">
        <v>4493</v>
      </c>
      <c r="B2146" t="s">
        <v>2788</v>
      </c>
      <c r="C2146" t="s">
        <v>8598</v>
      </c>
      <c r="D2146" t="s">
        <v>2792</v>
      </c>
      <c r="E2146">
        <v>94</v>
      </c>
    </row>
    <row r="2147" spans="1:5" x14ac:dyDescent="0.2">
      <c r="A2147" t="s">
        <v>4494</v>
      </c>
      <c r="B2147" t="s">
        <v>2814</v>
      </c>
      <c r="C2147" t="s">
        <v>8598</v>
      </c>
      <c r="D2147" t="s">
        <v>2792</v>
      </c>
      <c r="E2147">
        <v>95.7</v>
      </c>
    </row>
    <row r="2148" spans="1:5" x14ac:dyDescent="0.2">
      <c r="A2148" t="s">
        <v>4495</v>
      </c>
      <c r="B2148" t="s">
        <v>2816</v>
      </c>
      <c r="C2148" t="s">
        <v>8598</v>
      </c>
      <c r="D2148" t="s">
        <v>2792</v>
      </c>
      <c r="E2148">
        <v>89.5</v>
      </c>
    </row>
    <row r="2149" spans="1:5" x14ac:dyDescent="0.2">
      <c r="A2149" t="s">
        <v>4496</v>
      </c>
      <c r="B2149" t="s">
        <v>2818</v>
      </c>
      <c r="C2149" t="s">
        <v>8598</v>
      </c>
      <c r="D2149" t="s">
        <v>2792</v>
      </c>
      <c r="E2149">
        <v>93.3</v>
      </c>
    </row>
    <row r="2150" spans="1:5" x14ac:dyDescent="0.2">
      <c r="A2150" t="s">
        <v>4497</v>
      </c>
      <c r="B2150" t="s">
        <v>2820</v>
      </c>
      <c r="C2150" t="s">
        <v>8598</v>
      </c>
      <c r="D2150" t="s">
        <v>2792</v>
      </c>
      <c r="E2150">
        <v>94</v>
      </c>
    </row>
    <row r="2151" spans="1:5" x14ac:dyDescent="0.2">
      <c r="A2151" t="s">
        <v>4498</v>
      </c>
      <c r="B2151" t="s">
        <v>2822</v>
      </c>
      <c r="C2151" t="s">
        <v>8598</v>
      </c>
      <c r="D2151" t="s">
        <v>2792</v>
      </c>
      <c r="E2151" t="s">
        <v>2823</v>
      </c>
    </row>
    <row r="2152" spans="1:5" x14ac:dyDescent="0.2">
      <c r="A2152" t="s">
        <v>4499</v>
      </c>
      <c r="B2152" t="s">
        <v>2825</v>
      </c>
      <c r="C2152" t="s">
        <v>8598</v>
      </c>
      <c r="D2152" t="s">
        <v>2792</v>
      </c>
      <c r="E2152">
        <v>94.6</v>
      </c>
    </row>
    <row r="2153" spans="1:5" x14ac:dyDescent="0.2">
      <c r="A2153" t="s">
        <v>4500</v>
      </c>
      <c r="B2153" t="s">
        <v>2786</v>
      </c>
      <c r="C2153" t="s">
        <v>8598</v>
      </c>
      <c r="D2153" t="s">
        <v>2792</v>
      </c>
      <c r="E2153">
        <v>98.4</v>
      </c>
    </row>
    <row r="2154" spans="1:5" x14ac:dyDescent="0.2">
      <c r="A2154" t="s">
        <v>4501</v>
      </c>
      <c r="B2154" t="s">
        <v>2787</v>
      </c>
      <c r="C2154" t="s">
        <v>8598</v>
      </c>
      <c r="D2154" t="s">
        <v>2792</v>
      </c>
      <c r="E2154">
        <v>100</v>
      </c>
    </row>
    <row r="2155" spans="1:5" x14ac:dyDescent="0.2">
      <c r="A2155" t="s">
        <v>4502</v>
      </c>
      <c r="B2155" t="s">
        <v>2829</v>
      </c>
      <c r="C2155" t="s">
        <v>8598</v>
      </c>
      <c r="D2155" t="s">
        <v>2792</v>
      </c>
      <c r="E2155">
        <v>98.6</v>
      </c>
    </row>
    <row r="2156" spans="1:5" x14ac:dyDescent="0.2">
      <c r="A2156" t="s">
        <v>4503</v>
      </c>
      <c r="B2156" t="s">
        <v>2831</v>
      </c>
      <c r="C2156" t="s">
        <v>8598</v>
      </c>
      <c r="D2156" t="s">
        <v>2792</v>
      </c>
      <c r="E2156">
        <v>90.2</v>
      </c>
    </row>
    <row r="2157" spans="1:5" x14ac:dyDescent="0.2">
      <c r="A2157" t="s">
        <v>4504</v>
      </c>
      <c r="B2157" t="s">
        <v>2833</v>
      </c>
      <c r="C2157" t="s">
        <v>8598</v>
      </c>
      <c r="D2157" t="s">
        <v>2792</v>
      </c>
      <c r="E2157">
        <v>93.1</v>
      </c>
    </row>
    <row r="2158" spans="1:5" x14ac:dyDescent="0.2">
      <c r="A2158" t="s">
        <v>4505</v>
      </c>
      <c r="B2158" t="s">
        <v>2835</v>
      </c>
      <c r="C2158" t="s">
        <v>8598</v>
      </c>
      <c r="D2158" t="s">
        <v>2792</v>
      </c>
      <c r="E2158">
        <v>100</v>
      </c>
    </row>
    <row r="2159" spans="1:5" x14ac:dyDescent="0.2">
      <c r="A2159" t="s">
        <v>4506</v>
      </c>
      <c r="B2159" t="s">
        <v>2789</v>
      </c>
      <c r="C2159" t="s">
        <v>8598</v>
      </c>
      <c r="D2159" t="s">
        <v>2792</v>
      </c>
      <c r="E2159">
        <v>93.3</v>
      </c>
    </row>
    <row r="2160" spans="1:5" x14ac:dyDescent="0.2">
      <c r="A2160" t="s">
        <v>4507</v>
      </c>
      <c r="B2160" t="s">
        <v>2838</v>
      </c>
      <c r="C2160" t="s">
        <v>8598</v>
      </c>
      <c r="D2160" t="s">
        <v>2792</v>
      </c>
      <c r="E2160">
        <v>85.4</v>
      </c>
    </row>
    <row r="2161" spans="1:5" x14ac:dyDescent="0.2">
      <c r="A2161" t="s">
        <v>4508</v>
      </c>
      <c r="B2161" t="s">
        <v>2840</v>
      </c>
      <c r="C2161" t="s">
        <v>8598</v>
      </c>
      <c r="D2161" t="s">
        <v>2792</v>
      </c>
      <c r="E2161">
        <v>95</v>
      </c>
    </row>
    <row r="2162" spans="1:5" x14ac:dyDescent="0.2">
      <c r="A2162" t="s">
        <v>8618</v>
      </c>
      <c r="B2162" t="s">
        <v>2780</v>
      </c>
      <c r="C2162" t="s">
        <v>8619</v>
      </c>
      <c r="D2162" t="s">
        <v>2793</v>
      </c>
      <c r="E2162">
        <v>0.9375</v>
      </c>
    </row>
    <row r="2163" spans="1:5" x14ac:dyDescent="0.2">
      <c r="A2163" t="s">
        <v>8620</v>
      </c>
      <c r="B2163" t="s">
        <v>2794</v>
      </c>
      <c r="C2163" t="s">
        <v>8619</v>
      </c>
      <c r="D2163" t="s">
        <v>2793</v>
      </c>
      <c r="E2163">
        <v>1.037623317448374</v>
      </c>
    </row>
    <row r="2164" spans="1:5" x14ac:dyDescent="0.2">
      <c r="A2164" t="s">
        <v>8621</v>
      </c>
      <c r="B2164" t="s">
        <v>2785</v>
      </c>
      <c r="C2164" t="s">
        <v>8619</v>
      </c>
      <c r="D2164" t="s">
        <v>2793</v>
      </c>
      <c r="E2164">
        <v>0.64409722222222221</v>
      </c>
    </row>
    <row r="2165" spans="1:5" x14ac:dyDescent="0.2">
      <c r="A2165" t="s">
        <v>8622</v>
      </c>
      <c r="B2165" t="s">
        <v>2811</v>
      </c>
      <c r="C2165" t="s">
        <v>8619</v>
      </c>
      <c r="D2165" t="s">
        <v>2793</v>
      </c>
      <c r="E2165">
        <v>1.0409722222222222</v>
      </c>
    </row>
    <row r="2166" spans="1:5" x14ac:dyDescent="0.2">
      <c r="A2166" t="s">
        <v>8623</v>
      </c>
      <c r="B2166" t="s">
        <v>2788</v>
      </c>
      <c r="C2166" t="s">
        <v>8619</v>
      </c>
      <c r="D2166" t="s">
        <v>2793</v>
      </c>
      <c r="E2166">
        <v>1.5729166666666667</v>
      </c>
    </row>
    <row r="2167" spans="1:5" x14ac:dyDescent="0.2">
      <c r="A2167" t="s">
        <v>8624</v>
      </c>
      <c r="B2167" t="s">
        <v>2814</v>
      </c>
      <c r="C2167" t="s">
        <v>8619</v>
      </c>
      <c r="D2167" t="s">
        <v>2793</v>
      </c>
      <c r="E2167">
        <v>1.0368055555555555</v>
      </c>
    </row>
    <row r="2168" spans="1:5" x14ac:dyDescent="0.2">
      <c r="A2168" t="s">
        <v>8625</v>
      </c>
      <c r="B2168" t="s">
        <v>2816</v>
      </c>
      <c r="C2168" t="s">
        <v>8619</v>
      </c>
      <c r="D2168" t="s">
        <v>2793</v>
      </c>
      <c r="E2168">
        <v>1.0208333333333333</v>
      </c>
    </row>
    <row r="2169" spans="1:5" x14ac:dyDescent="0.2">
      <c r="A2169" t="s">
        <v>8626</v>
      </c>
      <c r="B2169" t="s">
        <v>2818</v>
      </c>
      <c r="C2169" t="s">
        <v>8619</v>
      </c>
      <c r="D2169" t="s">
        <v>2793</v>
      </c>
      <c r="E2169">
        <v>0.8690972222222223</v>
      </c>
    </row>
    <row r="2170" spans="1:5" x14ac:dyDescent="0.2">
      <c r="A2170" t="s">
        <v>8627</v>
      </c>
      <c r="B2170" t="s">
        <v>2820</v>
      </c>
      <c r="C2170" t="s">
        <v>8619</v>
      </c>
      <c r="D2170" t="s">
        <v>2793</v>
      </c>
      <c r="E2170">
        <v>1.1253472222222223</v>
      </c>
    </row>
    <row r="2171" spans="1:5" x14ac:dyDescent="0.2">
      <c r="A2171" t="s">
        <v>8628</v>
      </c>
      <c r="B2171" t="s">
        <v>2822</v>
      </c>
      <c r="C2171" t="s">
        <v>8619</v>
      </c>
      <c r="D2171" t="s">
        <v>2793</v>
      </c>
    </row>
    <row r="2172" spans="1:5" x14ac:dyDescent="0.2">
      <c r="A2172" t="s">
        <v>8629</v>
      </c>
      <c r="B2172" t="s">
        <v>2825</v>
      </c>
      <c r="C2172" t="s">
        <v>8619</v>
      </c>
      <c r="D2172" t="s">
        <v>2793</v>
      </c>
      <c r="E2172">
        <v>1.1194444444444445</v>
      </c>
    </row>
    <row r="2173" spans="1:5" x14ac:dyDescent="0.2">
      <c r="A2173" t="s">
        <v>8630</v>
      </c>
      <c r="B2173" t="s">
        <v>2786</v>
      </c>
      <c r="C2173" t="s">
        <v>8619</v>
      </c>
      <c r="D2173" t="s">
        <v>2793</v>
      </c>
      <c r="E2173">
        <v>0.84548611111111116</v>
      </c>
    </row>
    <row r="2174" spans="1:5" x14ac:dyDescent="0.2">
      <c r="A2174" t="s">
        <v>8631</v>
      </c>
      <c r="B2174" t="s">
        <v>2787</v>
      </c>
      <c r="C2174" t="s">
        <v>8619</v>
      </c>
      <c r="D2174" t="s">
        <v>2793</v>
      </c>
      <c r="E2174">
        <v>0.77986111111111101</v>
      </c>
    </row>
    <row r="2175" spans="1:5" x14ac:dyDescent="0.2">
      <c r="A2175" t="s">
        <v>8632</v>
      </c>
      <c r="B2175" t="s">
        <v>2829</v>
      </c>
      <c r="C2175" t="s">
        <v>8619</v>
      </c>
      <c r="D2175" t="s">
        <v>2793</v>
      </c>
      <c r="E2175">
        <v>0.95138888888888884</v>
      </c>
    </row>
    <row r="2176" spans="1:5" x14ac:dyDescent="0.2">
      <c r="A2176" t="s">
        <v>8633</v>
      </c>
      <c r="B2176" t="s">
        <v>2831</v>
      </c>
      <c r="C2176" t="s">
        <v>8619</v>
      </c>
      <c r="D2176" t="s">
        <v>2793</v>
      </c>
      <c r="E2176">
        <v>1.1107638888888889</v>
      </c>
    </row>
    <row r="2177" spans="1:5" x14ac:dyDescent="0.2">
      <c r="A2177" t="s">
        <v>8634</v>
      </c>
      <c r="B2177" t="s">
        <v>2833</v>
      </c>
      <c r="C2177" t="s">
        <v>8619</v>
      </c>
      <c r="D2177" t="s">
        <v>2793</v>
      </c>
      <c r="E2177">
        <v>1.1652777777777776</v>
      </c>
    </row>
    <row r="2178" spans="1:5" x14ac:dyDescent="0.2">
      <c r="A2178" t="s">
        <v>5879</v>
      </c>
      <c r="B2178" t="s">
        <v>2835</v>
      </c>
      <c r="C2178" t="s">
        <v>8619</v>
      </c>
      <c r="D2178" t="s">
        <v>2793</v>
      </c>
      <c r="E2178">
        <v>0.79791666666666661</v>
      </c>
    </row>
    <row r="2179" spans="1:5" x14ac:dyDescent="0.2">
      <c r="A2179" t="s">
        <v>5880</v>
      </c>
      <c r="B2179" t="s">
        <v>2789</v>
      </c>
      <c r="C2179" t="s">
        <v>8619</v>
      </c>
      <c r="D2179" t="s">
        <v>2793</v>
      </c>
      <c r="E2179">
        <v>0.98750000000000004</v>
      </c>
    </row>
    <row r="2180" spans="1:5" x14ac:dyDescent="0.2">
      <c r="A2180" t="s">
        <v>5881</v>
      </c>
      <c r="B2180" t="s">
        <v>2838</v>
      </c>
      <c r="C2180" t="s">
        <v>8619</v>
      </c>
      <c r="D2180" t="s">
        <v>2793</v>
      </c>
      <c r="E2180">
        <v>1.4885416666666667</v>
      </c>
    </row>
    <row r="2181" spans="1:5" x14ac:dyDescent="0.2">
      <c r="A2181" t="s">
        <v>5882</v>
      </c>
      <c r="B2181" t="s">
        <v>2840</v>
      </c>
      <c r="C2181" t="s">
        <v>8619</v>
      </c>
      <c r="D2181" t="s">
        <v>2793</v>
      </c>
      <c r="E2181">
        <v>1.0201388888888889</v>
      </c>
    </row>
    <row r="2182" spans="1:5" x14ac:dyDescent="0.2">
      <c r="A2182" t="s">
        <v>7173</v>
      </c>
      <c r="B2182" t="s">
        <v>2780</v>
      </c>
      <c r="C2182" t="s">
        <v>8619</v>
      </c>
      <c r="D2182" t="s">
        <v>2791</v>
      </c>
      <c r="E2182">
        <v>0.93402777777777779</v>
      </c>
    </row>
    <row r="2183" spans="1:5" x14ac:dyDescent="0.2">
      <c r="A2183" t="s">
        <v>7174</v>
      </c>
      <c r="B2183" t="s">
        <v>2794</v>
      </c>
      <c r="C2183" t="s">
        <v>8619</v>
      </c>
      <c r="D2183" t="s">
        <v>2791</v>
      </c>
      <c r="E2183">
        <v>1.0208333333333333</v>
      </c>
    </row>
    <row r="2184" spans="1:5" x14ac:dyDescent="0.2">
      <c r="A2184" t="s">
        <v>7175</v>
      </c>
      <c r="B2184" t="s">
        <v>2785</v>
      </c>
      <c r="C2184" t="s">
        <v>8619</v>
      </c>
      <c r="D2184" t="s">
        <v>2791</v>
      </c>
      <c r="E2184">
        <v>0.7090277777777777</v>
      </c>
    </row>
    <row r="2185" spans="1:5" x14ac:dyDescent="0.2">
      <c r="A2185" t="s">
        <v>7176</v>
      </c>
      <c r="B2185" t="s">
        <v>2811</v>
      </c>
      <c r="C2185" t="s">
        <v>8619</v>
      </c>
      <c r="D2185" t="s">
        <v>2791</v>
      </c>
      <c r="E2185">
        <v>1.0229166666666667</v>
      </c>
    </row>
    <row r="2186" spans="1:5" x14ac:dyDescent="0.2">
      <c r="A2186" t="s">
        <v>7177</v>
      </c>
      <c r="B2186" t="s">
        <v>2788</v>
      </c>
      <c r="C2186" t="s">
        <v>8619</v>
      </c>
      <c r="D2186" t="s">
        <v>2791</v>
      </c>
      <c r="E2186">
        <v>1.04375</v>
      </c>
    </row>
    <row r="2187" spans="1:5" x14ac:dyDescent="0.2">
      <c r="A2187" t="s">
        <v>7178</v>
      </c>
      <c r="B2187" t="s">
        <v>2814</v>
      </c>
      <c r="C2187" t="s">
        <v>8619</v>
      </c>
      <c r="D2187" t="s">
        <v>2791</v>
      </c>
      <c r="E2187">
        <v>1.03125</v>
      </c>
    </row>
    <row r="2188" spans="1:5" x14ac:dyDescent="0.2">
      <c r="A2188" t="s">
        <v>7179</v>
      </c>
      <c r="B2188" t="s">
        <v>2816</v>
      </c>
      <c r="C2188" t="s">
        <v>8619</v>
      </c>
      <c r="D2188" t="s">
        <v>2791</v>
      </c>
      <c r="E2188">
        <v>1.1930555555555555</v>
      </c>
    </row>
    <row r="2189" spans="1:5" x14ac:dyDescent="0.2">
      <c r="A2189" t="s">
        <v>7180</v>
      </c>
      <c r="B2189" t="s">
        <v>2818</v>
      </c>
      <c r="C2189" t="s">
        <v>8619</v>
      </c>
      <c r="D2189" t="s">
        <v>2791</v>
      </c>
      <c r="E2189">
        <v>0.97638888888888886</v>
      </c>
    </row>
    <row r="2190" spans="1:5" x14ac:dyDescent="0.2">
      <c r="A2190" t="s">
        <v>7181</v>
      </c>
      <c r="B2190" t="s">
        <v>2820</v>
      </c>
      <c r="C2190" t="s">
        <v>8619</v>
      </c>
      <c r="D2190" t="s">
        <v>2791</v>
      </c>
      <c r="E2190">
        <v>1.0930555555555557</v>
      </c>
    </row>
    <row r="2191" spans="1:5" x14ac:dyDescent="0.2">
      <c r="A2191" t="s">
        <v>7182</v>
      </c>
      <c r="B2191" t="s">
        <v>2822</v>
      </c>
      <c r="C2191" t="s">
        <v>8619</v>
      </c>
      <c r="D2191" t="s">
        <v>2791</v>
      </c>
      <c r="E2191" t="s">
        <v>2823</v>
      </c>
    </row>
    <row r="2192" spans="1:5" x14ac:dyDescent="0.2">
      <c r="A2192" t="s">
        <v>7183</v>
      </c>
      <c r="B2192" t="s">
        <v>2825</v>
      </c>
      <c r="C2192" t="s">
        <v>8619</v>
      </c>
      <c r="D2192" t="s">
        <v>2791</v>
      </c>
      <c r="E2192">
        <v>0.95833333333333337</v>
      </c>
    </row>
    <row r="2193" spans="1:5" x14ac:dyDescent="0.2">
      <c r="A2193" t="s">
        <v>7184</v>
      </c>
      <c r="B2193" t="s">
        <v>2786</v>
      </c>
      <c r="C2193" t="s">
        <v>8619</v>
      </c>
      <c r="D2193" t="s">
        <v>2791</v>
      </c>
      <c r="E2193">
        <v>0.89861111111111114</v>
      </c>
    </row>
    <row r="2194" spans="1:5" x14ac:dyDescent="0.2">
      <c r="A2194" t="s">
        <v>7185</v>
      </c>
      <c r="B2194" t="s">
        <v>2787</v>
      </c>
      <c r="C2194" t="s">
        <v>8619</v>
      </c>
      <c r="D2194" t="s">
        <v>2791</v>
      </c>
      <c r="E2194">
        <v>0.86736111111111114</v>
      </c>
    </row>
    <row r="2195" spans="1:5" x14ac:dyDescent="0.2">
      <c r="A2195" t="s">
        <v>7186</v>
      </c>
      <c r="B2195" t="s">
        <v>2829</v>
      </c>
      <c r="C2195" t="s">
        <v>8619</v>
      </c>
      <c r="D2195" t="s">
        <v>2791</v>
      </c>
      <c r="E2195">
        <v>0.94236111111111109</v>
      </c>
    </row>
    <row r="2196" spans="1:5" x14ac:dyDescent="0.2">
      <c r="A2196" t="s">
        <v>7187</v>
      </c>
      <c r="B2196" t="s">
        <v>2831</v>
      </c>
      <c r="C2196" t="s">
        <v>8619</v>
      </c>
      <c r="D2196" t="s">
        <v>2791</v>
      </c>
      <c r="E2196">
        <v>1.0618055555555557</v>
      </c>
    </row>
    <row r="2197" spans="1:5" x14ac:dyDescent="0.2">
      <c r="A2197" t="s">
        <v>7188</v>
      </c>
      <c r="B2197" t="s">
        <v>2833</v>
      </c>
      <c r="C2197" t="s">
        <v>8619</v>
      </c>
      <c r="D2197" t="s">
        <v>2791</v>
      </c>
      <c r="E2197">
        <v>1.0743055555555556</v>
      </c>
    </row>
    <row r="2198" spans="1:5" x14ac:dyDescent="0.2">
      <c r="A2198" t="s">
        <v>7189</v>
      </c>
      <c r="B2198" t="s">
        <v>2835</v>
      </c>
      <c r="C2198" t="s">
        <v>8619</v>
      </c>
      <c r="D2198" t="s">
        <v>2791</v>
      </c>
      <c r="E2198">
        <v>0.85069444444444453</v>
      </c>
    </row>
    <row r="2199" spans="1:5" x14ac:dyDescent="0.2">
      <c r="A2199" t="s">
        <v>7190</v>
      </c>
      <c r="B2199" t="s">
        <v>2789</v>
      </c>
      <c r="C2199" t="s">
        <v>8619</v>
      </c>
      <c r="D2199" t="s">
        <v>2791</v>
      </c>
      <c r="E2199">
        <v>0.99444444444444446</v>
      </c>
    </row>
    <row r="2200" spans="1:5" x14ac:dyDescent="0.2">
      <c r="A2200" t="s">
        <v>7191</v>
      </c>
      <c r="B2200" t="s">
        <v>2838</v>
      </c>
      <c r="C2200" t="s">
        <v>8619</v>
      </c>
      <c r="D2200" t="s">
        <v>2791</v>
      </c>
      <c r="E2200">
        <v>1.6736111111111109</v>
      </c>
    </row>
    <row r="2201" spans="1:5" x14ac:dyDescent="0.2">
      <c r="A2201" t="s">
        <v>7192</v>
      </c>
      <c r="B2201" t="s">
        <v>2840</v>
      </c>
      <c r="C2201" t="s">
        <v>8619</v>
      </c>
      <c r="D2201" t="s">
        <v>2791</v>
      </c>
      <c r="E2201">
        <v>1.0402777777777776</v>
      </c>
    </row>
    <row r="2202" spans="1:5" x14ac:dyDescent="0.2">
      <c r="A2202" t="s">
        <v>4509</v>
      </c>
      <c r="B2202" t="s">
        <v>2780</v>
      </c>
      <c r="C2202" t="s">
        <v>8619</v>
      </c>
      <c r="D2202" t="s">
        <v>2792</v>
      </c>
      <c r="E2202">
        <v>0.9277777777777777</v>
      </c>
    </row>
    <row r="2203" spans="1:5" x14ac:dyDescent="0.2">
      <c r="A2203" t="s">
        <v>4510</v>
      </c>
      <c r="B2203" t="s">
        <v>2794</v>
      </c>
      <c r="C2203" t="s">
        <v>8619</v>
      </c>
      <c r="D2203" t="s">
        <v>2792</v>
      </c>
      <c r="E2203">
        <v>1.0013888888888889</v>
      </c>
    </row>
    <row r="2204" spans="1:5" x14ac:dyDescent="0.2">
      <c r="A2204" t="s">
        <v>4511</v>
      </c>
      <c r="B2204" t="s">
        <v>2785</v>
      </c>
      <c r="C2204" t="s">
        <v>8619</v>
      </c>
      <c r="D2204" t="s">
        <v>2792</v>
      </c>
      <c r="E2204">
        <v>0.97083333333333333</v>
      </c>
    </row>
    <row r="2205" spans="1:5" x14ac:dyDescent="0.2">
      <c r="A2205" t="s">
        <v>4512</v>
      </c>
      <c r="B2205" t="s">
        <v>2811</v>
      </c>
      <c r="C2205" t="s">
        <v>8619</v>
      </c>
      <c r="D2205" t="s">
        <v>2792</v>
      </c>
      <c r="E2205">
        <v>1.0222222222222224</v>
      </c>
    </row>
    <row r="2206" spans="1:5" x14ac:dyDescent="0.2">
      <c r="A2206" t="s">
        <v>4513</v>
      </c>
      <c r="B2206" t="s">
        <v>2788</v>
      </c>
      <c r="C2206" t="s">
        <v>8619</v>
      </c>
      <c r="D2206" t="s">
        <v>2792</v>
      </c>
      <c r="E2206">
        <v>1.1534722222222222</v>
      </c>
    </row>
    <row r="2207" spans="1:5" x14ac:dyDescent="0.2">
      <c r="A2207" t="s">
        <v>4514</v>
      </c>
      <c r="B2207" t="s">
        <v>2814</v>
      </c>
      <c r="C2207" t="s">
        <v>8619</v>
      </c>
      <c r="D2207" t="s">
        <v>2792</v>
      </c>
      <c r="E2207">
        <v>1.2152777777777779</v>
      </c>
    </row>
    <row r="2208" spans="1:5" x14ac:dyDescent="0.2">
      <c r="A2208" t="s">
        <v>4515</v>
      </c>
      <c r="B2208" t="s">
        <v>2816</v>
      </c>
      <c r="C2208" t="s">
        <v>8619</v>
      </c>
      <c r="D2208" t="s">
        <v>2792</v>
      </c>
      <c r="E2208">
        <v>1.0715277777777776</v>
      </c>
    </row>
    <row r="2209" spans="1:5" x14ac:dyDescent="0.2">
      <c r="A2209" t="s">
        <v>4516</v>
      </c>
      <c r="B2209" t="s">
        <v>2818</v>
      </c>
      <c r="C2209" t="s">
        <v>8619</v>
      </c>
      <c r="D2209" t="s">
        <v>2792</v>
      </c>
      <c r="E2209">
        <v>0.79583333333333339</v>
      </c>
    </row>
    <row r="2210" spans="1:5" x14ac:dyDescent="0.2">
      <c r="A2210" t="s">
        <v>4517</v>
      </c>
      <c r="B2210" t="s">
        <v>2820</v>
      </c>
      <c r="C2210" t="s">
        <v>8619</v>
      </c>
      <c r="D2210" t="s">
        <v>2792</v>
      </c>
      <c r="E2210">
        <v>1.0944444444444443</v>
      </c>
    </row>
    <row r="2211" spans="1:5" x14ac:dyDescent="0.2">
      <c r="A2211" t="s">
        <v>4518</v>
      </c>
      <c r="B2211" t="s">
        <v>2822</v>
      </c>
      <c r="C2211" t="s">
        <v>8619</v>
      </c>
      <c r="D2211" t="s">
        <v>2792</v>
      </c>
      <c r="E2211" t="s">
        <v>2823</v>
      </c>
    </row>
    <row r="2212" spans="1:5" x14ac:dyDescent="0.2">
      <c r="A2212" t="s">
        <v>4519</v>
      </c>
      <c r="B2212" t="s">
        <v>2825</v>
      </c>
      <c r="C2212" t="s">
        <v>8619</v>
      </c>
      <c r="D2212" t="s">
        <v>2792</v>
      </c>
      <c r="E2212">
        <v>0.97499999999999998</v>
      </c>
    </row>
    <row r="2213" spans="1:5" x14ac:dyDescent="0.2">
      <c r="A2213" t="s">
        <v>4520</v>
      </c>
      <c r="B2213" t="s">
        <v>2786</v>
      </c>
      <c r="C2213" t="s">
        <v>8619</v>
      </c>
      <c r="D2213" t="s">
        <v>2792</v>
      </c>
      <c r="E2213">
        <v>0.86875000000000002</v>
      </c>
    </row>
    <row r="2214" spans="1:5" x14ac:dyDescent="0.2">
      <c r="A2214" t="s">
        <v>4521</v>
      </c>
      <c r="B2214" t="s">
        <v>2787</v>
      </c>
      <c r="C2214" t="s">
        <v>8619</v>
      </c>
      <c r="D2214" t="s">
        <v>2792</v>
      </c>
      <c r="E2214">
        <v>0.85624999999999996</v>
      </c>
    </row>
    <row r="2215" spans="1:5" x14ac:dyDescent="0.2">
      <c r="A2215" t="s">
        <v>4522</v>
      </c>
      <c r="B2215" t="s">
        <v>2829</v>
      </c>
      <c r="C2215" t="s">
        <v>8619</v>
      </c>
      <c r="D2215" t="s">
        <v>2792</v>
      </c>
      <c r="E2215">
        <v>0.88055555555555554</v>
      </c>
    </row>
    <row r="2216" spans="1:5" x14ac:dyDescent="0.2">
      <c r="A2216" t="s">
        <v>4523</v>
      </c>
      <c r="B2216" t="s">
        <v>2831</v>
      </c>
      <c r="C2216" t="s">
        <v>8619</v>
      </c>
      <c r="D2216" t="s">
        <v>2792</v>
      </c>
      <c r="E2216">
        <v>1.0458333333333334</v>
      </c>
    </row>
    <row r="2217" spans="1:5" x14ac:dyDescent="0.2">
      <c r="A2217" t="s">
        <v>4524</v>
      </c>
      <c r="B2217" t="s">
        <v>2833</v>
      </c>
      <c r="C2217" t="s">
        <v>8619</v>
      </c>
      <c r="D2217" t="s">
        <v>2792</v>
      </c>
      <c r="E2217">
        <v>1.0840277777777778</v>
      </c>
    </row>
    <row r="2218" spans="1:5" x14ac:dyDescent="0.2">
      <c r="A2218" t="s">
        <v>4525</v>
      </c>
      <c r="B2218" t="s">
        <v>2835</v>
      </c>
      <c r="C2218" t="s">
        <v>8619</v>
      </c>
      <c r="D2218" t="s">
        <v>2792</v>
      </c>
      <c r="E2218">
        <v>0.75277777777777777</v>
      </c>
    </row>
    <row r="2219" spans="1:5" x14ac:dyDescent="0.2">
      <c r="A2219" t="s">
        <v>4526</v>
      </c>
      <c r="B2219" t="s">
        <v>2789</v>
      </c>
      <c r="C2219" t="s">
        <v>8619</v>
      </c>
      <c r="D2219" t="s">
        <v>2792</v>
      </c>
      <c r="E2219">
        <v>1.0263888888888888</v>
      </c>
    </row>
    <row r="2220" spans="1:5" x14ac:dyDescent="0.2">
      <c r="A2220" t="s">
        <v>4527</v>
      </c>
      <c r="B2220" t="s">
        <v>2838</v>
      </c>
      <c r="C2220" t="s">
        <v>8619</v>
      </c>
      <c r="D2220" t="s">
        <v>2792</v>
      </c>
      <c r="E2220">
        <v>1.1756944444444444</v>
      </c>
    </row>
    <row r="2221" spans="1:5" x14ac:dyDescent="0.2">
      <c r="A2221" t="s">
        <v>4528</v>
      </c>
      <c r="B2221" t="s">
        <v>2840</v>
      </c>
      <c r="C2221" t="s">
        <v>8619</v>
      </c>
      <c r="D2221" t="s">
        <v>2792</v>
      </c>
      <c r="E2221">
        <v>1.0451388888888888</v>
      </c>
    </row>
    <row r="2222" spans="1:5" x14ac:dyDescent="0.2">
      <c r="A2222" t="s">
        <v>5883</v>
      </c>
      <c r="B2222" t="s">
        <v>2780</v>
      </c>
      <c r="C2222" t="s">
        <v>5884</v>
      </c>
      <c r="D2222" t="s">
        <v>2793</v>
      </c>
      <c r="E2222">
        <v>77.599999999999994</v>
      </c>
    </row>
    <row r="2223" spans="1:5" x14ac:dyDescent="0.2">
      <c r="A2223" t="s">
        <v>5885</v>
      </c>
      <c r="B2223" t="s">
        <v>2794</v>
      </c>
      <c r="C2223" t="s">
        <v>5884</v>
      </c>
      <c r="D2223" t="s">
        <v>2793</v>
      </c>
      <c r="E2223">
        <v>71.300677200902939</v>
      </c>
    </row>
    <row r="2224" spans="1:5" x14ac:dyDescent="0.2">
      <c r="A2224" t="s">
        <v>5886</v>
      </c>
      <c r="B2224" t="s">
        <v>2785</v>
      </c>
      <c r="C2224" t="s">
        <v>5884</v>
      </c>
      <c r="D2224" t="s">
        <v>2793</v>
      </c>
      <c r="E2224">
        <v>100</v>
      </c>
    </row>
    <row r="2225" spans="1:5" x14ac:dyDescent="0.2">
      <c r="A2225" t="s">
        <v>5887</v>
      </c>
      <c r="B2225" t="s">
        <v>2811</v>
      </c>
      <c r="C2225" t="s">
        <v>5884</v>
      </c>
      <c r="D2225" t="s">
        <v>2793</v>
      </c>
      <c r="E2225">
        <v>83.3</v>
      </c>
    </row>
    <row r="2226" spans="1:5" x14ac:dyDescent="0.2">
      <c r="A2226" t="s">
        <v>5888</v>
      </c>
      <c r="B2226" t="s">
        <v>2788</v>
      </c>
      <c r="C2226" t="s">
        <v>5884</v>
      </c>
      <c r="D2226" t="s">
        <v>2793</v>
      </c>
      <c r="E2226">
        <v>82.6</v>
      </c>
    </row>
    <row r="2227" spans="1:5" x14ac:dyDescent="0.2">
      <c r="A2227" t="s">
        <v>5889</v>
      </c>
      <c r="B2227" t="s">
        <v>2814</v>
      </c>
      <c r="C2227" t="s">
        <v>5884</v>
      </c>
      <c r="D2227" t="s">
        <v>2793</v>
      </c>
      <c r="E2227">
        <v>66.7</v>
      </c>
    </row>
    <row r="2228" spans="1:5" x14ac:dyDescent="0.2">
      <c r="A2228" t="s">
        <v>5890</v>
      </c>
      <c r="B2228" t="s">
        <v>2816</v>
      </c>
      <c r="C2228" t="s">
        <v>5884</v>
      </c>
      <c r="D2228" t="s">
        <v>2793</v>
      </c>
      <c r="E2228">
        <v>79.400000000000006</v>
      </c>
    </row>
    <row r="2229" spans="1:5" x14ac:dyDescent="0.2">
      <c r="A2229" t="s">
        <v>5891</v>
      </c>
      <c r="B2229" t="s">
        <v>2818</v>
      </c>
      <c r="C2229" t="s">
        <v>5884</v>
      </c>
      <c r="D2229" t="s">
        <v>2793</v>
      </c>
      <c r="E2229">
        <v>85.7</v>
      </c>
    </row>
    <row r="2230" spans="1:5" x14ac:dyDescent="0.2">
      <c r="A2230" t="s">
        <v>5892</v>
      </c>
      <c r="B2230" t="s">
        <v>2820</v>
      </c>
      <c r="C2230" t="s">
        <v>5884</v>
      </c>
      <c r="D2230" t="s">
        <v>2793</v>
      </c>
      <c r="E2230">
        <v>55.2</v>
      </c>
    </row>
    <row r="2231" spans="1:5" x14ac:dyDescent="0.2">
      <c r="A2231" t="s">
        <v>5893</v>
      </c>
      <c r="B2231" t="s">
        <v>2822</v>
      </c>
      <c r="C2231" t="s">
        <v>5884</v>
      </c>
      <c r="D2231" t="s">
        <v>2793</v>
      </c>
      <c r="E2231">
        <v>0</v>
      </c>
    </row>
    <row r="2232" spans="1:5" x14ac:dyDescent="0.2">
      <c r="A2232" t="s">
        <v>5894</v>
      </c>
      <c r="B2232" t="s">
        <v>2825</v>
      </c>
      <c r="C2232" t="s">
        <v>5884</v>
      </c>
      <c r="D2232" t="s">
        <v>2793</v>
      </c>
      <c r="E2232">
        <v>47.8</v>
      </c>
    </row>
    <row r="2233" spans="1:5" x14ac:dyDescent="0.2">
      <c r="A2233" t="s">
        <v>5895</v>
      </c>
      <c r="B2233" t="s">
        <v>2786</v>
      </c>
      <c r="C2233" t="s">
        <v>5884</v>
      </c>
      <c r="D2233" t="s">
        <v>2793</v>
      </c>
      <c r="E2233">
        <v>79.2</v>
      </c>
    </row>
    <row r="2234" spans="1:5" x14ac:dyDescent="0.2">
      <c r="A2234" t="s">
        <v>5896</v>
      </c>
      <c r="B2234" t="s">
        <v>2787</v>
      </c>
      <c r="C2234" t="s">
        <v>5884</v>
      </c>
      <c r="D2234" t="s">
        <v>2793</v>
      </c>
      <c r="E2234">
        <v>76.7</v>
      </c>
    </row>
    <row r="2235" spans="1:5" x14ac:dyDescent="0.2">
      <c r="A2235" t="s">
        <v>5897</v>
      </c>
      <c r="B2235" t="s">
        <v>2829</v>
      </c>
      <c r="C2235" t="s">
        <v>5884</v>
      </c>
      <c r="D2235" t="s">
        <v>2793</v>
      </c>
      <c r="E2235">
        <v>68.400000000000006</v>
      </c>
    </row>
    <row r="2236" spans="1:5" x14ac:dyDescent="0.2">
      <c r="A2236" t="s">
        <v>5898</v>
      </c>
      <c r="B2236" t="s">
        <v>2831</v>
      </c>
      <c r="C2236" t="s">
        <v>5884</v>
      </c>
      <c r="D2236" t="s">
        <v>2793</v>
      </c>
      <c r="E2236">
        <v>64.7</v>
      </c>
    </row>
    <row r="2237" spans="1:5" x14ac:dyDescent="0.2">
      <c r="A2237" t="s">
        <v>5899</v>
      </c>
      <c r="B2237" t="s">
        <v>2833</v>
      </c>
      <c r="C2237" t="s">
        <v>5884</v>
      </c>
      <c r="D2237" t="s">
        <v>2793</v>
      </c>
      <c r="E2237">
        <v>76.099999999999994</v>
      </c>
    </row>
    <row r="2238" spans="1:5" x14ac:dyDescent="0.2">
      <c r="A2238" t="s">
        <v>5900</v>
      </c>
      <c r="B2238" t="s">
        <v>2835</v>
      </c>
      <c r="C2238" t="s">
        <v>5884</v>
      </c>
      <c r="D2238" t="s">
        <v>2793</v>
      </c>
      <c r="E2238">
        <v>44.2</v>
      </c>
    </row>
    <row r="2239" spans="1:5" x14ac:dyDescent="0.2">
      <c r="A2239" t="s">
        <v>5901</v>
      </c>
      <c r="B2239" t="s">
        <v>2789</v>
      </c>
      <c r="C2239" t="s">
        <v>5884</v>
      </c>
      <c r="D2239" t="s">
        <v>2793</v>
      </c>
      <c r="E2239">
        <v>86.1</v>
      </c>
    </row>
    <row r="2240" spans="1:5" x14ac:dyDescent="0.2">
      <c r="A2240" t="s">
        <v>5902</v>
      </c>
      <c r="B2240" t="s">
        <v>2838</v>
      </c>
      <c r="C2240" t="s">
        <v>5884</v>
      </c>
      <c r="D2240" t="s">
        <v>2793</v>
      </c>
      <c r="E2240">
        <v>60.9</v>
      </c>
    </row>
    <row r="2241" spans="1:5" x14ac:dyDescent="0.2">
      <c r="A2241" t="s">
        <v>5903</v>
      </c>
      <c r="B2241" t="s">
        <v>2840</v>
      </c>
      <c r="C2241" t="s">
        <v>5884</v>
      </c>
      <c r="D2241" t="s">
        <v>2793</v>
      </c>
      <c r="E2241">
        <v>85.7</v>
      </c>
    </row>
    <row r="2242" spans="1:5" x14ac:dyDescent="0.2">
      <c r="A2242" t="s">
        <v>7193</v>
      </c>
      <c r="B2242" t="s">
        <v>2780</v>
      </c>
      <c r="C2242" t="s">
        <v>5884</v>
      </c>
      <c r="D2242" t="s">
        <v>2791</v>
      </c>
      <c r="E2242">
        <v>78.599999999999994</v>
      </c>
    </row>
    <row r="2243" spans="1:5" x14ac:dyDescent="0.2">
      <c r="A2243" t="s">
        <v>7194</v>
      </c>
      <c r="B2243" t="s">
        <v>2794</v>
      </c>
      <c r="C2243" t="s">
        <v>5884</v>
      </c>
      <c r="D2243" t="s">
        <v>2791</v>
      </c>
      <c r="E2243">
        <v>77.954195323246211</v>
      </c>
    </row>
    <row r="2244" spans="1:5" x14ac:dyDescent="0.2">
      <c r="A2244" t="s">
        <v>7195</v>
      </c>
      <c r="B2244" t="s">
        <v>2785</v>
      </c>
      <c r="C2244" t="s">
        <v>5884</v>
      </c>
      <c r="D2244" t="s">
        <v>2791</v>
      </c>
      <c r="E2244">
        <v>98</v>
      </c>
    </row>
    <row r="2245" spans="1:5" x14ac:dyDescent="0.2">
      <c r="A2245" t="s">
        <v>7196</v>
      </c>
      <c r="B2245" t="s">
        <v>2811</v>
      </c>
      <c r="C2245" t="s">
        <v>5884</v>
      </c>
      <c r="D2245" t="s">
        <v>2791</v>
      </c>
      <c r="E2245">
        <v>89.5</v>
      </c>
    </row>
    <row r="2246" spans="1:5" x14ac:dyDescent="0.2">
      <c r="A2246" t="s">
        <v>7197</v>
      </c>
      <c r="B2246" t="s">
        <v>2788</v>
      </c>
      <c r="C2246" t="s">
        <v>5884</v>
      </c>
      <c r="D2246" t="s">
        <v>2791</v>
      </c>
      <c r="E2246">
        <v>83.7</v>
      </c>
    </row>
    <row r="2247" spans="1:5" x14ac:dyDescent="0.2">
      <c r="A2247" t="s">
        <v>7198</v>
      </c>
      <c r="B2247" t="s">
        <v>2814</v>
      </c>
      <c r="C2247" t="s">
        <v>5884</v>
      </c>
      <c r="D2247" t="s">
        <v>2791</v>
      </c>
      <c r="E2247">
        <v>84</v>
      </c>
    </row>
    <row r="2248" spans="1:5" x14ac:dyDescent="0.2">
      <c r="A2248" t="s">
        <v>7199</v>
      </c>
      <c r="B2248" t="s">
        <v>2816</v>
      </c>
      <c r="C2248" t="s">
        <v>5884</v>
      </c>
      <c r="D2248" t="s">
        <v>2791</v>
      </c>
      <c r="E2248">
        <v>83.3</v>
      </c>
    </row>
    <row r="2249" spans="1:5" x14ac:dyDescent="0.2">
      <c r="A2249" t="s">
        <v>7200</v>
      </c>
      <c r="B2249" t="s">
        <v>2818</v>
      </c>
      <c r="C2249" t="s">
        <v>5884</v>
      </c>
      <c r="D2249" t="s">
        <v>2791</v>
      </c>
      <c r="E2249">
        <v>79.099999999999994</v>
      </c>
    </row>
    <row r="2250" spans="1:5" x14ac:dyDescent="0.2">
      <c r="A2250" t="s">
        <v>7201</v>
      </c>
      <c r="B2250" t="s">
        <v>2820</v>
      </c>
      <c r="C2250" t="s">
        <v>5884</v>
      </c>
      <c r="D2250" t="s">
        <v>2791</v>
      </c>
      <c r="E2250">
        <v>81.599999999999994</v>
      </c>
    </row>
    <row r="2251" spans="1:5" x14ac:dyDescent="0.2">
      <c r="A2251" t="s">
        <v>7202</v>
      </c>
      <c r="B2251" t="s">
        <v>2822</v>
      </c>
      <c r="C2251" t="s">
        <v>5884</v>
      </c>
      <c r="D2251" t="s">
        <v>2791</v>
      </c>
      <c r="E2251" t="s">
        <v>2823</v>
      </c>
    </row>
    <row r="2252" spans="1:5" x14ac:dyDescent="0.2">
      <c r="A2252" t="s">
        <v>7203</v>
      </c>
      <c r="B2252" t="s">
        <v>2825</v>
      </c>
      <c r="C2252" t="s">
        <v>5884</v>
      </c>
      <c r="D2252" t="s">
        <v>2791</v>
      </c>
      <c r="E2252">
        <v>47.1</v>
      </c>
    </row>
    <row r="2253" spans="1:5" x14ac:dyDescent="0.2">
      <c r="A2253" t="s">
        <v>7204</v>
      </c>
      <c r="B2253" t="s">
        <v>2786</v>
      </c>
      <c r="C2253" t="s">
        <v>5884</v>
      </c>
      <c r="D2253" t="s">
        <v>2791</v>
      </c>
      <c r="E2253">
        <v>90.9</v>
      </c>
    </row>
    <row r="2254" spans="1:5" x14ac:dyDescent="0.2">
      <c r="A2254" t="s">
        <v>7205</v>
      </c>
      <c r="B2254" t="s">
        <v>2787</v>
      </c>
      <c r="C2254" t="s">
        <v>5884</v>
      </c>
      <c r="D2254" t="s">
        <v>2791</v>
      </c>
      <c r="E2254">
        <v>84.2</v>
      </c>
    </row>
    <row r="2255" spans="1:5" x14ac:dyDescent="0.2">
      <c r="A2255" t="s">
        <v>7206</v>
      </c>
      <c r="B2255" t="s">
        <v>2829</v>
      </c>
      <c r="C2255" t="s">
        <v>5884</v>
      </c>
      <c r="D2255" t="s">
        <v>2791</v>
      </c>
      <c r="E2255">
        <v>44.8</v>
      </c>
    </row>
    <row r="2256" spans="1:5" x14ac:dyDescent="0.2">
      <c r="A2256" t="s">
        <v>7207</v>
      </c>
      <c r="B2256" t="s">
        <v>2831</v>
      </c>
      <c r="C2256" t="s">
        <v>5884</v>
      </c>
      <c r="D2256" t="s">
        <v>2791</v>
      </c>
      <c r="E2256">
        <v>71.8</v>
      </c>
    </row>
    <row r="2257" spans="1:5" x14ac:dyDescent="0.2">
      <c r="A2257" t="s">
        <v>7208</v>
      </c>
      <c r="B2257" t="s">
        <v>2833</v>
      </c>
      <c r="C2257" t="s">
        <v>5884</v>
      </c>
      <c r="D2257" t="s">
        <v>2791</v>
      </c>
      <c r="E2257">
        <v>91.3</v>
      </c>
    </row>
    <row r="2258" spans="1:5" x14ac:dyDescent="0.2">
      <c r="A2258" t="s">
        <v>7209</v>
      </c>
      <c r="B2258" t="s">
        <v>2835</v>
      </c>
      <c r="C2258" t="s">
        <v>5884</v>
      </c>
      <c r="D2258" t="s">
        <v>2791</v>
      </c>
      <c r="E2258">
        <v>93.2</v>
      </c>
    </row>
    <row r="2259" spans="1:5" x14ac:dyDescent="0.2">
      <c r="A2259" t="s">
        <v>7210</v>
      </c>
      <c r="B2259" t="s">
        <v>2789</v>
      </c>
      <c r="C2259" t="s">
        <v>5884</v>
      </c>
      <c r="D2259" t="s">
        <v>2791</v>
      </c>
      <c r="E2259">
        <v>73.900000000000006</v>
      </c>
    </row>
    <row r="2260" spans="1:5" x14ac:dyDescent="0.2">
      <c r="A2260" t="s">
        <v>7211</v>
      </c>
      <c r="B2260" t="s">
        <v>2838</v>
      </c>
      <c r="C2260" t="s">
        <v>5884</v>
      </c>
      <c r="D2260" t="s">
        <v>2791</v>
      </c>
      <c r="E2260">
        <v>75</v>
      </c>
    </row>
    <row r="2261" spans="1:5" x14ac:dyDescent="0.2">
      <c r="A2261" t="s">
        <v>7212</v>
      </c>
      <c r="B2261" t="s">
        <v>2840</v>
      </c>
      <c r="C2261" t="s">
        <v>5884</v>
      </c>
      <c r="D2261" t="s">
        <v>2791</v>
      </c>
      <c r="E2261">
        <v>75</v>
      </c>
    </row>
    <row r="2262" spans="1:5" x14ac:dyDescent="0.2">
      <c r="A2262" t="s">
        <v>4529</v>
      </c>
      <c r="B2262" t="s">
        <v>2780</v>
      </c>
      <c r="C2262" t="s">
        <v>5884</v>
      </c>
      <c r="D2262" t="s">
        <v>2792</v>
      </c>
      <c r="E2262">
        <v>80.3</v>
      </c>
    </row>
    <row r="2263" spans="1:5" x14ac:dyDescent="0.2">
      <c r="A2263" t="s">
        <v>4530</v>
      </c>
      <c r="B2263" t="s">
        <v>2794</v>
      </c>
      <c r="C2263" t="s">
        <v>5884</v>
      </c>
      <c r="D2263" t="s">
        <v>2792</v>
      </c>
      <c r="E2263">
        <v>78.28343313373253</v>
      </c>
    </row>
    <row r="2264" spans="1:5" x14ac:dyDescent="0.2">
      <c r="A2264" t="s">
        <v>4531</v>
      </c>
      <c r="B2264" t="s">
        <v>2785</v>
      </c>
      <c r="C2264" t="s">
        <v>5884</v>
      </c>
      <c r="D2264" t="s">
        <v>2792</v>
      </c>
      <c r="E2264">
        <v>98.2</v>
      </c>
    </row>
    <row r="2265" spans="1:5" x14ac:dyDescent="0.2">
      <c r="A2265" t="s">
        <v>4532</v>
      </c>
      <c r="B2265" t="s">
        <v>2811</v>
      </c>
      <c r="C2265" t="s">
        <v>5884</v>
      </c>
      <c r="D2265" t="s">
        <v>2792</v>
      </c>
      <c r="E2265">
        <v>63.6</v>
      </c>
    </row>
    <row r="2266" spans="1:5" x14ac:dyDescent="0.2">
      <c r="A2266" t="s">
        <v>4533</v>
      </c>
      <c r="B2266" t="s">
        <v>2788</v>
      </c>
      <c r="C2266" t="s">
        <v>5884</v>
      </c>
      <c r="D2266" t="s">
        <v>2792</v>
      </c>
      <c r="E2266">
        <v>85.7</v>
      </c>
    </row>
    <row r="2267" spans="1:5" x14ac:dyDescent="0.2">
      <c r="A2267" t="s">
        <v>4534</v>
      </c>
      <c r="B2267" t="s">
        <v>2814</v>
      </c>
      <c r="C2267" t="s">
        <v>5884</v>
      </c>
      <c r="D2267" t="s">
        <v>2792</v>
      </c>
      <c r="E2267">
        <v>81</v>
      </c>
    </row>
    <row r="2268" spans="1:5" x14ac:dyDescent="0.2">
      <c r="A2268" t="s">
        <v>4535</v>
      </c>
      <c r="B2268" t="s">
        <v>2816</v>
      </c>
      <c r="C2268" t="s">
        <v>5884</v>
      </c>
      <c r="D2268" t="s">
        <v>2792</v>
      </c>
      <c r="E2268">
        <v>48.3</v>
      </c>
    </row>
    <row r="2269" spans="1:5" x14ac:dyDescent="0.2">
      <c r="A2269" t="s">
        <v>4536</v>
      </c>
      <c r="B2269" t="s">
        <v>2818</v>
      </c>
      <c r="C2269" t="s">
        <v>5884</v>
      </c>
      <c r="D2269" t="s">
        <v>2792</v>
      </c>
      <c r="E2269">
        <v>85.7</v>
      </c>
    </row>
    <row r="2270" spans="1:5" x14ac:dyDescent="0.2">
      <c r="A2270" t="s">
        <v>4537</v>
      </c>
      <c r="B2270" t="s">
        <v>2820</v>
      </c>
      <c r="C2270" t="s">
        <v>5884</v>
      </c>
      <c r="D2270" t="s">
        <v>2792</v>
      </c>
      <c r="E2270">
        <v>84</v>
      </c>
    </row>
    <row r="2271" spans="1:5" x14ac:dyDescent="0.2">
      <c r="A2271" t="s">
        <v>4538</v>
      </c>
      <c r="B2271" t="s">
        <v>2822</v>
      </c>
      <c r="C2271" t="s">
        <v>5884</v>
      </c>
      <c r="D2271" t="s">
        <v>2792</v>
      </c>
      <c r="E2271" t="s">
        <v>2823</v>
      </c>
    </row>
    <row r="2272" spans="1:5" x14ac:dyDescent="0.2">
      <c r="A2272" t="s">
        <v>4539</v>
      </c>
      <c r="B2272" t="s">
        <v>2825</v>
      </c>
      <c r="C2272" t="s">
        <v>5884</v>
      </c>
      <c r="D2272" t="s">
        <v>2792</v>
      </c>
      <c r="E2272">
        <v>52.6</v>
      </c>
    </row>
    <row r="2273" spans="1:5" x14ac:dyDescent="0.2">
      <c r="A2273" t="s">
        <v>4540</v>
      </c>
      <c r="B2273" t="s">
        <v>2786</v>
      </c>
      <c r="C2273" t="s">
        <v>5884</v>
      </c>
      <c r="D2273" t="s">
        <v>2792</v>
      </c>
      <c r="E2273">
        <v>90</v>
      </c>
    </row>
    <row r="2274" spans="1:5" x14ac:dyDescent="0.2">
      <c r="A2274" t="s">
        <v>4541</v>
      </c>
      <c r="B2274" t="s">
        <v>2787</v>
      </c>
      <c r="C2274" t="s">
        <v>5884</v>
      </c>
      <c r="D2274" t="s">
        <v>2792</v>
      </c>
      <c r="E2274">
        <v>95.7</v>
      </c>
    </row>
    <row r="2275" spans="1:5" x14ac:dyDescent="0.2">
      <c r="A2275" t="s">
        <v>4542</v>
      </c>
      <c r="B2275" t="s">
        <v>2829</v>
      </c>
      <c r="C2275" t="s">
        <v>5884</v>
      </c>
      <c r="D2275" t="s">
        <v>2792</v>
      </c>
      <c r="E2275">
        <v>75.7</v>
      </c>
    </row>
    <row r="2276" spans="1:5" x14ac:dyDescent="0.2">
      <c r="A2276" t="s">
        <v>4543</v>
      </c>
      <c r="B2276" t="s">
        <v>2831</v>
      </c>
      <c r="C2276" t="s">
        <v>5884</v>
      </c>
      <c r="D2276" t="s">
        <v>2792</v>
      </c>
      <c r="E2276">
        <v>73.7</v>
      </c>
    </row>
    <row r="2277" spans="1:5" x14ac:dyDescent="0.2">
      <c r="A2277" t="s">
        <v>4544</v>
      </c>
      <c r="B2277" t="s">
        <v>2833</v>
      </c>
      <c r="C2277" t="s">
        <v>5884</v>
      </c>
      <c r="D2277" t="s">
        <v>2792</v>
      </c>
      <c r="E2277">
        <v>81.400000000000006</v>
      </c>
    </row>
    <row r="2278" spans="1:5" x14ac:dyDescent="0.2">
      <c r="A2278" t="s">
        <v>4545</v>
      </c>
      <c r="B2278" t="s">
        <v>2835</v>
      </c>
      <c r="C2278" t="s">
        <v>5884</v>
      </c>
      <c r="D2278" t="s">
        <v>2792</v>
      </c>
      <c r="E2278">
        <v>94.6</v>
      </c>
    </row>
    <row r="2279" spans="1:5" x14ac:dyDescent="0.2">
      <c r="A2279" t="s">
        <v>4546</v>
      </c>
      <c r="B2279" t="s">
        <v>2789</v>
      </c>
      <c r="C2279" t="s">
        <v>5884</v>
      </c>
      <c r="D2279" t="s">
        <v>2792</v>
      </c>
      <c r="E2279">
        <v>69.7</v>
      </c>
    </row>
    <row r="2280" spans="1:5" x14ac:dyDescent="0.2">
      <c r="A2280" t="s">
        <v>4547</v>
      </c>
      <c r="B2280" t="s">
        <v>2838</v>
      </c>
      <c r="C2280" t="s">
        <v>5884</v>
      </c>
      <c r="D2280" t="s">
        <v>2792</v>
      </c>
      <c r="E2280">
        <v>87.1</v>
      </c>
    </row>
    <row r="2281" spans="1:5" x14ac:dyDescent="0.2">
      <c r="A2281" t="s">
        <v>4548</v>
      </c>
      <c r="B2281" t="s">
        <v>2840</v>
      </c>
      <c r="C2281" t="s">
        <v>5884</v>
      </c>
      <c r="D2281" t="s">
        <v>2792</v>
      </c>
      <c r="E2281">
        <v>70.599999999999994</v>
      </c>
    </row>
    <row r="2282" spans="1:5" x14ac:dyDescent="0.2">
      <c r="A2282" t="s">
        <v>5904</v>
      </c>
      <c r="B2282" t="s">
        <v>2780</v>
      </c>
      <c r="C2282" t="s">
        <v>5905</v>
      </c>
      <c r="D2282" t="s">
        <v>2793</v>
      </c>
      <c r="E2282">
        <v>1.0451388888888888</v>
      </c>
    </row>
    <row r="2283" spans="1:5" x14ac:dyDescent="0.2">
      <c r="A2283" t="s">
        <v>5906</v>
      </c>
      <c r="B2283" t="s">
        <v>2794</v>
      </c>
      <c r="C2283" t="s">
        <v>5905</v>
      </c>
      <c r="D2283" t="s">
        <v>2793</v>
      </c>
      <c r="E2283">
        <v>1.3014338266031269</v>
      </c>
    </row>
    <row r="2284" spans="1:5" x14ac:dyDescent="0.2">
      <c r="A2284" t="s">
        <v>5907</v>
      </c>
      <c r="B2284" t="s">
        <v>2785</v>
      </c>
      <c r="C2284" t="s">
        <v>5905</v>
      </c>
      <c r="D2284" t="s">
        <v>2793</v>
      </c>
      <c r="E2284">
        <v>0.66249999999999998</v>
      </c>
    </row>
    <row r="2285" spans="1:5" x14ac:dyDescent="0.2">
      <c r="A2285" t="s">
        <v>5908</v>
      </c>
      <c r="B2285" t="s">
        <v>2811</v>
      </c>
      <c r="C2285" t="s">
        <v>5905</v>
      </c>
      <c r="D2285" t="s">
        <v>2793</v>
      </c>
      <c r="E2285">
        <v>2.1104166666666666</v>
      </c>
    </row>
    <row r="2286" spans="1:5" x14ac:dyDescent="0.2">
      <c r="A2286" t="s">
        <v>5909</v>
      </c>
      <c r="B2286" t="s">
        <v>2788</v>
      </c>
      <c r="C2286" t="s">
        <v>5905</v>
      </c>
      <c r="D2286" t="s">
        <v>2793</v>
      </c>
      <c r="E2286">
        <v>0.99791666666666667</v>
      </c>
    </row>
    <row r="2287" spans="1:5" x14ac:dyDescent="0.2">
      <c r="A2287" t="s">
        <v>5910</v>
      </c>
      <c r="B2287" t="s">
        <v>2814</v>
      </c>
      <c r="C2287" t="s">
        <v>5905</v>
      </c>
      <c r="D2287" t="s">
        <v>2793</v>
      </c>
      <c r="E2287">
        <v>1.8576388888888891</v>
      </c>
    </row>
    <row r="2288" spans="1:5" x14ac:dyDescent="0.2">
      <c r="A2288" t="s">
        <v>5911</v>
      </c>
      <c r="B2288" t="s">
        <v>2816</v>
      </c>
      <c r="C2288" t="s">
        <v>5905</v>
      </c>
      <c r="D2288" t="s">
        <v>2793</v>
      </c>
      <c r="E2288">
        <v>0.95416666666666661</v>
      </c>
    </row>
    <row r="2289" spans="1:5" x14ac:dyDescent="0.2">
      <c r="A2289" t="s">
        <v>5912</v>
      </c>
      <c r="B2289" t="s">
        <v>2818</v>
      </c>
      <c r="C2289" t="s">
        <v>5905</v>
      </c>
      <c r="D2289" t="s">
        <v>2793</v>
      </c>
      <c r="E2289">
        <v>0.94270833333333337</v>
      </c>
    </row>
    <row r="2290" spans="1:5" x14ac:dyDescent="0.2">
      <c r="A2290" t="s">
        <v>5913</v>
      </c>
      <c r="B2290" t="s">
        <v>2820</v>
      </c>
      <c r="C2290" t="s">
        <v>5905</v>
      </c>
      <c r="D2290" t="s">
        <v>2793</v>
      </c>
      <c r="E2290">
        <v>1.2600694444444445</v>
      </c>
    </row>
    <row r="2291" spans="1:5" x14ac:dyDescent="0.2">
      <c r="A2291" t="s">
        <v>5914</v>
      </c>
      <c r="B2291" t="s">
        <v>2822</v>
      </c>
      <c r="C2291" t="s">
        <v>5905</v>
      </c>
      <c r="D2291" t="s">
        <v>2793</v>
      </c>
    </row>
    <row r="2292" spans="1:5" x14ac:dyDescent="0.2">
      <c r="A2292" t="s">
        <v>5915</v>
      </c>
      <c r="B2292" t="s">
        <v>2825</v>
      </c>
      <c r="C2292" t="s">
        <v>5905</v>
      </c>
      <c r="D2292" t="s">
        <v>2793</v>
      </c>
      <c r="E2292">
        <v>1.940625</v>
      </c>
    </row>
    <row r="2293" spans="1:5" x14ac:dyDescent="0.2">
      <c r="A2293" t="s">
        <v>5916</v>
      </c>
      <c r="B2293" t="s">
        <v>2786</v>
      </c>
      <c r="C2293" t="s">
        <v>5905</v>
      </c>
      <c r="D2293" t="s">
        <v>2793</v>
      </c>
      <c r="E2293">
        <v>1.1138888888888889</v>
      </c>
    </row>
    <row r="2294" spans="1:5" x14ac:dyDescent="0.2">
      <c r="A2294" t="s">
        <v>5917</v>
      </c>
      <c r="B2294" t="s">
        <v>2787</v>
      </c>
      <c r="C2294" t="s">
        <v>5905</v>
      </c>
      <c r="D2294" t="s">
        <v>2793</v>
      </c>
      <c r="E2294">
        <v>1.0722222222222222</v>
      </c>
    </row>
    <row r="2295" spans="1:5" x14ac:dyDescent="0.2">
      <c r="A2295" t="s">
        <v>5918</v>
      </c>
      <c r="B2295" t="s">
        <v>2829</v>
      </c>
      <c r="C2295" t="s">
        <v>5905</v>
      </c>
      <c r="D2295" t="s">
        <v>2793</v>
      </c>
      <c r="E2295">
        <v>0.92847222222222225</v>
      </c>
    </row>
    <row r="2296" spans="1:5" x14ac:dyDescent="0.2">
      <c r="A2296" t="s">
        <v>5919</v>
      </c>
      <c r="B2296" t="s">
        <v>2831</v>
      </c>
      <c r="C2296" t="s">
        <v>5905</v>
      </c>
      <c r="D2296" t="s">
        <v>2793</v>
      </c>
      <c r="E2296">
        <v>1.21875</v>
      </c>
    </row>
    <row r="2297" spans="1:5" x14ac:dyDescent="0.2">
      <c r="A2297" t="s">
        <v>5920</v>
      </c>
      <c r="B2297" t="s">
        <v>2833</v>
      </c>
      <c r="C2297" t="s">
        <v>5905</v>
      </c>
      <c r="D2297" t="s">
        <v>2793</v>
      </c>
      <c r="E2297">
        <v>1.5562499999999999</v>
      </c>
    </row>
    <row r="2298" spans="1:5" x14ac:dyDescent="0.2">
      <c r="A2298" t="s">
        <v>5921</v>
      </c>
      <c r="B2298" t="s">
        <v>2835</v>
      </c>
      <c r="C2298" t="s">
        <v>5905</v>
      </c>
      <c r="D2298" t="s">
        <v>2793</v>
      </c>
      <c r="E2298">
        <v>1.1076388888888888</v>
      </c>
    </row>
    <row r="2299" spans="1:5" x14ac:dyDescent="0.2">
      <c r="A2299" t="s">
        <v>5922</v>
      </c>
      <c r="B2299" t="s">
        <v>2789</v>
      </c>
      <c r="C2299" t="s">
        <v>5905</v>
      </c>
      <c r="D2299" t="s">
        <v>2793</v>
      </c>
      <c r="E2299">
        <v>0.99652777777777779</v>
      </c>
    </row>
    <row r="2300" spans="1:5" x14ac:dyDescent="0.2">
      <c r="A2300" t="s">
        <v>5923</v>
      </c>
      <c r="B2300" t="s">
        <v>2838</v>
      </c>
      <c r="C2300" t="s">
        <v>5905</v>
      </c>
      <c r="D2300" t="s">
        <v>2793</v>
      </c>
      <c r="E2300">
        <v>1.9336805555555554</v>
      </c>
    </row>
    <row r="2301" spans="1:5" x14ac:dyDescent="0.2">
      <c r="A2301" t="s">
        <v>5924</v>
      </c>
      <c r="B2301" t="s">
        <v>2840</v>
      </c>
      <c r="C2301" t="s">
        <v>5905</v>
      </c>
      <c r="D2301" t="s">
        <v>2793</v>
      </c>
      <c r="E2301">
        <v>1.40625</v>
      </c>
    </row>
    <row r="2302" spans="1:5" x14ac:dyDescent="0.2">
      <c r="A2302" t="s">
        <v>7213</v>
      </c>
      <c r="B2302" t="s">
        <v>2780</v>
      </c>
      <c r="C2302" t="s">
        <v>5905</v>
      </c>
      <c r="D2302" t="s">
        <v>2791</v>
      </c>
      <c r="E2302">
        <v>1.0618055555555557</v>
      </c>
    </row>
    <row r="2303" spans="1:5" x14ac:dyDescent="0.2">
      <c r="A2303" t="s">
        <v>7214</v>
      </c>
      <c r="B2303" t="s">
        <v>2794</v>
      </c>
      <c r="C2303" t="s">
        <v>5905</v>
      </c>
      <c r="D2303" t="s">
        <v>2791</v>
      </c>
      <c r="E2303">
        <v>1.1354166666666667</v>
      </c>
    </row>
    <row r="2304" spans="1:5" x14ac:dyDescent="0.2">
      <c r="A2304" t="s">
        <v>7215</v>
      </c>
      <c r="B2304" t="s">
        <v>2785</v>
      </c>
      <c r="C2304" t="s">
        <v>5905</v>
      </c>
      <c r="D2304" t="s">
        <v>2791</v>
      </c>
      <c r="E2304">
        <v>0.78333333333333333</v>
      </c>
    </row>
    <row r="2305" spans="1:5" x14ac:dyDescent="0.2">
      <c r="A2305" t="s">
        <v>7216</v>
      </c>
      <c r="B2305" t="s">
        <v>2811</v>
      </c>
      <c r="C2305" t="s">
        <v>5905</v>
      </c>
      <c r="D2305" t="s">
        <v>2791</v>
      </c>
      <c r="E2305">
        <v>1.6798611111111112</v>
      </c>
    </row>
    <row r="2306" spans="1:5" x14ac:dyDescent="0.2">
      <c r="A2306" t="s">
        <v>7217</v>
      </c>
      <c r="B2306" t="s">
        <v>2788</v>
      </c>
      <c r="C2306" t="s">
        <v>5905</v>
      </c>
      <c r="D2306" t="s">
        <v>2791</v>
      </c>
      <c r="E2306">
        <v>1.2201388888888889</v>
      </c>
    </row>
    <row r="2307" spans="1:5" x14ac:dyDescent="0.2">
      <c r="A2307" t="s">
        <v>7218</v>
      </c>
      <c r="B2307" t="s">
        <v>2814</v>
      </c>
      <c r="C2307" t="s">
        <v>5905</v>
      </c>
      <c r="D2307" t="s">
        <v>2791</v>
      </c>
      <c r="E2307">
        <v>1.0805555555555555</v>
      </c>
    </row>
    <row r="2308" spans="1:5" x14ac:dyDescent="0.2">
      <c r="A2308" t="s">
        <v>7219</v>
      </c>
      <c r="B2308" t="s">
        <v>2816</v>
      </c>
      <c r="C2308" t="s">
        <v>5905</v>
      </c>
      <c r="D2308" t="s">
        <v>2791</v>
      </c>
      <c r="E2308">
        <v>1.4777777777777779</v>
      </c>
    </row>
    <row r="2309" spans="1:5" x14ac:dyDescent="0.2">
      <c r="A2309" t="s">
        <v>7220</v>
      </c>
      <c r="B2309" t="s">
        <v>2818</v>
      </c>
      <c r="C2309" t="s">
        <v>5905</v>
      </c>
      <c r="D2309" t="s">
        <v>2791</v>
      </c>
      <c r="E2309">
        <v>1.01875</v>
      </c>
    </row>
    <row r="2310" spans="1:5" x14ac:dyDescent="0.2">
      <c r="A2310" t="s">
        <v>7221</v>
      </c>
      <c r="B2310" t="s">
        <v>2820</v>
      </c>
      <c r="C2310" t="s">
        <v>5905</v>
      </c>
      <c r="D2310" t="s">
        <v>2791</v>
      </c>
      <c r="E2310">
        <v>1.2243055555555555</v>
      </c>
    </row>
    <row r="2311" spans="1:5" x14ac:dyDescent="0.2">
      <c r="A2311" t="s">
        <v>7222</v>
      </c>
      <c r="B2311" t="s">
        <v>2822</v>
      </c>
      <c r="C2311" t="s">
        <v>5905</v>
      </c>
      <c r="D2311" t="s">
        <v>2791</v>
      </c>
      <c r="E2311" t="s">
        <v>2823</v>
      </c>
    </row>
    <row r="2312" spans="1:5" x14ac:dyDescent="0.2">
      <c r="A2312" t="s">
        <v>7223</v>
      </c>
      <c r="B2312" t="s">
        <v>2825</v>
      </c>
      <c r="C2312" t="s">
        <v>5905</v>
      </c>
      <c r="D2312" t="s">
        <v>2791</v>
      </c>
      <c r="E2312">
        <v>0.89861111111111114</v>
      </c>
    </row>
    <row r="2313" spans="1:5" x14ac:dyDescent="0.2">
      <c r="A2313" t="s">
        <v>7224</v>
      </c>
      <c r="B2313" t="s">
        <v>2786</v>
      </c>
      <c r="C2313" t="s">
        <v>5905</v>
      </c>
      <c r="D2313" t="s">
        <v>2791</v>
      </c>
      <c r="E2313">
        <v>0.9243055555555556</v>
      </c>
    </row>
    <row r="2314" spans="1:5" x14ac:dyDescent="0.2">
      <c r="A2314" t="s">
        <v>7225</v>
      </c>
      <c r="B2314" t="s">
        <v>2787</v>
      </c>
      <c r="C2314" t="s">
        <v>5905</v>
      </c>
      <c r="D2314" t="s">
        <v>2791</v>
      </c>
      <c r="E2314">
        <v>1.0979166666666667</v>
      </c>
    </row>
    <row r="2315" spans="1:5" x14ac:dyDescent="0.2">
      <c r="A2315" t="s">
        <v>7226</v>
      </c>
      <c r="B2315" t="s">
        <v>2829</v>
      </c>
      <c r="C2315" t="s">
        <v>5905</v>
      </c>
      <c r="D2315" t="s">
        <v>2791</v>
      </c>
      <c r="E2315">
        <v>1.0868055555555556</v>
      </c>
    </row>
    <row r="2316" spans="1:5" x14ac:dyDescent="0.2">
      <c r="A2316" t="s">
        <v>7227</v>
      </c>
      <c r="B2316" t="s">
        <v>2831</v>
      </c>
      <c r="C2316" t="s">
        <v>5905</v>
      </c>
      <c r="D2316" t="s">
        <v>2791</v>
      </c>
      <c r="E2316">
        <v>1.0145833333333334</v>
      </c>
    </row>
    <row r="2317" spans="1:5" x14ac:dyDescent="0.2">
      <c r="A2317" t="s">
        <v>7228</v>
      </c>
      <c r="B2317" t="s">
        <v>2833</v>
      </c>
      <c r="C2317" t="s">
        <v>5905</v>
      </c>
      <c r="D2317" t="s">
        <v>2791</v>
      </c>
      <c r="E2317">
        <v>1.1270833333333334</v>
      </c>
    </row>
    <row r="2318" spans="1:5" x14ac:dyDescent="0.2">
      <c r="A2318" t="s">
        <v>7229</v>
      </c>
      <c r="B2318" t="s">
        <v>2835</v>
      </c>
      <c r="C2318" t="s">
        <v>5905</v>
      </c>
      <c r="D2318" t="s">
        <v>2791</v>
      </c>
      <c r="E2318">
        <v>1.6354166666666667</v>
      </c>
    </row>
    <row r="2319" spans="1:5" x14ac:dyDescent="0.2">
      <c r="A2319" t="s">
        <v>7230</v>
      </c>
      <c r="B2319" t="s">
        <v>2789</v>
      </c>
      <c r="C2319" t="s">
        <v>5905</v>
      </c>
      <c r="D2319" t="s">
        <v>2791</v>
      </c>
      <c r="E2319">
        <v>1.1388888888888888</v>
      </c>
    </row>
    <row r="2320" spans="1:5" x14ac:dyDescent="0.2">
      <c r="A2320" t="s">
        <v>7231</v>
      </c>
      <c r="B2320" t="s">
        <v>2838</v>
      </c>
      <c r="C2320" t="s">
        <v>5905</v>
      </c>
      <c r="D2320" t="s">
        <v>2791</v>
      </c>
      <c r="E2320">
        <v>1.35625</v>
      </c>
    </row>
    <row r="2321" spans="1:5" x14ac:dyDescent="0.2">
      <c r="A2321" t="s">
        <v>7232</v>
      </c>
      <c r="B2321" t="s">
        <v>2840</v>
      </c>
      <c r="C2321" t="s">
        <v>5905</v>
      </c>
      <c r="D2321" t="s">
        <v>2791</v>
      </c>
      <c r="E2321">
        <v>0.96666666666666667</v>
      </c>
    </row>
    <row r="2322" spans="1:5" x14ac:dyDescent="0.2">
      <c r="A2322" t="s">
        <v>4549</v>
      </c>
      <c r="B2322" t="s">
        <v>2780</v>
      </c>
      <c r="C2322" t="s">
        <v>5905</v>
      </c>
      <c r="D2322" t="s">
        <v>2792</v>
      </c>
      <c r="E2322">
        <v>1.0527777777777778</v>
      </c>
    </row>
    <row r="2323" spans="1:5" x14ac:dyDescent="0.2">
      <c r="A2323" t="s">
        <v>4550</v>
      </c>
      <c r="B2323" t="s">
        <v>2794</v>
      </c>
      <c r="C2323" t="s">
        <v>5905</v>
      </c>
      <c r="D2323" t="s">
        <v>2792</v>
      </c>
      <c r="E2323">
        <v>1.1618055555555555</v>
      </c>
    </row>
    <row r="2324" spans="1:5" x14ac:dyDescent="0.2">
      <c r="A2324" t="s">
        <v>4551</v>
      </c>
      <c r="B2324" t="s">
        <v>2785</v>
      </c>
      <c r="C2324" t="s">
        <v>5905</v>
      </c>
      <c r="D2324" t="s">
        <v>2792</v>
      </c>
      <c r="E2324">
        <v>1.0020833333333334</v>
      </c>
    </row>
    <row r="2325" spans="1:5" x14ac:dyDescent="0.2">
      <c r="A2325" t="s">
        <v>4552</v>
      </c>
      <c r="B2325" t="s">
        <v>2811</v>
      </c>
      <c r="C2325" t="s">
        <v>5905</v>
      </c>
      <c r="D2325" t="s">
        <v>2792</v>
      </c>
      <c r="E2325">
        <v>0.9555555555555556</v>
      </c>
    </row>
    <row r="2326" spans="1:5" x14ac:dyDescent="0.2">
      <c r="A2326" t="s">
        <v>4553</v>
      </c>
      <c r="B2326" t="s">
        <v>2788</v>
      </c>
      <c r="C2326" t="s">
        <v>5905</v>
      </c>
      <c r="D2326" t="s">
        <v>2792</v>
      </c>
      <c r="E2326">
        <v>1.1048611111111111</v>
      </c>
    </row>
    <row r="2327" spans="1:5" x14ac:dyDescent="0.2">
      <c r="A2327" t="s">
        <v>4554</v>
      </c>
      <c r="B2327" t="s">
        <v>2814</v>
      </c>
      <c r="C2327" t="s">
        <v>5905</v>
      </c>
      <c r="D2327" t="s">
        <v>2792</v>
      </c>
      <c r="E2327">
        <v>1.7104166666666665</v>
      </c>
    </row>
    <row r="2328" spans="1:5" x14ac:dyDescent="0.2">
      <c r="A2328" t="s">
        <v>4555</v>
      </c>
      <c r="B2328" t="s">
        <v>2816</v>
      </c>
      <c r="C2328" t="s">
        <v>5905</v>
      </c>
      <c r="D2328" t="s">
        <v>2792</v>
      </c>
      <c r="E2328">
        <v>1.2972222222222223</v>
      </c>
    </row>
    <row r="2329" spans="1:5" x14ac:dyDescent="0.2">
      <c r="A2329" t="s">
        <v>4556</v>
      </c>
      <c r="B2329" t="s">
        <v>2818</v>
      </c>
      <c r="C2329" t="s">
        <v>5905</v>
      </c>
      <c r="D2329" t="s">
        <v>2792</v>
      </c>
      <c r="E2329">
        <v>0.85069444444444453</v>
      </c>
    </row>
    <row r="2330" spans="1:5" x14ac:dyDescent="0.2">
      <c r="A2330" t="s">
        <v>4557</v>
      </c>
      <c r="B2330" t="s">
        <v>2820</v>
      </c>
      <c r="C2330" t="s">
        <v>5905</v>
      </c>
      <c r="D2330" t="s">
        <v>2792</v>
      </c>
      <c r="E2330">
        <v>0.9194444444444444</v>
      </c>
    </row>
    <row r="2331" spans="1:5" x14ac:dyDescent="0.2">
      <c r="A2331" t="s">
        <v>4558</v>
      </c>
      <c r="B2331" t="s">
        <v>2822</v>
      </c>
      <c r="C2331" t="s">
        <v>5905</v>
      </c>
      <c r="D2331" t="s">
        <v>2792</v>
      </c>
      <c r="E2331" t="s">
        <v>2823</v>
      </c>
    </row>
    <row r="2332" spans="1:5" x14ac:dyDescent="0.2">
      <c r="A2332" t="s">
        <v>4559</v>
      </c>
      <c r="B2332" t="s">
        <v>2825</v>
      </c>
      <c r="C2332" t="s">
        <v>5905</v>
      </c>
      <c r="D2332" t="s">
        <v>2792</v>
      </c>
      <c r="E2332">
        <v>1.1083333333333334</v>
      </c>
    </row>
    <row r="2333" spans="1:5" x14ac:dyDescent="0.2">
      <c r="A2333" t="s">
        <v>4560</v>
      </c>
      <c r="B2333" t="s">
        <v>2786</v>
      </c>
      <c r="C2333" t="s">
        <v>5905</v>
      </c>
      <c r="D2333" t="s">
        <v>2792</v>
      </c>
      <c r="E2333">
        <v>0.90763888888888899</v>
      </c>
    </row>
    <row r="2334" spans="1:5" x14ac:dyDescent="0.2">
      <c r="A2334" t="s">
        <v>4561</v>
      </c>
      <c r="B2334" t="s">
        <v>2787</v>
      </c>
      <c r="C2334" t="s">
        <v>5905</v>
      </c>
      <c r="D2334" t="s">
        <v>2792</v>
      </c>
      <c r="E2334">
        <v>1.054861111111111</v>
      </c>
    </row>
    <row r="2335" spans="1:5" x14ac:dyDescent="0.2">
      <c r="A2335" t="s">
        <v>4562</v>
      </c>
      <c r="B2335" t="s">
        <v>2829</v>
      </c>
      <c r="C2335" t="s">
        <v>5905</v>
      </c>
      <c r="D2335" t="s">
        <v>2792</v>
      </c>
      <c r="E2335">
        <v>1.4743055555555555</v>
      </c>
    </row>
    <row r="2336" spans="1:5" x14ac:dyDescent="0.2">
      <c r="A2336" t="s">
        <v>4563</v>
      </c>
      <c r="B2336" t="s">
        <v>2831</v>
      </c>
      <c r="C2336" t="s">
        <v>5905</v>
      </c>
      <c r="D2336" t="s">
        <v>2792</v>
      </c>
      <c r="E2336">
        <v>1.809722222222222</v>
      </c>
    </row>
    <row r="2337" spans="1:5" x14ac:dyDescent="0.2">
      <c r="A2337" t="s">
        <v>4564</v>
      </c>
      <c r="B2337" t="s">
        <v>2833</v>
      </c>
      <c r="C2337" t="s">
        <v>5905</v>
      </c>
      <c r="D2337" t="s">
        <v>2792</v>
      </c>
      <c r="E2337">
        <v>1.0479166666666666</v>
      </c>
    </row>
    <row r="2338" spans="1:5" x14ac:dyDescent="0.2">
      <c r="A2338" t="s">
        <v>4565</v>
      </c>
      <c r="B2338" t="s">
        <v>2835</v>
      </c>
      <c r="C2338" t="s">
        <v>5905</v>
      </c>
      <c r="D2338" t="s">
        <v>2792</v>
      </c>
      <c r="E2338">
        <v>0.93958333333333333</v>
      </c>
    </row>
    <row r="2339" spans="1:5" x14ac:dyDescent="0.2">
      <c r="A2339" t="s">
        <v>4566</v>
      </c>
      <c r="B2339" t="s">
        <v>2789</v>
      </c>
      <c r="C2339" t="s">
        <v>5905</v>
      </c>
      <c r="D2339" t="s">
        <v>2792</v>
      </c>
      <c r="E2339">
        <v>1.1631944444444444</v>
      </c>
    </row>
    <row r="2340" spans="1:5" x14ac:dyDescent="0.2">
      <c r="A2340" t="s">
        <v>4567</v>
      </c>
      <c r="B2340" t="s">
        <v>2838</v>
      </c>
      <c r="C2340" t="s">
        <v>5905</v>
      </c>
      <c r="D2340" t="s">
        <v>2792</v>
      </c>
      <c r="E2340">
        <v>1.2555555555555555</v>
      </c>
    </row>
    <row r="2341" spans="1:5" x14ac:dyDescent="0.2">
      <c r="A2341" t="s">
        <v>4568</v>
      </c>
      <c r="B2341" t="s">
        <v>2840</v>
      </c>
      <c r="C2341" t="s">
        <v>5905</v>
      </c>
      <c r="D2341" t="s">
        <v>2792</v>
      </c>
      <c r="E2341">
        <v>1.2548611111111112</v>
      </c>
    </row>
    <row r="2342" spans="1:5" x14ac:dyDescent="0.2">
      <c r="A2342" t="s">
        <v>5946</v>
      </c>
      <c r="B2342" t="s">
        <v>2780</v>
      </c>
      <c r="C2342" t="s">
        <v>5947</v>
      </c>
      <c r="D2342" t="s">
        <v>2793</v>
      </c>
      <c r="E2342">
        <v>58.5</v>
      </c>
    </row>
    <row r="2343" spans="1:5" x14ac:dyDescent="0.2">
      <c r="A2343" t="s">
        <v>5948</v>
      </c>
      <c r="B2343" t="s">
        <v>2794</v>
      </c>
      <c r="C2343" t="s">
        <v>5947</v>
      </c>
      <c r="D2343" t="s">
        <v>2793</v>
      </c>
      <c r="E2343">
        <v>68.949568552253112</v>
      </c>
    </row>
    <row r="2344" spans="1:5" x14ac:dyDescent="0.2">
      <c r="A2344" t="s">
        <v>5949</v>
      </c>
      <c r="B2344" t="s">
        <v>2785</v>
      </c>
      <c r="C2344" t="s">
        <v>5947</v>
      </c>
      <c r="D2344" t="s">
        <v>2793</v>
      </c>
      <c r="E2344">
        <v>100</v>
      </c>
    </row>
    <row r="2345" spans="1:5" x14ac:dyDescent="0.2">
      <c r="A2345" t="s">
        <v>5950</v>
      </c>
      <c r="B2345" t="s">
        <v>2811</v>
      </c>
      <c r="C2345" t="s">
        <v>5947</v>
      </c>
      <c r="D2345" t="s">
        <v>2793</v>
      </c>
      <c r="E2345">
        <v>63.6</v>
      </c>
    </row>
    <row r="2346" spans="1:5" x14ac:dyDescent="0.2">
      <c r="A2346" t="s">
        <v>5951</v>
      </c>
      <c r="B2346" t="s">
        <v>2788</v>
      </c>
      <c r="C2346" t="s">
        <v>5947</v>
      </c>
      <c r="D2346" t="s">
        <v>2793</v>
      </c>
      <c r="E2346">
        <v>62.5</v>
      </c>
    </row>
    <row r="2347" spans="1:5" x14ac:dyDescent="0.2">
      <c r="A2347" t="s">
        <v>5952</v>
      </c>
      <c r="B2347" t="s">
        <v>2814</v>
      </c>
      <c r="C2347" t="s">
        <v>5947</v>
      </c>
      <c r="D2347" t="s">
        <v>2793</v>
      </c>
      <c r="E2347">
        <v>59.1</v>
      </c>
    </row>
    <row r="2348" spans="1:5" x14ac:dyDescent="0.2">
      <c r="A2348" t="s">
        <v>5953</v>
      </c>
      <c r="B2348" t="s">
        <v>2816</v>
      </c>
      <c r="C2348" t="s">
        <v>5947</v>
      </c>
      <c r="D2348" t="s">
        <v>2793</v>
      </c>
      <c r="E2348">
        <v>73.7</v>
      </c>
    </row>
    <row r="2349" spans="1:5" x14ac:dyDescent="0.2">
      <c r="A2349" t="s">
        <v>5954</v>
      </c>
      <c r="B2349" t="s">
        <v>2818</v>
      </c>
      <c r="C2349" t="s">
        <v>5947</v>
      </c>
      <c r="D2349" t="s">
        <v>2793</v>
      </c>
      <c r="E2349">
        <v>62.5</v>
      </c>
    </row>
    <row r="2350" spans="1:5" x14ac:dyDescent="0.2">
      <c r="A2350" t="s">
        <v>5955</v>
      </c>
      <c r="B2350" t="s">
        <v>2820</v>
      </c>
      <c r="C2350" t="s">
        <v>5947</v>
      </c>
      <c r="D2350" t="s">
        <v>2793</v>
      </c>
      <c r="E2350">
        <v>47.6</v>
      </c>
    </row>
    <row r="2351" spans="1:5" x14ac:dyDescent="0.2">
      <c r="A2351" t="s">
        <v>5956</v>
      </c>
      <c r="B2351" t="s">
        <v>2822</v>
      </c>
      <c r="C2351" t="s">
        <v>5947</v>
      </c>
      <c r="D2351" t="s">
        <v>2793</v>
      </c>
      <c r="E2351" t="s">
        <v>2823</v>
      </c>
    </row>
    <row r="2352" spans="1:5" x14ac:dyDescent="0.2">
      <c r="A2352" t="s">
        <v>5957</v>
      </c>
      <c r="B2352" t="s">
        <v>2825</v>
      </c>
      <c r="C2352" t="s">
        <v>5947</v>
      </c>
      <c r="D2352" t="s">
        <v>2793</v>
      </c>
      <c r="E2352">
        <v>71.099999999999994</v>
      </c>
    </row>
    <row r="2353" spans="1:5" x14ac:dyDescent="0.2">
      <c r="A2353" t="s">
        <v>5958</v>
      </c>
      <c r="B2353" t="s">
        <v>2786</v>
      </c>
      <c r="C2353" t="s">
        <v>5947</v>
      </c>
      <c r="D2353" t="s">
        <v>2793</v>
      </c>
      <c r="E2353">
        <v>52</v>
      </c>
    </row>
    <row r="2354" spans="1:5" x14ac:dyDescent="0.2">
      <c r="A2354" t="s">
        <v>5959</v>
      </c>
      <c r="B2354" t="s">
        <v>2787</v>
      </c>
      <c r="C2354" t="s">
        <v>5947</v>
      </c>
      <c r="D2354" t="s">
        <v>2793</v>
      </c>
      <c r="E2354" t="s">
        <v>2823</v>
      </c>
    </row>
    <row r="2355" spans="1:5" x14ac:dyDescent="0.2">
      <c r="A2355" t="s">
        <v>5960</v>
      </c>
      <c r="B2355" t="s">
        <v>2829</v>
      </c>
      <c r="C2355" t="s">
        <v>5947</v>
      </c>
      <c r="D2355" t="s">
        <v>2793</v>
      </c>
      <c r="E2355">
        <v>57.1</v>
      </c>
    </row>
    <row r="2356" spans="1:5" x14ac:dyDescent="0.2">
      <c r="A2356" t="s">
        <v>5961</v>
      </c>
      <c r="B2356" t="s">
        <v>2831</v>
      </c>
      <c r="C2356" t="s">
        <v>5947</v>
      </c>
      <c r="D2356" t="s">
        <v>2793</v>
      </c>
      <c r="E2356">
        <v>72.2</v>
      </c>
    </row>
    <row r="2357" spans="1:5" x14ac:dyDescent="0.2">
      <c r="A2357" t="s">
        <v>5962</v>
      </c>
      <c r="B2357" t="s">
        <v>2833</v>
      </c>
      <c r="C2357" t="s">
        <v>5947</v>
      </c>
      <c r="D2357" t="s">
        <v>2793</v>
      </c>
      <c r="E2357" t="s">
        <v>2823</v>
      </c>
    </row>
    <row r="2358" spans="1:5" x14ac:dyDescent="0.2">
      <c r="A2358" t="s">
        <v>5963</v>
      </c>
      <c r="B2358" t="s">
        <v>2835</v>
      </c>
      <c r="C2358" t="s">
        <v>5947</v>
      </c>
      <c r="D2358" t="s">
        <v>2793</v>
      </c>
      <c r="E2358">
        <v>76.2</v>
      </c>
    </row>
    <row r="2359" spans="1:5" x14ac:dyDescent="0.2">
      <c r="A2359" t="s">
        <v>5964</v>
      </c>
      <c r="B2359" t="s">
        <v>2789</v>
      </c>
      <c r="C2359" t="s">
        <v>5947</v>
      </c>
      <c r="D2359" t="s">
        <v>2793</v>
      </c>
      <c r="E2359">
        <v>78.900000000000006</v>
      </c>
    </row>
    <row r="2360" spans="1:5" x14ac:dyDescent="0.2">
      <c r="A2360" t="s">
        <v>5965</v>
      </c>
      <c r="B2360" t="s">
        <v>2838</v>
      </c>
      <c r="C2360" t="s">
        <v>5947</v>
      </c>
      <c r="D2360" t="s">
        <v>2793</v>
      </c>
      <c r="E2360">
        <v>69.599999999999994</v>
      </c>
    </row>
    <row r="2361" spans="1:5" x14ac:dyDescent="0.2">
      <c r="A2361" t="s">
        <v>5966</v>
      </c>
      <c r="B2361" t="s">
        <v>2840</v>
      </c>
      <c r="C2361" t="s">
        <v>5947</v>
      </c>
      <c r="D2361" t="s">
        <v>2793</v>
      </c>
      <c r="E2361">
        <v>69</v>
      </c>
    </row>
    <row r="2362" spans="1:5" x14ac:dyDescent="0.2">
      <c r="A2362" t="s">
        <v>10364</v>
      </c>
      <c r="B2362" t="s">
        <v>2780</v>
      </c>
      <c r="C2362" t="s">
        <v>5947</v>
      </c>
      <c r="D2362" t="s">
        <v>2791</v>
      </c>
      <c r="E2362">
        <v>60.8</v>
      </c>
    </row>
    <row r="2363" spans="1:5" x14ac:dyDescent="0.2">
      <c r="A2363" t="s">
        <v>10365</v>
      </c>
      <c r="B2363" t="s">
        <v>2794</v>
      </c>
      <c r="C2363" t="s">
        <v>5947</v>
      </c>
      <c r="D2363" t="s">
        <v>2791</v>
      </c>
      <c r="E2363">
        <v>72.431624605678252</v>
      </c>
    </row>
    <row r="2364" spans="1:5" x14ac:dyDescent="0.2">
      <c r="A2364" t="s">
        <v>10366</v>
      </c>
      <c r="B2364" t="s">
        <v>2785</v>
      </c>
      <c r="C2364" t="s">
        <v>5947</v>
      </c>
      <c r="D2364" t="s">
        <v>2791</v>
      </c>
      <c r="E2364">
        <v>93.3</v>
      </c>
    </row>
    <row r="2365" spans="1:5" x14ac:dyDescent="0.2">
      <c r="A2365" t="s">
        <v>10367</v>
      </c>
      <c r="B2365" t="s">
        <v>2811</v>
      </c>
      <c r="C2365" t="s">
        <v>5947</v>
      </c>
      <c r="D2365" t="s">
        <v>2791</v>
      </c>
      <c r="E2365" t="s">
        <v>2823</v>
      </c>
    </row>
    <row r="2366" spans="1:5" x14ac:dyDescent="0.2">
      <c r="A2366" t="s">
        <v>10368</v>
      </c>
      <c r="B2366" t="s">
        <v>2788</v>
      </c>
      <c r="C2366" t="s">
        <v>5947</v>
      </c>
      <c r="D2366" t="s">
        <v>2791</v>
      </c>
      <c r="E2366">
        <v>63.6</v>
      </c>
    </row>
    <row r="2367" spans="1:5" x14ac:dyDescent="0.2">
      <c r="A2367" t="s">
        <v>10369</v>
      </c>
      <c r="B2367" t="s">
        <v>2814</v>
      </c>
      <c r="C2367" t="s">
        <v>5947</v>
      </c>
      <c r="D2367" t="s">
        <v>2791</v>
      </c>
      <c r="E2367" t="s">
        <v>2823</v>
      </c>
    </row>
    <row r="2368" spans="1:5" x14ac:dyDescent="0.2">
      <c r="A2368" t="s">
        <v>10370</v>
      </c>
      <c r="B2368" t="s">
        <v>2816</v>
      </c>
      <c r="C2368" t="s">
        <v>5947</v>
      </c>
      <c r="D2368" t="s">
        <v>2791</v>
      </c>
      <c r="E2368">
        <v>94.4</v>
      </c>
    </row>
    <row r="2369" spans="1:5" x14ac:dyDescent="0.2">
      <c r="A2369" t="s">
        <v>10371</v>
      </c>
      <c r="B2369" t="s">
        <v>2818</v>
      </c>
      <c r="C2369" t="s">
        <v>5947</v>
      </c>
      <c r="D2369" t="s">
        <v>2791</v>
      </c>
      <c r="E2369">
        <v>64.7</v>
      </c>
    </row>
    <row r="2370" spans="1:5" x14ac:dyDescent="0.2">
      <c r="A2370" t="s">
        <v>10372</v>
      </c>
      <c r="B2370" t="s">
        <v>2820</v>
      </c>
      <c r="C2370" t="s">
        <v>5947</v>
      </c>
      <c r="D2370" t="s">
        <v>2791</v>
      </c>
      <c r="E2370">
        <v>77.3</v>
      </c>
    </row>
    <row r="2371" spans="1:5" x14ac:dyDescent="0.2">
      <c r="A2371" t="s">
        <v>10373</v>
      </c>
      <c r="B2371" t="s">
        <v>2822</v>
      </c>
      <c r="C2371" t="s">
        <v>5947</v>
      </c>
      <c r="D2371" t="s">
        <v>2791</v>
      </c>
      <c r="E2371" t="s">
        <v>2823</v>
      </c>
    </row>
    <row r="2372" spans="1:5" x14ac:dyDescent="0.2">
      <c r="A2372" t="s">
        <v>10374</v>
      </c>
      <c r="B2372" t="s">
        <v>2825</v>
      </c>
      <c r="C2372" t="s">
        <v>5947</v>
      </c>
      <c r="D2372" t="s">
        <v>2791</v>
      </c>
      <c r="E2372">
        <v>52.1</v>
      </c>
    </row>
    <row r="2373" spans="1:5" x14ac:dyDescent="0.2">
      <c r="A2373" t="s">
        <v>10375</v>
      </c>
      <c r="B2373" t="s">
        <v>2786</v>
      </c>
      <c r="C2373" t="s">
        <v>5947</v>
      </c>
      <c r="D2373" t="s">
        <v>2791</v>
      </c>
      <c r="E2373">
        <v>55.6</v>
      </c>
    </row>
    <row r="2374" spans="1:5" x14ac:dyDescent="0.2">
      <c r="A2374" t="s">
        <v>10376</v>
      </c>
      <c r="B2374" t="s">
        <v>2787</v>
      </c>
      <c r="C2374" t="s">
        <v>5947</v>
      </c>
      <c r="D2374" t="s">
        <v>2791</v>
      </c>
      <c r="E2374">
        <v>93.1</v>
      </c>
    </row>
    <row r="2375" spans="1:5" x14ac:dyDescent="0.2">
      <c r="A2375" t="s">
        <v>10377</v>
      </c>
      <c r="B2375" t="s">
        <v>2829</v>
      </c>
      <c r="C2375" t="s">
        <v>5947</v>
      </c>
      <c r="D2375" t="s">
        <v>2791</v>
      </c>
      <c r="E2375">
        <v>12.5</v>
      </c>
    </row>
    <row r="2376" spans="1:5" x14ac:dyDescent="0.2">
      <c r="A2376" t="s">
        <v>10378</v>
      </c>
      <c r="B2376" t="s">
        <v>2831</v>
      </c>
      <c r="C2376" t="s">
        <v>5947</v>
      </c>
      <c r="D2376" t="s">
        <v>2791</v>
      </c>
      <c r="E2376">
        <v>77.3</v>
      </c>
    </row>
    <row r="2377" spans="1:5" x14ac:dyDescent="0.2">
      <c r="A2377" t="s">
        <v>10379</v>
      </c>
      <c r="B2377" t="s">
        <v>2833</v>
      </c>
      <c r="C2377" t="s">
        <v>5947</v>
      </c>
      <c r="D2377" t="s">
        <v>2791</v>
      </c>
      <c r="E2377" t="s">
        <v>2823</v>
      </c>
    </row>
    <row r="2378" spans="1:5" x14ac:dyDescent="0.2">
      <c r="A2378" t="s">
        <v>10380</v>
      </c>
      <c r="B2378" t="s">
        <v>2835</v>
      </c>
      <c r="C2378" t="s">
        <v>5947</v>
      </c>
      <c r="D2378" t="s">
        <v>2791</v>
      </c>
      <c r="E2378">
        <v>86.4</v>
      </c>
    </row>
    <row r="2379" spans="1:5" x14ac:dyDescent="0.2">
      <c r="A2379" t="s">
        <v>10428</v>
      </c>
      <c r="B2379" t="s">
        <v>2789</v>
      </c>
      <c r="C2379" t="s">
        <v>5947</v>
      </c>
      <c r="D2379" t="s">
        <v>2791</v>
      </c>
      <c r="E2379">
        <v>90</v>
      </c>
    </row>
    <row r="2380" spans="1:5" x14ac:dyDescent="0.2">
      <c r="A2380" t="s">
        <v>10429</v>
      </c>
      <c r="B2380" t="s">
        <v>2838</v>
      </c>
      <c r="C2380" t="s">
        <v>5947</v>
      </c>
      <c r="D2380" t="s">
        <v>2791</v>
      </c>
      <c r="E2380">
        <v>80</v>
      </c>
    </row>
    <row r="2381" spans="1:5" x14ac:dyDescent="0.2">
      <c r="A2381" t="s">
        <v>10430</v>
      </c>
      <c r="B2381" t="s">
        <v>2840</v>
      </c>
      <c r="C2381" t="s">
        <v>5947</v>
      </c>
      <c r="D2381" t="s">
        <v>2791</v>
      </c>
      <c r="E2381">
        <v>72.400000000000006</v>
      </c>
    </row>
    <row r="2382" spans="1:5" x14ac:dyDescent="0.2">
      <c r="A2382" t="s">
        <v>4589</v>
      </c>
      <c r="B2382" t="s">
        <v>2780</v>
      </c>
      <c r="C2382" t="s">
        <v>5947</v>
      </c>
      <c r="D2382" t="s">
        <v>2792</v>
      </c>
      <c r="E2382">
        <v>62</v>
      </c>
    </row>
    <row r="2383" spans="1:5" x14ac:dyDescent="0.2">
      <c r="A2383" t="s">
        <v>4590</v>
      </c>
      <c r="B2383" t="s">
        <v>2794</v>
      </c>
      <c r="C2383" t="s">
        <v>5947</v>
      </c>
      <c r="D2383" t="s">
        <v>2792</v>
      </c>
      <c r="E2383">
        <v>70.384992987377288</v>
      </c>
    </row>
    <row r="2384" spans="1:5" x14ac:dyDescent="0.2">
      <c r="A2384" t="s">
        <v>4591</v>
      </c>
      <c r="B2384" t="s">
        <v>2785</v>
      </c>
      <c r="C2384" t="s">
        <v>5947</v>
      </c>
      <c r="D2384" t="s">
        <v>2792</v>
      </c>
      <c r="E2384">
        <v>100</v>
      </c>
    </row>
    <row r="2385" spans="1:5" x14ac:dyDescent="0.2">
      <c r="A2385" t="s">
        <v>4592</v>
      </c>
      <c r="B2385" t="s">
        <v>2811</v>
      </c>
      <c r="C2385" t="s">
        <v>5947</v>
      </c>
      <c r="D2385" t="s">
        <v>2792</v>
      </c>
      <c r="E2385">
        <v>69.2</v>
      </c>
    </row>
    <row r="2386" spans="1:5" x14ac:dyDescent="0.2">
      <c r="A2386" t="s">
        <v>4593</v>
      </c>
      <c r="B2386" t="s">
        <v>2788</v>
      </c>
      <c r="C2386" t="s">
        <v>5947</v>
      </c>
      <c r="D2386" t="s">
        <v>2792</v>
      </c>
      <c r="E2386">
        <v>89.5</v>
      </c>
    </row>
    <row r="2387" spans="1:5" x14ac:dyDescent="0.2">
      <c r="A2387" t="s">
        <v>4594</v>
      </c>
      <c r="B2387" t="s">
        <v>2814</v>
      </c>
      <c r="C2387" t="s">
        <v>5947</v>
      </c>
      <c r="D2387" t="s">
        <v>2792</v>
      </c>
      <c r="E2387">
        <v>57.1</v>
      </c>
    </row>
    <row r="2388" spans="1:5" x14ac:dyDescent="0.2">
      <c r="A2388" t="s">
        <v>4595</v>
      </c>
      <c r="B2388" t="s">
        <v>2816</v>
      </c>
      <c r="C2388" t="s">
        <v>5947</v>
      </c>
      <c r="D2388" t="s">
        <v>2792</v>
      </c>
      <c r="E2388">
        <v>56.3</v>
      </c>
    </row>
    <row r="2389" spans="1:5" x14ac:dyDescent="0.2">
      <c r="A2389" t="s">
        <v>4596</v>
      </c>
      <c r="B2389" t="s">
        <v>2818</v>
      </c>
      <c r="C2389" t="s">
        <v>5947</v>
      </c>
      <c r="D2389" t="s">
        <v>2792</v>
      </c>
      <c r="E2389">
        <v>75.8</v>
      </c>
    </row>
    <row r="2390" spans="1:5" x14ac:dyDescent="0.2">
      <c r="A2390" t="s">
        <v>4597</v>
      </c>
      <c r="B2390" t="s">
        <v>2820</v>
      </c>
      <c r="C2390" t="s">
        <v>5947</v>
      </c>
      <c r="D2390" t="s">
        <v>2792</v>
      </c>
      <c r="E2390">
        <v>25.5</v>
      </c>
    </row>
    <row r="2391" spans="1:5" x14ac:dyDescent="0.2">
      <c r="A2391" t="s">
        <v>4598</v>
      </c>
      <c r="B2391" t="s">
        <v>2822</v>
      </c>
      <c r="C2391" t="s">
        <v>5947</v>
      </c>
      <c r="D2391" t="s">
        <v>2792</v>
      </c>
      <c r="E2391" t="s">
        <v>2823</v>
      </c>
    </row>
    <row r="2392" spans="1:5" x14ac:dyDescent="0.2">
      <c r="A2392" t="s">
        <v>4599</v>
      </c>
      <c r="B2392" t="s">
        <v>2825</v>
      </c>
      <c r="C2392" t="s">
        <v>5947</v>
      </c>
      <c r="D2392" t="s">
        <v>2792</v>
      </c>
      <c r="E2392">
        <v>51.7</v>
      </c>
    </row>
    <row r="2393" spans="1:5" x14ac:dyDescent="0.2">
      <c r="A2393" t="s">
        <v>4600</v>
      </c>
      <c r="B2393" t="s">
        <v>2786</v>
      </c>
      <c r="C2393" t="s">
        <v>5947</v>
      </c>
      <c r="D2393" t="s">
        <v>2792</v>
      </c>
      <c r="E2393">
        <v>68</v>
      </c>
    </row>
    <row r="2394" spans="1:5" x14ac:dyDescent="0.2">
      <c r="A2394" t="s">
        <v>4601</v>
      </c>
      <c r="B2394" t="s">
        <v>2787</v>
      </c>
      <c r="C2394" t="s">
        <v>5947</v>
      </c>
      <c r="D2394" t="s">
        <v>2792</v>
      </c>
      <c r="E2394">
        <v>100</v>
      </c>
    </row>
    <row r="2395" spans="1:5" x14ac:dyDescent="0.2">
      <c r="A2395" t="s">
        <v>4602</v>
      </c>
      <c r="B2395" t="s">
        <v>2829</v>
      </c>
      <c r="C2395" t="s">
        <v>5947</v>
      </c>
      <c r="D2395" t="s">
        <v>2792</v>
      </c>
      <c r="E2395">
        <v>75</v>
      </c>
    </row>
    <row r="2396" spans="1:5" x14ac:dyDescent="0.2">
      <c r="A2396" t="s">
        <v>4603</v>
      </c>
      <c r="B2396" t="s">
        <v>2831</v>
      </c>
      <c r="C2396" t="s">
        <v>5947</v>
      </c>
      <c r="D2396" t="s">
        <v>2792</v>
      </c>
      <c r="E2396">
        <v>45.5</v>
      </c>
    </row>
    <row r="2397" spans="1:5" x14ac:dyDescent="0.2">
      <c r="A2397" t="s">
        <v>4604</v>
      </c>
      <c r="B2397" t="s">
        <v>2833</v>
      </c>
      <c r="C2397" t="s">
        <v>5947</v>
      </c>
      <c r="D2397" t="s">
        <v>2792</v>
      </c>
      <c r="E2397">
        <v>71.400000000000006</v>
      </c>
    </row>
    <row r="2398" spans="1:5" x14ac:dyDescent="0.2">
      <c r="A2398" t="s">
        <v>4605</v>
      </c>
      <c r="B2398" t="s">
        <v>2835</v>
      </c>
      <c r="C2398" t="s">
        <v>5947</v>
      </c>
      <c r="D2398" t="s">
        <v>2792</v>
      </c>
      <c r="E2398">
        <v>72.2</v>
      </c>
    </row>
    <row r="2399" spans="1:5" x14ac:dyDescent="0.2">
      <c r="A2399" t="s">
        <v>4606</v>
      </c>
      <c r="B2399" t="s">
        <v>2789</v>
      </c>
      <c r="C2399" t="s">
        <v>5947</v>
      </c>
      <c r="D2399" t="s">
        <v>2792</v>
      </c>
      <c r="E2399">
        <v>93.8</v>
      </c>
    </row>
    <row r="2400" spans="1:5" x14ac:dyDescent="0.2">
      <c r="A2400" t="s">
        <v>4607</v>
      </c>
      <c r="B2400" t="s">
        <v>2838</v>
      </c>
      <c r="C2400" t="s">
        <v>5947</v>
      </c>
      <c r="D2400" t="s">
        <v>2792</v>
      </c>
      <c r="E2400">
        <v>95.2</v>
      </c>
    </row>
    <row r="2401" spans="1:5" x14ac:dyDescent="0.2">
      <c r="A2401" t="s">
        <v>4608</v>
      </c>
      <c r="B2401" t="s">
        <v>2840</v>
      </c>
      <c r="C2401" t="s">
        <v>5947</v>
      </c>
      <c r="D2401" t="s">
        <v>2792</v>
      </c>
      <c r="E2401">
        <v>55.6</v>
      </c>
    </row>
    <row r="2402" spans="1:5" x14ac:dyDescent="0.2">
      <c r="A2402" t="s">
        <v>5967</v>
      </c>
      <c r="B2402" t="s">
        <v>2780</v>
      </c>
      <c r="C2402" t="s">
        <v>5968</v>
      </c>
      <c r="D2402" t="s">
        <v>2793</v>
      </c>
      <c r="E2402">
        <v>72.8</v>
      </c>
    </row>
    <row r="2403" spans="1:5" x14ac:dyDescent="0.2">
      <c r="A2403" t="s">
        <v>5969</v>
      </c>
      <c r="B2403" t="s">
        <v>2794</v>
      </c>
      <c r="C2403" t="s">
        <v>5968</v>
      </c>
      <c r="D2403" t="s">
        <v>2793</v>
      </c>
      <c r="E2403">
        <v>69.516858237547879</v>
      </c>
    </row>
    <row r="2404" spans="1:5" x14ac:dyDescent="0.2">
      <c r="A2404" t="s">
        <v>5970</v>
      </c>
      <c r="B2404" t="s">
        <v>2785</v>
      </c>
      <c r="C2404" t="s">
        <v>5968</v>
      </c>
      <c r="D2404" t="s">
        <v>2793</v>
      </c>
      <c r="E2404">
        <v>100</v>
      </c>
    </row>
    <row r="2405" spans="1:5" x14ac:dyDescent="0.2">
      <c r="A2405" t="s">
        <v>5971</v>
      </c>
      <c r="B2405" t="s">
        <v>2811</v>
      </c>
      <c r="C2405" t="s">
        <v>5968</v>
      </c>
      <c r="D2405" t="s">
        <v>2793</v>
      </c>
      <c r="E2405">
        <v>0</v>
      </c>
    </row>
    <row r="2406" spans="1:5" x14ac:dyDescent="0.2">
      <c r="A2406" t="s">
        <v>5972</v>
      </c>
      <c r="B2406" t="s">
        <v>2788</v>
      </c>
      <c r="C2406" t="s">
        <v>5968</v>
      </c>
      <c r="D2406" t="s">
        <v>2793</v>
      </c>
      <c r="E2406">
        <v>96.2</v>
      </c>
    </row>
    <row r="2407" spans="1:5" x14ac:dyDescent="0.2">
      <c r="A2407" t="s">
        <v>5973</v>
      </c>
      <c r="B2407" t="s">
        <v>2814</v>
      </c>
      <c r="C2407" t="s">
        <v>5968</v>
      </c>
      <c r="D2407" t="s">
        <v>2793</v>
      </c>
      <c r="E2407">
        <v>0</v>
      </c>
    </row>
    <row r="2408" spans="1:5" x14ac:dyDescent="0.2">
      <c r="A2408" t="s">
        <v>5974</v>
      </c>
      <c r="B2408" t="s">
        <v>2816</v>
      </c>
      <c r="C2408" t="s">
        <v>5968</v>
      </c>
      <c r="D2408" t="s">
        <v>2793</v>
      </c>
      <c r="E2408">
        <v>67.900000000000006</v>
      </c>
    </row>
    <row r="2409" spans="1:5" x14ac:dyDescent="0.2">
      <c r="A2409" t="s">
        <v>5975</v>
      </c>
      <c r="B2409" t="s">
        <v>2818</v>
      </c>
      <c r="C2409" t="s">
        <v>5968</v>
      </c>
      <c r="D2409" t="s">
        <v>2793</v>
      </c>
      <c r="E2409">
        <v>92</v>
      </c>
    </row>
    <row r="2410" spans="1:5" x14ac:dyDescent="0.2">
      <c r="A2410" t="s">
        <v>5976</v>
      </c>
      <c r="B2410" t="s">
        <v>2820</v>
      </c>
      <c r="C2410" t="s">
        <v>5968</v>
      </c>
      <c r="D2410" t="s">
        <v>2793</v>
      </c>
      <c r="E2410">
        <v>66.7</v>
      </c>
    </row>
    <row r="2411" spans="1:5" x14ac:dyDescent="0.2">
      <c r="A2411" t="s">
        <v>5977</v>
      </c>
      <c r="B2411" t="s">
        <v>2822</v>
      </c>
      <c r="C2411" t="s">
        <v>5968</v>
      </c>
      <c r="D2411" t="s">
        <v>2793</v>
      </c>
      <c r="E2411" t="s">
        <v>2823</v>
      </c>
    </row>
    <row r="2412" spans="1:5" x14ac:dyDescent="0.2">
      <c r="A2412" t="s">
        <v>5978</v>
      </c>
      <c r="B2412" t="s">
        <v>2825</v>
      </c>
      <c r="C2412" t="s">
        <v>5968</v>
      </c>
      <c r="D2412" t="s">
        <v>2793</v>
      </c>
      <c r="E2412">
        <v>64.3</v>
      </c>
    </row>
    <row r="2413" spans="1:5" x14ac:dyDescent="0.2">
      <c r="A2413" t="s">
        <v>5979</v>
      </c>
      <c r="B2413" t="s">
        <v>2786</v>
      </c>
      <c r="C2413" t="s">
        <v>5968</v>
      </c>
      <c r="D2413" t="s">
        <v>2793</v>
      </c>
      <c r="E2413">
        <v>93.3</v>
      </c>
    </row>
    <row r="2414" spans="1:5" x14ac:dyDescent="0.2">
      <c r="A2414" t="s">
        <v>5980</v>
      </c>
      <c r="B2414" t="s">
        <v>2787</v>
      </c>
      <c r="C2414" t="s">
        <v>5968</v>
      </c>
      <c r="D2414" t="s">
        <v>2793</v>
      </c>
      <c r="E2414" t="s">
        <v>2823</v>
      </c>
    </row>
    <row r="2415" spans="1:5" x14ac:dyDescent="0.2">
      <c r="A2415" t="s">
        <v>5981</v>
      </c>
      <c r="B2415" t="s">
        <v>2829</v>
      </c>
      <c r="C2415" t="s">
        <v>5968</v>
      </c>
      <c r="D2415" t="s">
        <v>2793</v>
      </c>
      <c r="E2415">
        <v>38.5</v>
      </c>
    </row>
    <row r="2416" spans="1:5" x14ac:dyDescent="0.2">
      <c r="A2416" t="s">
        <v>5982</v>
      </c>
      <c r="B2416" t="s">
        <v>2831</v>
      </c>
      <c r="C2416" t="s">
        <v>5968</v>
      </c>
      <c r="D2416" t="s">
        <v>2793</v>
      </c>
      <c r="E2416">
        <v>52</v>
      </c>
    </row>
    <row r="2417" spans="1:5" x14ac:dyDescent="0.2">
      <c r="A2417" t="s">
        <v>5983</v>
      </c>
      <c r="B2417" t="s">
        <v>2833</v>
      </c>
      <c r="C2417" t="s">
        <v>5968</v>
      </c>
      <c r="D2417" t="s">
        <v>2793</v>
      </c>
      <c r="E2417" t="s">
        <v>2823</v>
      </c>
    </row>
    <row r="2418" spans="1:5" x14ac:dyDescent="0.2">
      <c r="A2418" t="s">
        <v>5984</v>
      </c>
      <c r="B2418" t="s">
        <v>2835</v>
      </c>
      <c r="C2418" t="s">
        <v>5968</v>
      </c>
      <c r="D2418" t="s">
        <v>2793</v>
      </c>
      <c r="E2418">
        <v>89.2</v>
      </c>
    </row>
    <row r="2419" spans="1:5" x14ac:dyDescent="0.2">
      <c r="A2419" t="s">
        <v>5985</v>
      </c>
      <c r="B2419" t="s">
        <v>2789</v>
      </c>
      <c r="C2419" t="s">
        <v>5968</v>
      </c>
      <c r="D2419" t="s">
        <v>2793</v>
      </c>
      <c r="E2419">
        <v>100</v>
      </c>
    </row>
    <row r="2420" spans="1:5" x14ac:dyDescent="0.2">
      <c r="A2420" t="s">
        <v>5986</v>
      </c>
      <c r="B2420" t="s">
        <v>2838</v>
      </c>
      <c r="C2420" t="s">
        <v>5968</v>
      </c>
      <c r="D2420" t="s">
        <v>2793</v>
      </c>
      <c r="E2420">
        <v>45.7</v>
      </c>
    </row>
    <row r="2421" spans="1:5" x14ac:dyDescent="0.2">
      <c r="A2421" t="s">
        <v>5987</v>
      </c>
      <c r="B2421" t="s">
        <v>2840</v>
      </c>
      <c r="C2421" t="s">
        <v>5968</v>
      </c>
      <c r="D2421" t="s">
        <v>2793</v>
      </c>
      <c r="E2421">
        <v>9.3000000000000007</v>
      </c>
    </row>
    <row r="2422" spans="1:5" x14ac:dyDescent="0.2">
      <c r="A2422" t="s">
        <v>10431</v>
      </c>
      <c r="B2422" t="s">
        <v>2780</v>
      </c>
      <c r="C2422" t="s">
        <v>5968</v>
      </c>
      <c r="D2422" t="s">
        <v>2791</v>
      </c>
      <c r="E2422">
        <v>75.3</v>
      </c>
    </row>
    <row r="2423" spans="1:5" x14ac:dyDescent="0.2">
      <c r="A2423" t="s">
        <v>10432</v>
      </c>
      <c r="B2423" t="s">
        <v>2794</v>
      </c>
      <c r="C2423" t="s">
        <v>5968</v>
      </c>
      <c r="D2423" t="s">
        <v>2791</v>
      </c>
      <c r="E2423">
        <v>72.486729857819896</v>
      </c>
    </row>
    <row r="2424" spans="1:5" x14ac:dyDescent="0.2">
      <c r="A2424" t="s">
        <v>10433</v>
      </c>
      <c r="B2424" t="s">
        <v>2785</v>
      </c>
      <c r="C2424" t="s">
        <v>5968</v>
      </c>
      <c r="D2424" t="s">
        <v>2791</v>
      </c>
      <c r="E2424">
        <v>42.9</v>
      </c>
    </row>
    <row r="2425" spans="1:5" x14ac:dyDescent="0.2">
      <c r="A2425" t="s">
        <v>10434</v>
      </c>
      <c r="B2425" t="s">
        <v>2811</v>
      </c>
      <c r="C2425" t="s">
        <v>5968</v>
      </c>
      <c r="D2425" t="s">
        <v>2791</v>
      </c>
      <c r="E2425" t="s">
        <v>2823</v>
      </c>
    </row>
    <row r="2426" spans="1:5" x14ac:dyDescent="0.2">
      <c r="A2426" t="s">
        <v>10435</v>
      </c>
      <c r="B2426" t="s">
        <v>2788</v>
      </c>
      <c r="C2426" t="s">
        <v>5968</v>
      </c>
      <c r="D2426" t="s">
        <v>2791</v>
      </c>
      <c r="E2426">
        <v>85.7</v>
      </c>
    </row>
    <row r="2427" spans="1:5" x14ac:dyDescent="0.2">
      <c r="A2427" t="s">
        <v>10436</v>
      </c>
      <c r="B2427" t="s">
        <v>2814</v>
      </c>
      <c r="C2427" t="s">
        <v>5968</v>
      </c>
      <c r="D2427" t="s">
        <v>2791</v>
      </c>
      <c r="E2427" t="s">
        <v>2823</v>
      </c>
    </row>
    <row r="2428" spans="1:5" x14ac:dyDescent="0.2">
      <c r="A2428" t="s">
        <v>10437</v>
      </c>
      <c r="B2428" t="s">
        <v>2816</v>
      </c>
      <c r="C2428" t="s">
        <v>5968</v>
      </c>
      <c r="D2428" t="s">
        <v>2791</v>
      </c>
      <c r="E2428">
        <v>75</v>
      </c>
    </row>
    <row r="2429" spans="1:5" x14ac:dyDescent="0.2">
      <c r="A2429" t="s">
        <v>10438</v>
      </c>
      <c r="B2429" t="s">
        <v>2818</v>
      </c>
      <c r="C2429" t="s">
        <v>5968</v>
      </c>
      <c r="D2429" t="s">
        <v>2791</v>
      </c>
      <c r="E2429">
        <v>97.4</v>
      </c>
    </row>
    <row r="2430" spans="1:5" x14ac:dyDescent="0.2">
      <c r="A2430" t="s">
        <v>10439</v>
      </c>
      <c r="B2430" t="s">
        <v>2820</v>
      </c>
      <c r="C2430" t="s">
        <v>5968</v>
      </c>
      <c r="D2430" t="s">
        <v>2791</v>
      </c>
      <c r="E2430">
        <v>73.7</v>
      </c>
    </row>
    <row r="2431" spans="1:5" x14ac:dyDescent="0.2">
      <c r="A2431" t="s">
        <v>10440</v>
      </c>
      <c r="B2431" t="s">
        <v>2822</v>
      </c>
      <c r="C2431" t="s">
        <v>5968</v>
      </c>
      <c r="D2431" t="s">
        <v>2791</v>
      </c>
      <c r="E2431" t="s">
        <v>2823</v>
      </c>
    </row>
    <row r="2432" spans="1:5" x14ac:dyDescent="0.2">
      <c r="A2432" t="s">
        <v>10441</v>
      </c>
      <c r="B2432" t="s">
        <v>2825</v>
      </c>
      <c r="C2432" t="s">
        <v>5968</v>
      </c>
      <c r="D2432" t="s">
        <v>2791</v>
      </c>
      <c r="E2432">
        <v>70.900000000000006</v>
      </c>
    </row>
    <row r="2433" spans="1:5" x14ac:dyDescent="0.2">
      <c r="A2433" t="s">
        <v>10442</v>
      </c>
      <c r="B2433" t="s">
        <v>2786</v>
      </c>
      <c r="C2433" t="s">
        <v>5968</v>
      </c>
      <c r="D2433" t="s">
        <v>2791</v>
      </c>
      <c r="E2433">
        <v>72.2</v>
      </c>
    </row>
    <row r="2434" spans="1:5" x14ac:dyDescent="0.2">
      <c r="A2434" t="s">
        <v>10443</v>
      </c>
      <c r="B2434" t="s">
        <v>2787</v>
      </c>
      <c r="C2434" t="s">
        <v>5968</v>
      </c>
      <c r="D2434" t="s">
        <v>2791</v>
      </c>
      <c r="E2434">
        <v>91.4</v>
      </c>
    </row>
    <row r="2435" spans="1:5" x14ac:dyDescent="0.2">
      <c r="A2435" t="s">
        <v>10444</v>
      </c>
      <c r="B2435" t="s">
        <v>2829</v>
      </c>
      <c r="C2435" t="s">
        <v>5968</v>
      </c>
      <c r="D2435" t="s">
        <v>2791</v>
      </c>
      <c r="E2435">
        <v>29.2</v>
      </c>
    </row>
    <row r="2436" spans="1:5" x14ac:dyDescent="0.2">
      <c r="A2436" t="s">
        <v>10445</v>
      </c>
      <c r="B2436" t="s">
        <v>2831</v>
      </c>
      <c r="C2436" t="s">
        <v>5968</v>
      </c>
      <c r="D2436" t="s">
        <v>2791</v>
      </c>
      <c r="E2436">
        <v>28</v>
      </c>
    </row>
    <row r="2437" spans="1:5" x14ac:dyDescent="0.2">
      <c r="A2437" t="s">
        <v>10446</v>
      </c>
      <c r="B2437" t="s">
        <v>2833</v>
      </c>
      <c r="C2437" t="s">
        <v>5968</v>
      </c>
      <c r="D2437" t="s">
        <v>2791</v>
      </c>
      <c r="E2437" t="s">
        <v>2823</v>
      </c>
    </row>
    <row r="2438" spans="1:5" x14ac:dyDescent="0.2">
      <c r="A2438" t="s">
        <v>10447</v>
      </c>
      <c r="B2438" t="s">
        <v>2835</v>
      </c>
      <c r="C2438" t="s">
        <v>5968</v>
      </c>
      <c r="D2438" t="s">
        <v>2791</v>
      </c>
      <c r="E2438">
        <v>98.2</v>
      </c>
    </row>
    <row r="2439" spans="1:5" x14ac:dyDescent="0.2">
      <c r="A2439" t="s">
        <v>10448</v>
      </c>
      <c r="B2439" t="s">
        <v>2789</v>
      </c>
      <c r="C2439" t="s">
        <v>5968</v>
      </c>
      <c r="D2439" t="s">
        <v>2791</v>
      </c>
      <c r="E2439">
        <v>100</v>
      </c>
    </row>
    <row r="2440" spans="1:5" x14ac:dyDescent="0.2">
      <c r="A2440" t="s">
        <v>10449</v>
      </c>
      <c r="B2440" t="s">
        <v>2838</v>
      </c>
      <c r="C2440" t="s">
        <v>5968</v>
      </c>
      <c r="D2440" t="s">
        <v>2791</v>
      </c>
      <c r="E2440">
        <v>67.599999999999994</v>
      </c>
    </row>
    <row r="2441" spans="1:5" x14ac:dyDescent="0.2">
      <c r="A2441" t="s">
        <v>10450</v>
      </c>
      <c r="B2441" t="s">
        <v>2840</v>
      </c>
      <c r="C2441" t="s">
        <v>5968</v>
      </c>
      <c r="D2441" t="s">
        <v>2791</v>
      </c>
      <c r="E2441">
        <v>82.5</v>
      </c>
    </row>
    <row r="2442" spans="1:5" x14ac:dyDescent="0.2">
      <c r="A2442" t="s">
        <v>4609</v>
      </c>
      <c r="B2442" t="s">
        <v>2780</v>
      </c>
      <c r="C2442" t="s">
        <v>5968</v>
      </c>
      <c r="D2442" t="s">
        <v>2792</v>
      </c>
      <c r="E2442">
        <v>79.2</v>
      </c>
    </row>
    <row r="2443" spans="1:5" x14ac:dyDescent="0.2">
      <c r="A2443" t="s">
        <v>4610</v>
      </c>
      <c r="B2443" t="s">
        <v>2794</v>
      </c>
      <c r="C2443" t="s">
        <v>5968</v>
      </c>
      <c r="D2443" t="s">
        <v>2792</v>
      </c>
      <c r="E2443">
        <v>70.396466431095419</v>
      </c>
    </row>
    <row r="2444" spans="1:5" x14ac:dyDescent="0.2">
      <c r="A2444" t="s">
        <v>4611</v>
      </c>
      <c r="B2444" t="s">
        <v>2785</v>
      </c>
      <c r="C2444" t="s">
        <v>5968</v>
      </c>
      <c r="D2444" t="s">
        <v>2792</v>
      </c>
      <c r="E2444">
        <v>69.2</v>
      </c>
    </row>
    <row r="2445" spans="1:5" x14ac:dyDescent="0.2">
      <c r="A2445" t="s">
        <v>4612</v>
      </c>
      <c r="B2445" t="s">
        <v>2811</v>
      </c>
      <c r="C2445" t="s">
        <v>5968</v>
      </c>
      <c r="D2445" t="s">
        <v>2792</v>
      </c>
      <c r="E2445">
        <v>5.6</v>
      </c>
    </row>
    <row r="2446" spans="1:5" x14ac:dyDescent="0.2">
      <c r="A2446" t="s">
        <v>4613</v>
      </c>
      <c r="B2446" t="s">
        <v>2788</v>
      </c>
      <c r="C2446" t="s">
        <v>5968</v>
      </c>
      <c r="D2446" t="s">
        <v>2792</v>
      </c>
      <c r="E2446">
        <v>96.3</v>
      </c>
    </row>
    <row r="2447" spans="1:5" x14ac:dyDescent="0.2">
      <c r="A2447" t="s">
        <v>4614</v>
      </c>
      <c r="B2447" t="s">
        <v>2814</v>
      </c>
      <c r="C2447" t="s">
        <v>5968</v>
      </c>
      <c r="D2447" t="s">
        <v>2792</v>
      </c>
      <c r="E2447">
        <v>21.4</v>
      </c>
    </row>
    <row r="2448" spans="1:5" x14ac:dyDescent="0.2">
      <c r="A2448" t="s">
        <v>4615</v>
      </c>
      <c r="B2448" t="s">
        <v>2816</v>
      </c>
      <c r="C2448" t="s">
        <v>5968</v>
      </c>
      <c r="D2448" t="s">
        <v>2792</v>
      </c>
      <c r="E2448">
        <v>38.5</v>
      </c>
    </row>
    <row r="2449" spans="1:5" x14ac:dyDescent="0.2">
      <c r="A2449" t="s">
        <v>4616</v>
      </c>
      <c r="B2449" t="s">
        <v>2818</v>
      </c>
      <c r="C2449" t="s">
        <v>5968</v>
      </c>
      <c r="D2449" t="s">
        <v>2792</v>
      </c>
      <c r="E2449">
        <v>97.4</v>
      </c>
    </row>
    <row r="2450" spans="1:5" x14ac:dyDescent="0.2">
      <c r="A2450" t="s">
        <v>4617</v>
      </c>
      <c r="B2450" t="s">
        <v>2820</v>
      </c>
      <c r="C2450" t="s">
        <v>5968</v>
      </c>
      <c r="D2450" t="s">
        <v>2792</v>
      </c>
      <c r="E2450">
        <v>58.3</v>
      </c>
    </row>
    <row r="2451" spans="1:5" x14ac:dyDescent="0.2">
      <c r="A2451" t="s">
        <v>4618</v>
      </c>
      <c r="B2451" t="s">
        <v>2822</v>
      </c>
      <c r="C2451" t="s">
        <v>5968</v>
      </c>
      <c r="D2451" t="s">
        <v>2792</v>
      </c>
      <c r="E2451" t="s">
        <v>2823</v>
      </c>
    </row>
    <row r="2452" spans="1:5" x14ac:dyDescent="0.2">
      <c r="A2452" t="s">
        <v>4619</v>
      </c>
      <c r="B2452" t="s">
        <v>2825</v>
      </c>
      <c r="C2452" t="s">
        <v>5968</v>
      </c>
      <c r="D2452" t="s">
        <v>2792</v>
      </c>
      <c r="E2452">
        <v>76.900000000000006</v>
      </c>
    </row>
    <row r="2453" spans="1:5" x14ac:dyDescent="0.2">
      <c r="A2453" t="s">
        <v>4620</v>
      </c>
      <c r="B2453" t="s">
        <v>2786</v>
      </c>
      <c r="C2453" t="s">
        <v>5968</v>
      </c>
      <c r="D2453" t="s">
        <v>2792</v>
      </c>
      <c r="E2453">
        <v>85</v>
      </c>
    </row>
    <row r="2454" spans="1:5" x14ac:dyDescent="0.2">
      <c r="A2454" t="s">
        <v>1448</v>
      </c>
      <c r="B2454" t="s">
        <v>2787</v>
      </c>
      <c r="C2454" t="s">
        <v>5968</v>
      </c>
      <c r="D2454" t="s">
        <v>2792</v>
      </c>
      <c r="E2454">
        <v>97.4</v>
      </c>
    </row>
    <row r="2455" spans="1:5" x14ac:dyDescent="0.2">
      <c r="A2455" t="s">
        <v>1449</v>
      </c>
      <c r="B2455" t="s">
        <v>2829</v>
      </c>
      <c r="C2455" t="s">
        <v>5968</v>
      </c>
      <c r="D2455" t="s">
        <v>2792</v>
      </c>
      <c r="E2455">
        <v>11.5</v>
      </c>
    </row>
    <row r="2456" spans="1:5" x14ac:dyDescent="0.2">
      <c r="A2456" t="s">
        <v>1450</v>
      </c>
      <c r="B2456" t="s">
        <v>2831</v>
      </c>
      <c r="C2456" t="s">
        <v>5968</v>
      </c>
      <c r="D2456" t="s">
        <v>2792</v>
      </c>
      <c r="E2456">
        <v>60</v>
      </c>
    </row>
    <row r="2457" spans="1:5" x14ac:dyDescent="0.2">
      <c r="A2457" t="s">
        <v>1451</v>
      </c>
      <c r="B2457" t="s">
        <v>2833</v>
      </c>
      <c r="C2457" t="s">
        <v>5968</v>
      </c>
      <c r="D2457" t="s">
        <v>2792</v>
      </c>
      <c r="E2457">
        <v>38.1</v>
      </c>
    </row>
    <row r="2458" spans="1:5" x14ac:dyDescent="0.2">
      <c r="A2458" t="s">
        <v>1452</v>
      </c>
      <c r="B2458" t="s">
        <v>2835</v>
      </c>
      <c r="C2458" t="s">
        <v>5968</v>
      </c>
      <c r="D2458" t="s">
        <v>2792</v>
      </c>
      <c r="E2458">
        <v>100</v>
      </c>
    </row>
    <row r="2459" spans="1:5" x14ac:dyDescent="0.2">
      <c r="A2459" t="s">
        <v>1453</v>
      </c>
      <c r="B2459" t="s">
        <v>2789</v>
      </c>
      <c r="C2459" t="s">
        <v>5968</v>
      </c>
      <c r="D2459" t="s">
        <v>2792</v>
      </c>
      <c r="E2459">
        <v>89.5</v>
      </c>
    </row>
    <row r="2460" spans="1:5" x14ac:dyDescent="0.2">
      <c r="A2460" t="s">
        <v>1454</v>
      </c>
      <c r="B2460" t="s">
        <v>2838</v>
      </c>
      <c r="C2460" t="s">
        <v>5968</v>
      </c>
      <c r="D2460" t="s">
        <v>2792</v>
      </c>
      <c r="E2460">
        <v>89.5</v>
      </c>
    </row>
    <row r="2461" spans="1:5" x14ac:dyDescent="0.2">
      <c r="A2461" t="s">
        <v>1455</v>
      </c>
      <c r="B2461" t="s">
        <v>2840</v>
      </c>
      <c r="C2461" t="s">
        <v>5968</v>
      </c>
      <c r="D2461" t="s">
        <v>2792</v>
      </c>
      <c r="E2461">
        <v>93.5</v>
      </c>
    </row>
    <row r="2462" spans="1:5" x14ac:dyDescent="0.2">
      <c r="A2462" t="s">
        <v>5988</v>
      </c>
      <c r="B2462" t="s">
        <v>2780</v>
      </c>
      <c r="C2462" t="s">
        <v>5989</v>
      </c>
      <c r="D2462" t="s">
        <v>2793</v>
      </c>
      <c r="E2462">
        <v>78.099999999999994</v>
      </c>
    </row>
    <row r="2463" spans="1:5" x14ac:dyDescent="0.2">
      <c r="A2463" t="s">
        <v>5990</v>
      </c>
      <c r="B2463" t="s">
        <v>2794</v>
      </c>
      <c r="C2463" t="s">
        <v>5989</v>
      </c>
      <c r="D2463" t="s">
        <v>2793</v>
      </c>
      <c r="E2463">
        <v>74.119157088122606</v>
      </c>
    </row>
    <row r="2464" spans="1:5" x14ac:dyDescent="0.2">
      <c r="A2464" t="s">
        <v>5991</v>
      </c>
      <c r="B2464" t="s">
        <v>2785</v>
      </c>
      <c r="C2464" t="s">
        <v>5989</v>
      </c>
      <c r="D2464" t="s">
        <v>2793</v>
      </c>
      <c r="E2464">
        <v>98.9</v>
      </c>
    </row>
    <row r="2465" spans="1:5" x14ac:dyDescent="0.2">
      <c r="A2465" t="s">
        <v>5992</v>
      </c>
      <c r="B2465" t="s">
        <v>2811</v>
      </c>
      <c r="C2465" t="s">
        <v>5989</v>
      </c>
      <c r="D2465" t="s">
        <v>2793</v>
      </c>
      <c r="E2465">
        <v>0</v>
      </c>
    </row>
    <row r="2466" spans="1:5" x14ac:dyDescent="0.2">
      <c r="A2466" t="s">
        <v>5993</v>
      </c>
      <c r="B2466" t="s">
        <v>2788</v>
      </c>
      <c r="C2466" t="s">
        <v>5989</v>
      </c>
      <c r="D2466" t="s">
        <v>2793</v>
      </c>
      <c r="E2466">
        <v>56.7</v>
      </c>
    </row>
    <row r="2467" spans="1:5" x14ac:dyDescent="0.2">
      <c r="A2467" t="s">
        <v>5994</v>
      </c>
      <c r="B2467" t="s">
        <v>2814</v>
      </c>
      <c r="C2467" t="s">
        <v>5989</v>
      </c>
      <c r="D2467" t="s">
        <v>2793</v>
      </c>
      <c r="E2467">
        <v>13</v>
      </c>
    </row>
    <row r="2468" spans="1:5" x14ac:dyDescent="0.2">
      <c r="A2468" t="s">
        <v>5995</v>
      </c>
      <c r="B2468" t="s">
        <v>2816</v>
      </c>
      <c r="C2468" t="s">
        <v>5989</v>
      </c>
      <c r="D2468" t="s">
        <v>2793</v>
      </c>
      <c r="E2468">
        <v>97.3</v>
      </c>
    </row>
    <row r="2469" spans="1:5" x14ac:dyDescent="0.2">
      <c r="A2469" t="s">
        <v>5996</v>
      </c>
      <c r="B2469" t="s">
        <v>2818</v>
      </c>
      <c r="C2469" t="s">
        <v>5989</v>
      </c>
      <c r="D2469" t="s">
        <v>2793</v>
      </c>
      <c r="E2469">
        <v>97.1</v>
      </c>
    </row>
    <row r="2470" spans="1:5" x14ac:dyDescent="0.2">
      <c r="A2470" t="s">
        <v>5997</v>
      </c>
      <c r="B2470" t="s">
        <v>2820</v>
      </c>
      <c r="C2470" t="s">
        <v>5989</v>
      </c>
      <c r="D2470" t="s">
        <v>2793</v>
      </c>
      <c r="E2470">
        <v>87</v>
      </c>
    </row>
    <row r="2471" spans="1:5" x14ac:dyDescent="0.2">
      <c r="A2471" t="s">
        <v>5998</v>
      </c>
      <c r="B2471" t="s">
        <v>2822</v>
      </c>
      <c r="C2471" t="s">
        <v>5989</v>
      </c>
      <c r="D2471" t="s">
        <v>2793</v>
      </c>
      <c r="E2471" t="s">
        <v>2823</v>
      </c>
    </row>
    <row r="2472" spans="1:5" x14ac:dyDescent="0.2">
      <c r="A2472" t="s">
        <v>5999</v>
      </c>
      <c r="B2472" t="s">
        <v>2825</v>
      </c>
      <c r="C2472" t="s">
        <v>5989</v>
      </c>
      <c r="D2472" t="s">
        <v>2793</v>
      </c>
      <c r="E2472">
        <v>95.9</v>
      </c>
    </row>
    <row r="2473" spans="1:5" x14ac:dyDescent="0.2">
      <c r="A2473" t="s">
        <v>6000</v>
      </c>
      <c r="B2473" t="s">
        <v>2786</v>
      </c>
      <c r="C2473" t="s">
        <v>5989</v>
      </c>
      <c r="D2473" t="s">
        <v>2793</v>
      </c>
      <c r="E2473">
        <v>90</v>
      </c>
    </row>
    <row r="2474" spans="1:5" x14ac:dyDescent="0.2">
      <c r="A2474" t="s">
        <v>6001</v>
      </c>
      <c r="B2474" t="s">
        <v>2787</v>
      </c>
      <c r="C2474" t="s">
        <v>5989</v>
      </c>
      <c r="D2474" t="s">
        <v>2793</v>
      </c>
      <c r="E2474" t="s">
        <v>2823</v>
      </c>
    </row>
    <row r="2475" spans="1:5" x14ac:dyDescent="0.2">
      <c r="A2475" t="s">
        <v>6002</v>
      </c>
      <c r="B2475" t="s">
        <v>2829</v>
      </c>
      <c r="C2475" t="s">
        <v>5989</v>
      </c>
      <c r="D2475" t="s">
        <v>2793</v>
      </c>
      <c r="E2475">
        <v>83.3</v>
      </c>
    </row>
    <row r="2476" spans="1:5" x14ac:dyDescent="0.2">
      <c r="A2476" t="s">
        <v>6003</v>
      </c>
      <c r="B2476" t="s">
        <v>2831</v>
      </c>
      <c r="C2476" t="s">
        <v>5989</v>
      </c>
      <c r="D2476" t="s">
        <v>2793</v>
      </c>
      <c r="E2476">
        <v>75</v>
      </c>
    </row>
    <row r="2477" spans="1:5" x14ac:dyDescent="0.2">
      <c r="A2477" t="s">
        <v>6004</v>
      </c>
      <c r="B2477" t="s">
        <v>2833</v>
      </c>
      <c r="C2477" t="s">
        <v>5989</v>
      </c>
      <c r="D2477" t="s">
        <v>2793</v>
      </c>
      <c r="E2477" t="s">
        <v>2823</v>
      </c>
    </row>
    <row r="2478" spans="1:5" x14ac:dyDescent="0.2">
      <c r="A2478" t="s">
        <v>6005</v>
      </c>
      <c r="B2478" t="s">
        <v>2835</v>
      </c>
      <c r="C2478" t="s">
        <v>5989</v>
      </c>
      <c r="D2478" t="s">
        <v>2793</v>
      </c>
      <c r="E2478">
        <v>90.4</v>
      </c>
    </row>
    <row r="2479" spans="1:5" x14ac:dyDescent="0.2">
      <c r="A2479" t="s">
        <v>6006</v>
      </c>
      <c r="B2479" t="s">
        <v>2789</v>
      </c>
      <c r="C2479" t="s">
        <v>5989</v>
      </c>
      <c r="D2479" t="s">
        <v>2793</v>
      </c>
      <c r="E2479">
        <v>6.8</v>
      </c>
    </row>
    <row r="2480" spans="1:5" x14ac:dyDescent="0.2">
      <c r="A2480" t="s">
        <v>6007</v>
      </c>
      <c r="B2480" t="s">
        <v>2838</v>
      </c>
      <c r="C2480" t="s">
        <v>5989</v>
      </c>
      <c r="D2480" t="s">
        <v>2793</v>
      </c>
      <c r="E2480">
        <v>78.7</v>
      </c>
    </row>
    <row r="2481" spans="1:5" x14ac:dyDescent="0.2">
      <c r="A2481" t="s">
        <v>6008</v>
      </c>
      <c r="B2481" t="s">
        <v>2840</v>
      </c>
      <c r="C2481" t="s">
        <v>5989</v>
      </c>
      <c r="D2481" t="s">
        <v>2793</v>
      </c>
      <c r="E2481">
        <v>37.700000000000003</v>
      </c>
    </row>
    <row r="2482" spans="1:5" x14ac:dyDescent="0.2">
      <c r="A2482" t="s">
        <v>10451</v>
      </c>
      <c r="B2482" t="s">
        <v>2780</v>
      </c>
      <c r="C2482" t="s">
        <v>5989</v>
      </c>
      <c r="D2482" t="s">
        <v>2791</v>
      </c>
      <c r="E2482">
        <v>79.2</v>
      </c>
    </row>
    <row r="2483" spans="1:5" x14ac:dyDescent="0.2">
      <c r="A2483" t="s">
        <v>10452</v>
      </c>
      <c r="B2483" t="s">
        <v>2794</v>
      </c>
      <c r="C2483" t="s">
        <v>5989</v>
      </c>
      <c r="D2483" t="s">
        <v>2791</v>
      </c>
      <c r="E2483">
        <v>81.765086887835707</v>
      </c>
    </row>
    <row r="2484" spans="1:5" x14ac:dyDescent="0.2">
      <c r="A2484" t="s">
        <v>10453</v>
      </c>
      <c r="B2484" t="s">
        <v>2785</v>
      </c>
      <c r="C2484" t="s">
        <v>5989</v>
      </c>
      <c r="D2484" t="s">
        <v>2791</v>
      </c>
      <c r="E2484">
        <v>92</v>
      </c>
    </row>
    <row r="2485" spans="1:5" x14ac:dyDescent="0.2">
      <c r="A2485" t="s">
        <v>10454</v>
      </c>
      <c r="B2485" t="s">
        <v>2811</v>
      </c>
      <c r="C2485" t="s">
        <v>5989</v>
      </c>
      <c r="D2485" t="s">
        <v>2791</v>
      </c>
      <c r="E2485" t="s">
        <v>2823</v>
      </c>
    </row>
    <row r="2486" spans="1:5" x14ac:dyDescent="0.2">
      <c r="A2486" t="s">
        <v>10455</v>
      </c>
      <c r="B2486" t="s">
        <v>2788</v>
      </c>
      <c r="C2486" t="s">
        <v>5989</v>
      </c>
      <c r="D2486" t="s">
        <v>2791</v>
      </c>
      <c r="E2486">
        <v>79.5</v>
      </c>
    </row>
    <row r="2487" spans="1:5" x14ac:dyDescent="0.2">
      <c r="A2487" t="s">
        <v>10456</v>
      </c>
      <c r="B2487" t="s">
        <v>2814</v>
      </c>
      <c r="C2487" t="s">
        <v>5989</v>
      </c>
      <c r="D2487" t="s">
        <v>2791</v>
      </c>
      <c r="E2487" t="s">
        <v>2823</v>
      </c>
    </row>
    <row r="2488" spans="1:5" x14ac:dyDescent="0.2">
      <c r="A2488" t="s">
        <v>10457</v>
      </c>
      <c r="B2488" t="s">
        <v>2816</v>
      </c>
      <c r="C2488" t="s">
        <v>5989</v>
      </c>
      <c r="D2488" t="s">
        <v>2791</v>
      </c>
      <c r="E2488">
        <v>88</v>
      </c>
    </row>
    <row r="2489" spans="1:5" x14ac:dyDescent="0.2">
      <c r="A2489" t="s">
        <v>10458</v>
      </c>
      <c r="B2489" t="s">
        <v>2818</v>
      </c>
      <c r="C2489" t="s">
        <v>5989</v>
      </c>
      <c r="D2489" t="s">
        <v>2791</v>
      </c>
      <c r="E2489">
        <v>94.9</v>
      </c>
    </row>
    <row r="2490" spans="1:5" x14ac:dyDescent="0.2">
      <c r="A2490" t="s">
        <v>10459</v>
      </c>
      <c r="B2490" t="s">
        <v>2820</v>
      </c>
      <c r="C2490" t="s">
        <v>5989</v>
      </c>
      <c r="D2490" t="s">
        <v>2791</v>
      </c>
      <c r="E2490">
        <v>95</v>
      </c>
    </row>
    <row r="2491" spans="1:5" x14ac:dyDescent="0.2">
      <c r="A2491" t="s">
        <v>10460</v>
      </c>
      <c r="B2491" t="s">
        <v>2822</v>
      </c>
      <c r="C2491" t="s">
        <v>5989</v>
      </c>
      <c r="D2491" t="s">
        <v>2791</v>
      </c>
      <c r="E2491" t="s">
        <v>2823</v>
      </c>
    </row>
    <row r="2492" spans="1:5" x14ac:dyDescent="0.2">
      <c r="A2492" t="s">
        <v>10461</v>
      </c>
      <c r="B2492" t="s">
        <v>2825</v>
      </c>
      <c r="C2492" t="s">
        <v>5989</v>
      </c>
      <c r="D2492" t="s">
        <v>2791</v>
      </c>
      <c r="E2492">
        <v>91.2</v>
      </c>
    </row>
    <row r="2493" spans="1:5" x14ac:dyDescent="0.2">
      <c r="A2493" t="s">
        <v>10462</v>
      </c>
      <c r="B2493" t="s">
        <v>2786</v>
      </c>
      <c r="C2493" t="s">
        <v>5989</v>
      </c>
      <c r="D2493" t="s">
        <v>2791</v>
      </c>
      <c r="E2493">
        <v>90.6</v>
      </c>
    </row>
    <row r="2494" spans="1:5" x14ac:dyDescent="0.2">
      <c r="A2494" t="s">
        <v>10463</v>
      </c>
      <c r="B2494" t="s">
        <v>2787</v>
      </c>
      <c r="C2494" t="s">
        <v>5989</v>
      </c>
      <c r="D2494" t="s">
        <v>2791</v>
      </c>
      <c r="E2494">
        <v>66.7</v>
      </c>
    </row>
    <row r="2495" spans="1:5" x14ac:dyDescent="0.2">
      <c r="A2495" t="s">
        <v>10464</v>
      </c>
      <c r="B2495" t="s">
        <v>2829</v>
      </c>
      <c r="C2495" t="s">
        <v>5989</v>
      </c>
      <c r="D2495" t="s">
        <v>2791</v>
      </c>
      <c r="E2495">
        <v>83.6</v>
      </c>
    </row>
    <row r="2496" spans="1:5" x14ac:dyDescent="0.2">
      <c r="A2496" t="s">
        <v>10465</v>
      </c>
      <c r="B2496" t="s">
        <v>2831</v>
      </c>
      <c r="C2496" t="s">
        <v>5989</v>
      </c>
      <c r="D2496" t="s">
        <v>2791</v>
      </c>
      <c r="E2496">
        <v>82.8</v>
      </c>
    </row>
    <row r="2497" spans="1:5" x14ac:dyDescent="0.2">
      <c r="A2497" t="s">
        <v>10466</v>
      </c>
      <c r="B2497" t="s">
        <v>2833</v>
      </c>
      <c r="C2497" t="s">
        <v>5989</v>
      </c>
      <c r="D2497" t="s">
        <v>2791</v>
      </c>
      <c r="E2497" t="s">
        <v>2823</v>
      </c>
    </row>
    <row r="2498" spans="1:5" x14ac:dyDescent="0.2">
      <c r="A2498" t="s">
        <v>10467</v>
      </c>
      <c r="B2498" t="s">
        <v>2835</v>
      </c>
      <c r="C2498" t="s">
        <v>5989</v>
      </c>
      <c r="D2498" t="s">
        <v>2791</v>
      </c>
      <c r="E2498">
        <v>85.7</v>
      </c>
    </row>
    <row r="2499" spans="1:5" x14ac:dyDescent="0.2">
      <c r="A2499" t="s">
        <v>10468</v>
      </c>
      <c r="B2499" t="s">
        <v>2789</v>
      </c>
      <c r="C2499" t="s">
        <v>5989</v>
      </c>
      <c r="D2499" t="s">
        <v>2791</v>
      </c>
      <c r="E2499">
        <v>16.7</v>
      </c>
    </row>
    <row r="2500" spans="1:5" x14ac:dyDescent="0.2">
      <c r="A2500" t="s">
        <v>10469</v>
      </c>
      <c r="B2500" t="s">
        <v>2838</v>
      </c>
      <c r="C2500" t="s">
        <v>5989</v>
      </c>
      <c r="D2500" t="s">
        <v>2791</v>
      </c>
      <c r="E2500">
        <v>81</v>
      </c>
    </row>
    <row r="2501" spans="1:5" x14ac:dyDescent="0.2">
      <c r="A2501" t="s">
        <v>10470</v>
      </c>
      <c r="B2501" t="s">
        <v>2840</v>
      </c>
      <c r="C2501" t="s">
        <v>5989</v>
      </c>
      <c r="D2501" t="s">
        <v>2791</v>
      </c>
      <c r="E2501">
        <v>87.8</v>
      </c>
    </row>
    <row r="2502" spans="1:5" x14ac:dyDescent="0.2">
      <c r="A2502" t="s">
        <v>1456</v>
      </c>
      <c r="B2502" t="s">
        <v>2780</v>
      </c>
      <c r="C2502" t="s">
        <v>5989</v>
      </c>
      <c r="D2502" t="s">
        <v>2792</v>
      </c>
      <c r="E2502">
        <v>81.400000000000006</v>
      </c>
    </row>
    <row r="2503" spans="1:5" x14ac:dyDescent="0.2">
      <c r="A2503" t="s">
        <v>1457</v>
      </c>
      <c r="B2503" t="s">
        <v>2794</v>
      </c>
      <c r="C2503" t="s">
        <v>5989</v>
      </c>
      <c r="D2503" t="s">
        <v>2792</v>
      </c>
      <c r="E2503">
        <v>80.86310954063606</v>
      </c>
    </row>
    <row r="2504" spans="1:5" x14ac:dyDescent="0.2">
      <c r="A2504" t="s">
        <v>1458</v>
      </c>
      <c r="B2504" t="s">
        <v>2785</v>
      </c>
      <c r="C2504" t="s">
        <v>5989</v>
      </c>
      <c r="D2504" t="s">
        <v>2792</v>
      </c>
      <c r="E2504">
        <v>98</v>
      </c>
    </row>
    <row r="2505" spans="1:5" x14ac:dyDescent="0.2">
      <c r="A2505" t="s">
        <v>1459</v>
      </c>
      <c r="B2505" t="s">
        <v>2811</v>
      </c>
      <c r="C2505" t="s">
        <v>5989</v>
      </c>
      <c r="D2505" t="s">
        <v>2792</v>
      </c>
      <c r="E2505">
        <v>23.5</v>
      </c>
    </row>
    <row r="2506" spans="1:5" x14ac:dyDescent="0.2">
      <c r="A2506" t="s">
        <v>1460</v>
      </c>
      <c r="B2506" t="s">
        <v>2788</v>
      </c>
      <c r="C2506" t="s">
        <v>5989</v>
      </c>
      <c r="D2506" t="s">
        <v>2792</v>
      </c>
      <c r="E2506">
        <v>81.8</v>
      </c>
    </row>
    <row r="2507" spans="1:5" x14ac:dyDescent="0.2">
      <c r="A2507" t="s">
        <v>1461</v>
      </c>
      <c r="B2507" t="s">
        <v>2814</v>
      </c>
      <c r="C2507" t="s">
        <v>5989</v>
      </c>
      <c r="D2507" t="s">
        <v>2792</v>
      </c>
      <c r="E2507">
        <v>68.400000000000006</v>
      </c>
    </row>
    <row r="2508" spans="1:5" x14ac:dyDescent="0.2">
      <c r="A2508" t="s">
        <v>1462</v>
      </c>
      <c r="B2508" t="s">
        <v>2816</v>
      </c>
      <c r="C2508" t="s">
        <v>5989</v>
      </c>
      <c r="D2508" t="s">
        <v>2792</v>
      </c>
      <c r="E2508">
        <v>71.400000000000006</v>
      </c>
    </row>
    <row r="2509" spans="1:5" x14ac:dyDescent="0.2">
      <c r="A2509" t="s">
        <v>1463</v>
      </c>
      <c r="B2509" t="s">
        <v>2818</v>
      </c>
      <c r="C2509" t="s">
        <v>5989</v>
      </c>
      <c r="D2509" t="s">
        <v>2792</v>
      </c>
      <c r="E2509">
        <v>95.4</v>
      </c>
    </row>
    <row r="2510" spans="1:5" x14ac:dyDescent="0.2">
      <c r="A2510" t="s">
        <v>1464</v>
      </c>
      <c r="B2510" t="s">
        <v>2820</v>
      </c>
      <c r="C2510" t="s">
        <v>5989</v>
      </c>
      <c r="D2510" t="s">
        <v>2792</v>
      </c>
      <c r="E2510">
        <v>88.9</v>
      </c>
    </row>
    <row r="2511" spans="1:5" x14ac:dyDescent="0.2">
      <c r="A2511" t="s">
        <v>1465</v>
      </c>
      <c r="B2511" t="s">
        <v>2822</v>
      </c>
      <c r="C2511" t="s">
        <v>5989</v>
      </c>
      <c r="D2511" t="s">
        <v>2792</v>
      </c>
      <c r="E2511" t="s">
        <v>2823</v>
      </c>
    </row>
    <row r="2512" spans="1:5" x14ac:dyDescent="0.2">
      <c r="A2512" t="s">
        <v>1466</v>
      </c>
      <c r="B2512" t="s">
        <v>2825</v>
      </c>
      <c r="C2512" t="s">
        <v>5989</v>
      </c>
      <c r="D2512" t="s">
        <v>2792</v>
      </c>
      <c r="E2512">
        <v>95.2</v>
      </c>
    </row>
    <row r="2513" spans="1:5" x14ac:dyDescent="0.2">
      <c r="A2513" t="s">
        <v>1467</v>
      </c>
      <c r="B2513" t="s">
        <v>2786</v>
      </c>
      <c r="C2513" t="s">
        <v>5989</v>
      </c>
      <c r="D2513" t="s">
        <v>2792</v>
      </c>
      <c r="E2513">
        <v>91.7</v>
      </c>
    </row>
    <row r="2514" spans="1:5" x14ac:dyDescent="0.2">
      <c r="A2514" t="s">
        <v>1468</v>
      </c>
      <c r="B2514" t="s">
        <v>2787</v>
      </c>
      <c r="C2514" t="s">
        <v>5989</v>
      </c>
      <c r="D2514" t="s">
        <v>2792</v>
      </c>
      <c r="E2514">
        <v>40.4</v>
      </c>
    </row>
    <row r="2515" spans="1:5" x14ac:dyDescent="0.2">
      <c r="A2515" t="s">
        <v>1469</v>
      </c>
      <c r="B2515" t="s">
        <v>2829</v>
      </c>
      <c r="C2515" t="s">
        <v>5989</v>
      </c>
      <c r="D2515" t="s">
        <v>2792</v>
      </c>
      <c r="E2515">
        <v>76.8</v>
      </c>
    </row>
    <row r="2516" spans="1:5" x14ac:dyDescent="0.2">
      <c r="A2516" t="s">
        <v>1470</v>
      </c>
      <c r="B2516" t="s">
        <v>2831</v>
      </c>
      <c r="C2516" t="s">
        <v>5989</v>
      </c>
      <c r="D2516" t="s">
        <v>2792</v>
      </c>
      <c r="E2516">
        <v>78.8</v>
      </c>
    </row>
    <row r="2517" spans="1:5" x14ac:dyDescent="0.2">
      <c r="A2517" t="s">
        <v>1471</v>
      </c>
      <c r="B2517" t="s">
        <v>2833</v>
      </c>
      <c r="C2517" t="s">
        <v>5989</v>
      </c>
      <c r="D2517" t="s">
        <v>2792</v>
      </c>
      <c r="E2517">
        <v>98.1</v>
      </c>
    </row>
    <row r="2518" spans="1:5" x14ac:dyDescent="0.2">
      <c r="A2518" t="s">
        <v>1472</v>
      </c>
      <c r="B2518" t="s">
        <v>2835</v>
      </c>
      <c r="C2518" t="s">
        <v>5989</v>
      </c>
      <c r="D2518" t="s">
        <v>2792</v>
      </c>
      <c r="E2518">
        <v>87.3</v>
      </c>
    </row>
    <row r="2519" spans="1:5" x14ac:dyDescent="0.2">
      <c r="A2519" t="s">
        <v>1473</v>
      </c>
      <c r="B2519" t="s">
        <v>2789</v>
      </c>
      <c r="C2519" t="s">
        <v>5989</v>
      </c>
      <c r="D2519" t="s">
        <v>2792</v>
      </c>
      <c r="E2519">
        <v>76.7</v>
      </c>
    </row>
    <row r="2520" spans="1:5" x14ac:dyDescent="0.2">
      <c r="A2520" t="s">
        <v>1474</v>
      </c>
      <c r="B2520" t="s">
        <v>2838</v>
      </c>
      <c r="C2520" t="s">
        <v>5989</v>
      </c>
      <c r="D2520" t="s">
        <v>2792</v>
      </c>
      <c r="E2520">
        <v>78.400000000000006</v>
      </c>
    </row>
    <row r="2521" spans="1:5" x14ac:dyDescent="0.2">
      <c r="A2521" t="s">
        <v>1475</v>
      </c>
      <c r="B2521" t="s">
        <v>2840</v>
      </c>
      <c r="C2521" t="s">
        <v>5989</v>
      </c>
      <c r="D2521" t="s">
        <v>2792</v>
      </c>
      <c r="E2521">
        <v>86.7</v>
      </c>
    </row>
    <row r="2522" spans="1:5" x14ac:dyDescent="0.2">
      <c r="A2522" t="s">
        <v>2806</v>
      </c>
      <c r="B2522" t="s">
        <v>2780</v>
      </c>
      <c r="C2522" t="s">
        <v>2807</v>
      </c>
      <c r="D2522" t="s">
        <v>2793</v>
      </c>
      <c r="E2522">
        <v>78.666666666666671</v>
      </c>
    </row>
    <row r="2523" spans="1:5" x14ac:dyDescent="0.2">
      <c r="A2523" t="s">
        <v>2808</v>
      </c>
      <c r="B2523" t="s">
        <v>2794</v>
      </c>
      <c r="C2523" t="s">
        <v>2807</v>
      </c>
      <c r="D2523" t="s">
        <v>2793</v>
      </c>
      <c r="E2523">
        <v>90</v>
      </c>
    </row>
    <row r="2524" spans="1:5" x14ac:dyDescent="0.2">
      <c r="A2524" t="s">
        <v>2809</v>
      </c>
      <c r="B2524" t="s">
        <v>2785</v>
      </c>
      <c r="C2524" t="s">
        <v>2807</v>
      </c>
      <c r="D2524" t="s">
        <v>2793</v>
      </c>
      <c r="E2524">
        <v>93.3</v>
      </c>
    </row>
    <row r="2525" spans="1:5" x14ac:dyDescent="0.2">
      <c r="A2525" t="s">
        <v>2810</v>
      </c>
      <c r="B2525" t="s">
        <v>2811</v>
      </c>
      <c r="C2525" t="s">
        <v>2807</v>
      </c>
      <c r="D2525" t="s">
        <v>2793</v>
      </c>
      <c r="E2525">
        <v>96.7</v>
      </c>
    </row>
    <row r="2526" spans="1:5" x14ac:dyDescent="0.2">
      <c r="A2526" t="s">
        <v>2812</v>
      </c>
      <c r="B2526" t="s">
        <v>2788</v>
      </c>
      <c r="C2526" t="s">
        <v>2807</v>
      </c>
      <c r="D2526" t="s">
        <v>2793</v>
      </c>
      <c r="E2526">
        <v>100</v>
      </c>
    </row>
    <row r="2527" spans="1:5" x14ac:dyDescent="0.2">
      <c r="A2527" t="s">
        <v>2813</v>
      </c>
      <c r="B2527" t="s">
        <v>2814</v>
      </c>
      <c r="C2527" t="s">
        <v>2807</v>
      </c>
      <c r="D2527" t="s">
        <v>2793</v>
      </c>
      <c r="E2527">
        <v>83.5</v>
      </c>
    </row>
    <row r="2528" spans="1:5" x14ac:dyDescent="0.2">
      <c r="A2528" t="s">
        <v>2815</v>
      </c>
      <c r="B2528" t="s">
        <v>2816</v>
      </c>
      <c r="C2528" t="s">
        <v>2807</v>
      </c>
      <c r="D2528" t="s">
        <v>2793</v>
      </c>
      <c r="E2528">
        <v>100</v>
      </c>
    </row>
    <row r="2529" spans="1:5" x14ac:dyDescent="0.2">
      <c r="A2529" t="s">
        <v>2817</v>
      </c>
      <c r="B2529" t="s">
        <v>2818</v>
      </c>
      <c r="C2529" t="s">
        <v>2807</v>
      </c>
      <c r="D2529" t="s">
        <v>2793</v>
      </c>
      <c r="E2529">
        <v>96.7</v>
      </c>
    </row>
    <row r="2530" spans="1:5" x14ac:dyDescent="0.2">
      <c r="A2530" t="s">
        <v>2819</v>
      </c>
      <c r="B2530" t="s">
        <v>2820</v>
      </c>
      <c r="C2530" t="s">
        <v>2807</v>
      </c>
      <c r="D2530" t="s">
        <v>2793</v>
      </c>
      <c r="E2530">
        <v>100</v>
      </c>
    </row>
    <row r="2531" spans="1:5" x14ac:dyDescent="0.2">
      <c r="A2531" t="s">
        <v>2821</v>
      </c>
      <c r="B2531" t="s">
        <v>2822</v>
      </c>
      <c r="C2531" t="s">
        <v>2807</v>
      </c>
      <c r="D2531" t="s">
        <v>2793</v>
      </c>
      <c r="E2531" t="s">
        <v>2823</v>
      </c>
    </row>
    <row r="2532" spans="1:5" x14ac:dyDescent="0.2">
      <c r="A2532" t="s">
        <v>2824</v>
      </c>
      <c r="B2532" t="s">
        <v>2825</v>
      </c>
      <c r="C2532" t="s">
        <v>2807</v>
      </c>
      <c r="D2532" t="s">
        <v>2793</v>
      </c>
      <c r="E2532">
        <v>93.3</v>
      </c>
    </row>
    <row r="2533" spans="1:5" x14ac:dyDescent="0.2">
      <c r="A2533" t="s">
        <v>2826</v>
      </c>
      <c r="B2533" t="s">
        <v>2786</v>
      </c>
      <c r="C2533" t="s">
        <v>2807</v>
      </c>
      <c r="D2533" t="s">
        <v>2793</v>
      </c>
      <c r="E2533">
        <v>93.3</v>
      </c>
    </row>
    <row r="2534" spans="1:5" x14ac:dyDescent="0.2">
      <c r="A2534" t="s">
        <v>2827</v>
      </c>
      <c r="B2534" t="s">
        <v>2787</v>
      </c>
      <c r="C2534" t="s">
        <v>2807</v>
      </c>
      <c r="D2534" t="s">
        <v>2793</v>
      </c>
      <c r="E2534">
        <v>88.9</v>
      </c>
    </row>
    <row r="2535" spans="1:5" x14ac:dyDescent="0.2">
      <c r="A2535" t="s">
        <v>2828</v>
      </c>
      <c r="B2535" t="s">
        <v>2829</v>
      </c>
      <c r="C2535" t="s">
        <v>2807</v>
      </c>
      <c r="D2535" t="s">
        <v>2793</v>
      </c>
      <c r="E2535">
        <v>67.2</v>
      </c>
    </row>
    <row r="2536" spans="1:5" x14ac:dyDescent="0.2">
      <c r="A2536" t="s">
        <v>2830</v>
      </c>
      <c r="B2536" t="s">
        <v>2831</v>
      </c>
      <c r="C2536" t="s">
        <v>2807</v>
      </c>
      <c r="D2536" t="s">
        <v>2793</v>
      </c>
      <c r="E2536">
        <v>56.2</v>
      </c>
    </row>
    <row r="2537" spans="1:5" x14ac:dyDescent="0.2">
      <c r="A2537" t="s">
        <v>2832</v>
      </c>
      <c r="B2537" t="s">
        <v>2833</v>
      </c>
      <c r="C2537" t="s">
        <v>2807</v>
      </c>
      <c r="D2537" t="s">
        <v>2793</v>
      </c>
      <c r="E2537">
        <v>75.3</v>
      </c>
    </row>
    <row r="2538" spans="1:5" x14ac:dyDescent="0.2">
      <c r="A2538" t="s">
        <v>2834</v>
      </c>
      <c r="B2538" t="s">
        <v>2835</v>
      </c>
      <c r="C2538" t="s">
        <v>2807</v>
      </c>
      <c r="D2538" t="s">
        <v>2793</v>
      </c>
      <c r="E2538">
        <v>96.7</v>
      </c>
    </row>
    <row r="2539" spans="1:5" x14ac:dyDescent="0.2">
      <c r="A2539" t="s">
        <v>2836</v>
      </c>
      <c r="B2539" t="s">
        <v>2789</v>
      </c>
      <c r="C2539" t="s">
        <v>2807</v>
      </c>
      <c r="D2539" t="s">
        <v>2793</v>
      </c>
      <c r="E2539">
        <v>93.3</v>
      </c>
    </row>
    <row r="2540" spans="1:5" x14ac:dyDescent="0.2">
      <c r="A2540" t="s">
        <v>2837</v>
      </c>
      <c r="B2540" t="s">
        <v>2838</v>
      </c>
      <c r="C2540" t="s">
        <v>2807</v>
      </c>
      <c r="D2540" t="s">
        <v>2793</v>
      </c>
      <c r="E2540">
        <v>38.200000000000003</v>
      </c>
    </row>
    <row r="2541" spans="1:5" x14ac:dyDescent="0.2">
      <c r="A2541" t="s">
        <v>2839</v>
      </c>
      <c r="B2541" t="s">
        <v>2840</v>
      </c>
      <c r="C2541" t="s">
        <v>2807</v>
      </c>
      <c r="D2541" t="s">
        <v>2793</v>
      </c>
      <c r="E2541">
        <v>40.6</v>
      </c>
    </row>
    <row r="2542" spans="1:5" x14ac:dyDescent="0.2">
      <c r="A2542" t="s">
        <v>2879</v>
      </c>
      <c r="B2542" t="s">
        <v>2780</v>
      </c>
      <c r="C2542" t="s">
        <v>2807</v>
      </c>
      <c r="D2542" t="s">
        <v>2791</v>
      </c>
      <c r="E2542">
        <v>74.466666666666669</v>
      </c>
    </row>
    <row r="2543" spans="1:5" x14ac:dyDescent="0.2">
      <c r="A2543" t="s">
        <v>2880</v>
      </c>
      <c r="B2543" t="s">
        <v>2794</v>
      </c>
      <c r="C2543" t="s">
        <v>2807</v>
      </c>
      <c r="D2543" t="s">
        <v>2791</v>
      </c>
      <c r="E2543">
        <v>86.666666666666671</v>
      </c>
    </row>
    <row r="2544" spans="1:5" x14ac:dyDescent="0.2">
      <c r="A2544" t="s">
        <v>2881</v>
      </c>
      <c r="B2544" t="s">
        <v>2785</v>
      </c>
      <c r="C2544" t="s">
        <v>2807</v>
      </c>
      <c r="D2544" t="s">
        <v>2791</v>
      </c>
      <c r="E2544">
        <v>93.3</v>
      </c>
    </row>
    <row r="2545" spans="1:5" x14ac:dyDescent="0.2">
      <c r="A2545" t="s">
        <v>2882</v>
      </c>
      <c r="B2545" t="s">
        <v>2811</v>
      </c>
      <c r="C2545" t="s">
        <v>2807</v>
      </c>
      <c r="D2545" t="s">
        <v>2791</v>
      </c>
      <c r="E2545">
        <v>100</v>
      </c>
    </row>
    <row r="2546" spans="1:5" x14ac:dyDescent="0.2">
      <c r="A2546" t="s">
        <v>2883</v>
      </c>
      <c r="B2546" t="s">
        <v>2788</v>
      </c>
      <c r="C2546" t="s">
        <v>2807</v>
      </c>
      <c r="D2546" t="s">
        <v>2791</v>
      </c>
      <c r="E2546">
        <v>100</v>
      </c>
    </row>
    <row r="2547" spans="1:5" x14ac:dyDescent="0.2">
      <c r="A2547" t="s">
        <v>2884</v>
      </c>
      <c r="B2547" t="s">
        <v>2814</v>
      </c>
      <c r="C2547" t="s">
        <v>2807</v>
      </c>
      <c r="D2547" t="s">
        <v>2791</v>
      </c>
      <c r="E2547">
        <v>74.7</v>
      </c>
    </row>
    <row r="2548" spans="1:5" x14ac:dyDescent="0.2">
      <c r="A2548" t="s">
        <v>2885</v>
      </c>
      <c r="B2548" t="s">
        <v>2816</v>
      </c>
      <c r="C2548" t="s">
        <v>2807</v>
      </c>
      <c r="D2548" t="s">
        <v>2791</v>
      </c>
      <c r="E2548">
        <v>96.7</v>
      </c>
    </row>
    <row r="2549" spans="1:5" x14ac:dyDescent="0.2">
      <c r="A2549" t="s">
        <v>2886</v>
      </c>
      <c r="B2549" t="s">
        <v>2818</v>
      </c>
      <c r="C2549" t="s">
        <v>2807</v>
      </c>
      <c r="D2549" t="s">
        <v>2791</v>
      </c>
      <c r="E2549">
        <v>96.7</v>
      </c>
    </row>
    <row r="2550" spans="1:5" x14ac:dyDescent="0.2">
      <c r="A2550" t="s">
        <v>2887</v>
      </c>
      <c r="B2550" t="s">
        <v>2820</v>
      </c>
      <c r="C2550" t="s">
        <v>2807</v>
      </c>
      <c r="D2550" t="s">
        <v>2791</v>
      </c>
      <c r="E2550">
        <v>96.7</v>
      </c>
    </row>
    <row r="2551" spans="1:5" x14ac:dyDescent="0.2">
      <c r="A2551" t="s">
        <v>2888</v>
      </c>
      <c r="B2551" t="s">
        <v>2822</v>
      </c>
      <c r="C2551" t="s">
        <v>2807</v>
      </c>
      <c r="D2551" t="s">
        <v>2791</v>
      </c>
      <c r="E2551" t="s">
        <v>2823</v>
      </c>
    </row>
    <row r="2552" spans="1:5" x14ac:dyDescent="0.2">
      <c r="A2552" t="s">
        <v>2889</v>
      </c>
      <c r="B2552" t="s">
        <v>2825</v>
      </c>
      <c r="C2552" t="s">
        <v>2807</v>
      </c>
      <c r="D2552" t="s">
        <v>2791</v>
      </c>
      <c r="E2552">
        <v>93.3</v>
      </c>
    </row>
    <row r="2553" spans="1:5" x14ac:dyDescent="0.2">
      <c r="A2553" t="s">
        <v>2890</v>
      </c>
      <c r="B2553" t="s">
        <v>2786</v>
      </c>
      <c r="C2553" t="s">
        <v>2807</v>
      </c>
      <c r="D2553" t="s">
        <v>2791</v>
      </c>
      <c r="E2553">
        <v>93.3</v>
      </c>
    </row>
    <row r="2554" spans="1:5" x14ac:dyDescent="0.2">
      <c r="A2554" t="s">
        <v>2891</v>
      </c>
      <c r="B2554" t="s">
        <v>2787</v>
      </c>
      <c r="C2554" t="s">
        <v>2807</v>
      </c>
      <c r="D2554" t="s">
        <v>2791</v>
      </c>
      <c r="E2554">
        <v>80.5</v>
      </c>
    </row>
    <row r="2555" spans="1:5" x14ac:dyDescent="0.2">
      <c r="A2555" t="s">
        <v>2892</v>
      </c>
      <c r="B2555" t="s">
        <v>2829</v>
      </c>
      <c r="C2555" t="s">
        <v>2807</v>
      </c>
      <c r="D2555" t="s">
        <v>2791</v>
      </c>
      <c r="E2555">
        <v>61.6</v>
      </c>
    </row>
    <row r="2556" spans="1:5" x14ac:dyDescent="0.2">
      <c r="A2556" t="s">
        <v>2893</v>
      </c>
      <c r="B2556" t="s">
        <v>2831</v>
      </c>
      <c r="C2556" t="s">
        <v>2807</v>
      </c>
      <c r="D2556" t="s">
        <v>2791</v>
      </c>
      <c r="E2556">
        <v>63.8</v>
      </c>
    </row>
    <row r="2557" spans="1:5" x14ac:dyDescent="0.2">
      <c r="A2557" t="s">
        <v>2894</v>
      </c>
      <c r="B2557" t="s">
        <v>2833</v>
      </c>
      <c r="C2557" t="s">
        <v>2807</v>
      </c>
      <c r="D2557" t="s">
        <v>2791</v>
      </c>
      <c r="E2557">
        <v>76.5</v>
      </c>
    </row>
    <row r="2558" spans="1:5" x14ac:dyDescent="0.2">
      <c r="A2558" t="s">
        <v>2895</v>
      </c>
      <c r="B2558" t="s">
        <v>2835</v>
      </c>
      <c r="C2558" t="s">
        <v>2807</v>
      </c>
      <c r="D2558" t="s">
        <v>2791</v>
      </c>
      <c r="E2558">
        <v>96.7</v>
      </c>
    </row>
    <row r="2559" spans="1:5" x14ac:dyDescent="0.2">
      <c r="A2559" t="s">
        <v>2896</v>
      </c>
      <c r="B2559" t="s">
        <v>2789</v>
      </c>
      <c r="C2559" t="s">
        <v>2807</v>
      </c>
      <c r="D2559" t="s">
        <v>2791</v>
      </c>
      <c r="E2559">
        <v>89.6</v>
      </c>
    </row>
    <row r="2560" spans="1:5" x14ac:dyDescent="0.2">
      <c r="A2560" t="s">
        <v>2897</v>
      </c>
      <c r="B2560" t="s">
        <v>2838</v>
      </c>
      <c r="C2560" t="s">
        <v>2807</v>
      </c>
      <c r="D2560" t="s">
        <v>2791</v>
      </c>
      <c r="E2560">
        <v>45.5</v>
      </c>
    </row>
    <row r="2561" spans="1:5" x14ac:dyDescent="0.2">
      <c r="A2561" t="s">
        <v>2898</v>
      </c>
      <c r="B2561" t="s">
        <v>2840</v>
      </c>
      <c r="C2561" t="s">
        <v>2807</v>
      </c>
      <c r="D2561" t="s">
        <v>2791</v>
      </c>
      <c r="E2561">
        <v>43</v>
      </c>
    </row>
    <row r="2562" spans="1:5" x14ac:dyDescent="0.2">
      <c r="A2562" t="s">
        <v>10491</v>
      </c>
      <c r="B2562" t="s">
        <v>2780</v>
      </c>
      <c r="C2562" t="s">
        <v>2807</v>
      </c>
      <c r="D2562" t="s">
        <v>2792</v>
      </c>
      <c r="E2562">
        <v>78.666666666666671</v>
      </c>
    </row>
    <row r="2563" spans="1:5" x14ac:dyDescent="0.2">
      <c r="A2563" t="s">
        <v>10492</v>
      </c>
      <c r="B2563" t="s">
        <v>2794</v>
      </c>
      <c r="C2563" t="s">
        <v>2807</v>
      </c>
      <c r="D2563" t="s">
        <v>2792</v>
      </c>
      <c r="E2563">
        <v>90</v>
      </c>
    </row>
    <row r="2564" spans="1:5" x14ac:dyDescent="0.2">
      <c r="A2564" t="s">
        <v>10493</v>
      </c>
      <c r="B2564" t="s">
        <v>2785</v>
      </c>
      <c r="C2564" t="s">
        <v>2807</v>
      </c>
      <c r="D2564" t="s">
        <v>2792</v>
      </c>
      <c r="E2564">
        <v>96.7</v>
      </c>
    </row>
    <row r="2565" spans="1:5" x14ac:dyDescent="0.2">
      <c r="A2565" t="s">
        <v>10494</v>
      </c>
      <c r="B2565" t="s">
        <v>2811</v>
      </c>
      <c r="C2565" t="s">
        <v>2807</v>
      </c>
      <c r="D2565" t="s">
        <v>2792</v>
      </c>
      <c r="E2565">
        <v>96.7</v>
      </c>
    </row>
    <row r="2566" spans="1:5" x14ac:dyDescent="0.2">
      <c r="A2566" t="s">
        <v>10495</v>
      </c>
      <c r="B2566" t="s">
        <v>2788</v>
      </c>
      <c r="C2566" t="s">
        <v>2807</v>
      </c>
      <c r="D2566" t="s">
        <v>2792</v>
      </c>
      <c r="E2566">
        <v>100</v>
      </c>
    </row>
    <row r="2567" spans="1:5" x14ac:dyDescent="0.2">
      <c r="A2567" t="s">
        <v>10496</v>
      </c>
      <c r="B2567" t="s">
        <v>2814</v>
      </c>
      <c r="C2567" t="s">
        <v>2807</v>
      </c>
      <c r="D2567" t="s">
        <v>2792</v>
      </c>
      <c r="E2567">
        <v>90</v>
      </c>
    </row>
    <row r="2568" spans="1:5" x14ac:dyDescent="0.2">
      <c r="A2568" t="s">
        <v>10497</v>
      </c>
      <c r="B2568" t="s">
        <v>2816</v>
      </c>
      <c r="C2568" t="s">
        <v>2807</v>
      </c>
      <c r="D2568" t="s">
        <v>2792</v>
      </c>
      <c r="E2568">
        <v>100</v>
      </c>
    </row>
    <row r="2569" spans="1:5" x14ac:dyDescent="0.2">
      <c r="A2569" t="s">
        <v>10498</v>
      </c>
      <c r="B2569" t="s">
        <v>2818</v>
      </c>
      <c r="C2569" t="s">
        <v>2807</v>
      </c>
      <c r="D2569" t="s">
        <v>2792</v>
      </c>
      <c r="E2569">
        <v>100</v>
      </c>
    </row>
    <row r="2570" spans="1:5" x14ac:dyDescent="0.2">
      <c r="A2570" t="s">
        <v>10499</v>
      </c>
      <c r="B2570" t="s">
        <v>2820</v>
      </c>
      <c r="C2570" t="s">
        <v>2807</v>
      </c>
      <c r="D2570" t="s">
        <v>2792</v>
      </c>
      <c r="E2570">
        <v>96.7</v>
      </c>
    </row>
    <row r="2571" spans="1:5" x14ac:dyDescent="0.2">
      <c r="A2571" t="s">
        <v>10500</v>
      </c>
      <c r="B2571" t="s">
        <v>2822</v>
      </c>
      <c r="C2571" t="s">
        <v>2807</v>
      </c>
      <c r="D2571" t="s">
        <v>2792</v>
      </c>
      <c r="E2571" t="s">
        <v>2823</v>
      </c>
    </row>
    <row r="2572" spans="1:5" x14ac:dyDescent="0.2">
      <c r="A2572" t="s">
        <v>10501</v>
      </c>
      <c r="B2572" t="s">
        <v>2825</v>
      </c>
      <c r="C2572" t="s">
        <v>2807</v>
      </c>
      <c r="D2572" t="s">
        <v>2792</v>
      </c>
      <c r="E2572">
        <v>100</v>
      </c>
    </row>
    <row r="2573" spans="1:5" x14ac:dyDescent="0.2">
      <c r="A2573" t="s">
        <v>10502</v>
      </c>
      <c r="B2573" t="s">
        <v>2786</v>
      </c>
      <c r="C2573" t="s">
        <v>2807</v>
      </c>
      <c r="D2573" t="s">
        <v>2792</v>
      </c>
      <c r="E2573">
        <v>100</v>
      </c>
    </row>
    <row r="2574" spans="1:5" x14ac:dyDescent="0.2">
      <c r="A2574" t="s">
        <v>10503</v>
      </c>
      <c r="B2574" t="s">
        <v>2787</v>
      </c>
      <c r="C2574" t="s">
        <v>2807</v>
      </c>
      <c r="D2574" t="s">
        <v>2792</v>
      </c>
      <c r="E2574">
        <v>100</v>
      </c>
    </row>
    <row r="2575" spans="1:5" x14ac:dyDescent="0.2">
      <c r="A2575" t="s">
        <v>10504</v>
      </c>
      <c r="B2575" t="s">
        <v>2829</v>
      </c>
      <c r="C2575" t="s">
        <v>2807</v>
      </c>
      <c r="D2575" t="s">
        <v>2792</v>
      </c>
      <c r="E2575">
        <v>86.9</v>
      </c>
    </row>
    <row r="2576" spans="1:5" x14ac:dyDescent="0.2">
      <c r="A2576" t="s">
        <v>10505</v>
      </c>
      <c r="B2576" t="s">
        <v>2831</v>
      </c>
      <c r="C2576" t="s">
        <v>2807</v>
      </c>
      <c r="D2576" t="s">
        <v>2792</v>
      </c>
      <c r="E2576">
        <v>71.2</v>
      </c>
    </row>
    <row r="2577" spans="1:5" x14ac:dyDescent="0.2">
      <c r="A2577" t="s">
        <v>10506</v>
      </c>
      <c r="B2577" t="s">
        <v>2833</v>
      </c>
      <c r="C2577" t="s">
        <v>2807</v>
      </c>
      <c r="D2577" t="s">
        <v>2792</v>
      </c>
      <c r="E2577">
        <v>75.099999999999994</v>
      </c>
    </row>
    <row r="2578" spans="1:5" x14ac:dyDescent="0.2">
      <c r="A2578" t="s">
        <v>10507</v>
      </c>
      <c r="B2578" t="s">
        <v>2835</v>
      </c>
      <c r="C2578" t="s">
        <v>2807</v>
      </c>
      <c r="D2578" t="s">
        <v>2792</v>
      </c>
      <c r="E2578">
        <v>100</v>
      </c>
    </row>
    <row r="2579" spans="1:5" x14ac:dyDescent="0.2">
      <c r="A2579" t="s">
        <v>10508</v>
      </c>
      <c r="B2579" t="s">
        <v>2789</v>
      </c>
      <c r="C2579" t="s">
        <v>2807</v>
      </c>
      <c r="D2579" t="s">
        <v>2792</v>
      </c>
      <c r="E2579">
        <v>93.3</v>
      </c>
    </row>
    <row r="2580" spans="1:5" x14ac:dyDescent="0.2">
      <c r="A2580" t="s">
        <v>10509</v>
      </c>
      <c r="B2580" t="s">
        <v>2838</v>
      </c>
      <c r="C2580" t="s">
        <v>2807</v>
      </c>
      <c r="D2580" t="s">
        <v>2792</v>
      </c>
      <c r="E2580">
        <v>51.1</v>
      </c>
    </row>
    <row r="2581" spans="1:5" x14ac:dyDescent="0.2">
      <c r="A2581" t="s">
        <v>10510</v>
      </c>
      <c r="B2581" t="s">
        <v>2840</v>
      </c>
      <c r="C2581" t="s">
        <v>2807</v>
      </c>
      <c r="D2581" t="s">
        <v>2792</v>
      </c>
      <c r="E2581">
        <v>54</v>
      </c>
    </row>
    <row r="2582" spans="1:5" x14ac:dyDescent="0.2">
      <c r="A2582" t="s">
        <v>6009</v>
      </c>
      <c r="B2582" t="s">
        <v>2780</v>
      </c>
      <c r="C2582" t="s">
        <v>6010</v>
      </c>
      <c r="D2582" t="s">
        <v>2793</v>
      </c>
      <c r="E2582">
        <v>64.25</v>
      </c>
    </row>
    <row r="2583" spans="1:5" x14ac:dyDescent="0.2">
      <c r="A2583" t="s">
        <v>6011</v>
      </c>
      <c r="B2583" t="s">
        <v>2794</v>
      </c>
      <c r="C2583" t="s">
        <v>6010</v>
      </c>
      <c r="D2583" t="s">
        <v>2793</v>
      </c>
      <c r="E2583">
        <v>59.591786398467434</v>
      </c>
    </row>
    <row r="2584" spans="1:5" x14ac:dyDescent="0.2">
      <c r="A2584" t="s">
        <v>6012</v>
      </c>
      <c r="B2584" t="s">
        <v>2785</v>
      </c>
      <c r="C2584" t="s">
        <v>6010</v>
      </c>
      <c r="D2584" t="s">
        <v>2793</v>
      </c>
      <c r="E2584">
        <v>90.6</v>
      </c>
    </row>
    <row r="2585" spans="1:5" x14ac:dyDescent="0.2">
      <c r="A2585" t="s">
        <v>6013</v>
      </c>
      <c r="B2585" t="s">
        <v>2811</v>
      </c>
      <c r="C2585" t="s">
        <v>6010</v>
      </c>
      <c r="D2585" t="s">
        <v>2793</v>
      </c>
      <c r="E2585">
        <v>52.8</v>
      </c>
    </row>
    <row r="2586" spans="1:5" x14ac:dyDescent="0.2">
      <c r="A2586" t="s">
        <v>6014</v>
      </c>
      <c r="B2586" t="s">
        <v>2788</v>
      </c>
      <c r="C2586" t="s">
        <v>6010</v>
      </c>
      <c r="D2586" t="s">
        <v>2793</v>
      </c>
      <c r="E2586">
        <v>54.7</v>
      </c>
    </row>
    <row r="2587" spans="1:5" x14ac:dyDescent="0.2">
      <c r="A2587" t="s">
        <v>6015</v>
      </c>
      <c r="B2587" t="s">
        <v>2814</v>
      </c>
      <c r="C2587" t="s">
        <v>6010</v>
      </c>
      <c r="D2587" t="s">
        <v>2793</v>
      </c>
      <c r="E2587">
        <v>62.7</v>
      </c>
    </row>
    <row r="2588" spans="1:5" x14ac:dyDescent="0.2">
      <c r="A2588" t="s">
        <v>6016</v>
      </c>
      <c r="B2588" t="s">
        <v>2816</v>
      </c>
      <c r="C2588" t="s">
        <v>6010</v>
      </c>
      <c r="D2588" t="s">
        <v>2793</v>
      </c>
      <c r="E2588">
        <v>38.4</v>
      </c>
    </row>
    <row r="2589" spans="1:5" x14ac:dyDescent="0.2">
      <c r="A2589" t="s">
        <v>6017</v>
      </c>
      <c r="B2589" t="s">
        <v>2818</v>
      </c>
      <c r="C2589" t="s">
        <v>6010</v>
      </c>
      <c r="D2589" t="s">
        <v>2793</v>
      </c>
      <c r="E2589">
        <v>71.599999999999994</v>
      </c>
    </row>
    <row r="2590" spans="1:5" x14ac:dyDescent="0.2">
      <c r="A2590" t="s">
        <v>2867</v>
      </c>
      <c r="B2590" t="s">
        <v>2820</v>
      </c>
      <c r="C2590" t="s">
        <v>6010</v>
      </c>
      <c r="D2590" t="s">
        <v>2793</v>
      </c>
      <c r="E2590">
        <v>58.9</v>
      </c>
    </row>
    <row r="2591" spans="1:5" x14ac:dyDescent="0.2">
      <c r="A2591" t="s">
        <v>2868</v>
      </c>
      <c r="B2591" t="s">
        <v>2822</v>
      </c>
      <c r="C2591" t="s">
        <v>6010</v>
      </c>
      <c r="D2591" t="s">
        <v>2793</v>
      </c>
      <c r="E2591" t="s">
        <v>2823</v>
      </c>
    </row>
    <row r="2592" spans="1:5" x14ac:dyDescent="0.2">
      <c r="A2592" t="s">
        <v>2869</v>
      </c>
      <c r="B2592" t="s">
        <v>2825</v>
      </c>
      <c r="C2592" t="s">
        <v>6010</v>
      </c>
      <c r="D2592" t="s">
        <v>2793</v>
      </c>
      <c r="E2592">
        <v>62.8</v>
      </c>
    </row>
    <row r="2593" spans="1:5" x14ac:dyDescent="0.2">
      <c r="A2593" t="s">
        <v>2870</v>
      </c>
      <c r="B2593" t="s">
        <v>2786</v>
      </c>
      <c r="C2593" t="s">
        <v>6010</v>
      </c>
      <c r="D2593" t="s">
        <v>2793</v>
      </c>
      <c r="E2593">
        <v>69</v>
      </c>
    </row>
    <row r="2594" spans="1:5" x14ac:dyDescent="0.2">
      <c r="A2594" t="s">
        <v>2871</v>
      </c>
      <c r="B2594" t="s">
        <v>2787</v>
      </c>
      <c r="C2594" t="s">
        <v>6010</v>
      </c>
      <c r="D2594" t="s">
        <v>2793</v>
      </c>
      <c r="E2594" t="s">
        <v>2823</v>
      </c>
    </row>
    <row r="2595" spans="1:5" x14ac:dyDescent="0.2">
      <c r="A2595" t="s">
        <v>2872</v>
      </c>
      <c r="B2595" t="s">
        <v>2829</v>
      </c>
      <c r="C2595" t="s">
        <v>6010</v>
      </c>
      <c r="D2595" t="s">
        <v>2793</v>
      </c>
      <c r="E2595">
        <v>49</v>
      </c>
    </row>
    <row r="2596" spans="1:5" x14ac:dyDescent="0.2">
      <c r="A2596" t="s">
        <v>2873</v>
      </c>
      <c r="B2596" t="s">
        <v>2831</v>
      </c>
      <c r="C2596" t="s">
        <v>6010</v>
      </c>
      <c r="D2596" t="s">
        <v>2793</v>
      </c>
      <c r="E2596">
        <v>70.2</v>
      </c>
    </row>
    <row r="2597" spans="1:5" x14ac:dyDescent="0.2">
      <c r="A2597" t="s">
        <v>2874</v>
      </c>
      <c r="B2597" t="s">
        <v>2833</v>
      </c>
      <c r="C2597" t="s">
        <v>6010</v>
      </c>
      <c r="D2597" t="s">
        <v>2793</v>
      </c>
      <c r="E2597" t="s">
        <v>2823</v>
      </c>
    </row>
    <row r="2598" spans="1:5" x14ac:dyDescent="0.2">
      <c r="A2598" t="s">
        <v>2875</v>
      </c>
      <c r="B2598" t="s">
        <v>2835</v>
      </c>
      <c r="C2598" t="s">
        <v>6010</v>
      </c>
      <c r="D2598" t="s">
        <v>2793</v>
      </c>
      <c r="E2598">
        <v>82</v>
      </c>
    </row>
    <row r="2599" spans="1:5" x14ac:dyDescent="0.2">
      <c r="A2599" t="s">
        <v>2876</v>
      </c>
      <c r="B2599" t="s">
        <v>2789</v>
      </c>
      <c r="C2599" t="s">
        <v>6010</v>
      </c>
      <c r="D2599" t="s">
        <v>2793</v>
      </c>
      <c r="E2599">
        <v>68.400000000000006</v>
      </c>
    </row>
    <row r="2600" spans="1:5" x14ac:dyDescent="0.2">
      <c r="A2600" t="s">
        <v>2877</v>
      </c>
      <c r="B2600" t="s">
        <v>2838</v>
      </c>
      <c r="C2600" t="s">
        <v>6010</v>
      </c>
      <c r="D2600" t="s">
        <v>2793</v>
      </c>
      <c r="E2600">
        <v>69</v>
      </c>
    </row>
    <row r="2601" spans="1:5" x14ac:dyDescent="0.2">
      <c r="A2601" t="s">
        <v>2878</v>
      </c>
      <c r="B2601" t="s">
        <v>2840</v>
      </c>
      <c r="C2601" t="s">
        <v>6010</v>
      </c>
      <c r="D2601" t="s">
        <v>2793</v>
      </c>
      <c r="E2601">
        <v>74.2</v>
      </c>
    </row>
    <row r="2602" spans="1:5" x14ac:dyDescent="0.2">
      <c r="A2602" t="s">
        <v>10471</v>
      </c>
      <c r="B2602" t="s">
        <v>2780</v>
      </c>
      <c r="C2602" t="s">
        <v>6010</v>
      </c>
      <c r="D2602" t="s">
        <v>2791</v>
      </c>
      <c r="E2602">
        <v>65.224999999999994</v>
      </c>
    </row>
    <row r="2603" spans="1:5" x14ac:dyDescent="0.2">
      <c r="A2603" t="s">
        <v>10472</v>
      </c>
      <c r="B2603" t="s">
        <v>2794</v>
      </c>
      <c r="C2603" t="s">
        <v>6010</v>
      </c>
      <c r="D2603" t="s">
        <v>2791</v>
      </c>
      <c r="E2603">
        <v>68.558195102685616</v>
      </c>
    </row>
    <row r="2604" spans="1:5" x14ac:dyDescent="0.2">
      <c r="A2604" t="s">
        <v>10473</v>
      </c>
      <c r="B2604" t="s">
        <v>2785</v>
      </c>
      <c r="C2604" t="s">
        <v>6010</v>
      </c>
      <c r="D2604" t="s">
        <v>2791</v>
      </c>
      <c r="E2604">
        <v>97.6</v>
      </c>
    </row>
    <row r="2605" spans="1:5" x14ac:dyDescent="0.2">
      <c r="A2605" t="s">
        <v>10474</v>
      </c>
      <c r="B2605" t="s">
        <v>2811</v>
      </c>
      <c r="C2605" t="s">
        <v>6010</v>
      </c>
      <c r="D2605" t="s">
        <v>2791</v>
      </c>
      <c r="E2605" t="s">
        <v>2823</v>
      </c>
    </row>
    <row r="2606" spans="1:5" x14ac:dyDescent="0.2">
      <c r="A2606" t="s">
        <v>10475</v>
      </c>
      <c r="B2606" t="s">
        <v>2788</v>
      </c>
      <c r="C2606" t="s">
        <v>6010</v>
      </c>
      <c r="D2606" t="s">
        <v>2791</v>
      </c>
      <c r="E2606">
        <v>58.3</v>
      </c>
    </row>
    <row r="2607" spans="1:5" x14ac:dyDescent="0.2">
      <c r="A2607" t="s">
        <v>10476</v>
      </c>
      <c r="B2607" t="s">
        <v>2814</v>
      </c>
      <c r="C2607" t="s">
        <v>6010</v>
      </c>
      <c r="D2607" t="s">
        <v>2791</v>
      </c>
      <c r="E2607" t="s">
        <v>2823</v>
      </c>
    </row>
    <row r="2608" spans="1:5" x14ac:dyDescent="0.2">
      <c r="A2608" t="s">
        <v>10477</v>
      </c>
      <c r="B2608" t="s">
        <v>2816</v>
      </c>
      <c r="C2608" t="s">
        <v>6010</v>
      </c>
      <c r="D2608" t="s">
        <v>2791</v>
      </c>
      <c r="E2608">
        <v>45.5</v>
      </c>
    </row>
    <row r="2609" spans="1:5" x14ac:dyDescent="0.2">
      <c r="A2609" t="s">
        <v>10478</v>
      </c>
      <c r="B2609" t="s">
        <v>2818</v>
      </c>
      <c r="C2609" t="s">
        <v>6010</v>
      </c>
      <c r="D2609" t="s">
        <v>2791</v>
      </c>
      <c r="E2609">
        <v>66.599999999999994</v>
      </c>
    </row>
    <row r="2610" spans="1:5" x14ac:dyDescent="0.2">
      <c r="A2610" t="s">
        <v>10479</v>
      </c>
      <c r="B2610" t="s">
        <v>2820</v>
      </c>
      <c r="C2610" t="s">
        <v>6010</v>
      </c>
      <c r="D2610" t="s">
        <v>2791</v>
      </c>
      <c r="E2610">
        <v>89.6</v>
      </c>
    </row>
    <row r="2611" spans="1:5" x14ac:dyDescent="0.2">
      <c r="A2611" t="s">
        <v>10480</v>
      </c>
      <c r="B2611" t="s">
        <v>2822</v>
      </c>
      <c r="C2611" t="s">
        <v>6010</v>
      </c>
      <c r="D2611" t="s">
        <v>2791</v>
      </c>
      <c r="E2611" t="s">
        <v>2823</v>
      </c>
    </row>
    <row r="2612" spans="1:5" x14ac:dyDescent="0.2">
      <c r="A2612" t="s">
        <v>10481</v>
      </c>
      <c r="B2612" t="s">
        <v>2825</v>
      </c>
      <c r="C2612" t="s">
        <v>6010</v>
      </c>
      <c r="D2612" t="s">
        <v>2791</v>
      </c>
      <c r="E2612">
        <v>75.599999999999994</v>
      </c>
    </row>
    <row r="2613" spans="1:5" x14ac:dyDescent="0.2">
      <c r="A2613" t="s">
        <v>10482</v>
      </c>
      <c r="B2613" t="s">
        <v>2786</v>
      </c>
      <c r="C2613" t="s">
        <v>6010</v>
      </c>
      <c r="D2613" t="s">
        <v>2791</v>
      </c>
      <c r="E2613">
        <v>73.400000000000006</v>
      </c>
    </row>
    <row r="2614" spans="1:5" x14ac:dyDescent="0.2">
      <c r="A2614" t="s">
        <v>10483</v>
      </c>
      <c r="B2614" t="s">
        <v>2787</v>
      </c>
      <c r="C2614" t="s">
        <v>6010</v>
      </c>
      <c r="D2614" t="s">
        <v>2791</v>
      </c>
      <c r="E2614">
        <v>90.7</v>
      </c>
    </row>
    <row r="2615" spans="1:5" x14ac:dyDescent="0.2">
      <c r="A2615" t="s">
        <v>10484</v>
      </c>
      <c r="B2615" t="s">
        <v>2829</v>
      </c>
      <c r="C2615" t="s">
        <v>6010</v>
      </c>
      <c r="D2615" t="s">
        <v>2791</v>
      </c>
      <c r="E2615">
        <v>59.8</v>
      </c>
    </row>
    <row r="2616" spans="1:5" x14ac:dyDescent="0.2">
      <c r="A2616" t="s">
        <v>10485</v>
      </c>
      <c r="B2616" t="s">
        <v>2831</v>
      </c>
      <c r="C2616" t="s">
        <v>6010</v>
      </c>
      <c r="D2616" t="s">
        <v>2791</v>
      </c>
      <c r="E2616">
        <v>76.099999999999994</v>
      </c>
    </row>
    <row r="2617" spans="1:5" x14ac:dyDescent="0.2">
      <c r="A2617" t="s">
        <v>10486</v>
      </c>
      <c r="B2617" t="s">
        <v>2833</v>
      </c>
      <c r="C2617" t="s">
        <v>6010</v>
      </c>
      <c r="D2617" t="s">
        <v>2791</v>
      </c>
      <c r="E2617" t="s">
        <v>2823</v>
      </c>
    </row>
    <row r="2618" spans="1:5" x14ac:dyDescent="0.2">
      <c r="A2618" t="s">
        <v>10487</v>
      </c>
      <c r="B2618" t="s">
        <v>2835</v>
      </c>
      <c r="C2618" t="s">
        <v>6010</v>
      </c>
      <c r="D2618" t="s">
        <v>2791</v>
      </c>
      <c r="E2618">
        <v>90.6</v>
      </c>
    </row>
    <row r="2619" spans="1:5" x14ac:dyDescent="0.2">
      <c r="A2619" t="s">
        <v>10488</v>
      </c>
      <c r="B2619" t="s">
        <v>2789</v>
      </c>
      <c r="C2619" t="s">
        <v>6010</v>
      </c>
      <c r="D2619" t="s">
        <v>2791</v>
      </c>
      <c r="E2619">
        <v>74.8</v>
      </c>
    </row>
    <row r="2620" spans="1:5" x14ac:dyDescent="0.2">
      <c r="A2620" t="s">
        <v>10489</v>
      </c>
      <c r="B2620" t="s">
        <v>2838</v>
      </c>
      <c r="C2620" t="s">
        <v>6010</v>
      </c>
      <c r="D2620" t="s">
        <v>2791</v>
      </c>
      <c r="E2620">
        <v>66.099999999999994</v>
      </c>
    </row>
    <row r="2621" spans="1:5" x14ac:dyDescent="0.2">
      <c r="A2621" t="s">
        <v>10490</v>
      </c>
      <c r="B2621" t="s">
        <v>2840</v>
      </c>
      <c r="C2621" t="s">
        <v>6010</v>
      </c>
      <c r="D2621" t="s">
        <v>2791</v>
      </c>
      <c r="E2621">
        <v>74.3</v>
      </c>
    </row>
    <row r="2622" spans="1:5" x14ac:dyDescent="0.2">
      <c r="A2622" t="s">
        <v>1476</v>
      </c>
      <c r="B2622" t="s">
        <v>2780</v>
      </c>
      <c r="C2622" t="s">
        <v>6010</v>
      </c>
      <c r="D2622" t="s">
        <v>2792</v>
      </c>
      <c r="E2622">
        <v>68.674999999999997</v>
      </c>
    </row>
    <row r="2623" spans="1:5" x14ac:dyDescent="0.2">
      <c r="A2623" t="s">
        <v>1477</v>
      </c>
      <c r="B2623" t="s">
        <v>2794</v>
      </c>
      <c r="C2623" t="s">
        <v>6010</v>
      </c>
      <c r="D2623" t="s">
        <v>2792</v>
      </c>
      <c r="E2623">
        <v>69.48929328621908</v>
      </c>
    </row>
    <row r="2624" spans="1:5" x14ac:dyDescent="0.2">
      <c r="A2624" t="s">
        <v>1478</v>
      </c>
      <c r="B2624" t="s">
        <v>2785</v>
      </c>
      <c r="C2624" t="s">
        <v>6010</v>
      </c>
      <c r="D2624" t="s">
        <v>2792</v>
      </c>
      <c r="E2624">
        <v>83.4</v>
      </c>
    </row>
    <row r="2625" spans="1:5" x14ac:dyDescent="0.2">
      <c r="A2625" t="s">
        <v>1479</v>
      </c>
      <c r="B2625" t="s">
        <v>2811</v>
      </c>
      <c r="C2625" t="s">
        <v>6010</v>
      </c>
      <c r="D2625" t="s">
        <v>2792</v>
      </c>
      <c r="E2625">
        <v>73.900000000000006</v>
      </c>
    </row>
    <row r="2626" spans="1:5" x14ac:dyDescent="0.2">
      <c r="A2626" t="s">
        <v>1480</v>
      </c>
      <c r="B2626" t="s">
        <v>2788</v>
      </c>
      <c r="C2626" t="s">
        <v>6010</v>
      </c>
      <c r="D2626" t="s">
        <v>2792</v>
      </c>
      <c r="E2626">
        <v>74.5</v>
      </c>
    </row>
    <row r="2627" spans="1:5" x14ac:dyDescent="0.2">
      <c r="A2627" t="s">
        <v>1481</v>
      </c>
      <c r="B2627" t="s">
        <v>2814</v>
      </c>
      <c r="C2627" t="s">
        <v>6010</v>
      </c>
      <c r="D2627" t="s">
        <v>2792</v>
      </c>
      <c r="E2627">
        <v>80.7</v>
      </c>
    </row>
    <row r="2628" spans="1:5" x14ac:dyDescent="0.2">
      <c r="A2628" t="s">
        <v>1482</v>
      </c>
      <c r="B2628" t="s">
        <v>2816</v>
      </c>
      <c r="C2628" t="s">
        <v>6010</v>
      </c>
      <c r="D2628" t="s">
        <v>2792</v>
      </c>
      <c r="E2628">
        <v>44.7</v>
      </c>
    </row>
    <row r="2629" spans="1:5" x14ac:dyDescent="0.2">
      <c r="A2629" t="s">
        <v>1483</v>
      </c>
      <c r="B2629" t="s">
        <v>2818</v>
      </c>
      <c r="C2629" t="s">
        <v>6010</v>
      </c>
      <c r="D2629" t="s">
        <v>2792</v>
      </c>
      <c r="E2629">
        <v>64.7</v>
      </c>
    </row>
    <row r="2630" spans="1:5" x14ac:dyDescent="0.2">
      <c r="A2630" t="s">
        <v>2764</v>
      </c>
      <c r="B2630" t="s">
        <v>2820</v>
      </c>
      <c r="C2630" t="s">
        <v>6010</v>
      </c>
      <c r="D2630" t="s">
        <v>2792</v>
      </c>
      <c r="E2630">
        <v>67.400000000000006</v>
      </c>
    </row>
    <row r="2631" spans="1:5" x14ac:dyDescent="0.2">
      <c r="A2631" t="s">
        <v>2765</v>
      </c>
      <c r="B2631" t="s">
        <v>2822</v>
      </c>
      <c r="C2631" t="s">
        <v>6010</v>
      </c>
      <c r="D2631" t="s">
        <v>2792</v>
      </c>
      <c r="E2631" t="s">
        <v>2823</v>
      </c>
    </row>
    <row r="2632" spans="1:5" x14ac:dyDescent="0.2">
      <c r="A2632" t="s">
        <v>2766</v>
      </c>
      <c r="B2632" t="s">
        <v>2825</v>
      </c>
      <c r="C2632" t="s">
        <v>6010</v>
      </c>
      <c r="D2632" t="s">
        <v>2792</v>
      </c>
      <c r="E2632">
        <v>81.900000000000006</v>
      </c>
    </row>
    <row r="2633" spans="1:5" x14ac:dyDescent="0.2">
      <c r="A2633" t="s">
        <v>2767</v>
      </c>
      <c r="B2633" t="s">
        <v>2786</v>
      </c>
      <c r="C2633" t="s">
        <v>6010</v>
      </c>
      <c r="D2633" t="s">
        <v>2792</v>
      </c>
      <c r="E2633">
        <v>68.5</v>
      </c>
    </row>
    <row r="2634" spans="1:5" x14ac:dyDescent="0.2">
      <c r="A2634" t="s">
        <v>2768</v>
      </c>
      <c r="B2634" t="s">
        <v>2787</v>
      </c>
      <c r="C2634" t="s">
        <v>6010</v>
      </c>
      <c r="D2634" t="s">
        <v>2792</v>
      </c>
      <c r="E2634">
        <v>89.9</v>
      </c>
    </row>
    <row r="2635" spans="1:5" x14ac:dyDescent="0.2">
      <c r="A2635" t="s">
        <v>2769</v>
      </c>
      <c r="B2635" t="s">
        <v>2829</v>
      </c>
      <c r="C2635" t="s">
        <v>6010</v>
      </c>
      <c r="D2635" t="s">
        <v>2792</v>
      </c>
      <c r="E2635">
        <v>75</v>
      </c>
    </row>
    <row r="2636" spans="1:5" x14ac:dyDescent="0.2">
      <c r="A2636" t="s">
        <v>2770</v>
      </c>
      <c r="B2636" t="s">
        <v>2831</v>
      </c>
      <c r="C2636" t="s">
        <v>6010</v>
      </c>
      <c r="D2636" t="s">
        <v>2792</v>
      </c>
      <c r="E2636">
        <v>80.7</v>
      </c>
    </row>
    <row r="2637" spans="1:5" x14ac:dyDescent="0.2">
      <c r="A2637" t="s">
        <v>2771</v>
      </c>
      <c r="B2637" t="s">
        <v>2833</v>
      </c>
      <c r="C2637" t="s">
        <v>6010</v>
      </c>
      <c r="D2637" t="s">
        <v>2792</v>
      </c>
      <c r="E2637">
        <v>98.4</v>
      </c>
    </row>
    <row r="2638" spans="1:5" x14ac:dyDescent="0.2">
      <c r="A2638" t="s">
        <v>2772</v>
      </c>
      <c r="B2638" t="s">
        <v>2835</v>
      </c>
      <c r="C2638" t="s">
        <v>6010</v>
      </c>
      <c r="D2638" t="s">
        <v>2792</v>
      </c>
      <c r="E2638">
        <v>91.1</v>
      </c>
    </row>
    <row r="2639" spans="1:5" x14ac:dyDescent="0.2">
      <c r="A2639" t="s">
        <v>2773</v>
      </c>
      <c r="B2639" t="s">
        <v>2789</v>
      </c>
      <c r="C2639" t="s">
        <v>6010</v>
      </c>
      <c r="D2639" t="s">
        <v>2792</v>
      </c>
      <c r="E2639">
        <v>78.900000000000006</v>
      </c>
    </row>
    <row r="2640" spans="1:5" x14ac:dyDescent="0.2">
      <c r="A2640" t="s">
        <v>2774</v>
      </c>
      <c r="B2640" t="s">
        <v>2838</v>
      </c>
      <c r="C2640" t="s">
        <v>6010</v>
      </c>
      <c r="D2640" t="s">
        <v>2792</v>
      </c>
      <c r="E2640">
        <v>71.7</v>
      </c>
    </row>
    <row r="2641" spans="1:5" x14ac:dyDescent="0.2">
      <c r="A2641" t="s">
        <v>2775</v>
      </c>
      <c r="B2641" t="s">
        <v>2840</v>
      </c>
      <c r="C2641" t="s">
        <v>6010</v>
      </c>
      <c r="D2641" t="s">
        <v>2792</v>
      </c>
      <c r="E2641">
        <v>73.7</v>
      </c>
    </row>
    <row r="2642" spans="1:5" x14ac:dyDescent="0.2">
      <c r="A2642" t="s">
        <v>1600</v>
      </c>
      <c r="B2642" t="s">
        <v>2780</v>
      </c>
      <c r="C2642" t="s">
        <v>1601</v>
      </c>
      <c r="D2642" t="s">
        <v>2793</v>
      </c>
      <c r="E2642">
        <v>71.066666666666663</v>
      </c>
    </row>
    <row r="2643" spans="1:5" x14ac:dyDescent="0.2">
      <c r="A2643" t="s">
        <v>1602</v>
      </c>
      <c r="B2643" t="s">
        <v>2794</v>
      </c>
      <c r="C2643" t="s">
        <v>1601</v>
      </c>
      <c r="D2643" t="s">
        <v>2793</v>
      </c>
      <c r="E2643">
        <v>66.362044069499333</v>
      </c>
    </row>
    <row r="2644" spans="1:5" x14ac:dyDescent="0.2">
      <c r="A2644" t="s">
        <v>1603</v>
      </c>
      <c r="B2644" t="s">
        <v>2785</v>
      </c>
      <c r="C2644" t="s">
        <v>1601</v>
      </c>
      <c r="D2644" t="s">
        <v>2793</v>
      </c>
      <c r="E2644">
        <v>59.8</v>
      </c>
    </row>
    <row r="2645" spans="1:5" x14ac:dyDescent="0.2">
      <c r="A2645" t="s">
        <v>1604</v>
      </c>
      <c r="B2645" t="s">
        <v>2811</v>
      </c>
      <c r="C2645" t="s">
        <v>1601</v>
      </c>
      <c r="D2645" t="s">
        <v>2793</v>
      </c>
      <c r="E2645">
        <v>83</v>
      </c>
    </row>
    <row r="2646" spans="1:5" x14ac:dyDescent="0.2">
      <c r="A2646" t="s">
        <v>1605</v>
      </c>
      <c r="B2646" t="s">
        <v>2788</v>
      </c>
      <c r="C2646" t="s">
        <v>1601</v>
      </c>
      <c r="D2646" t="s">
        <v>2793</v>
      </c>
      <c r="E2646">
        <v>70.3</v>
      </c>
    </row>
    <row r="2647" spans="1:5" x14ac:dyDescent="0.2">
      <c r="A2647" t="s">
        <v>1606</v>
      </c>
      <c r="B2647" t="s">
        <v>2814</v>
      </c>
      <c r="C2647" t="s">
        <v>1601</v>
      </c>
      <c r="D2647" t="s">
        <v>2793</v>
      </c>
      <c r="E2647">
        <v>48.3</v>
      </c>
    </row>
    <row r="2648" spans="1:5" x14ac:dyDescent="0.2">
      <c r="A2648" t="s">
        <v>1607</v>
      </c>
      <c r="B2648" t="s">
        <v>2816</v>
      </c>
      <c r="C2648" t="s">
        <v>1601</v>
      </c>
      <c r="D2648" t="s">
        <v>2793</v>
      </c>
      <c r="E2648">
        <v>77.900000000000006</v>
      </c>
    </row>
    <row r="2649" spans="1:5" x14ac:dyDescent="0.2">
      <c r="A2649" t="s">
        <v>1608</v>
      </c>
      <c r="B2649" t="s">
        <v>2818</v>
      </c>
      <c r="C2649" t="s">
        <v>1601</v>
      </c>
      <c r="D2649" t="s">
        <v>2793</v>
      </c>
      <c r="E2649">
        <v>77</v>
      </c>
    </row>
    <row r="2650" spans="1:5" x14ac:dyDescent="0.2">
      <c r="A2650" t="s">
        <v>1609</v>
      </c>
      <c r="B2650" t="s">
        <v>2820</v>
      </c>
      <c r="C2650" t="s">
        <v>1601</v>
      </c>
      <c r="D2650" t="s">
        <v>2793</v>
      </c>
      <c r="E2650">
        <v>75</v>
      </c>
    </row>
    <row r="2651" spans="1:5" x14ac:dyDescent="0.2">
      <c r="A2651" t="s">
        <v>1610</v>
      </c>
      <c r="B2651" t="s">
        <v>2822</v>
      </c>
      <c r="C2651" t="s">
        <v>1601</v>
      </c>
      <c r="D2651" t="s">
        <v>2793</v>
      </c>
      <c r="E2651" t="s">
        <v>2823</v>
      </c>
    </row>
    <row r="2652" spans="1:5" x14ac:dyDescent="0.2">
      <c r="A2652" t="s">
        <v>1611</v>
      </c>
      <c r="B2652" t="s">
        <v>2825</v>
      </c>
      <c r="C2652" t="s">
        <v>1601</v>
      </c>
      <c r="D2652" t="s">
        <v>2793</v>
      </c>
      <c r="E2652">
        <v>79.5</v>
      </c>
    </row>
    <row r="2653" spans="1:5" x14ac:dyDescent="0.2">
      <c r="A2653" t="s">
        <v>1612</v>
      </c>
      <c r="B2653" t="s">
        <v>2786</v>
      </c>
      <c r="C2653" t="s">
        <v>1601</v>
      </c>
      <c r="D2653" t="s">
        <v>2793</v>
      </c>
      <c r="E2653">
        <v>75.7</v>
      </c>
    </row>
    <row r="2654" spans="1:5" x14ac:dyDescent="0.2">
      <c r="A2654" t="s">
        <v>1613</v>
      </c>
      <c r="B2654" t="s">
        <v>2787</v>
      </c>
      <c r="C2654" t="s">
        <v>1601</v>
      </c>
      <c r="D2654" t="s">
        <v>2793</v>
      </c>
      <c r="E2654">
        <v>72.400000000000006</v>
      </c>
    </row>
    <row r="2655" spans="1:5" x14ac:dyDescent="0.2">
      <c r="A2655" t="s">
        <v>1614</v>
      </c>
      <c r="B2655" t="s">
        <v>2829</v>
      </c>
      <c r="C2655" t="s">
        <v>1601</v>
      </c>
      <c r="D2655" t="s">
        <v>2793</v>
      </c>
      <c r="E2655">
        <v>49.7</v>
      </c>
    </row>
    <row r="2656" spans="1:5" x14ac:dyDescent="0.2">
      <c r="A2656" t="s">
        <v>1615</v>
      </c>
      <c r="B2656" t="s">
        <v>2831</v>
      </c>
      <c r="C2656" t="s">
        <v>1601</v>
      </c>
      <c r="D2656" t="s">
        <v>2793</v>
      </c>
      <c r="E2656">
        <v>27.6</v>
      </c>
    </row>
    <row r="2657" spans="1:5" x14ac:dyDescent="0.2">
      <c r="A2657" t="s">
        <v>1616</v>
      </c>
      <c r="B2657" t="s">
        <v>2833</v>
      </c>
      <c r="C2657" t="s">
        <v>1601</v>
      </c>
      <c r="D2657" t="s">
        <v>2793</v>
      </c>
      <c r="E2657">
        <v>61.6</v>
      </c>
    </row>
    <row r="2658" spans="1:5" x14ac:dyDescent="0.2">
      <c r="A2658" t="s">
        <v>1617</v>
      </c>
      <c r="B2658" t="s">
        <v>2835</v>
      </c>
      <c r="C2658" t="s">
        <v>1601</v>
      </c>
      <c r="D2658" t="s">
        <v>2793</v>
      </c>
      <c r="E2658">
        <v>70.900000000000006</v>
      </c>
    </row>
    <row r="2659" spans="1:5" x14ac:dyDescent="0.2">
      <c r="A2659" t="s">
        <v>1618</v>
      </c>
      <c r="B2659" t="s">
        <v>2789</v>
      </c>
      <c r="C2659" t="s">
        <v>1601</v>
      </c>
      <c r="D2659" t="s">
        <v>2793</v>
      </c>
      <c r="E2659">
        <v>71.099999999999994</v>
      </c>
    </row>
    <row r="2660" spans="1:5" x14ac:dyDescent="0.2">
      <c r="A2660" t="s">
        <v>1619</v>
      </c>
      <c r="B2660" t="s">
        <v>2838</v>
      </c>
      <c r="C2660" t="s">
        <v>1601</v>
      </c>
      <c r="D2660" t="s">
        <v>2793</v>
      </c>
      <c r="E2660">
        <v>55.1</v>
      </c>
    </row>
    <row r="2661" spans="1:5" x14ac:dyDescent="0.2">
      <c r="A2661" t="s">
        <v>1620</v>
      </c>
      <c r="B2661" t="s">
        <v>2840</v>
      </c>
      <c r="C2661" t="s">
        <v>1601</v>
      </c>
      <c r="D2661" t="s">
        <v>2793</v>
      </c>
      <c r="E2661">
        <v>73</v>
      </c>
    </row>
    <row r="2662" spans="1:5" x14ac:dyDescent="0.2">
      <c r="A2662" t="s">
        <v>8847</v>
      </c>
      <c r="B2662" t="s">
        <v>2780</v>
      </c>
      <c r="C2662" t="s">
        <v>1601</v>
      </c>
      <c r="D2662" t="s">
        <v>2791</v>
      </c>
      <c r="E2662">
        <v>70.766666666666666</v>
      </c>
    </row>
    <row r="2663" spans="1:5" x14ac:dyDescent="0.2">
      <c r="A2663" t="s">
        <v>8848</v>
      </c>
      <c r="B2663" t="s">
        <v>2794</v>
      </c>
      <c r="C2663" t="s">
        <v>1601</v>
      </c>
      <c r="D2663" t="s">
        <v>2791</v>
      </c>
      <c r="E2663">
        <v>66.510018340210905</v>
      </c>
    </row>
    <row r="2664" spans="1:5" x14ac:dyDescent="0.2">
      <c r="A2664" t="s">
        <v>8849</v>
      </c>
      <c r="B2664" t="s">
        <v>2785</v>
      </c>
      <c r="C2664" t="s">
        <v>1601</v>
      </c>
      <c r="D2664" t="s">
        <v>2791</v>
      </c>
      <c r="E2664">
        <v>64.599999999999994</v>
      </c>
    </row>
    <row r="2665" spans="1:5" x14ac:dyDescent="0.2">
      <c r="A2665" t="s">
        <v>8850</v>
      </c>
      <c r="B2665" t="s">
        <v>2811</v>
      </c>
      <c r="C2665" t="s">
        <v>1601</v>
      </c>
      <c r="D2665" t="s">
        <v>2791</v>
      </c>
      <c r="E2665">
        <v>77.5</v>
      </c>
    </row>
    <row r="2666" spans="1:5" x14ac:dyDescent="0.2">
      <c r="A2666" t="s">
        <v>8851</v>
      </c>
      <c r="B2666" t="s">
        <v>2788</v>
      </c>
      <c r="C2666" t="s">
        <v>1601</v>
      </c>
      <c r="D2666" t="s">
        <v>2791</v>
      </c>
      <c r="E2666">
        <v>72.7</v>
      </c>
    </row>
    <row r="2667" spans="1:5" x14ac:dyDescent="0.2">
      <c r="A2667" t="s">
        <v>8852</v>
      </c>
      <c r="B2667" t="s">
        <v>2814</v>
      </c>
      <c r="C2667" t="s">
        <v>1601</v>
      </c>
      <c r="D2667" t="s">
        <v>2791</v>
      </c>
      <c r="E2667">
        <v>54.8</v>
      </c>
    </row>
    <row r="2668" spans="1:5" x14ac:dyDescent="0.2">
      <c r="A2668" t="s">
        <v>8853</v>
      </c>
      <c r="B2668" t="s">
        <v>2816</v>
      </c>
      <c r="C2668" t="s">
        <v>1601</v>
      </c>
      <c r="D2668" t="s">
        <v>2791</v>
      </c>
      <c r="E2668">
        <v>75</v>
      </c>
    </row>
    <row r="2669" spans="1:5" x14ac:dyDescent="0.2">
      <c r="A2669" t="s">
        <v>8854</v>
      </c>
      <c r="B2669" t="s">
        <v>2818</v>
      </c>
      <c r="C2669" t="s">
        <v>1601</v>
      </c>
      <c r="D2669" t="s">
        <v>2791</v>
      </c>
      <c r="E2669">
        <v>73.7</v>
      </c>
    </row>
    <row r="2670" spans="1:5" x14ac:dyDescent="0.2">
      <c r="A2670" t="s">
        <v>8855</v>
      </c>
      <c r="B2670" t="s">
        <v>2820</v>
      </c>
      <c r="C2670" t="s">
        <v>1601</v>
      </c>
      <c r="D2670" t="s">
        <v>2791</v>
      </c>
      <c r="E2670">
        <v>68.400000000000006</v>
      </c>
    </row>
    <row r="2671" spans="1:5" x14ac:dyDescent="0.2">
      <c r="A2671" t="s">
        <v>8856</v>
      </c>
      <c r="B2671" t="s">
        <v>2822</v>
      </c>
      <c r="C2671" t="s">
        <v>1601</v>
      </c>
      <c r="D2671" t="s">
        <v>2791</v>
      </c>
      <c r="E2671" t="s">
        <v>2823</v>
      </c>
    </row>
    <row r="2672" spans="1:5" x14ac:dyDescent="0.2">
      <c r="A2672" t="s">
        <v>8857</v>
      </c>
      <c r="B2672" t="s">
        <v>2825</v>
      </c>
      <c r="C2672" t="s">
        <v>1601</v>
      </c>
      <c r="D2672" t="s">
        <v>2791</v>
      </c>
      <c r="E2672">
        <v>83.6</v>
      </c>
    </row>
    <row r="2673" spans="1:5" x14ac:dyDescent="0.2">
      <c r="A2673" t="s">
        <v>8858</v>
      </c>
      <c r="B2673" t="s">
        <v>2786</v>
      </c>
      <c r="C2673" t="s">
        <v>1601</v>
      </c>
      <c r="D2673" t="s">
        <v>2791</v>
      </c>
      <c r="E2673">
        <v>71.7</v>
      </c>
    </row>
    <row r="2674" spans="1:5" x14ac:dyDescent="0.2">
      <c r="A2674" t="s">
        <v>8859</v>
      </c>
      <c r="B2674" t="s">
        <v>2787</v>
      </c>
      <c r="C2674" t="s">
        <v>1601</v>
      </c>
      <c r="D2674" t="s">
        <v>2791</v>
      </c>
      <c r="E2674">
        <v>76.7</v>
      </c>
    </row>
    <row r="2675" spans="1:5" x14ac:dyDescent="0.2">
      <c r="A2675" t="s">
        <v>8860</v>
      </c>
      <c r="B2675" t="s">
        <v>2829</v>
      </c>
      <c r="C2675" t="s">
        <v>1601</v>
      </c>
      <c r="D2675" t="s">
        <v>2791</v>
      </c>
      <c r="E2675">
        <v>59.6</v>
      </c>
    </row>
    <row r="2676" spans="1:5" x14ac:dyDescent="0.2">
      <c r="A2676" t="s">
        <v>8861</v>
      </c>
      <c r="B2676" t="s">
        <v>2831</v>
      </c>
      <c r="C2676" t="s">
        <v>1601</v>
      </c>
      <c r="D2676" t="s">
        <v>2791</v>
      </c>
      <c r="E2676">
        <v>26.9</v>
      </c>
    </row>
    <row r="2677" spans="1:5" x14ac:dyDescent="0.2">
      <c r="A2677" t="s">
        <v>8862</v>
      </c>
      <c r="B2677" t="s">
        <v>2833</v>
      </c>
      <c r="C2677" t="s">
        <v>1601</v>
      </c>
      <c r="D2677" t="s">
        <v>2791</v>
      </c>
      <c r="E2677">
        <v>25.7</v>
      </c>
    </row>
    <row r="2678" spans="1:5" x14ac:dyDescent="0.2">
      <c r="A2678" t="s">
        <v>8863</v>
      </c>
      <c r="B2678" t="s">
        <v>2835</v>
      </c>
      <c r="C2678" t="s">
        <v>1601</v>
      </c>
      <c r="D2678" t="s">
        <v>2791</v>
      </c>
      <c r="E2678">
        <v>75.400000000000006</v>
      </c>
    </row>
    <row r="2679" spans="1:5" x14ac:dyDescent="0.2">
      <c r="A2679" t="s">
        <v>8864</v>
      </c>
      <c r="B2679" t="s">
        <v>2789</v>
      </c>
      <c r="C2679" t="s">
        <v>1601</v>
      </c>
      <c r="D2679" t="s">
        <v>2791</v>
      </c>
      <c r="E2679">
        <v>71.599999999999994</v>
      </c>
    </row>
    <row r="2680" spans="1:5" x14ac:dyDescent="0.2">
      <c r="A2680" t="s">
        <v>8865</v>
      </c>
      <c r="B2680" t="s">
        <v>2838</v>
      </c>
      <c r="C2680" t="s">
        <v>1601</v>
      </c>
      <c r="D2680" t="s">
        <v>2791</v>
      </c>
      <c r="E2680">
        <v>40</v>
      </c>
    </row>
    <row r="2681" spans="1:5" x14ac:dyDescent="0.2">
      <c r="A2681" t="s">
        <v>8866</v>
      </c>
      <c r="B2681" t="s">
        <v>2840</v>
      </c>
      <c r="C2681" t="s">
        <v>1601</v>
      </c>
      <c r="D2681" t="s">
        <v>2791</v>
      </c>
      <c r="E2681">
        <v>74.5</v>
      </c>
    </row>
    <row r="2682" spans="1:5" x14ac:dyDescent="0.2">
      <c r="A2682" t="s">
        <v>10571</v>
      </c>
      <c r="B2682" t="s">
        <v>2780</v>
      </c>
      <c r="C2682" t="s">
        <v>1601</v>
      </c>
      <c r="D2682" t="s">
        <v>2792</v>
      </c>
      <c r="E2682">
        <v>70.36666666666666</v>
      </c>
    </row>
    <row r="2683" spans="1:5" x14ac:dyDescent="0.2">
      <c r="A2683" t="s">
        <v>10572</v>
      </c>
      <c r="B2683" t="s">
        <v>2794</v>
      </c>
      <c r="C2683" t="s">
        <v>1601</v>
      </c>
      <c r="D2683" t="s">
        <v>2792</v>
      </c>
      <c r="E2683">
        <v>67.832487818577178</v>
      </c>
    </row>
    <row r="2684" spans="1:5" x14ac:dyDescent="0.2">
      <c r="A2684" t="s">
        <v>10573</v>
      </c>
      <c r="B2684" t="s">
        <v>2785</v>
      </c>
      <c r="C2684" t="s">
        <v>1601</v>
      </c>
      <c r="D2684" t="s">
        <v>2792</v>
      </c>
      <c r="E2684">
        <v>67.400000000000006</v>
      </c>
    </row>
    <row r="2685" spans="1:5" x14ac:dyDescent="0.2">
      <c r="A2685" t="s">
        <v>10574</v>
      </c>
      <c r="B2685" t="s">
        <v>2811</v>
      </c>
      <c r="C2685" t="s">
        <v>1601</v>
      </c>
      <c r="D2685" t="s">
        <v>2792</v>
      </c>
      <c r="E2685">
        <v>77.7</v>
      </c>
    </row>
    <row r="2686" spans="1:5" x14ac:dyDescent="0.2">
      <c r="A2686" t="s">
        <v>10575</v>
      </c>
      <c r="B2686" t="s">
        <v>2788</v>
      </c>
      <c r="C2686" t="s">
        <v>1601</v>
      </c>
      <c r="D2686" t="s">
        <v>2792</v>
      </c>
      <c r="E2686">
        <v>74.900000000000006</v>
      </c>
    </row>
    <row r="2687" spans="1:5" x14ac:dyDescent="0.2">
      <c r="A2687" t="s">
        <v>10576</v>
      </c>
      <c r="B2687" t="s">
        <v>2814</v>
      </c>
      <c r="C2687" t="s">
        <v>1601</v>
      </c>
      <c r="D2687" t="s">
        <v>2792</v>
      </c>
      <c r="E2687">
        <v>57.7</v>
      </c>
    </row>
    <row r="2688" spans="1:5" x14ac:dyDescent="0.2">
      <c r="A2688" t="s">
        <v>10577</v>
      </c>
      <c r="B2688" t="s">
        <v>2816</v>
      </c>
      <c r="C2688" t="s">
        <v>1601</v>
      </c>
      <c r="D2688" t="s">
        <v>2792</v>
      </c>
      <c r="E2688">
        <v>80.099999999999994</v>
      </c>
    </row>
    <row r="2689" spans="1:5" x14ac:dyDescent="0.2">
      <c r="A2689" t="s">
        <v>10578</v>
      </c>
      <c r="B2689" t="s">
        <v>2818</v>
      </c>
      <c r="C2689" t="s">
        <v>1601</v>
      </c>
      <c r="D2689" t="s">
        <v>2792</v>
      </c>
      <c r="E2689">
        <v>70.5</v>
      </c>
    </row>
    <row r="2690" spans="1:5" x14ac:dyDescent="0.2">
      <c r="A2690" t="s">
        <v>10579</v>
      </c>
      <c r="B2690" t="s">
        <v>2820</v>
      </c>
      <c r="C2690" t="s">
        <v>1601</v>
      </c>
      <c r="D2690" t="s">
        <v>2792</v>
      </c>
      <c r="E2690">
        <v>74.8</v>
      </c>
    </row>
    <row r="2691" spans="1:5" x14ac:dyDescent="0.2">
      <c r="A2691" t="s">
        <v>10580</v>
      </c>
      <c r="B2691" t="s">
        <v>2822</v>
      </c>
      <c r="C2691" t="s">
        <v>1601</v>
      </c>
      <c r="D2691" t="s">
        <v>2792</v>
      </c>
      <c r="E2691" t="s">
        <v>2823</v>
      </c>
    </row>
    <row r="2692" spans="1:5" x14ac:dyDescent="0.2">
      <c r="A2692" t="s">
        <v>10581</v>
      </c>
      <c r="B2692" t="s">
        <v>2825</v>
      </c>
      <c r="C2692" t="s">
        <v>1601</v>
      </c>
      <c r="D2692" t="s">
        <v>2792</v>
      </c>
      <c r="E2692">
        <v>84.9</v>
      </c>
    </row>
    <row r="2693" spans="1:5" x14ac:dyDescent="0.2">
      <c r="A2693" t="s">
        <v>10582</v>
      </c>
      <c r="B2693" t="s">
        <v>2786</v>
      </c>
      <c r="C2693" t="s">
        <v>1601</v>
      </c>
      <c r="D2693" t="s">
        <v>2792</v>
      </c>
      <c r="E2693">
        <v>77</v>
      </c>
    </row>
    <row r="2694" spans="1:5" x14ac:dyDescent="0.2">
      <c r="A2694" t="s">
        <v>10583</v>
      </c>
      <c r="B2694" t="s">
        <v>2787</v>
      </c>
      <c r="C2694" t="s">
        <v>1601</v>
      </c>
      <c r="D2694" t="s">
        <v>2792</v>
      </c>
      <c r="E2694">
        <v>76.900000000000006</v>
      </c>
    </row>
    <row r="2695" spans="1:5" x14ac:dyDescent="0.2">
      <c r="A2695" t="s">
        <v>10584</v>
      </c>
      <c r="B2695" t="s">
        <v>2829</v>
      </c>
      <c r="C2695" t="s">
        <v>1601</v>
      </c>
      <c r="D2695" t="s">
        <v>2792</v>
      </c>
      <c r="E2695">
        <v>71.3</v>
      </c>
    </row>
    <row r="2696" spans="1:5" x14ac:dyDescent="0.2">
      <c r="A2696" t="s">
        <v>10585</v>
      </c>
      <c r="B2696" t="s">
        <v>2831</v>
      </c>
      <c r="C2696" t="s">
        <v>1601</v>
      </c>
      <c r="D2696" t="s">
        <v>2792</v>
      </c>
      <c r="E2696">
        <v>39.799999999999997</v>
      </c>
    </row>
    <row r="2697" spans="1:5" x14ac:dyDescent="0.2">
      <c r="A2697" t="s">
        <v>10586</v>
      </c>
      <c r="B2697" t="s">
        <v>2833</v>
      </c>
      <c r="C2697" t="s">
        <v>1601</v>
      </c>
      <c r="D2697" t="s">
        <v>2792</v>
      </c>
      <c r="E2697">
        <v>31.1</v>
      </c>
    </row>
    <row r="2698" spans="1:5" x14ac:dyDescent="0.2">
      <c r="A2698" t="s">
        <v>10587</v>
      </c>
      <c r="B2698" t="s">
        <v>2835</v>
      </c>
      <c r="C2698" t="s">
        <v>1601</v>
      </c>
      <c r="D2698" t="s">
        <v>2792</v>
      </c>
      <c r="E2698">
        <v>63.2</v>
      </c>
    </row>
    <row r="2699" spans="1:5" x14ac:dyDescent="0.2">
      <c r="A2699" t="s">
        <v>10588</v>
      </c>
      <c r="B2699" t="s">
        <v>2789</v>
      </c>
      <c r="C2699" t="s">
        <v>1601</v>
      </c>
      <c r="D2699" t="s">
        <v>2792</v>
      </c>
      <c r="E2699">
        <v>71.8</v>
      </c>
    </row>
    <row r="2700" spans="1:5" x14ac:dyDescent="0.2">
      <c r="A2700" t="s">
        <v>10589</v>
      </c>
      <c r="B2700" t="s">
        <v>2838</v>
      </c>
      <c r="C2700" t="s">
        <v>1601</v>
      </c>
      <c r="D2700" t="s">
        <v>2792</v>
      </c>
      <c r="E2700">
        <v>37.9</v>
      </c>
    </row>
    <row r="2701" spans="1:5" x14ac:dyDescent="0.2">
      <c r="A2701" t="s">
        <v>10590</v>
      </c>
      <c r="B2701" t="s">
        <v>2840</v>
      </c>
      <c r="C2701" t="s">
        <v>1601</v>
      </c>
      <c r="D2701" t="s">
        <v>2792</v>
      </c>
      <c r="E2701">
        <v>77.099999999999994</v>
      </c>
    </row>
    <row r="2702" spans="1:5" x14ac:dyDescent="0.2">
      <c r="A2702" t="s">
        <v>1684</v>
      </c>
      <c r="B2702" t="s">
        <v>2780</v>
      </c>
      <c r="C2702" t="s">
        <v>1685</v>
      </c>
      <c r="D2702" t="s">
        <v>2793</v>
      </c>
      <c r="E2702" s="1">
        <v>62.68</v>
      </c>
    </row>
    <row r="2703" spans="1:5" x14ac:dyDescent="0.2">
      <c r="A2703" t="s">
        <v>1686</v>
      </c>
      <c r="B2703" t="s">
        <v>2794</v>
      </c>
      <c r="C2703" t="s">
        <v>1685</v>
      </c>
      <c r="D2703" t="s">
        <v>2793</v>
      </c>
      <c r="E2703" s="1">
        <v>61.107479307750182</v>
      </c>
    </row>
    <row r="2704" spans="1:5" x14ac:dyDescent="0.2">
      <c r="A2704" t="s">
        <v>1687</v>
      </c>
      <c r="B2704" t="s">
        <v>2785</v>
      </c>
      <c r="C2704" t="s">
        <v>1685</v>
      </c>
      <c r="D2704" t="s">
        <v>2793</v>
      </c>
      <c r="E2704" s="1">
        <v>64.5</v>
      </c>
    </row>
    <row r="2705" spans="1:5" x14ac:dyDescent="0.2">
      <c r="A2705" t="s">
        <v>1688</v>
      </c>
      <c r="B2705" t="s">
        <v>2811</v>
      </c>
      <c r="C2705" t="s">
        <v>1685</v>
      </c>
      <c r="D2705" t="s">
        <v>2793</v>
      </c>
      <c r="E2705" s="1">
        <v>72.900000000000006</v>
      </c>
    </row>
    <row r="2706" spans="1:5" x14ac:dyDescent="0.2">
      <c r="A2706" t="s">
        <v>1689</v>
      </c>
      <c r="B2706" t="s">
        <v>2788</v>
      </c>
      <c r="C2706" t="s">
        <v>1685</v>
      </c>
      <c r="D2706" t="s">
        <v>2793</v>
      </c>
      <c r="E2706" s="1">
        <v>61</v>
      </c>
    </row>
    <row r="2707" spans="1:5" x14ac:dyDescent="0.2">
      <c r="A2707" t="s">
        <v>1690</v>
      </c>
      <c r="B2707" t="s">
        <v>2814</v>
      </c>
      <c r="C2707" t="s">
        <v>1685</v>
      </c>
      <c r="D2707" t="s">
        <v>2793</v>
      </c>
      <c r="E2707" s="1">
        <v>30</v>
      </c>
    </row>
    <row r="2708" spans="1:5" x14ac:dyDescent="0.2">
      <c r="A2708" t="s">
        <v>1691</v>
      </c>
      <c r="B2708" t="s">
        <v>2816</v>
      </c>
      <c r="C2708" t="s">
        <v>1685</v>
      </c>
      <c r="D2708" t="s">
        <v>2793</v>
      </c>
      <c r="E2708" s="1">
        <v>83.2</v>
      </c>
    </row>
    <row r="2709" spans="1:5" x14ac:dyDescent="0.2">
      <c r="A2709" t="s">
        <v>1692</v>
      </c>
      <c r="B2709" t="s">
        <v>2818</v>
      </c>
      <c r="C2709" t="s">
        <v>1685</v>
      </c>
      <c r="D2709" t="s">
        <v>2793</v>
      </c>
      <c r="E2709" s="1">
        <v>73</v>
      </c>
    </row>
    <row r="2710" spans="1:5" x14ac:dyDescent="0.2">
      <c r="A2710" t="s">
        <v>1693</v>
      </c>
      <c r="B2710" t="s">
        <v>2820</v>
      </c>
      <c r="C2710" t="s">
        <v>1685</v>
      </c>
      <c r="D2710" t="s">
        <v>2793</v>
      </c>
      <c r="E2710" s="1">
        <v>70.900000000000006</v>
      </c>
    </row>
    <row r="2711" spans="1:5" x14ac:dyDescent="0.2">
      <c r="A2711" t="s">
        <v>1694</v>
      </c>
      <c r="B2711" t="s">
        <v>2822</v>
      </c>
      <c r="C2711" t="s">
        <v>1685</v>
      </c>
      <c r="D2711" t="s">
        <v>2793</v>
      </c>
      <c r="E2711" s="1" t="s">
        <v>2823</v>
      </c>
    </row>
    <row r="2712" spans="1:5" x14ac:dyDescent="0.2">
      <c r="A2712" t="s">
        <v>1695</v>
      </c>
      <c r="B2712" t="s">
        <v>2825</v>
      </c>
      <c r="C2712" t="s">
        <v>1685</v>
      </c>
      <c r="D2712" t="s">
        <v>2793</v>
      </c>
      <c r="E2712" s="1">
        <v>64.599999999999994</v>
      </c>
    </row>
    <row r="2713" spans="1:5" x14ac:dyDescent="0.2">
      <c r="A2713" t="s">
        <v>1696</v>
      </c>
      <c r="B2713" t="s">
        <v>2786</v>
      </c>
      <c r="C2713" t="s">
        <v>1685</v>
      </c>
      <c r="D2713" t="s">
        <v>2793</v>
      </c>
      <c r="E2713" s="1">
        <v>64.900000000000006</v>
      </c>
    </row>
    <row r="2714" spans="1:5" x14ac:dyDescent="0.2">
      <c r="A2714" t="s">
        <v>1697</v>
      </c>
      <c r="B2714" t="s">
        <v>2787</v>
      </c>
      <c r="C2714" t="s">
        <v>1685</v>
      </c>
      <c r="D2714" t="s">
        <v>2793</v>
      </c>
      <c r="E2714" s="1">
        <v>79.400000000000006</v>
      </c>
    </row>
    <row r="2715" spans="1:5" x14ac:dyDescent="0.2">
      <c r="A2715" t="s">
        <v>1698</v>
      </c>
      <c r="B2715" t="s">
        <v>2829</v>
      </c>
      <c r="C2715" t="s">
        <v>1685</v>
      </c>
      <c r="D2715" t="s">
        <v>2793</v>
      </c>
      <c r="E2715" s="1">
        <v>32.799999999999997</v>
      </c>
    </row>
    <row r="2716" spans="1:5" x14ac:dyDescent="0.2">
      <c r="A2716" t="s">
        <v>1699</v>
      </c>
      <c r="B2716" t="s">
        <v>2831</v>
      </c>
      <c r="C2716" t="s">
        <v>1685</v>
      </c>
      <c r="D2716" t="s">
        <v>2793</v>
      </c>
      <c r="E2716" s="1">
        <v>23.4</v>
      </c>
    </row>
    <row r="2717" spans="1:5" x14ac:dyDescent="0.2">
      <c r="A2717" t="s">
        <v>1700</v>
      </c>
      <c r="B2717" t="s">
        <v>2833</v>
      </c>
      <c r="C2717" t="s">
        <v>1685</v>
      </c>
      <c r="D2717" t="s">
        <v>2793</v>
      </c>
      <c r="E2717" s="1">
        <v>49.5</v>
      </c>
    </row>
    <row r="2718" spans="1:5" x14ac:dyDescent="0.2">
      <c r="A2718" t="s">
        <v>1701</v>
      </c>
      <c r="B2718" t="s">
        <v>2835</v>
      </c>
      <c r="C2718" t="s">
        <v>1685</v>
      </c>
      <c r="D2718" t="s">
        <v>2793</v>
      </c>
      <c r="E2718">
        <v>67.3</v>
      </c>
    </row>
    <row r="2719" spans="1:5" x14ac:dyDescent="0.2">
      <c r="A2719" t="s">
        <v>1702</v>
      </c>
      <c r="B2719" t="s">
        <v>2789</v>
      </c>
      <c r="C2719" t="s">
        <v>1685</v>
      </c>
      <c r="D2719" t="s">
        <v>2793</v>
      </c>
      <c r="E2719" s="1">
        <v>45.4</v>
      </c>
    </row>
    <row r="2720" spans="1:5" x14ac:dyDescent="0.2">
      <c r="A2720" t="s">
        <v>1703</v>
      </c>
      <c r="B2720" t="s">
        <v>2838</v>
      </c>
      <c r="C2720" t="s">
        <v>1685</v>
      </c>
      <c r="D2720" t="s">
        <v>2793</v>
      </c>
      <c r="E2720">
        <v>58.1</v>
      </c>
    </row>
    <row r="2721" spans="1:5" x14ac:dyDescent="0.2">
      <c r="A2721" t="s">
        <v>1704</v>
      </c>
      <c r="B2721" t="s">
        <v>2840</v>
      </c>
      <c r="C2721" t="s">
        <v>1685</v>
      </c>
      <c r="D2721" t="s">
        <v>2793</v>
      </c>
      <c r="E2721" s="1">
        <v>44.4</v>
      </c>
    </row>
    <row r="2722" spans="1:5" x14ac:dyDescent="0.2">
      <c r="A2722" t="s">
        <v>5827</v>
      </c>
      <c r="B2722" t="s">
        <v>2780</v>
      </c>
      <c r="C2722" t="s">
        <v>1685</v>
      </c>
      <c r="D2722" t="s">
        <v>2791</v>
      </c>
      <c r="E2722">
        <v>62.16</v>
      </c>
    </row>
    <row r="2723" spans="1:5" x14ac:dyDescent="0.2">
      <c r="A2723" t="s">
        <v>5828</v>
      </c>
      <c r="B2723" t="s">
        <v>2794</v>
      </c>
      <c r="C2723" t="s">
        <v>1685</v>
      </c>
      <c r="D2723" t="s">
        <v>2791</v>
      </c>
      <c r="E2723">
        <v>63.502544704264096</v>
      </c>
    </row>
    <row r="2724" spans="1:5" x14ac:dyDescent="0.2">
      <c r="A2724" t="s">
        <v>5829</v>
      </c>
      <c r="B2724" t="s">
        <v>2785</v>
      </c>
      <c r="C2724" t="s">
        <v>1685</v>
      </c>
      <c r="D2724" t="s">
        <v>2791</v>
      </c>
      <c r="E2724">
        <v>67.8</v>
      </c>
    </row>
    <row r="2725" spans="1:5" x14ac:dyDescent="0.2">
      <c r="A2725" t="s">
        <v>5830</v>
      </c>
      <c r="B2725" t="s">
        <v>2811</v>
      </c>
      <c r="C2725" t="s">
        <v>1685</v>
      </c>
      <c r="D2725" t="s">
        <v>2791</v>
      </c>
      <c r="E2725">
        <v>58</v>
      </c>
    </row>
    <row r="2726" spans="1:5" x14ac:dyDescent="0.2">
      <c r="A2726" t="s">
        <v>5831</v>
      </c>
      <c r="B2726" t="s">
        <v>2788</v>
      </c>
      <c r="C2726" t="s">
        <v>1685</v>
      </c>
      <c r="D2726" t="s">
        <v>2791</v>
      </c>
      <c r="E2726">
        <v>64.3</v>
      </c>
    </row>
    <row r="2727" spans="1:5" x14ac:dyDescent="0.2">
      <c r="A2727" t="s">
        <v>5832</v>
      </c>
      <c r="B2727" t="s">
        <v>2814</v>
      </c>
      <c r="C2727" t="s">
        <v>1685</v>
      </c>
      <c r="D2727" t="s">
        <v>2791</v>
      </c>
      <c r="E2727">
        <v>62</v>
      </c>
    </row>
    <row r="2728" spans="1:5" x14ac:dyDescent="0.2">
      <c r="A2728" t="s">
        <v>5833</v>
      </c>
      <c r="B2728" t="s">
        <v>2816</v>
      </c>
      <c r="C2728" t="s">
        <v>1685</v>
      </c>
      <c r="D2728" t="s">
        <v>2791</v>
      </c>
      <c r="E2728">
        <v>74.400000000000006</v>
      </c>
    </row>
    <row r="2729" spans="1:5" x14ac:dyDescent="0.2">
      <c r="A2729" t="s">
        <v>5834</v>
      </c>
      <c r="B2729" t="s">
        <v>2818</v>
      </c>
      <c r="C2729" t="s">
        <v>1685</v>
      </c>
      <c r="D2729" t="s">
        <v>2791</v>
      </c>
      <c r="E2729">
        <v>69.400000000000006</v>
      </c>
    </row>
    <row r="2730" spans="1:5" x14ac:dyDescent="0.2">
      <c r="A2730" t="s">
        <v>5835</v>
      </c>
      <c r="B2730" t="s">
        <v>2820</v>
      </c>
      <c r="C2730" t="s">
        <v>1685</v>
      </c>
      <c r="D2730" t="s">
        <v>2791</v>
      </c>
      <c r="E2730">
        <v>57</v>
      </c>
    </row>
    <row r="2731" spans="1:5" x14ac:dyDescent="0.2">
      <c r="A2731" t="s">
        <v>5836</v>
      </c>
      <c r="B2731" t="s">
        <v>2822</v>
      </c>
      <c r="C2731" t="s">
        <v>1685</v>
      </c>
      <c r="D2731" t="s">
        <v>2791</v>
      </c>
      <c r="E2731" t="s">
        <v>2823</v>
      </c>
    </row>
    <row r="2732" spans="1:5" x14ac:dyDescent="0.2">
      <c r="A2732" t="s">
        <v>5837</v>
      </c>
      <c r="B2732" t="s">
        <v>2825</v>
      </c>
      <c r="C2732" t="s">
        <v>1685</v>
      </c>
      <c r="D2732" t="s">
        <v>2791</v>
      </c>
      <c r="E2732">
        <v>63.4</v>
      </c>
    </row>
    <row r="2733" spans="1:5" x14ac:dyDescent="0.2">
      <c r="A2733" t="s">
        <v>5838</v>
      </c>
      <c r="B2733" t="s">
        <v>2786</v>
      </c>
      <c r="C2733" t="s">
        <v>1685</v>
      </c>
      <c r="D2733" t="s">
        <v>2791</v>
      </c>
      <c r="E2733">
        <v>74.599999999999994</v>
      </c>
    </row>
    <row r="2734" spans="1:5" x14ac:dyDescent="0.2">
      <c r="A2734" t="s">
        <v>5839</v>
      </c>
      <c r="B2734" t="s">
        <v>2787</v>
      </c>
      <c r="C2734" t="s">
        <v>1685</v>
      </c>
      <c r="D2734" t="s">
        <v>2791</v>
      </c>
      <c r="E2734">
        <v>67.400000000000006</v>
      </c>
    </row>
    <row r="2735" spans="1:5" x14ac:dyDescent="0.2">
      <c r="A2735" t="s">
        <v>5840</v>
      </c>
      <c r="B2735" t="s">
        <v>2829</v>
      </c>
      <c r="C2735" t="s">
        <v>1685</v>
      </c>
      <c r="D2735" t="s">
        <v>2791</v>
      </c>
      <c r="E2735">
        <v>50</v>
      </c>
    </row>
    <row r="2736" spans="1:5" x14ac:dyDescent="0.2">
      <c r="A2736" t="s">
        <v>5841</v>
      </c>
      <c r="B2736" t="s">
        <v>2831</v>
      </c>
      <c r="C2736" t="s">
        <v>1685</v>
      </c>
      <c r="D2736" t="s">
        <v>2791</v>
      </c>
      <c r="E2736">
        <v>41.4</v>
      </c>
    </row>
    <row r="2737" spans="1:5" x14ac:dyDescent="0.2">
      <c r="A2737" t="s">
        <v>5842</v>
      </c>
      <c r="B2737" t="s">
        <v>2833</v>
      </c>
      <c r="C2737" t="s">
        <v>1685</v>
      </c>
      <c r="D2737" t="s">
        <v>2791</v>
      </c>
      <c r="E2737">
        <v>35.1</v>
      </c>
    </row>
    <row r="2738" spans="1:5" x14ac:dyDescent="0.2">
      <c r="A2738" t="s">
        <v>5843</v>
      </c>
      <c r="B2738" t="s">
        <v>2835</v>
      </c>
      <c r="C2738" t="s">
        <v>1685</v>
      </c>
      <c r="D2738" t="s">
        <v>2791</v>
      </c>
      <c r="E2738">
        <v>77.599999999999994</v>
      </c>
    </row>
    <row r="2739" spans="1:5" x14ac:dyDescent="0.2">
      <c r="A2739" t="s">
        <v>5844</v>
      </c>
      <c r="B2739" t="s">
        <v>2789</v>
      </c>
      <c r="C2739" t="s">
        <v>1685</v>
      </c>
      <c r="D2739" t="s">
        <v>2791</v>
      </c>
      <c r="E2739">
        <v>54.6</v>
      </c>
    </row>
    <row r="2740" spans="1:5" x14ac:dyDescent="0.2">
      <c r="A2740" t="s">
        <v>5845</v>
      </c>
      <c r="B2740" t="s">
        <v>2838</v>
      </c>
      <c r="C2740" t="s">
        <v>1685</v>
      </c>
      <c r="D2740" t="s">
        <v>2791</v>
      </c>
      <c r="E2740">
        <v>68.900000000000006</v>
      </c>
    </row>
    <row r="2741" spans="1:5" x14ac:dyDescent="0.2">
      <c r="A2741" t="s">
        <v>5846</v>
      </c>
      <c r="B2741" t="s">
        <v>2840</v>
      </c>
      <c r="C2741" t="s">
        <v>1685</v>
      </c>
      <c r="D2741" t="s">
        <v>2791</v>
      </c>
      <c r="E2741">
        <v>54</v>
      </c>
    </row>
    <row r="2742" spans="1:5" x14ac:dyDescent="0.2">
      <c r="A2742" t="s">
        <v>10410</v>
      </c>
      <c r="B2742" t="s">
        <v>2780</v>
      </c>
      <c r="C2742" t="s">
        <v>1685</v>
      </c>
      <c r="D2742" t="s">
        <v>2792</v>
      </c>
      <c r="E2742">
        <v>62.88</v>
      </c>
    </row>
    <row r="2743" spans="1:5" x14ac:dyDescent="0.2">
      <c r="A2743" t="s">
        <v>10411</v>
      </c>
      <c r="B2743" t="s">
        <v>2794</v>
      </c>
      <c r="C2743" t="s">
        <v>1685</v>
      </c>
      <c r="D2743" t="s">
        <v>2792</v>
      </c>
      <c r="E2743">
        <v>66.287691284098486</v>
      </c>
    </row>
    <row r="2744" spans="1:5" x14ac:dyDescent="0.2">
      <c r="A2744" t="s">
        <v>10412</v>
      </c>
      <c r="B2744" t="s">
        <v>2785</v>
      </c>
      <c r="C2744" t="s">
        <v>1685</v>
      </c>
      <c r="D2744" t="s">
        <v>2792</v>
      </c>
      <c r="E2744">
        <v>63.8</v>
      </c>
    </row>
    <row r="2745" spans="1:5" x14ac:dyDescent="0.2">
      <c r="A2745" t="s">
        <v>10413</v>
      </c>
      <c r="B2745" t="s">
        <v>2811</v>
      </c>
      <c r="C2745" t="s">
        <v>1685</v>
      </c>
      <c r="D2745" t="s">
        <v>2792</v>
      </c>
      <c r="E2745">
        <v>74.099999999999994</v>
      </c>
    </row>
    <row r="2746" spans="1:5" x14ac:dyDescent="0.2">
      <c r="A2746" t="s">
        <v>10414</v>
      </c>
      <c r="B2746" t="s">
        <v>2788</v>
      </c>
      <c r="C2746" t="s">
        <v>1685</v>
      </c>
      <c r="D2746" t="s">
        <v>2792</v>
      </c>
      <c r="E2746">
        <v>77</v>
      </c>
    </row>
    <row r="2747" spans="1:5" x14ac:dyDescent="0.2">
      <c r="A2747" t="s">
        <v>10415</v>
      </c>
      <c r="B2747" t="s">
        <v>2814</v>
      </c>
      <c r="C2747" t="s">
        <v>1685</v>
      </c>
      <c r="D2747" t="s">
        <v>2792</v>
      </c>
      <c r="E2747">
        <v>66.5</v>
      </c>
    </row>
    <row r="2748" spans="1:5" x14ac:dyDescent="0.2">
      <c r="A2748" t="s">
        <v>10416</v>
      </c>
      <c r="B2748" t="s">
        <v>2816</v>
      </c>
      <c r="C2748" t="s">
        <v>1685</v>
      </c>
      <c r="D2748" t="s">
        <v>2792</v>
      </c>
      <c r="E2748">
        <v>81.400000000000006</v>
      </c>
    </row>
    <row r="2749" spans="1:5" x14ac:dyDescent="0.2">
      <c r="A2749" t="s">
        <v>10417</v>
      </c>
      <c r="B2749" t="s">
        <v>2818</v>
      </c>
      <c r="C2749" t="s">
        <v>1685</v>
      </c>
      <c r="D2749" t="s">
        <v>2792</v>
      </c>
      <c r="E2749">
        <v>68.3</v>
      </c>
    </row>
    <row r="2750" spans="1:5" x14ac:dyDescent="0.2">
      <c r="A2750" t="s">
        <v>10418</v>
      </c>
      <c r="B2750" t="s">
        <v>2820</v>
      </c>
      <c r="C2750" t="s">
        <v>1685</v>
      </c>
      <c r="D2750" t="s">
        <v>2792</v>
      </c>
      <c r="E2750">
        <v>74.2</v>
      </c>
    </row>
    <row r="2751" spans="1:5" x14ac:dyDescent="0.2">
      <c r="A2751" t="s">
        <v>10419</v>
      </c>
      <c r="B2751" t="s">
        <v>2822</v>
      </c>
      <c r="C2751" t="s">
        <v>1685</v>
      </c>
      <c r="D2751" t="s">
        <v>2792</v>
      </c>
      <c r="E2751" t="s">
        <v>2823</v>
      </c>
    </row>
    <row r="2752" spans="1:5" x14ac:dyDescent="0.2">
      <c r="A2752" t="s">
        <v>10420</v>
      </c>
      <c r="B2752" t="s">
        <v>2825</v>
      </c>
      <c r="C2752" t="s">
        <v>1685</v>
      </c>
      <c r="D2752" t="s">
        <v>2792</v>
      </c>
      <c r="E2752">
        <v>61.6</v>
      </c>
    </row>
    <row r="2753" spans="1:5" x14ac:dyDescent="0.2">
      <c r="A2753" t="s">
        <v>10421</v>
      </c>
      <c r="B2753" t="s">
        <v>2786</v>
      </c>
      <c r="C2753" t="s">
        <v>1685</v>
      </c>
      <c r="D2753" t="s">
        <v>2792</v>
      </c>
      <c r="E2753">
        <v>71.7</v>
      </c>
    </row>
    <row r="2754" spans="1:5" x14ac:dyDescent="0.2">
      <c r="A2754" t="s">
        <v>10422</v>
      </c>
      <c r="B2754" t="s">
        <v>2787</v>
      </c>
      <c r="C2754" t="s">
        <v>1685</v>
      </c>
      <c r="D2754" t="s">
        <v>2792</v>
      </c>
      <c r="E2754">
        <v>72</v>
      </c>
    </row>
    <row r="2755" spans="1:5" x14ac:dyDescent="0.2">
      <c r="A2755" t="s">
        <v>10423</v>
      </c>
      <c r="B2755" t="s">
        <v>2829</v>
      </c>
      <c r="C2755" t="s">
        <v>1685</v>
      </c>
      <c r="D2755" t="s">
        <v>2792</v>
      </c>
      <c r="E2755">
        <v>52.4</v>
      </c>
    </row>
    <row r="2756" spans="1:5" x14ac:dyDescent="0.2">
      <c r="A2756" t="s">
        <v>10424</v>
      </c>
      <c r="B2756" t="s">
        <v>2831</v>
      </c>
      <c r="C2756" t="s">
        <v>1685</v>
      </c>
      <c r="D2756" t="s">
        <v>2792</v>
      </c>
      <c r="E2756">
        <v>44.9</v>
      </c>
    </row>
    <row r="2757" spans="1:5" x14ac:dyDescent="0.2">
      <c r="A2757" t="s">
        <v>10425</v>
      </c>
      <c r="B2757" t="s">
        <v>2833</v>
      </c>
      <c r="C2757" t="s">
        <v>1685</v>
      </c>
      <c r="D2757" t="s">
        <v>2792</v>
      </c>
      <c r="E2757">
        <v>46.2</v>
      </c>
    </row>
    <row r="2758" spans="1:5" x14ac:dyDescent="0.2">
      <c r="A2758" t="s">
        <v>10426</v>
      </c>
      <c r="B2758" t="s">
        <v>2835</v>
      </c>
      <c r="C2758" t="s">
        <v>1685</v>
      </c>
      <c r="D2758" t="s">
        <v>2792</v>
      </c>
      <c r="E2758">
        <v>71.5</v>
      </c>
    </row>
    <row r="2759" spans="1:5" x14ac:dyDescent="0.2">
      <c r="A2759" t="s">
        <v>10427</v>
      </c>
      <c r="B2759" t="s">
        <v>2789</v>
      </c>
      <c r="C2759" t="s">
        <v>1685</v>
      </c>
      <c r="D2759" t="s">
        <v>2792</v>
      </c>
      <c r="E2759">
        <v>68.400000000000006</v>
      </c>
    </row>
    <row r="2760" spans="1:5" x14ac:dyDescent="0.2">
      <c r="A2760" t="s">
        <v>7314</v>
      </c>
      <c r="B2760" t="s">
        <v>2838</v>
      </c>
      <c r="C2760" t="s">
        <v>1685</v>
      </c>
      <c r="D2760" t="s">
        <v>2792</v>
      </c>
      <c r="E2760">
        <v>66.599999999999994</v>
      </c>
    </row>
    <row r="2761" spans="1:5" x14ac:dyDescent="0.2">
      <c r="A2761" t="s">
        <v>7315</v>
      </c>
      <c r="B2761" t="s">
        <v>2840</v>
      </c>
      <c r="C2761" t="s">
        <v>1685</v>
      </c>
      <c r="D2761" t="s">
        <v>2792</v>
      </c>
      <c r="E2761">
        <v>66.099999999999994</v>
      </c>
    </row>
    <row r="2762" spans="1:5" x14ac:dyDescent="0.2">
      <c r="A2762" t="s">
        <v>1810</v>
      </c>
      <c r="B2762" t="s">
        <v>2780</v>
      </c>
      <c r="C2762" t="s">
        <v>1811</v>
      </c>
      <c r="D2762" t="s">
        <v>2793</v>
      </c>
      <c r="E2762">
        <v>71.75</v>
      </c>
    </row>
    <row r="2763" spans="1:5" x14ac:dyDescent="0.2">
      <c r="A2763" t="s">
        <v>1812</v>
      </c>
      <c r="B2763" t="s">
        <v>2794</v>
      </c>
      <c r="C2763" t="s">
        <v>1811</v>
      </c>
      <c r="D2763" t="s">
        <v>2793</v>
      </c>
      <c r="E2763">
        <v>75.541484825683469</v>
      </c>
    </row>
    <row r="2764" spans="1:5" x14ac:dyDescent="0.2">
      <c r="A2764" t="s">
        <v>1813</v>
      </c>
      <c r="B2764" t="s">
        <v>2785</v>
      </c>
      <c r="C2764" t="s">
        <v>1811</v>
      </c>
      <c r="D2764" t="s">
        <v>2793</v>
      </c>
      <c r="E2764">
        <v>91.5</v>
      </c>
    </row>
    <row r="2765" spans="1:5" x14ac:dyDescent="0.2">
      <c r="A2765" t="s">
        <v>1814</v>
      </c>
      <c r="B2765" t="s">
        <v>2811</v>
      </c>
      <c r="C2765" t="s">
        <v>1811</v>
      </c>
      <c r="D2765" t="s">
        <v>2793</v>
      </c>
      <c r="E2765">
        <v>69</v>
      </c>
    </row>
    <row r="2766" spans="1:5" x14ac:dyDescent="0.2">
      <c r="A2766" t="s">
        <v>1815</v>
      </c>
      <c r="B2766" t="s">
        <v>2788</v>
      </c>
      <c r="C2766" t="s">
        <v>1811</v>
      </c>
      <c r="D2766" t="s">
        <v>2793</v>
      </c>
      <c r="E2766">
        <v>78.599999999999994</v>
      </c>
    </row>
    <row r="2767" spans="1:5" x14ac:dyDescent="0.2">
      <c r="A2767" t="s">
        <v>1816</v>
      </c>
      <c r="B2767" t="s">
        <v>2814</v>
      </c>
      <c r="C2767" t="s">
        <v>1811</v>
      </c>
      <c r="D2767" t="s">
        <v>2793</v>
      </c>
      <c r="E2767">
        <v>66.5</v>
      </c>
    </row>
    <row r="2768" spans="1:5" x14ac:dyDescent="0.2">
      <c r="A2768" t="s">
        <v>1817</v>
      </c>
      <c r="B2768" t="s">
        <v>2816</v>
      </c>
      <c r="C2768" t="s">
        <v>1811</v>
      </c>
      <c r="D2768" t="s">
        <v>2793</v>
      </c>
      <c r="E2768">
        <v>91.1</v>
      </c>
    </row>
    <row r="2769" spans="1:5" x14ac:dyDescent="0.2">
      <c r="A2769" t="s">
        <v>1818</v>
      </c>
      <c r="B2769" t="s">
        <v>2818</v>
      </c>
      <c r="C2769" t="s">
        <v>1811</v>
      </c>
      <c r="D2769" t="s">
        <v>2793</v>
      </c>
      <c r="E2769">
        <v>92.4</v>
      </c>
    </row>
    <row r="2770" spans="1:5" x14ac:dyDescent="0.2">
      <c r="A2770" t="s">
        <v>1819</v>
      </c>
      <c r="B2770" t="s">
        <v>2820</v>
      </c>
      <c r="C2770" t="s">
        <v>1811</v>
      </c>
      <c r="D2770" t="s">
        <v>2793</v>
      </c>
      <c r="E2770">
        <v>88.5</v>
      </c>
    </row>
    <row r="2771" spans="1:5" x14ac:dyDescent="0.2">
      <c r="A2771" t="s">
        <v>1820</v>
      </c>
      <c r="B2771" t="s">
        <v>2822</v>
      </c>
      <c r="C2771" t="s">
        <v>1811</v>
      </c>
      <c r="D2771" t="s">
        <v>2793</v>
      </c>
      <c r="E2771" t="s">
        <v>2823</v>
      </c>
    </row>
    <row r="2772" spans="1:5" x14ac:dyDescent="0.2">
      <c r="A2772" t="s">
        <v>1821</v>
      </c>
      <c r="B2772" t="s">
        <v>2825</v>
      </c>
      <c r="C2772" t="s">
        <v>1811</v>
      </c>
      <c r="D2772" t="s">
        <v>2793</v>
      </c>
      <c r="E2772">
        <v>67.599999999999994</v>
      </c>
    </row>
    <row r="2773" spans="1:5" x14ac:dyDescent="0.2">
      <c r="A2773" t="s">
        <v>1822</v>
      </c>
      <c r="B2773" t="s">
        <v>2786</v>
      </c>
      <c r="C2773" t="s">
        <v>1811</v>
      </c>
      <c r="D2773" t="s">
        <v>2793</v>
      </c>
      <c r="E2773">
        <v>87.3</v>
      </c>
    </row>
    <row r="2774" spans="1:5" x14ac:dyDescent="0.2">
      <c r="A2774" t="s">
        <v>1823</v>
      </c>
      <c r="B2774" t="s">
        <v>2787</v>
      </c>
      <c r="C2774" t="s">
        <v>1811</v>
      </c>
      <c r="D2774" t="s">
        <v>2793</v>
      </c>
      <c r="E2774">
        <v>92.5</v>
      </c>
    </row>
    <row r="2775" spans="1:5" x14ac:dyDescent="0.2">
      <c r="A2775" t="s">
        <v>1824</v>
      </c>
      <c r="B2775" t="s">
        <v>2829</v>
      </c>
      <c r="C2775" t="s">
        <v>1811</v>
      </c>
      <c r="D2775" t="s">
        <v>2793</v>
      </c>
      <c r="E2775">
        <v>55.4</v>
      </c>
    </row>
    <row r="2776" spans="1:5" x14ac:dyDescent="0.2">
      <c r="A2776" t="s">
        <v>1825</v>
      </c>
      <c r="B2776" t="s">
        <v>2831</v>
      </c>
      <c r="C2776" t="s">
        <v>1811</v>
      </c>
      <c r="D2776" t="s">
        <v>2793</v>
      </c>
      <c r="E2776">
        <v>72.099999999999994</v>
      </c>
    </row>
    <row r="2777" spans="1:5" x14ac:dyDescent="0.2">
      <c r="A2777" t="s">
        <v>1826</v>
      </c>
      <c r="B2777" t="s">
        <v>2833</v>
      </c>
      <c r="C2777" t="s">
        <v>1811</v>
      </c>
      <c r="D2777" t="s">
        <v>2793</v>
      </c>
      <c r="E2777">
        <v>64.7</v>
      </c>
    </row>
    <row r="2778" spans="1:5" x14ac:dyDescent="0.2">
      <c r="A2778" t="s">
        <v>1827</v>
      </c>
      <c r="B2778" t="s">
        <v>2835</v>
      </c>
      <c r="C2778" t="s">
        <v>1811</v>
      </c>
      <c r="D2778" t="s">
        <v>2793</v>
      </c>
      <c r="E2778">
        <v>70.2</v>
      </c>
    </row>
    <row r="2779" spans="1:5" x14ac:dyDescent="0.2">
      <c r="A2779" t="s">
        <v>1828</v>
      </c>
      <c r="B2779" t="s">
        <v>2789</v>
      </c>
      <c r="C2779" t="s">
        <v>1811</v>
      </c>
      <c r="D2779" t="s">
        <v>2793</v>
      </c>
      <c r="E2779">
        <v>80.5</v>
      </c>
    </row>
    <row r="2780" spans="1:5" x14ac:dyDescent="0.2">
      <c r="A2780" t="s">
        <v>1829</v>
      </c>
      <c r="B2780" t="s">
        <v>2838</v>
      </c>
      <c r="C2780" t="s">
        <v>1811</v>
      </c>
      <c r="D2780" t="s">
        <v>2793</v>
      </c>
      <c r="E2780">
        <v>55</v>
      </c>
    </row>
    <row r="2781" spans="1:5" x14ac:dyDescent="0.2">
      <c r="A2781" t="s">
        <v>1830</v>
      </c>
      <c r="B2781" t="s">
        <v>2840</v>
      </c>
      <c r="C2781" t="s">
        <v>1811</v>
      </c>
      <c r="D2781" t="s">
        <v>2793</v>
      </c>
      <c r="E2781">
        <v>71.3</v>
      </c>
    </row>
    <row r="2782" spans="1:5" x14ac:dyDescent="0.2">
      <c r="A2782" t="s">
        <v>1071</v>
      </c>
      <c r="B2782" t="s">
        <v>2780</v>
      </c>
      <c r="C2782" t="s">
        <v>1811</v>
      </c>
      <c r="D2782" t="s">
        <v>2791</v>
      </c>
      <c r="E2782">
        <v>74.2</v>
      </c>
    </row>
    <row r="2783" spans="1:5" x14ac:dyDescent="0.2">
      <c r="A2783" t="s">
        <v>1072</v>
      </c>
      <c r="B2783" t="s">
        <v>2794</v>
      </c>
      <c r="C2783" t="s">
        <v>1811</v>
      </c>
      <c r="D2783" t="s">
        <v>2791</v>
      </c>
      <c r="E2783">
        <v>76.435992663915627</v>
      </c>
    </row>
    <row r="2784" spans="1:5" x14ac:dyDescent="0.2">
      <c r="A2784" t="s">
        <v>1073</v>
      </c>
      <c r="B2784" t="s">
        <v>2785</v>
      </c>
      <c r="C2784" t="s">
        <v>1811</v>
      </c>
      <c r="D2784" t="s">
        <v>2791</v>
      </c>
      <c r="E2784">
        <v>93.3</v>
      </c>
    </row>
    <row r="2785" spans="1:5" x14ac:dyDescent="0.2">
      <c r="A2785" t="s">
        <v>1074</v>
      </c>
      <c r="B2785" t="s">
        <v>2811</v>
      </c>
      <c r="C2785" t="s">
        <v>1811</v>
      </c>
      <c r="D2785" t="s">
        <v>2791</v>
      </c>
      <c r="E2785">
        <v>59.8</v>
      </c>
    </row>
    <row r="2786" spans="1:5" x14ac:dyDescent="0.2">
      <c r="A2786" t="s">
        <v>1075</v>
      </c>
      <c r="B2786" t="s">
        <v>2788</v>
      </c>
      <c r="C2786" t="s">
        <v>1811</v>
      </c>
      <c r="D2786" t="s">
        <v>2791</v>
      </c>
      <c r="E2786">
        <v>79.3</v>
      </c>
    </row>
    <row r="2787" spans="1:5" x14ac:dyDescent="0.2">
      <c r="A2787" t="s">
        <v>1076</v>
      </c>
      <c r="B2787" t="s">
        <v>2814</v>
      </c>
      <c r="C2787" t="s">
        <v>1811</v>
      </c>
      <c r="D2787" t="s">
        <v>2791</v>
      </c>
      <c r="E2787">
        <v>75.099999999999994</v>
      </c>
    </row>
    <row r="2788" spans="1:5" x14ac:dyDescent="0.2">
      <c r="A2788" t="s">
        <v>1077</v>
      </c>
      <c r="B2788" t="s">
        <v>2816</v>
      </c>
      <c r="C2788" t="s">
        <v>1811</v>
      </c>
      <c r="D2788" t="s">
        <v>2791</v>
      </c>
      <c r="E2788">
        <v>87.9</v>
      </c>
    </row>
    <row r="2789" spans="1:5" x14ac:dyDescent="0.2">
      <c r="A2789" t="s">
        <v>1078</v>
      </c>
      <c r="B2789" t="s">
        <v>2818</v>
      </c>
      <c r="C2789" t="s">
        <v>1811</v>
      </c>
      <c r="D2789" t="s">
        <v>2791</v>
      </c>
      <c r="E2789">
        <v>90.7</v>
      </c>
    </row>
    <row r="2790" spans="1:5" x14ac:dyDescent="0.2">
      <c r="A2790" t="s">
        <v>1079</v>
      </c>
      <c r="B2790" t="s">
        <v>2820</v>
      </c>
      <c r="C2790" t="s">
        <v>1811</v>
      </c>
      <c r="D2790" t="s">
        <v>2791</v>
      </c>
      <c r="E2790">
        <v>88.8</v>
      </c>
    </row>
    <row r="2791" spans="1:5" x14ac:dyDescent="0.2">
      <c r="A2791" t="s">
        <v>1080</v>
      </c>
      <c r="B2791" t="s">
        <v>2822</v>
      </c>
      <c r="C2791" t="s">
        <v>1811</v>
      </c>
      <c r="D2791" t="s">
        <v>2791</v>
      </c>
      <c r="E2791" t="s">
        <v>2823</v>
      </c>
    </row>
    <row r="2792" spans="1:5" x14ac:dyDescent="0.2">
      <c r="A2792" t="s">
        <v>1081</v>
      </c>
      <c r="B2792" t="s">
        <v>2825</v>
      </c>
      <c r="C2792" t="s">
        <v>1811</v>
      </c>
      <c r="D2792" t="s">
        <v>2791</v>
      </c>
      <c r="E2792">
        <v>76.8</v>
      </c>
    </row>
    <row r="2793" spans="1:5" x14ac:dyDescent="0.2">
      <c r="A2793" t="s">
        <v>1082</v>
      </c>
      <c r="B2793" t="s">
        <v>2786</v>
      </c>
      <c r="C2793" t="s">
        <v>1811</v>
      </c>
      <c r="D2793" t="s">
        <v>2791</v>
      </c>
      <c r="E2793">
        <v>83.5</v>
      </c>
    </row>
    <row r="2794" spans="1:5" x14ac:dyDescent="0.2">
      <c r="A2794" t="s">
        <v>1083</v>
      </c>
      <c r="B2794" t="s">
        <v>2787</v>
      </c>
      <c r="C2794" t="s">
        <v>1811</v>
      </c>
      <c r="D2794" t="s">
        <v>2791</v>
      </c>
      <c r="E2794">
        <v>87.5</v>
      </c>
    </row>
    <row r="2795" spans="1:5" x14ac:dyDescent="0.2">
      <c r="A2795" t="s">
        <v>1084</v>
      </c>
      <c r="B2795" t="s">
        <v>2829</v>
      </c>
      <c r="C2795" t="s">
        <v>1811</v>
      </c>
      <c r="D2795" t="s">
        <v>2791</v>
      </c>
      <c r="E2795">
        <v>71.5</v>
      </c>
    </row>
    <row r="2796" spans="1:5" x14ac:dyDescent="0.2">
      <c r="A2796" t="s">
        <v>1085</v>
      </c>
      <c r="B2796" t="s">
        <v>2831</v>
      </c>
      <c r="C2796" t="s">
        <v>1811</v>
      </c>
      <c r="D2796" t="s">
        <v>2791</v>
      </c>
      <c r="E2796">
        <v>65.099999999999994</v>
      </c>
    </row>
    <row r="2797" spans="1:5" x14ac:dyDescent="0.2">
      <c r="A2797" t="s">
        <v>1086</v>
      </c>
      <c r="B2797" t="s">
        <v>2833</v>
      </c>
      <c r="C2797" t="s">
        <v>1811</v>
      </c>
      <c r="D2797" t="s">
        <v>2791</v>
      </c>
      <c r="E2797">
        <v>72.5</v>
      </c>
    </row>
    <row r="2798" spans="1:5" x14ac:dyDescent="0.2">
      <c r="A2798" t="s">
        <v>3188</v>
      </c>
      <c r="B2798" t="s">
        <v>2835</v>
      </c>
      <c r="C2798" t="s">
        <v>1811</v>
      </c>
      <c r="D2798" t="s">
        <v>2791</v>
      </c>
      <c r="E2798">
        <v>72.7</v>
      </c>
    </row>
    <row r="2799" spans="1:5" x14ac:dyDescent="0.2">
      <c r="A2799" t="s">
        <v>3189</v>
      </c>
      <c r="B2799" t="s">
        <v>2789</v>
      </c>
      <c r="C2799" t="s">
        <v>1811</v>
      </c>
      <c r="D2799" t="s">
        <v>2791</v>
      </c>
      <c r="E2799">
        <v>74.900000000000006</v>
      </c>
    </row>
    <row r="2800" spans="1:5" x14ac:dyDescent="0.2">
      <c r="A2800" t="s">
        <v>3190</v>
      </c>
      <c r="B2800" t="s">
        <v>2838</v>
      </c>
      <c r="C2800" t="s">
        <v>1811</v>
      </c>
      <c r="D2800" t="s">
        <v>2791</v>
      </c>
      <c r="E2800">
        <v>59.7</v>
      </c>
    </row>
    <row r="2801" spans="1:5" x14ac:dyDescent="0.2">
      <c r="A2801" t="s">
        <v>3191</v>
      </c>
      <c r="B2801" t="s">
        <v>2840</v>
      </c>
      <c r="C2801" t="s">
        <v>1811</v>
      </c>
      <c r="D2801" t="s">
        <v>2791</v>
      </c>
      <c r="E2801">
        <v>79</v>
      </c>
    </row>
    <row r="2802" spans="1:5" x14ac:dyDescent="0.2">
      <c r="A2802" t="s">
        <v>7416</v>
      </c>
      <c r="B2802" t="s">
        <v>2780</v>
      </c>
      <c r="C2802" t="s">
        <v>1811</v>
      </c>
      <c r="D2802" t="s">
        <v>2792</v>
      </c>
      <c r="E2802">
        <v>72.966666666666654</v>
      </c>
    </row>
    <row r="2803" spans="1:5" x14ac:dyDescent="0.2">
      <c r="A2803" t="s">
        <v>7417</v>
      </c>
      <c r="B2803" t="s">
        <v>2794</v>
      </c>
      <c r="C2803" t="s">
        <v>1811</v>
      </c>
      <c r="D2803" t="s">
        <v>2792</v>
      </c>
      <c r="E2803">
        <v>77.791394987802178</v>
      </c>
    </row>
    <row r="2804" spans="1:5" x14ac:dyDescent="0.2">
      <c r="A2804" t="s">
        <v>7418</v>
      </c>
      <c r="B2804" t="s">
        <v>2785</v>
      </c>
      <c r="C2804" t="s">
        <v>1811</v>
      </c>
      <c r="D2804" t="s">
        <v>2792</v>
      </c>
      <c r="E2804">
        <v>77.599999999999994</v>
      </c>
    </row>
    <row r="2805" spans="1:5" x14ac:dyDescent="0.2">
      <c r="A2805" t="s">
        <v>7419</v>
      </c>
      <c r="B2805" t="s">
        <v>2811</v>
      </c>
      <c r="C2805" t="s">
        <v>1811</v>
      </c>
      <c r="D2805" t="s">
        <v>2792</v>
      </c>
      <c r="E2805">
        <v>68.2</v>
      </c>
    </row>
    <row r="2806" spans="1:5" x14ac:dyDescent="0.2">
      <c r="A2806" t="s">
        <v>7420</v>
      </c>
      <c r="B2806" t="s">
        <v>2788</v>
      </c>
      <c r="C2806" t="s">
        <v>1811</v>
      </c>
      <c r="D2806" t="s">
        <v>2792</v>
      </c>
      <c r="E2806">
        <v>84.9</v>
      </c>
    </row>
    <row r="2807" spans="1:5" x14ac:dyDescent="0.2">
      <c r="A2807" t="s">
        <v>7421</v>
      </c>
      <c r="B2807" t="s">
        <v>2814</v>
      </c>
      <c r="C2807" t="s">
        <v>1811</v>
      </c>
      <c r="D2807" t="s">
        <v>2792</v>
      </c>
      <c r="E2807">
        <v>75.5</v>
      </c>
    </row>
    <row r="2808" spans="1:5" x14ac:dyDescent="0.2">
      <c r="A2808" t="s">
        <v>7422</v>
      </c>
      <c r="B2808" t="s">
        <v>2816</v>
      </c>
      <c r="C2808" t="s">
        <v>1811</v>
      </c>
      <c r="D2808" t="s">
        <v>2792</v>
      </c>
      <c r="E2808">
        <v>81.2</v>
      </c>
    </row>
    <row r="2809" spans="1:5" x14ac:dyDescent="0.2">
      <c r="A2809" t="s">
        <v>7423</v>
      </c>
      <c r="B2809" t="s">
        <v>2818</v>
      </c>
      <c r="C2809" t="s">
        <v>1811</v>
      </c>
      <c r="D2809" t="s">
        <v>2792</v>
      </c>
      <c r="E2809">
        <v>91.4</v>
      </c>
    </row>
    <row r="2810" spans="1:5" x14ac:dyDescent="0.2">
      <c r="A2810" t="s">
        <v>7424</v>
      </c>
      <c r="B2810" t="s">
        <v>2820</v>
      </c>
      <c r="C2810" t="s">
        <v>1811</v>
      </c>
      <c r="D2810" t="s">
        <v>2792</v>
      </c>
      <c r="E2810">
        <v>85.2</v>
      </c>
    </row>
    <row r="2811" spans="1:5" x14ac:dyDescent="0.2">
      <c r="A2811" t="s">
        <v>7425</v>
      </c>
      <c r="B2811" t="s">
        <v>2822</v>
      </c>
      <c r="C2811" t="s">
        <v>1811</v>
      </c>
      <c r="D2811" t="s">
        <v>2792</v>
      </c>
      <c r="E2811" t="s">
        <v>2823</v>
      </c>
    </row>
    <row r="2812" spans="1:5" x14ac:dyDescent="0.2">
      <c r="A2812" t="s">
        <v>4300</v>
      </c>
      <c r="B2812" t="s">
        <v>2825</v>
      </c>
      <c r="C2812" t="s">
        <v>1811</v>
      </c>
      <c r="D2812" t="s">
        <v>2792</v>
      </c>
      <c r="E2812">
        <v>75.5</v>
      </c>
    </row>
    <row r="2813" spans="1:5" x14ac:dyDescent="0.2">
      <c r="A2813" t="s">
        <v>4301</v>
      </c>
      <c r="B2813" t="s">
        <v>2786</v>
      </c>
      <c r="C2813" t="s">
        <v>1811</v>
      </c>
      <c r="D2813" t="s">
        <v>2792</v>
      </c>
      <c r="E2813">
        <v>88.8</v>
      </c>
    </row>
    <row r="2814" spans="1:5" x14ac:dyDescent="0.2">
      <c r="A2814" t="s">
        <v>4302</v>
      </c>
      <c r="B2814" t="s">
        <v>2787</v>
      </c>
      <c r="C2814" t="s">
        <v>1811</v>
      </c>
      <c r="D2814" t="s">
        <v>2792</v>
      </c>
      <c r="E2814">
        <v>94.7</v>
      </c>
    </row>
    <row r="2815" spans="1:5" x14ac:dyDescent="0.2">
      <c r="A2815" t="s">
        <v>4303</v>
      </c>
      <c r="B2815" t="s">
        <v>2829</v>
      </c>
      <c r="C2815" t="s">
        <v>1811</v>
      </c>
      <c r="D2815" t="s">
        <v>2792</v>
      </c>
      <c r="E2815">
        <v>84.2</v>
      </c>
    </row>
    <row r="2816" spans="1:5" x14ac:dyDescent="0.2">
      <c r="A2816" t="s">
        <v>4304</v>
      </c>
      <c r="B2816" t="s">
        <v>2831</v>
      </c>
      <c r="C2816" t="s">
        <v>1811</v>
      </c>
      <c r="D2816" t="s">
        <v>2792</v>
      </c>
      <c r="E2816">
        <v>77.8</v>
      </c>
    </row>
    <row r="2817" spans="1:5" x14ac:dyDescent="0.2">
      <c r="A2817" t="s">
        <v>4305</v>
      </c>
      <c r="B2817" t="s">
        <v>2833</v>
      </c>
      <c r="C2817" t="s">
        <v>1811</v>
      </c>
      <c r="D2817" t="s">
        <v>2792</v>
      </c>
      <c r="E2817">
        <v>61.7</v>
      </c>
    </row>
    <row r="2818" spans="1:5" x14ac:dyDescent="0.2">
      <c r="A2818" t="s">
        <v>4306</v>
      </c>
      <c r="B2818" t="s">
        <v>2835</v>
      </c>
      <c r="C2818" t="s">
        <v>1811</v>
      </c>
      <c r="D2818" t="s">
        <v>2792</v>
      </c>
      <c r="E2818">
        <v>76.400000000000006</v>
      </c>
    </row>
    <row r="2819" spans="1:5" x14ac:dyDescent="0.2">
      <c r="A2819" t="s">
        <v>4307</v>
      </c>
      <c r="B2819" t="s">
        <v>2789</v>
      </c>
      <c r="C2819" t="s">
        <v>1811</v>
      </c>
      <c r="D2819" t="s">
        <v>2792</v>
      </c>
      <c r="E2819">
        <v>77.5</v>
      </c>
    </row>
    <row r="2820" spans="1:5" x14ac:dyDescent="0.2">
      <c r="A2820" t="s">
        <v>4308</v>
      </c>
      <c r="B2820" t="s">
        <v>2838</v>
      </c>
      <c r="C2820" t="s">
        <v>1811</v>
      </c>
      <c r="D2820" t="s">
        <v>2792</v>
      </c>
      <c r="E2820">
        <v>60.2</v>
      </c>
    </row>
    <row r="2821" spans="1:5" x14ac:dyDescent="0.2">
      <c r="A2821" t="s">
        <v>4309</v>
      </c>
      <c r="B2821" t="s">
        <v>2840</v>
      </c>
      <c r="C2821" t="s">
        <v>1811</v>
      </c>
      <c r="D2821" t="s">
        <v>2792</v>
      </c>
      <c r="E2821">
        <v>76.3</v>
      </c>
    </row>
    <row r="2822" spans="1:5" x14ac:dyDescent="0.2">
      <c r="A2822" t="s">
        <v>8214</v>
      </c>
      <c r="B2822" t="s">
        <v>2780</v>
      </c>
      <c r="C2822" t="s">
        <v>8215</v>
      </c>
      <c r="D2822" t="s">
        <v>2793</v>
      </c>
      <c r="E2822">
        <v>68.375</v>
      </c>
    </row>
    <row r="2823" spans="1:5" x14ac:dyDescent="0.2">
      <c r="A2823" t="s">
        <v>8216</v>
      </c>
      <c r="B2823" t="s">
        <v>2794</v>
      </c>
      <c r="C2823" t="s">
        <v>8215</v>
      </c>
      <c r="D2823" t="s">
        <v>2793</v>
      </c>
      <c r="E2823">
        <v>64.550737265415549</v>
      </c>
    </row>
    <row r="2824" spans="1:5" x14ac:dyDescent="0.2">
      <c r="A2824" t="s">
        <v>8217</v>
      </c>
      <c r="B2824" t="s">
        <v>2785</v>
      </c>
      <c r="C2824" t="s">
        <v>8215</v>
      </c>
      <c r="D2824" t="s">
        <v>2793</v>
      </c>
      <c r="E2824">
        <v>57.6</v>
      </c>
    </row>
    <row r="2825" spans="1:5" x14ac:dyDescent="0.2">
      <c r="A2825" t="s">
        <v>8218</v>
      </c>
      <c r="B2825" t="s">
        <v>2811</v>
      </c>
      <c r="C2825" t="s">
        <v>8215</v>
      </c>
      <c r="D2825" t="s">
        <v>2793</v>
      </c>
      <c r="E2825">
        <v>52</v>
      </c>
    </row>
    <row r="2826" spans="1:5" x14ac:dyDescent="0.2">
      <c r="A2826" t="s">
        <v>8219</v>
      </c>
      <c r="B2826" t="s">
        <v>2788</v>
      </c>
      <c r="C2826" t="s">
        <v>8215</v>
      </c>
      <c r="D2826" t="s">
        <v>2793</v>
      </c>
      <c r="E2826">
        <v>38.200000000000003</v>
      </c>
    </row>
    <row r="2827" spans="1:5" x14ac:dyDescent="0.2">
      <c r="A2827" t="s">
        <v>8220</v>
      </c>
      <c r="B2827" t="s">
        <v>2814</v>
      </c>
      <c r="C2827" t="s">
        <v>8215</v>
      </c>
      <c r="D2827" t="s">
        <v>2793</v>
      </c>
      <c r="E2827">
        <v>73.3</v>
      </c>
    </row>
    <row r="2828" spans="1:5" x14ac:dyDescent="0.2">
      <c r="A2828" t="s">
        <v>8221</v>
      </c>
      <c r="B2828" t="s">
        <v>2816</v>
      </c>
      <c r="C2828" t="s">
        <v>8215</v>
      </c>
      <c r="D2828" t="s">
        <v>2793</v>
      </c>
      <c r="E2828">
        <v>63.4</v>
      </c>
    </row>
    <row r="2829" spans="1:5" x14ac:dyDescent="0.2">
      <c r="A2829" t="s">
        <v>8222</v>
      </c>
      <c r="B2829" t="s">
        <v>2818</v>
      </c>
      <c r="C2829" t="s">
        <v>8215</v>
      </c>
      <c r="D2829" t="s">
        <v>2793</v>
      </c>
      <c r="E2829">
        <v>73.8</v>
      </c>
    </row>
    <row r="2830" spans="1:5" x14ac:dyDescent="0.2">
      <c r="A2830" t="s">
        <v>8223</v>
      </c>
      <c r="B2830" t="s">
        <v>2820</v>
      </c>
      <c r="C2830" t="s">
        <v>8215</v>
      </c>
      <c r="D2830" t="s">
        <v>2793</v>
      </c>
      <c r="E2830">
        <v>70.099999999999994</v>
      </c>
    </row>
    <row r="2831" spans="1:5" x14ac:dyDescent="0.2">
      <c r="A2831" t="s">
        <v>8224</v>
      </c>
      <c r="B2831" t="s">
        <v>2822</v>
      </c>
      <c r="C2831" t="s">
        <v>8215</v>
      </c>
      <c r="D2831" t="s">
        <v>2793</v>
      </c>
      <c r="E2831" t="s">
        <v>2823</v>
      </c>
    </row>
    <row r="2832" spans="1:5" x14ac:dyDescent="0.2">
      <c r="A2832" t="s">
        <v>8225</v>
      </c>
      <c r="B2832" t="s">
        <v>2825</v>
      </c>
      <c r="C2832" t="s">
        <v>8215</v>
      </c>
      <c r="D2832" t="s">
        <v>2793</v>
      </c>
      <c r="E2832">
        <v>59.1</v>
      </c>
    </row>
    <row r="2833" spans="1:5" x14ac:dyDescent="0.2">
      <c r="A2833" t="s">
        <v>8226</v>
      </c>
      <c r="B2833" t="s">
        <v>2786</v>
      </c>
      <c r="C2833" t="s">
        <v>8215</v>
      </c>
      <c r="D2833" t="s">
        <v>2793</v>
      </c>
      <c r="E2833">
        <v>85.4</v>
      </c>
    </row>
    <row r="2834" spans="1:5" x14ac:dyDescent="0.2">
      <c r="A2834" t="s">
        <v>8227</v>
      </c>
      <c r="B2834" t="s">
        <v>2787</v>
      </c>
      <c r="C2834" t="s">
        <v>8215</v>
      </c>
      <c r="D2834" t="s">
        <v>2793</v>
      </c>
      <c r="E2834" t="s">
        <v>2823</v>
      </c>
    </row>
    <row r="2835" spans="1:5" x14ac:dyDescent="0.2">
      <c r="A2835" t="s">
        <v>8228</v>
      </c>
      <c r="B2835" t="s">
        <v>2829</v>
      </c>
      <c r="C2835" t="s">
        <v>8215</v>
      </c>
      <c r="D2835" t="s">
        <v>2793</v>
      </c>
      <c r="E2835">
        <v>68.8</v>
      </c>
    </row>
    <row r="2836" spans="1:5" x14ac:dyDescent="0.2">
      <c r="A2836" t="s">
        <v>8229</v>
      </c>
      <c r="B2836" t="s">
        <v>2831</v>
      </c>
      <c r="C2836" t="s">
        <v>8215</v>
      </c>
      <c r="D2836" t="s">
        <v>2793</v>
      </c>
      <c r="E2836">
        <v>69.900000000000006</v>
      </c>
    </row>
    <row r="2837" spans="1:5" x14ac:dyDescent="0.2">
      <c r="A2837" t="s">
        <v>8230</v>
      </c>
      <c r="B2837" t="s">
        <v>2833</v>
      </c>
      <c r="C2837" t="s">
        <v>8215</v>
      </c>
      <c r="D2837" t="s">
        <v>2793</v>
      </c>
      <c r="E2837" t="s">
        <v>2823</v>
      </c>
    </row>
    <row r="2838" spans="1:5" x14ac:dyDescent="0.2">
      <c r="A2838" t="s">
        <v>8231</v>
      </c>
      <c r="B2838" t="s">
        <v>2835</v>
      </c>
      <c r="C2838" t="s">
        <v>8215</v>
      </c>
      <c r="D2838" t="s">
        <v>2793</v>
      </c>
      <c r="E2838">
        <v>64.400000000000006</v>
      </c>
    </row>
    <row r="2839" spans="1:5" x14ac:dyDescent="0.2">
      <c r="A2839" t="s">
        <v>8232</v>
      </c>
      <c r="B2839" t="s">
        <v>2789</v>
      </c>
      <c r="C2839" t="s">
        <v>8215</v>
      </c>
      <c r="D2839" t="s">
        <v>2793</v>
      </c>
      <c r="E2839">
        <v>64.3</v>
      </c>
    </row>
    <row r="2840" spans="1:5" x14ac:dyDescent="0.2">
      <c r="A2840" t="s">
        <v>8233</v>
      </c>
      <c r="B2840" t="s">
        <v>2838</v>
      </c>
      <c r="C2840" t="s">
        <v>8215</v>
      </c>
      <c r="D2840" t="s">
        <v>2793</v>
      </c>
      <c r="E2840">
        <v>60.5</v>
      </c>
    </row>
    <row r="2841" spans="1:5" x14ac:dyDescent="0.2">
      <c r="A2841" t="s">
        <v>8234</v>
      </c>
      <c r="B2841" t="s">
        <v>2840</v>
      </c>
      <c r="C2841" t="s">
        <v>8215</v>
      </c>
      <c r="D2841" t="s">
        <v>2793</v>
      </c>
      <c r="E2841">
        <v>71.400000000000006</v>
      </c>
    </row>
    <row r="2842" spans="1:5" x14ac:dyDescent="0.2">
      <c r="A2842" t="s">
        <v>2720</v>
      </c>
      <c r="B2842" t="s">
        <v>2780</v>
      </c>
      <c r="C2842" t="s">
        <v>8215</v>
      </c>
      <c r="D2842" t="s">
        <v>2791</v>
      </c>
      <c r="E2842">
        <v>67.849999999999994</v>
      </c>
    </row>
    <row r="2843" spans="1:5" x14ac:dyDescent="0.2">
      <c r="A2843" t="s">
        <v>2721</v>
      </c>
      <c r="B2843" t="s">
        <v>2794</v>
      </c>
      <c r="C2843" t="s">
        <v>8215</v>
      </c>
      <c r="D2843" t="s">
        <v>2791</v>
      </c>
      <c r="E2843">
        <v>64.708304676753784</v>
      </c>
    </row>
    <row r="2844" spans="1:5" x14ac:dyDescent="0.2">
      <c r="A2844" t="s">
        <v>2722</v>
      </c>
      <c r="B2844" t="s">
        <v>2785</v>
      </c>
      <c r="C2844" t="s">
        <v>8215</v>
      </c>
      <c r="D2844" t="s">
        <v>2791</v>
      </c>
      <c r="E2844">
        <v>57.1</v>
      </c>
    </row>
    <row r="2845" spans="1:5" x14ac:dyDescent="0.2">
      <c r="A2845" t="s">
        <v>2723</v>
      </c>
      <c r="B2845" t="s">
        <v>2811</v>
      </c>
      <c r="C2845" t="s">
        <v>8215</v>
      </c>
      <c r="D2845" t="s">
        <v>2791</v>
      </c>
      <c r="E2845">
        <v>43.6</v>
      </c>
    </row>
    <row r="2846" spans="1:5" x14ac:dyDescent="0.2">
      <c r="A2846" t="s">
        <v>2724</v>
      </c>
      <c r="B2846" t="s">
        <v>2788</v>
      </c>
      <c r="C2846" t="s">
        <v>8215</v>
      </c>
      <c r="D2846" t="s">
        <v>2791</v>
      </c>
      <c r="E2846">
        <v>46.3</v>
      </c>
    </row>
    <row r="2847" spans="1:5" x14ac:dyDescent="0.2">
      <c r="A2847" t="s">
        <v>2725</v>
      </c>
      <c r="B2847" t="s">
        <v>2814</v>
      </c>
      <c r="C2847" t="s">
        <v>8215</v>
      </c>
      <c r="D2847" t="s">
        <v>2791</v>
      </c>
      <c r="E2847">
        <v>72.900000000000006</v>
      </c>
    </row>
    <row r="2848" spans="1:5" x14ac:dyDescent="0.2">
      <c r="A2848" t="s">
        <v>2726</v>
      </c>
      <c r="B2848" t="s">
        <v>2816</v>
      </c>
      <c r="C2848" t="s">
        <v>8215</v>
      </c>
      <c r="D2848" t="s">
        <v>2791</v>
      </c>
      <c r="E2848">
        <v>52.3</v>
      </c>
    </row>
    <row r="2849" spans="1:5" x14ac:dyDescent="0.2">
      <c r="A2849" t="s">
        <v>2727</v>
      </c>
      <c r="B2849" t="s">
        <v>2818</v>
      </c>
      <c r="C2849" t="s">
        <v>8215</v>
      </c>
      <c r="D2849" t="s">
        <v>2791</v>
      </c>
      <c r="E2849">
        <v>69</v>
      </c>
    </row>
    <row r="2850" spans="1:5" x14ac:dyDescent="0.2">
      <c r="A2850" t="s">
        <v>2728</v>
      </c>
      <c r="B2850" t="s">
        <v>2820</v>
      </c>
      <c r="C2850" t="s">
        <v>8215</v>
      </c>
      <c r="D2850" t="s">
        <v>2791</v>
      </c>
      <c r="E2850">
        <v>74.3</v>
      </c>
    </row>
    <row r="2851" spans="1:5" x14ac:dyDescent="0.2">
      <c r="A2851" t="s">
        <v>2729</v>
      </c>
      <c r="B2851" t="s">
        <v>2822</v>
      </c>
      <c r="C2851" t="s">
        <v>8215</v>
      </c>
      <c r="D2851" t="s">
        <v>2791</v>
      </c>
      <c r="E2851" t="s">
        <v>2823</v>
      </c>
    </row>
    <row r="2852" spans="1:5" x14ac:dyDescent="0.2">
      <c r="A2852" t="s">
        <v>2730</v>
      </c>
      <c r="B2852" t="s">
        <v>2825</v>
      </c>
      <c r="C2852" t="s">
        <v>8215</v>
      </c>
      <c r="D2852" t="s">
        <v>2791</v>
      </c>
      <c r="E2852">
        <v>59.7</v>
      </c>
    </row>
    <row r="2853" spans="1:5" x14ac:dyDescent="0.2">
      <c r="A2853" t="s">
        <v>2731</v>
      </c>
      <c r="B2853" t="s">
        <v>2786</v>
      </c>
      <c r="C2853" t="s">
        <v>8215</v>
      </c>
      <c r="D2853" t="s">
        <v>2791</v>
      </c>
      <c r="E2853">
        <v>90.6</v>
      </c>
    </row>
    <row r="2854" spans="1:5" x14ac:dyDescent="0.2">
      <c r="A2854" t="s">
        <v>2732</v>
      </c>
      <c r="B2854" t="s">
        <v>2787</v>
      </c>
      <c r="C2854" t="s">
        <v>8215</v>
      </c>
      <c r="D2854" t="s">
        <v>2791</v>
      </c>
      <c r="E2854">
        <v>62.2</v>
      </c>
    </row>
    <row r="2855" spans="1:5" x14ac:dyDescent="0.2">
      <c r="A2855" t="s">
        <v>2733</v>
      </c>
      <c r="B2855" t="s">
        <v>2829</v>
      </c>
      <c r="C2855" t="s">
        <v>8215</v>
      </c>
      <c r="D2855" t="s">
        <v>2791</v>
      </c>
      <c r="E2855">
        <v>87.5</v>
      </c>
    </row>
    <row r="2856" spans="1:5" x14ac:dyDescent="0.2">
      <c r="A2856" t="s">
        <v>2734</v>
      </c>
      <c r="B2856" t="s">
        <v>2831</v>
      </c>
      <c r="C2856" t="s">
        <v>8215</v>
      </c>
      <c r="D2856" t="s">
        <v>2791</v>
      </c>
      <c r="E2856">
        <v>66.8</v>
      </c>
    </row>
    <row r="2857" spans="1:5" x14ac:dyDescent="0.2">
      <c r="A2857" t="s">
        <v>2735</v>
      </c>
      <c r="B2857" t="s">
        <v>2833</v>
      </c>
      <c r="C2857" t="s">
        <v>8215</v>
      </c>
      <c r="D2857" t="s">
        <v>2791</v>
      </c>
      <c r="E2857" t="s">
        <v>2823</v>
      </c>
    </row>
    <row r="2858" spans="1:5" x14ac:dyDescent="0.2">
      <c r="A2858" t="s">
        <v>2736</v>
      </c>
      <c r="B2858" t="s">
        <v>2835</v>
      </c>
      <c r="C2858" t="s">
        <v>8215</v>
      </c>
      <c r="D2858" t="s">
        <v>2791</v>
      </c>
      <c r="E2858">
        <v>60.8</v>
      </c>
    </row>
    <row r="2859" spans="1:5" x14ac:dyDescent="0.2">
      <c r="A2859" t="s">
        <v>2737</v>
      </c>
      <c r="B2859" t="s">
        <v>2789</v>
      </c>
      <c r="C2859" t="s">
        <v>8215</v>
      </c>
      <c r="D2859" t="s">
        <v>2791</v>
      </c>
      <c r="E2859">
        <v>60.1</v>
      </c>
    </row>
    <row r="2860" spans="1:5" x14ac:dyDescent="0.2">
      <c r="A2860" t="s">
        <v>2738</v>
      </c>
      <c r="B2860" t="s">
        <v>2838</v>
      </c>
      <c r="C2860" t="s">
        <v>8215</v>
      </c>
      <c r="D2860" t="s">
        <v>2791</v>
      </c>
      <c r="E2860">
        <v>67.2</v>
      </c>
    </row>
    <row r="2861" spans="1:5" x14ac:dyDescent="0.2">
      <c r="A2861" t="s">
        <v>2739</v>
      </c>
      <c r="B2861" t="s">
        <v>2840</v>
      </c>
      <c r="C2861" t="s">
        <v>8215</v>
      </c>
      <c r="D2861" t="s">
        <v>2791</v>
      </c>
      <c r="E2861">
        <v>69</v>
      </c>
    </row>
    <row r="2862" spans="1:5" x14ac:dyDescent="0.2">
      <c r="A2862" t="s">
        <v>4430</v>
      </c>
      <c r="B2862" t="s">
        <v>2780</v>
      </c>
      <c r="C2862" t="s">
        <v>8215</v>
      </c>
      <c r="D2862" t="s">
        <v>2792</v>
      </c>
      <c r="E2862">
        <v>69.150000000000006</v>
      </c>
    </row>
    <row r="2863" spans="1:5" x14ac:dyDescent="0.2">
      <c r="A2863" t="s">
        <v>4431</v>
      </c>
      <c r="B2863" t="s">
        <v>2794</v>
      </c>
      <c r="C2863" t="s">
        <v>8215</v>
      </c>
      <c r="D2863" t="s">
        <v>2792</v>
      </c>
      <c r="E2863">
        <v>65.993014464168326</v>
      </c>
    </row>
    <row r="2864" spans="1:5" x14ac:dyDescent="0.2">
      <c r="A2864" t="s">
        <v>2535</v>
      </c>
      <c r="B2864" t="s">
        <v>2785</v>
      </c>
      <c r="C2864" t="s">
        <v>8215</v>
      </c>
      <c r="D2864" t="s">
        <v>2792</v>
      </c>
      <c r="E2864">
        <v>67.2</v>
      </c>
    </row>
    <row r="2865" spans="1:5" x14ac:dyDescent="0.2">
      <c r="A2865" t="s">
        <v>2536</v>
      </c>
      <c r="B2865" t="s">
        <v>2811</v>
      </c>
      <c r="C2865" t="s">
        <v>8215</v>
      </c>
      <c r="D2865" t="s">
        <v>2792</v>
      </c>
      <c r="E2865">
        <v>55.6</v>
      </c>
    </row>
    <row r="2866" spans="1:5" x14ac:dyDescent="0.2">
      <c r="A2866" t="s">
        <v>2537</v>
      </c>
      <c r="B2866" t="s">
        <v>2788</v>
      </c>
      <c r="C2866" t="s">
        <v>8215</v>
      </c>
      <c r="D2866" t="s">
        <v>2792</v>
      </c>
      <c r="E2866">
        <v>57.5</v>
      </c>
    </row>
    <row r="2867" spans="1:5" x14ac:dyDescent="0.2">
      <c r="A2867" t="s">
        <v>2538</v>
      </c>
      <c r="B2867" t="s">
        <v>2814</v>
      </c>
      <c r="C2867" t="s">
        <v>8215</v>
      </c>
      <c r="D2867" t="s">
        <v>2792</v>
      </c>
      <c r="E2867">
        <v>62.4</v>
      </c>
    </row>
    <row r="2868" spans="1:5" x14ac:dyDescent="0.2">
      <c r="A2868" t="s">
        <v>2539</v>
      </c>
      <c r="B2868" t="s">
        <v>2816</v>
      </c>
      <c r="C2868" t="s">
        <v>8215</v>
      </c>
      <c r="D2868" t="s">
        <v>2792</v>
      </c>
      <c r="E2868">
        <v>45.1</v>
      </c>
    </row>
    <row r="2869" spans="1:5" x14ac:dyDescent="0.2">
      <c r="A2869" t="s">
        <v>2540</v>
      </c>
      <c r="B2869" t="s">
        <v>2818</v>
      </c>
      <c r="C2869" t="s">
        <v>8215</v>
      </c>
      <c r="D2869" t="s">
        <v>2792</v>
      </c>
      <c r="E2869">
        <v>70.3</v>
      </c>
    </row>
    <row r="2870" spans="1:5" x14ac:dyDescent="0.2">
      <c r="A2870" t="s">
        <v>2541</v>
      </c>
      <c r="B2870" t="s">
        <v>2820</v>
      </c>
      <c r="C2870" t="s">
        <v>8215</v>
      </c>
      <c r="D2870" t="s">
        <v>2792</v>
      </c>
      <c r="E2870">
        <v>66</v>
      </c>
    </row>
    <row r="2871" spans="1:5" x14ac:dyDescent="0.2">
      <c r="A2871" t="s">
        <v>2542</v>
      </c>
      <c r="B2871" t="s">
        <v>2822</v>
      </c>
      <c r="C2871" t="s">
        <v>8215</v>
      </c>
      <c r="D2871" t="s">
        <v>2792</v>
      </c>
      <c r="E2871" t="s">
        <v>2823</v>
      </c>
    </row>
    <row r="2872" spans="1:5" x14ac:dyDescent="0.2">
      <c r="A2872" t="s">
        <v>2543</v>
      </c>
      <c r="B2872" t="s">
        <v>2825</v>
      </c>
      <c r="C2872" t="s">
        <v>8215</v>
      </c>
      <c r="D2872" t="s">
        <v>2792</v>
      </c>
      <c r="E2872">
        <v>56.6</v>
      </c>
    </row>
    <row r="2873" spans="1:5" x14ac:dyDescent="0.2">
      <c r="A2873" t="s">
        <v>2544</v>
      </c>
      <c r="B2873" t="s">
        <v>2786</v>
      </c>
      <c r="C2873" t="s">
        <v>8215</v>
      </c>
      <c r="D2873" t="s">
        <v>2792</v>
      </c>
      <c r="E2873">
        <v>85</v>
      </c>
    </row>
    <row r="2874" spans="1:5" x14ac:dyDescent="0.2">
      <c r="A2874" t="s">
        <v>2545</v>
      </c>
      <c r="B2874" t="s">
        <v>2787</v>
      </c>
      <c r="C2874" t="s">
        <v>8215</v>
      </c>
      <c r="D2874" t="s">
        <v>2792</v>
      </c>
      <c r="E2874">
        <v>64.2</v>
      </c>
    </row>
    <row r="2875" spans="1:5" x14ac:dyDescent="0.2">
      <c r="A2875" t="s">
        <v>2546</v>
      </c>
      <c r="B2875" t="s">
        <v>2829</v>
      </c>
      <c r="C2875" t="s">
        <v>8215</v>
      </c>
      <c r="D2875" t="s">
        <v>2792</v>
      </c>
      <c r="E2875">
        <v>77.2</v>
      </c>
    </row>
    <row r="2876" spans="1:5" x14ac:dyDescent="0.2">
      <c r="A2876" t="s">
        <v>2547</v>
      </c>
      <c r="B2876" t="s">
        <v>2831</v>
      </c>
      <c r="C2876" t="s">
        <v>8215</v>
      </c>
      <c r="D2876" t="s">
        <v>2792</v>
      </c>
      <c r="E2876">
        <v>74.2</v>
      </c>
    </row>
    <row r="2877" spans="1:5" x14ac:dyDescent="0.2">
      <c r="A2877" t="s">
        <v>2548</v>
      </c>
      <c r="B2877" t="s">
        <v>2833</v>
      </c>
      <c r="C2877" t="s">
        <v>8215</v>
      </c>
      <c r="D2877" t="s">
        <v>2792</v>
      </c>
      <c r="E2877">
        <v>67.900000000000006</v>
      </c>
    </row>
    <row r="2878" spans="1:5" x14ac:dyDescent="0.2">
      <c r="A2878" t="s">
        <v>2549</v>
      </c>
      <c r="B2878" t="s">
        <v>2835</v>
      </c>
      <c r="C2878" t="s">
        <v>8215</v>
      </c>
      <c r="D2878" t="s">
        <v>2792</v>
      </c>
      <c r="E2878">
        <v>66.5</v>
      </c>
    </row>
    <row r="2879" spans="1:5" x14ac:dyDescent="0.2">
      <c r="A2879" t="s">
        <v>2550</v>
      </c>
      <c r="B2879" t="s">
        <v>2789</v>
      </c>
      <c r="C2879" t="s">
        <v>8215</v>
      </c>
      <c r="D2879" t="s">
        <v>2792</v>
      </c>
      <c r="E2879">
        <v>67.400000000000006</v>
      </c>
    </row>
    <row r="2880" spans="1:5" x14ac:dyDescent="0.2">
      <c r="A2880" t="s">
        <v>2551</v>
      </c>
      <c r="B2880" t="s">
        <v>2838</v>
      </c>
      <c r="C2880" t="s">
        <v>8215</v>
      </c>
      <c r="D2880" t="s">
        <v>2792</v>
      </c>
      <c r="E2880">
        <v>64.2</v>
      </c>
    </row>
    <row r="2881" spans="1:5" x14ac:dyDescent="0.2">
      <c r="A2881" t="s">
        <v>2552</v>
      </c>
      <c r="B2881" t="s">
        <v>2840</v>
      </c>
      <c r="C2881" t="s">
        <v>8215</v>
      </c>
      <c r="D2881" t="s">
        <v>2792</v>
      </c>
      <c r="E2881">
        <v>75.099999999999994</v>
      </c>
    </row>
    <row r="2882" spans="1:5" x14ac:dyDescent="0.2">
      <c r="A2882" t="s">
        <v>8319</v>
      </c>
      <c r="B2882" t="s">
        <v>2780</v>
      </c>
      <c r="C2882" t="s">
        <v>8320</v>
      </c>
      <c r="D2882" t="s">
        <v>2793</v>
      </c>
      <c r="E2882">
        <v>68.599999999999994</v>
      </c>
    </row>
    <row r="2883" spans="1:5" x14ac:dyDescent="0.2">
      <c r="A2883" t="s">
        <v>8321</v>
      </c>
      <c r="B2883" t="s">
        <v>2794</v>
      </c>
      <c r="C2883" t="s">
        <v>8320</v>
      </c>
      <c r="D2883" t="s">
        <v>2793</v>
      </c>
      <c r="E2883">
        <v>67.246380697050924</v>
      </c>
    </row>
    <row r="2884" spans="1:5" x14ac:dyDescent="0.2">
      <c r="A2884" t="s">
        <v>8322</v>
      </c>
      <c r="B2884" t="s">
        <v>2785</v>
      </c>
      <c r="C2884" t="s">
        <v>8320</v>
      </c>
      <c r="D2884" t="s">
        <v>2793</v>
      </c>
      <c r="E2884">
        <v>58.2</v>
      </c>
    </row>
    <row r="2885" spans="1:5" x14ac:dyDescent="0.2">
      <c r="A2885" t="s">
        <v>8323</v>
      </c>
      <c r="B2885" t="s">
        <v>2811</v>
      </c>
      <c r="C2885" t="s">
        <v>8320</v>
      </c>
      <c r="D2885" t="s">
        <v>2793</v>
      </c>
      <c r="E2885">
        <v>63.5</v>
      </c>
    </row>
    <row r="2886" spans="1:5" x14ac:dyDescent="0.2">
      <c r="A2886" t="s">
        <v>8324</v>
      </c>
      <c r="B2886" t="s">
        <v>2788</v>
      </c>
      <c r="C2886" t="s">
        <v>8320</v>
      </c>
      <c r="D2886" t="s">
        <v>2793</v>
      </c>
      <c r="E2886">
        <v>56.8</v>
      </c>
    </row>
    <row r="2887" spans="1:5" x14ac:dyDescent="0.2">
      <c r="A2887" t="s">
        <v>8325</v>
      </c>
      <c r="B2887" t="s">
        <v>2814</v>
      </c>
      <c r="C2887" t="s">
        <v>8320</v>
      </c>
      <c r="D2887" t="s">
        <v>2793</v>
      </c>
      <c r="E2887">
        <v>67.599999999999994</v>
      </c>
    </row>
    <row r="2888" spans="1:5" x14ac:dyDescent="0.2">
      <c r="A2888" t="s">
        <v>8326</v>
      </c>
      <c r="B2888" t="s">
        <v>2816</v>
      </c>
      <c r="C2888" t="s">
        <v>8320</v>
      </c>
      <c r="D2888" t="s">
        <v>2793</v>
      </c>
      <c r="E2888">
        <v>62.9</v>
      </c>
    </row>
    <row r="2889" spans="1:5" x14ac:dyDescent="0.2">
      <c r="A2889" t="s">
        <v>8327</v>
      </c>
      <c r="B2889" t="s">
        <v>2818</v>
      </c>
      <c r="C2889" t="s">
        <v>8320</v>
      </c>
      <c r="D2889" t="s">
        <v>2793</v>
      </c>
      <c r="E2889">
        <v>80.3</v>
      </c>
    </row>
    <row r="2890" spans="1:5" x14ac:dyDescent="0.2">
      <c r="A2890" t="s">
        <v>8328</v>
      </c>
      <c r="B2890" t="s">
        <v>2820</v>
      </c>
      <c r="C2890" t="s">
        <v>8320</v>
      </c>
      <c r="D2890" t="s">
        <v>2793</v>
      </c>
      <c r="E2890">
        <v>71</v>
      </c>
    </row>
    <row r="2891" spans="1:5" x14ac:dyDescent="0.2">
      <c r="A2891" t="s">
        <v>8329</v>
      </c>
      <c r="B2891" t="s">
        <v>2822</v>
      </c>
      <c r="C2891" t="s">
        <v>8320</v>
      </c>
      <c r="D2891" t="s">
        <v>2793</v>
      </c>
      <c r="E2891" t="s">
        <v>2823</v>
      </c>
    </row>
    <row r="2892" spans="1:5" x14ac:dyDescent="0.2">
      <c r="A2892" t="s">
        <v>8330</v>
      </c>
      <c r="B2892" t="s">
        <v>2825</v>
      </c>
      <c r="C2892" t="s">
        <v>8320</v>
      </c>
      <c r="D2892" t="s">
        <v>2793</v>
      </c>
      <c r="E2892">
        <v>63.8</v>
      </c>
    </row>
    <row r="2893" spans="1:5" x14ac:dyDescent="0.2">
      <c r="A2893" t="s">
        <v>8331</v>
      </c>
      <c r="B2893" t="s">
        <v>2786</v>
      </c>
      <c r="C2893" t="s">
        <v>8320</v>
      </c>
      <c r="D2893" t="s">
        <v>2793</v>
      </c>
      <c r="E2893">
        <v>74.099999999999994</v>
      </c>
    </row>
    <row r="2894" spans="1:5" x14ac:dyDescent="0.2">
      <c r="A2894" t="s">
        <v>8332</v>
      </c>
      <c r="B2894" t="s">
        <v>2787</v>
      </c>
      <c r="C2894" t="s">
        <v>8320</v>
      </c>
      <c r="D2894" t="s">
        <v>2793</v>
      </c>
      <c r="E2894" t="s">
        <v>2823</v>
      </c>
    </row>
    <row r="2895" spans="1:5" x14ac:dyDescent="0.2">
      <c r="A2895" t="s">
        <v>8333</v>
      </c>
      <c r="B2895" t="s">
        <v>2829</v>
      </c>
      <c r="C2895" t="s">
        <v>8320</v>
      </c>
      <c r="D2895" t="s">
        <v>2793</v>
      </c>
      <c r="E2895">
        <v>67.400000000000006</v>
      </c>
    </row>
    <row r="2896" spans="1:5" x14ac:dyDescent="0.2">
      <c r="A2896" t="s">
        <v>8334</v>
      </c>
      <c r="B2896" t="s">
        <v>2831</v>
      </c>
      <c r="C2896" t="s">
        <v>8320</v>
      </c>
      <c r="D2896" t="s">
        <v>2793</v>
      </c>
      <c r="E2896">
        <v>67.900000000000006</v>
      </c>
    </row>
    <row r="2897" spans="1:5" x14ac:dyDescent="0.2">
      <c r="A2897" t="s">
        <v>8335</v>
      </c>
      <c r="B2897" t="s">
        <v>2833</v>
      </c>
      <c r="C2897" t="s">
        <v>8320</v>
      </c>
      <c r="D2897" t="s">
        <v>2793</v>
      </c>
      <c r="E2897" t="s">
        <v>2823</v>
      </c>
    </row>
    <row r="2898" spans="1:5" x14ac:dyDescent="0.2">
      <c r="A2898" t="s">
        <v>8336</v>
      </c>
      <c r="B2898" t="s">
        <v>2835</v>
      </c>
      <c r="C2898" t="s">
        <v>8320</v>
      </c>
      <c r="D2898" t="s">
        <v>2793</v>
      </c>
      <c r="E2898">
        <v>79.3</v>
      </c>
    </row>
    <row r="2899" spans="1:5" x14ac:dyDescent="0.2">
      <c r="A2899" t="s">
        <v>8337</v>
      </c>
      <c r="B2899" t="s">
        <v>2789</v>
      </c>
      <c r="C2899" t="s">
        <v>8320</v>
      </c>
      <c r="D2899" t="s">
        <v>2793</v>
      </c>
      <c r="E2899">
        <v>64.3</v>
      </c>
    </row>
    <row r="2900" spans="1:5" x14ac:dyDescent="0.2">
      <c r="A2900" t="s">
        <v>8338</v>
      </c>
      <c r="B2900" t="s">
        <v>2838</v>
      </c>
      <c r="C2900" t="s">
        <v>8320</v>
      </c>
      <c r="D2900" t="s">
        <v>2793</v>
      </c>
      <c r="E2900">
        <v>64</v>
      </c>
    </row>
    <row r="2901" spans="1:5" x14ac:dyDescent="0.2">
      <c r="A2901" t="s">
        <v>8339</v>
      </c>
      <c r="B2901" t="s">
        <v>2840</v>
      </c>
      <c r="C2901" t="s">
        <v>8320</v>
      </c>
      <c r="D2901" t="s">
        <v>2793</v>
      </c>
      <c r="E2901">
        <v>88.3</v>
      </c>
    </row>
    <row r="2902" spans="1:5" x14ac:dyDescent="0.2">
      <c r="A2902" t="s">
        <v>9817</v>
      </c>
      <c r="B2902" t="s">
        <v>2780</v>
      </c>
      <c r="C2902" t="s">
        <v>8320</v>
      </c>
      <c r="D2902" t="s">
        <v>2791</v>
      </c>
      <c r="E2902">
        <v>71.825000000000003</v>
      </c>
    </row>
    <row r="2903" spans="1:5" x14ac:dyDescent="0.2">
      <c r="A2903" t="s">
        <v>9818</v>
      </c>
      <c r="B2903" t="s">
        <v>2794</v>
      </c>
      <c r="C2903" t="s">
        <v>8320</v>
      </c>
      <c r="D2903" t="s">
        <v>2791</v>
      </c>
      <c r="E2903">
        <v>71.479418844566709</v>
      </c>
    </row>
    <row r="2904" spans="1:5" x14ac:dyDescent="0.2">
      <c r="A2904" t="s">
        <v>9819</v>
      </c>
      <c r="B2904" t="s">
        <v>2785</v>
      </c>
      <c r="C2904" t="s">
        <v>8320</v>
      </c>
      <c r="D2904" t="s">
        <v>2791</v>
      </c>
      <c r="E2904">
        <v>59.9</v>
      </c>
    </row>
    <row r="2905" spans="1:5" x14ac:dyDescent="0.2">
      <c r="A2905" t="s">
        <v>9820</v>
      </c>
      <c r="B2905" t="s">
        <v>2811</v>
      </c>
      <c r="C2905" t="s">
        <v>8320</v>
      </c>
      <c r="D2905" t="s">
        <v>2791</v>
      </c>
      <c r="E2905">
        <v>64.3</v>
      </c>
    </row>
    <row r="2906" spans="1:5" x14ac:dyDescent="0.2">
      <c r="A2906" t="s">
        <v>9821</v>
      </c>
      <c r="B2906" t="s">
        <v>2788</v>
      </c>
      <c r="C2906" t="s">
        <v>8320</v>
      </c>
      <c r="D2906" t="s">
        <v>2791</v>
      </c>
      <c r="E2906">
        <v>63.5</v>
      </c>
    </row>
    <row r="2907" spans="1:5" x14ac:dyDescent="0.2">
      <c r="A2907" t="s">
        <v>9822</v>
      </c>
      <c r="B2907" t="s">
        <v>2814</v>
      </c>
      <c r="C2907" t="s">
        <v>8320</v>
      </c>
      <c r="D2907" t="s">
        <v>2791</v>
      </c>
      <c r="E2907">
        <v>60.6</v>
      </c>
    </row>
    <row r="2908" spans="1:5" x14ac:dyDescent="0.2">
      <c r="A2908" t="s">
        <v>9823</v>
      </c>
      <c r="B2908" t="s">
        <v>2816</v>
      </c>
      <c r="C2908" t="s">
        <v>8320</v>
      </c>
      <c r="D2908" t="s">
        <v>2791</v>
      </c>
      <c r="E2908">
        <v>54.4</v>
      </c>
    </row>
    <row r="2909" spans="1:5" x14ac:dyDescent="0.2">
      <c r="A2909" t="s">
        <v>9824</v>
      </c>
      <c r="B2909" t="s">
        <v>2818</v>
      </c>
      <c r="C2909" t="s">
        <v>8320</v>
      </c>
      <c r="D2909" t="s">
        <v>2791</v>
      </c>
      <c r="E2909">
        <v>71.400000000000006</v>
      </c>
    </row>
    <row r="2910" spans="1:5" x14ac:dyDescent="0.2">
      <c r="A2910" t="s">
        <v>9825</v>
      </c>
      <c r="B2910" t="s">
        <v>2820</v>
      </c>
      <c r="C2910" t="s">
        <v>8320</v>
      </c>
      <c r="D2910" t="s">
        <v>2791</v>
      </c>
      <c r="E2910">
        <v>76.7</v>
      </c>
    </row>
    <row r="2911" spans="1:5" x14ac:dyDescent="0.2">
      <c r="A2911" t="s">
        <v>9826</v>
      </c>
      <c r="B2911" t="s">
        <v>2822</v>
      </c>
      <c r="C2911" t="s">
        <v>8320</v>
      </c>
      <c r="D2911" t="s">
        <v>2791</v>
      </c>
      <c r="E2911" t="s">
        <v>2823</v>
      </c>
    </row>
    <row r="2912" spans="1:5" x14ac:dyDescent="0.2">
      <c r="A2912" t="s">
        <v>9827</v>
      </c>
      <c r="B2912" t="s">
        <v>2825</v>
      </c>
      <c r="C2912" t="s">
        <v>8320</v>
      </c>
      <c r="D2912" t="s">
        <v>2791</v>
      </c>
      <c r="E2912">
        <v>67.2</v>
      </c>
    </row>
    <row r="2913" spans="1:5" x14ac:dyDescent="0.2">
      <c r="A2913" t="s">
        <v>9828</v>
      </c>
      <c r="B2913" t="s">
        <v>2786</v>
      </c>
      <c r="C2913" t="s">
        <v>8320</v>
      </c>
      <c r="D2913" t="s">
        <v>2791</v>
      </c>
      <c r="E2913">
        <v>79.099999999999994</v>
      </c>
    </row>
    <row r="2914" spans="1:5" x14ac:dyDescent="0.2">
      <c r="A2914" t="s">
        <v>9829</v>
      </c>
      <c r="B2914" t="s">
        <v>2787</v>
      </c>
      <c r="C2914" t="s">
        <v>8320</v>
      </c>
      <c r="D2914" t="s">
        <v>2791</v>
      </c>
      <c r="E2914">
        <v>77.3</v>
      </c>
    </row>
    <row r="2915" spans="1:5" x14ac:dyDescent="0.2">
      <c r="A2915" t="s">
        <v>9830</v>
      </c>
      <c r="B2915" t="s">
        <v>2829</v>
      </c>
      <c r="C2915" t="s">
        <v>8320</v>
      </c>
      <c r="D2915" t="s">
        <v>2791</v>
      </c>
      <c r="E2915">
        <v>75.900000000000006</v>
      </c>
    </row>
    <row r="2916" spans="1:5" x14ac:dyDescent="0.2">
      <c r="A2916" t="s">
        <v>9831</v>
      </c>
      <c r="B2916" t="s">
        <v>2831</v>
      </c>
      <c r="C2916" t="s">
        <v>8320</v>
      </c>
      <c r="D2916" t="s">
        <v>2791</v>
      </c>
      <c r="E2916">
        <v>67.7</v>
      </c>
    </row>
    <row r="2917" spans="1:5" x14ac:dyDescent="0.2">
      <c r="A2917" t="s">
        <v>9832</v>
      </c>
      <c r="B2917" t="s">
        <v>2833</v>
      </c>
      <c r="C2917" t="s">
        <v>8320</v>
      </c>
      <c r="D2917" t="s">
        <v>2791</v>
      </c>
      <c r="E2917" t="s">
        <v>2823</v>
      </c>
    </row>
    <row r="2918" spans="1:5" x14ac:dyDescent="0.2">
      <c r="A2918" t="s">
        <v>9833</v>
      </c>
      <c r="B2918" t="s">
        <v>2835</v>
      </c>
      <c r="C2918" t="s">
        <v>8320</v>
      </c>
      <c r="D2918" t="s">
        <v>2791</v>
      </c>
      <c r="E2918">
        <v>83.3</v>
      </c>
    </row>
    <row r="2919" spans="1:5" x14ac:dyDescent="0.2">
      <c r="A2919" t="s">
        <v>9834</v>
      </c>
      <c r="B2919" t="s">
        <v>2789</v>
      </c>
      <c r="C2919" t="s">
        <v>8320</v>
      </c>
      <c r="D2919" t="s">
        <v>2791</v>
      </c>
      <c r="E2919">
        <v>55.9</v>
      </c>
    </row>
    <row r="2920" spans="1:5" x14ac:dyDescent="0.2">
      <c r="A2920" t="s">
        <v>9835</v>
      </c>
      <c r="B2920" t="s">
        <v>2838</v>
      </c>
      <c r="C2920" t="s">
        <v>8320</v>
      </c>
      <c r="D2920" t="s">
        <v>2791</v>
      </c>
      <c r="E2920">
        <v>61</v>
      </c>
    </row>
    <row r="2921" spans="1:5" x14ac:dyDescent="0.2">
      <c r="A2921" t="s">
        <v>9836</v>
      </c>
      <c r="B2921" t="s">
        <v>2840</v>
      </c>
      <c r="C2921" t="s">
        <v>8320</v>
      </c>
      <c r="D2921" t="s">
        <v>2791</v>
      </c>
      <c r="E2921">
        <v>89</v>
      </c>
    </row>
    <row r="2922" spans="1:5" x14ac:dyDescent="0.2">
      <c r="A2922" t="s">
        <v>8671</v>
      </c>
      <c r="B2922" t="s">
        <v>2780</v>
      </c>
      <c r="C2922" t="s">
        <v>8320</v>
      </c>
      <c r="D2922" t="s">
        <v>2792</v>
      </c>
      <c r="E2922">
        <v>70.674999999999997</v>
      </c>
    </row>
    <row r="2923" spans="1:5" x14ac:dyDescent="0.2">
      <c r="A2923" t="s">
        <v>8672</v>
      </c>
      <c r="B2923" t="s">
        <v>2794</v>
      </c>
      <c r="C2923" t="s">
        <v>8320</v>
      </c>
      <c r="D2923" t="s">
        <v>2792</v>
      </c>
      <c r="E2923">
        <v>70.356147271531881</v>
      </c>
    </row>
    <row r="2924" spans="1:5" x14ac:dyDescent="0.2">
      <c r="A2924" t="s">
        <v>8673</v>
      </c>
      <c r="B2924" t="s">
        <v>2785</v>
      </c>
      <c r="C2924" t="s">
        <v>8320</v>
      </c>
      <c r="D2924" t="s">
        <v>2792</v>
      </c>
      <c r="E2924">
        <v>69.400000000000006</v>
      </c>
    </row>
    <row r="2925" spans="1:5" x14ac:dyDescent="0.2">
      <c r="A2925" t="s">
        <v>8674</v>
      </c>
      <c r="B2925" t="s">
        <v>2811</v>
      </c>
      <c r="C2925" t="s">
        <v>8320</v>
      </c>
      <c r="D2925" t="s">
        <v>2792</v>
      </c>
      <c r="E2925">
        <v>70.5</v>
      </c>
    </row>
    <row r="2926" spans="1:5" x14ac:dyDescent="0.2">
      <c r="A2926" t="s">
        <v>8675</v>
      </c>
      <c r="B2926" t="s">
        <v>2788</v>
      </c>
      <c r="C2926" t="s">
        <v>8320</v>
      </c>
      <c r="D2926" t="s">
        <v>2792</v>
      </c>
      <c r="E2926">
        <v>60.5</v>
      </c>
    </row>
    <row r="2927" spans="1:5" x14ac:dyDescent="0.2">
      <c r="A2927" t="s">
        <v>8676</v>
      </c>
      <c r="B2927" t="s">
        <v>2814</v>
      </c>
      <c r="C2927" t="s">
        <v>8320</v>
      </c>
      <c r="D2927" t="s">
        <v>2792</v>
      </c>
      <c r="E2927">
        <v>60.7</v>
      </c>
    </row>
    <row r="2928" spans="1:5" x14ac:dyDescent="0.2">
      <c r="A2928" t="s">
        <v>8677</v>
      </c>
      <c r="B2928" t="s">
        <v>2816</v>
      </c>
      <c r="C2928" t="s">
        <v>8320</v>
      </c>
      <c r="D2928" t="s">
        <v>2792</v>
      </c>
      <c r="E2928">
        <v>42.5</v>
      </c>
    </row>
    <row r="2929" spans="1:5" x14ac:dyDescent="0.2">
      <c r="A2929" t="s">
        <v>8678</v>
      </c>
      <c r="B2929" t="s">
        <v>2818</v>
      </c>
      <c r="C2929" t="s">
        <v>8320</v>
      </c>
      <c r="D2929" t="s">
        <v>2792</v>
      </c>
      <c r="E2929">
        <v>68.900000000000006</v>
      </c>
    </row>
    <row r="2930" spans="1:5" x14ac:dyDescent="0.2">
      <c r="A2930" t="s">
        <v>8679</v>
      </c>
      <c r="B2930" t="s">
        <v>2820</v>
      </c>
      <c r="C2930" t="s">
        <v>8320</v>
      </c>
      <c r="D2930" t="s">
        <v>2792</v>
      </c>
      <c r="E2930">
        <v>70</v>
      </c>
    </row>
    <row r="2931" spans="1:5" x14ac:dyDescent="0.2">
      <c r="A2931" t="s">
        <v>8680</v>
      </c>
      <c r="B2931" t="s">
        <v>2822</v>
      </c>
      <c r="C2931" t="s">
        <v>8320</v>
      </c>
      <c r="D2931" t="s">
        <v>2792</v>
      </c>
      <c r="E2931" t="s">
        <v>2823</v>
      </c>
    </row>
    <row r="2932" spans="1:5" x14ac:dyDescent="0.2">
      <c r="A2932" t="s">
        <v>8681</v>
      </c>
      <c r="B2932" t="s">
        <v>2825</v>
      </c>
      <c r="C2932" t="s">
        <v>8320</v>
      </c>
      <c r="D2932" t="s">
        <v>2792</v>
      </c>
      <c r="E2932">
        <v>68.8</v>
      </c>
    </row>
    <row r="2933" spans="1:5" x14ac:dyDescent="0.2">
      <c r="A2933" t="s">
        <v>8682</v>
      </c>
      <c r="B2933" t="s">
        <v>2786</v>
      </c>
      <c r="C2933" t="s">
        <v>8320</v>
      </c>
      <c r="D2933" t="s">
        <v>2792</v>
      </c>
      <c r="E2933">
        <v>81.400000000000006</v>
      </c>
    </row>
    <row r="2934" spans="1:5" x14ac:dyDescent="0.2">
      <c r="A2934" t="s">
        <v>8683</v>
      </c>
      <c r="B2934" t="s">
        <v>2787</v>
      </c>
      <c r="C2934" t="s">
        <v>8320</v>
      </c>
      <c r="D2934" t="s">
        <v>2792</v>
      </c>
      <c r="E2934">
        <v>82.6</v>
      </c>
    </row>
    <row r="2935" spans="1:5" x14ac:dyDescent="0.2">
      <c r="A2935" t="s">
        <v>8684</v>
      </c>
      <c r="B2935" t="s">
        <v>2829</v>
      </c>
      <c r="C2935" t="s">
        <v>8320</v>
      </c>
      <c r="D2935" t="s">
        <v>2792</v>
      </c>
      <c r="E2935">
        <v>67.099999999999994</v>
      </c>
    </row>
    <row r="2936" spans="1:5" x14ac:dyDescent="0.2">
      <c r="A2936" t="s">
        <v>5585</v>
      </c>
      <c r="B2936" t="s">
        <v>2831</v>
      </c>
      <c r="C2936" t="s">
        <v>8320</v>
      </c>
      <c r="D2936" t="s">
        <v>2792</v>
      </c>
      <c r="E2936">
        <v>71.900000000000006</v>
      </c>
    </row>
    <row r="2937" spans="1:5" x14ac:dyDescent="0.2">
      <c r="A2937" t="s">
        <v>5586</v>
      </c>
      <c r="B2937" t="s">
        <v>2833</v>
      </c>
      <c r="C2937" t="s">
        <v>8320</v>
      </c>
      <c r="D2937" t="s">
        <v>2792</v>
      </c>
      <c r="E2937">
        <v>70.2</v>
      </c>
    </row>
    <row r="2938" spans="1:5" x14ac:dyDescent="0.2">
      <c r="A2938" t="s">
        <v>5587</v>
      </c>
      <c r="B2938" t="s">
        <v>2835</v>
      </c>
      <c r="C2938" t="s">
        <v>8320</v>
      </c>
      <c r="D2938" t="s">
        <v>2792</v>
      </c>
      <c r="E2938">
        <v>78.400000000000006</v>
      </c>
    </row>
    <row r="2939" spans="1:5" x14ac:dyDescent="0.2">
      <c r="A2939" t="s">
        <v>5588</v>
      </c>
      <c r="B2939" t="s">
        <v>2789</v>
      </c>
      <c r="C2939" t="s">
        <v>8320</v>
      </c>
      <c r="D2939" t="s">
        <v>2792</v>
      </c>
      <c r="E2939">
        <v>59.9</v>
      </c>
    </row>
    <row r="2940" spans="1:5" x14ac:dyDescent="0.2">
      <c r="A2940" t="s">
        <v>5589</v>
      </c>
      <c r="B2940" t="s">
        <v>2838</v>
      </c>
      <c r="C2940" t="s">
        <v>8320</v>
      </c>
      <c r="D2940" t="s">
        <v>2792</v>
      </c>
      <c r="E2940">
        <v>62.7</v>
      </c>
    </row>
    <row r="2941" spans="1:5" x14ac:dyDescent="0.2">
      <c r="A2941" t="s">
        <v>5590</v>
      </c>
      <c r="B2941" t="s">
        <v>2840</v>
      </c>
      <c r="C2941" t="s">
        <v>8320</v>
      </c>
      <c r="D2941" t="s">
        <v>2792</v>
      </c>
      <c r="E2941">
        <v>80.099999999999994</v>
      </c>
    </row>
    <row r="2942" spans="1:5" x14ac:dyDescent="0.2">
      <c r="A2942" t="s">
        <v>8424</v>
      </c>
      <c r="B2942" t="s">
        <v>2780</v>
      </c>
      <c r="C2942" t="s">
        <v>8425</v>
      </c>
      <c r="D2942" t="s">
        <v>2793</v>
      </c>
      <c r="E2942">
        <v>45.55</v>
      </c>
    </row>
    <row r="2943" spans="1:5" x14ac:dyDescent="0.2">
      <c r="A2943" t="s">
        <v>8426</v>
      </c>
      <c r="B2943" t="s">
        <v>2794</v>
      </c>
      <c r="C2943" t="s">
        <v>8425</v>
      </c>
      <c r="D2943" t="s">
        <v>2793</v>
      </c>
      <c r="E2943">
        <v>44.447542448614833</v>
      </c>
    </row>
    <row r="2944" spans="1:5" x14ac:dyDescent="0.2">
      <c r="A2944" t="s">
        <v>8427</v>
      </c>
      <c r="B2944" t="s">
        <v>2785</v>
      </c>
      <c r="C2944" t="s">
        <v>8425</v>
      </c>
      <c r="D2944" t="s">
        <v>2793</v>
      </c>
      <c r="E2944">
        <v>57.3</v>
      </c>
    </row>
    <row r="2945" spans="1:5" x14ac:dyDescent="0.2">
      <c r="A2945" t="s">
        <v>8428</v>
      </c>
      <c r="B2945" t="s">
        <v>2811</v>
      </c>
      <c r="C2945" t="s">
        <v>8425</v>
      </c>
      <c r="D2945" t="s">
        <v>2793</v>
      </c>
      <c r="E2945">
        <v>48.7</v>
      </c>
    </row>
    <row r="2946" spans="1:5" x14ac:dyDescent="0.2">
      <c r="A2946" t="s">
        <v>8429</v>
      </c>
      <c r="B2946" t="s">
        <v>2788</v>
      </c>
      <c r="C2946" t="s">
        <v>8425</v>
      </c>
      <c r="D2946" t="s">
        <v>2793</v>
      </c>
      <c r="E2946">
        <v>53.7</v>
      </c>
    </row>
    <row r="2947" spans="1:5" x14ac:dyDescent="0.2">
      <c r="A2947" t="s">
        <v>8430</v>
      </c>
      <c r="B2947" t="s">
        <v>2814</v>
      </c>
      <c r="C2947" t="s">
        <v>8425</v>
      </c>
      <c r="D2947" t="s">
        <v>2793</v>
      </c>
      <c r="E2947">
        <v>47.6</v>
      </c>
    </row>
    <row r="2948" spans="1:5" x14ac:dyDescent="0.2">
      <c r="A2948" t="s">
        <v>8431</v>
      </c>
      <c r="B2948" t="s">
        <v>2816</v>
      </c>
      <c r="C2948" t="s">
        <v>8425</v>
      </c>
      <c r="D2948" t="s">
        <v>2793</v>
      </c>
      <c r="E2948">
        <v>38.700000000000003</v>
      </c>
    </row>
    <row r="2949" spans="1:5" x14ac:dyDescent="0.2">
      <c r="A2949" t="s">
        <v>8432</v>
      </c>
      <c r="B2949" t="s">
        <v>2818</v>
      </c>
      <c r="C2949" t="s">
        <v>8425</v>
      </c>
      <c r="D2949" t="s">
        <v>2793</v>
      </c>
      <c r="E2949">
        <v>45.5</v>
      </c>
    </row>
    <row r="2950" spans="1:5" x14ac:dyDescent="0.2">
      <c r="A2950" t="s">
        <v>8433</v>
      </c>
      <c r="B2950" t="s">
        <v>2820</v>
      </c>
      <c r="C2950" t="s">
        <v>8425</v>
      </c>
      <c r="D2950" t="s">
        <v>2793</v>
      </c>
      <c r="E2950">
        <v>24.1</v>
      </c>
    </row>
    <row r="2951" spans="1:5" x14ac:dyDescent="0.2">
      <c r="A2951" t="s">
        <v>8434</v>
      </c>
      <c r="B2951" t="s">
        <v>2822</v>
      </c>
      <c r="C2951" t="s">
        <v>8425</v>
      </c>
      <c r="D2951" t="s">
        <v>2793</v>
      </c>
      <c r="E2951" t="s">
        <v>2823</v>
      </c>
    </row>
    <row r="2952" spans="1:5" x14ac:dyDescent="0.2">
      <c r="A2952" t="s">
        <v>8435</v>
      </c>
      <c r="B2952" t="s">
        <v>2825</v>
      </c>
      <c r="C2952" t="s">
        <v>8425</v>
      </c>
      <c r="D2952" t="s">
        <v>2793</v>
      </c>
      <c r="E2952">
        <v>38.1</v>
      </c>
    </row>
    <row r="2953" spans="1:5" x14ac:dyDescent="0.2">
      <c r="A2953" t="s">
        <v>8436</v>
      </c>
      <c r="B2953" t="s">
        <v>2786</v>
      </c>
      <c r="C2953" t="s">
        <v>8425</v>
      </c>
      <c r="D2953" t="s">
        <v>2793</v>
      </c>
      <c r="E2953">
        <v>54.8</v>
      </c>
    </row>
    <row r="2954" spans="1:5" x14ac:dyDescent="0.2">
      <c r="A2954" t="s">
        <v>8437</v>
      </c>
      <c r="B2954" t="s">
        <v>2787</v>
      </c>
      <c r="C2954" t="s">
        <v>8425</v>
      </c>
      <c r="D2954" t="s">
        <v>2793</v>
      </c>
      <c r="E2954" t="s">
        <v>2823</v>
      </c>
    </row>
    <row r="2955" spans="1:5" x14ac:dyDescent="0.2">
      <c r="A2955" t="s">
        <v>8438</v>
      </c>
      <c r="B2955" t="s">
        <v>2829</v>
      </c>
      <c r="C2955" t="s">
        <v>8425</v>
      </c>
      <c r="D2955" t="s">
        <v>2793</v>
      </c>
      <c r="E2955">
        <v>36.299999999999997</v>
      </c>
    </row>
    <row r="2956" spans="1:5" x14ac:dyDescent="0.2">
      <c r="A2956" t="s">
        <v>8439</v>
      </c>
      <c r="B2956" t="s">
        <v>2831</v>
      </c>
      <c r="C2956" t="s">
        <v>8425</v>
      </c>
      <c r="D2956" t="s">
        <v>2793</v>
      </c>
      <c r="E2956">
        <v>45</v>
      </c>
    </row>
    <row r="2957" spans="1:5" x14ac:dyDescent="0.2">
      <c r="A2957" t="s">
        <v>8440</v>
      </c>
      <c r="B2957" t="s">
        <v>2833</v>
      </c>
      <c r="C2957" t="s">
        <v>8425</v>
      </c>
      <c r="D2957" t="s">
        <v>2793</v>
      </c>
      <c r="E2957" t="s">
        <v>2823</v>
      </c>
    </row>
    <row r="2958" spans="1:5" x14ac:dyDescent="0.2">
      <c r="A2958" t="s">
        <v>8441</v>
      </c>
      <c r="B2958" t="s">
        <v>2835</v>
      </c>
      <c r="C2958" t="s">
        <v>8425</v>
      </c>
      <c r="D2958" t="s">
        <v>2793</v>
      </c>
      <c r="E2958">
        <v>45.9</v>
      </c>
    </row>
    <row r="2959" spans="1:5" x14ac:dyDescent="0.2">
      <c r="A2959" t="s">
        <v>8442</v>
      </c>
      <c r="B2959" t="s">
        <v>2789</v>
      </c>
      <c r="C2959" t="s">
        <v>8425</v>
      </c>
      <c r="D2959" t="s">
        <v>2793</v>
      </c>
      <c r="E2959">
        <v>46.9</v>
      </c>
    </row>
    <row r="2960" spans="1:5" x14ac:dyDescent="0.2">
      <c r="A2960" t="s">
        <v>8443</v>
      </c>
      <c r="B2960" t="s">
        <v>2838</v>
      </c>
      <c r="C2960" t="s">
        <v>8425</v>
      </c>
      <c r="D2960" t="s">
        <v>2793</v>
      </c>
      <c r="E2960">
        <v>41.4</v>
      </c>
    </row>
    <row r="2961" spans="1:5" x14ac:dyDescent="0.2">
      <c r="A2961" t="s">
        <v>8444</v>
      </c>
      <c r="B2961" t="s">
        <v>2840</v>
      </c>
      <c r="C2961" t="s">
        <v>8425</v>
      </c>
      <c r="D2961" t="s">
        <v>2793</v>
      </c>
      <c r="E2961">
        <v>45.4</v>
      </c>
    </row>
    <row r="2962" spans="1:5" x14ac:dyDescent="0.2">
      <c r="A2962" t="s">
        <v>9917</v>
      </c>
      <c r="B2962" t="s">
        <v>2780</v>
      </c>
      <c r="C2962" t="s">
        <v>8425</v>
      </c>
      <c r="D2962" t="s">
        <v>2791</v>
      </c>
      <c r="E2962">
        <v>45.7</v>
      </c>
    </row>
    <row r="2963" spans="1:5" x14ac:dyDescent="0.2">
      <c r="A2963" t="s">
        <v>9918</v>
      </c>
      <c r="B2963" t="s">
        <v>2794</v>
      </c>
      <c r="C2963" t="s">
        <v>8425</v>
      </c>
      <c r="D2963" t="s">
        <v>2791</v>
      </c>
      <c r="E2963">
        <v>44.125773727647868</v>
      </c>
    </row>
    <row r="2964" spans="1:5" x14ac:dyDescent="0.2">
      <c r="A2964" t="s">
        <v>9919</v>
      </c>
      <c r="B2964" t="s">
        <v>2785</v>
      </c>
      <c r="C2964" t="s">
        <v>8425</v>
      </c>
      <c r="D2964" t="s">
        <v>2791</v>
      </c>
      <c r="E2964">
        <v>61.8</v>
      </c>
    </row>
    <row r="2965" spans="1:5" x14ac:dyDescent="0.2">
      <c r="A2965" t="s">
        <v>9920</v>
      </c>
      <c r="B2965" t="s">
        <v>2811</v>
      </c>
      <c r="C2965" t="s">
        <v>8425</v>
      </c>
      <c r="D2965" t="s">
        <v>2791</v>
      </c>
      <c r="E2965">
        <v>48.3</v>
      </c>
    </row>
    <row r="2966" spans="1:5" x14ac:dyDescent="0.2">
      <c r="A2966" t="s">
        <v>9921</v>
      </c>
      <c r="B2966" t="s">
        <v>2788</v>
      </c>
      <c r="C2966" t="s">
        <v>8425</v>
      </c>
      <c r="D2966" t="s">
        <v>2791</v>
      </c>
      <c r="E2966">
        <v>54.2</v>
      </c>
    </row>
    <row r="2967" spans="1:5" x14ac:dyDescent="0.2">
      <c r="A2967" t="s">
        <v>9922</v>
      </c>
      <c r="B2967" t="s">
        <v>2814</v>
      </c>
      <c r="C2967" t="s">
        <v>8425</v>
      </c>
      <c r="D2967" t="s">
        <v>2791</v>
      </c>
      <c r="E2967">
        <v>49.6</v>
      </c>
    </row>
    <row r="2968" spans="1:5" x14ac:dyDescent="0.2">
      <c r="A2968" t="s">
        <v>9923</v>
      </c>
      <c r="B2968" t="s">
        <v>2816</v>
      </c>
      <c r="C2968" t="s">
        <v>8425</v>
      </c>
      <c r="D2968" t="s">
        <v>2791</v>
      </c>
      <c r="E2968">
        <v>35.4</v>
      </c>
    </row>
    <row r="2969" spans="1:5" x14ac:dyDescent="0.2">
      <c r="A2969" t="s">
        <v>9924</v>
      </c>
      <c r="B2969" t="s">
        <v>2818</v>
      </c>
      <c r="C2969" t="s">
        <v>8425</v>
      </c>
      <c r="D2969" t="s">
        <v>2791</v>
      </c>
      <c r="E2969">
        <v>41.6</v>
      </c>
    </row>
    <row r="2970" spans="1:5" x14ac:dyDescent="0.2">
      <c r="A2970" t="s">
        <v>9925</v>
      </c>
      <c r="B2970" t="s">
        <v>2820</v>
      </c>
      <c r="C2970" t="s">
        <v>8425</v>
      </c>
      <c r="D2970" t="s">
        <v>2791</v>
      </c>
      <c r="E2970">
        <v>37.799999999999997</v>
      </c>
    </row>
    <row r="2971" spans="1:5" x14ac:dyDescent="0.2">
      <c r="A2971" t="s">
        <v>9926</v>
      </c>
      <c r="B2971" t="s">
        <v>2822</v>
      </c>
      <c r="C2971" t="s">
        <v>8425</v>
      </c>
      <c r="D2971" t="s">
        <v>2791</v>
      </c>
      <c r="E2971" t="s">
        <v>2823</v>
      </c>
    </row>
    <row r="2972" spans="1:5" x14ac:dyDescent="0.2">
      <c r="A2972" t="s">
        <v>9927</v>
      </c>
      <c r="B2972" t="s">
        <v>2825</v>
      </c>
      <c r="C2972" t="s">
        <v>8425</v>
      </c>
      <c r="D2972" t="s">
        <v>2791</v>
      </c>
      <c r="E2972">
        <v>40.299999999999997</v>
      </c>
    </row>
    <row r="2973" spans="1:5" x14ac:dyDescent="0.2">
      <c r="A2973" t="s">
        <v>9928</v>
      </c>
      <c r="B2973" t="s">
        <v>2786</v>
      </c>
      <c r="C2973" t="s">
        <v>8425</v>
      </c>
      <c r="D2973" t="s">
        <v>2791</v>
      </c>
      <c r="E2973">
        <v>45.6</v>
      </c>
    </row>
    <row r="2974" spans="1:5" x14ac:dyDescent="0.2">
      <c r="A2974" t="s">
        <v>9929</v>
      </c>
      <c r="B2974" t="s">
        <v>2787</v>
      </c>
      <c r="C2974" t="s">
        <v>8425</v>
      </c>
      <c r="D2974" t="s">
        <v>2791</v>
      </c>
      <c r="E2974">
        <v>29.7</v>
      </c>
    </row>
    <row r="2975" spans="1:5" x14ac:dyDescent="0.2">
      <c r="A2975" t="s">
        <v>9930</v>
      </c>
      <c r="B2975" t="s">
        <v>2829</v>
      </c>
      <c r="C2975" t="s">
        <v>8425</v>
      </c>
      <c r="D2975" t="s">
        <v>2791</v>
      </c>
      <c r="E2975">
        <v>41.4</v>
      </c>
    </row>
    <row r="2976" spans="1:5" x14ac:dyDescent="0.2">
      <c r="A2976" t="s">
        <v>9931</v>
      </c>
      <c r="B2976" t="s">
        <v>2831</v>
      </c>
      <c r="C2976" t="s">
        <v>8425</v>
      </c>
      <c r="D2976" t="s">
        <v>2791</v>
      </c>
      <c r="E2976">
        <v>45.9</v>
      </c>
    </row>
    <row r="2977" spans="1:5" x14ac:dyDescent="0.2">
      <c r="A2977" t="s">
        <v>9932</v>
      </c>
      <c r="B2977" t="s">
        <v>2833</v>
      </c>
      <c r="C2977" t="s">
        <v>8425</v>
      </c>
      <c r="D2977" t="s">
        <v>2791</v>
      </c>
      <c r="E2977" t="s">
        <v>2823</v>
      </c>
    </row>
    <row r="2978" spans="1:5" x14ac:dyDescent="0.2">
      <c r="A2978" t="s">
        <v>9933</v>
      </c>
      <c r="B2978" t="s">
        <v>2835</v>
      </c>
      <c r="C2978" t="s">
        <v>8425</v>
      </c>
      <c r="D2978" t="s">
        <v>2791</v>
      </c>
      <c r="E2978">
        <v>47.2</v>
      </c>
    </row>
    <row r="2979" spans="1:5" x14ac:dyDescent="0.2">
      <c r="A2979" t="s">
        <v>9934</v>
      </c>
      <c r="B2979" t="s">
        <v>2789</v>
      </c>
      <c r="C2979" t="s">
        <v>8425</v>
      </c>
      <c r="D2979" t="s">
        <v>2791</v>
      </c>
      <c r="E2979">
        <v>39.4</v>
      </c>
    </row>
    <row r="2980" spans="1:5" x14ac:dyDescent="0.2">
      <c r="A2980" t="s">
        <v>9935</v>
      </c>
      <c r="B2980" t="s">
        <v>2838</v>
      </c>
      <c r="C2980" t="s">
        <v>8425</v>
      </c>
      <c r="D2980" t="s">
        <v>2791</v>
      </c>
      <c r="E2980">
        <v>49.4</v>
      </c>
    </row>
    <row r="2981" spans="1:5" x14ac:dyDescent="0.2">
      <c r="A2981" t="s">
        <v>9936</v>
      </c>
      <c r="B2981" t="s">
        <v>2840</v>
      </c>
      <c r="C2981" t="s">
        <v>8425</v>
      </c>
      <c r="D2981" t="s">
        <v>2791</v>
      </c>
      <c r="E2981">
        <v>44.3</v>
      </c>
    </row>
    <row r="2982" spans="1:5" x14ac:dyDescent="0.2">
      <c r="A2982" t="s">
        <v>5671</v>
      </c>
      <c r="B2982" t="s">
        <v>2780</v>
      </c>
      <c r="C2982" t="s">
        <v>8425</v>
      </c>
      <c r="D2982" t="s">
        <v>2792</v>
      </c>
      <c r="E2982">
        <v>45.274999999999999</v>
      </c>
    </row>
    <row r="2983" spans="1:5" x14ac:dyDescent="0.2">
      <c r="A2983" t="s">
        <v>5672</v>
      </c>
      <c r="B2983" t="s">
        <v>2794</v>
      </c>
      <c r="C2983" t="s">
        <v>8425</v>
      </c>
      <c r="D2983" t="s">
        <v>2792</v>
      </c>
      <c r="E2983">
        <v>46.813724523339907</v>
      </c>
    </row>
    <row r="2984" spans="1:5" x14ac:dyDescent="0.2">
      <c r="A2984" t="s">
        <v>5673</v>
      </c>
      <c r="B2984" t="s">
        <v>2785</v>
      </c>
      <c r="C2984" t="s">
        <v>8425</v>
      </c>
      <c r="D2984" t="s">
        <v>2792</v>
      </c>
      <c r="E2984">
        <v>51.1</v>
      </c>
    </row>
    <row r="2985" spans="1:5" x14ac:dyDescent="0.2">
      <c r="A2985" t="s">
        <v>5674</v>
      </c>
      <c r="B2985" t="s">
        <v>2811</v>
      </c>
      <c r="C2985" t="s">
        <v>8425</v>
      </c>
      <c r="D2985" t="s">
        <v>2792</v>
      </c>
      <c r="E2985">
        <v>45.8</v>
      </c>
    </row>
    <row r="2986" spans="1:5" x14ac:dyDescent="0.2">
      <c r="A2986" t="s">
        <v>5675</v>
      </c>
      <c r="B2986" t="s">
        <v>2788</v>
      </c>
      <c r="C2986" t="s">
        <v>8425</v>
      </c>
      <c r="D2986" t="s">
        <v>2792</v>
      </c>
      <c r="E2986">
        <v>53.4</v>
      </c>
    </row>
    <row r="2987" spans="1:5" x14ac:dyDescent="0.2">
      <c r="A2987" t="s">
        <v>5676</v>
      </c>
      <c r="B2987" t="s">
        <v>2814</v>
      </c>
      <c r="C2987" t="s">
        <v>8425</v>
      </c>
      <c r="D2987" t="s">
        <v>2792</v>
      </c>
      <c r="E2987">
        <v>49.2</v>
      </c>
    </row>
    <row r="2988" spans="1:5" x14ac:dyDescent="0.2">
      <c r="A2988" t="s">
        <v>5677</v>
      </c>
      <c r="B2988" t="s">
        <v>2816</v>
      </c>
      <c r="C2988" t="s">
        <v>8425</v>
      </c>
      <c r="D2988" t="s">
        <v>2792</v>
      </c>
      <c r="E2988">
        <v>36.4</v>
      </c>
    </row>
    <row r="2989" spans="1:5" x14ac:dyDescent="0.2">
      <c r="A2989" t="s">
        <v>5678</v>
      </c>
      <c r="B2989" t="s">
        <v>2818</v>
      </c>
      <c r="C2989" t="s">
        <v>8425</v>
      </c>
      <c r="D2989" t="s">
        <v>2792</v>
      </c>
      <c r="E2989">
        <v>39</v>
      </c>
    </row>
    <row r="2990" spans="1:5" x14ac:dyDescent="0.2">
      <c r="A2990" t="s">
        <v>5679</v>
      </c>
      <c r="B2990" t="s">
        <v>2820</v>
      </c>
      <c r="C2990" t="s">
        <v>8425</v>
      </c>
      <c r="D2990" t="s">
        <v>2792</v>
      </c>
      <c r="E2990">
        <v>61.4</v>
      </c>
    </row>
    <row r="2991" spans="1:5" x14ac:dyDescent="0.2">
      <c r="A2991" t="s">
        <v>5680</v>
      </c>
      <c r="B2991" t="s">
        <v>2822</v>
      </c>
      <c r="C2991" t="s">
        <v>8425</v>
      </c>
      <c r="D2991" t="s">
        <v>2792</v>
      </c>
      <c r="E2991" t="s">
        <v>2823</v>
      </c>
    </row>
    <row r="2992" spans="1:5" x14ac:dyDescent="0.2">
      <c r="A2992" t="s">
        <v>5681</v>
      </c>
      <c r="B2992" t="s">
        <v>2825</v>
      </c>
      <c r="C2992" t="s">
        <v>8425</v>
      </c>
      <c r="D2992" t="s">
        <v>2792</v>
      </c>
      <c r="E2992">
        <v>34</v>
      </c>
    </row>
    <row r="2993" spans="1:5" x14ac:dyDescent="0.2">
      <c r="A2993" t="s">
        <v>5682</v>
      </c>
      <c r="B2993" t="s">
        <v>2786</v>
      </c>
      <c r="C2993" t="s">
        <v>8425</v>
      </c>
      <c r="D2993" t="s">
        <v>2792</v>
      </c>
      <c r="E2993">
        <v>49</v>
      </c>
    </row>
    <row r="2994" spans="1:5" x14ac:dyDescent="0.2">
      <c r="A2994" t="s">
        <v>5683</v>
      </c>
      <c r="B2994" t="s">
        <v>2787</v>
      </c>
      <c r="C2994" t="s">
        <v>8425</v>
      </c>
      <c r="D2994" t="s">
        <v>2792</v>
      </c>
      <c r="E2994">
        <v>34.700000000000003</v>
      </c>
    </row>
    <row r="2995" spans="1:5" x14ac:dyDescent="0.2">
      <c r="A2995" t="s">
        <v>5684</v>
      </c>
      <c r="B2995" t="s">
        <v>2829</v>
      </c>
      <c r="C2995" t="s">
        <v>8425</v>
      </c>
      <c r="D2995" t="s">
        <v>2792</v>
      </c>
      <c r="E2995">
        <v>48.3</v>
      </c>
    </row>
    <row r="2996" spans="1:5" x14ac:dyDescent="0.2">
      <c r="A2996" t="s">
        <v>5685</v>
      </c>
      <c r="B2996" t="s">
        <v>2831</v>
      </c>
      <c r="C2996" t="s">
        <v>8425</v>
      </c>
      <c r="D2996" t="s">
        <v>2792</v>
      </c>
      <c r="E2996">
        <v>47.7</v>
      </c>
    </row>
    <row r="2997" spans="1:5" x14ac:dyDescent="0.2">
      <c r="A2997" t="s">
        <v>5686</v>
      </c>
      <c r="B2997" t="s">
        <v>2833</v>
      </c>
      <c r="C2997" t="s">
        <v>8425</v>
      </c>
      <c r="D2997" t="s">
        <v>2792</v>
      </c>
      <c r="E2997">
        <v>47.3</v>
      </c>
    </row>
    <row r="2998" spans="1:5" x14ac:dyDescent="0.2">
      <c r="A2998" t="s">
        <v>5687</v>
      </c>
      <c r="B2998" t="s">
        <v>2835</v>
      </c>
      <c r="C2998" t="s">
        <v>8425</v>
      </c>
      <c r="D2998" t="s">
        <v>2792</v>
      </c>
      <c r="E2998">
        <v>47.7</v>
      </c>
    </row>
    <row r="2999" spans="1:5" x14ac:dyDescent="0.2">
      <c r="A2999" t="s">
        <v>5688</v>
      </c>
      <c r="B2999" t="s">
        <v>2789</v>
      </c>
      <c r="C2999" t="s">
        <v>8425</v>
      </c>
      <c r="D2999" t="s">
        <v>2792</v>
      </c>
      <c r="E2999">
        <v>47.1</v>
      </c>
    </row>
    <row r="3000" spans="1:5" x14ac:dyDescent="0.2">
      <c r="A3000" t="s">
        <v>5689</v>
      </c>
      <c r="B3000" t="s">
        <v>2838</v>
      </c>
      <c r="C3000" t="s">
        <v>8425</v>
      </c>
      <c r="D3000" t="s">
        <v>2792</v>
      </c>
      <c r="E3000">
        <v>47.2</v>
      </c>
    </row>
    <row r="3001" spans="1:5" x14ac:dyDescent="0.2">
      <c r="A3001" t="s">
        <v>5690</v>
      </c>
      <c r="B3001" t="s">
        <v>2840</v>
      </c>
      <c r="C3001" t="s">
        <v>8425</v>
      </c>
      <c r="D3001" t="s">
        <v>2792</v>
      </c>
      <c r="E3001">
        <v>41.3</v>
      </c>
    </row>
    <row r="3002" spans="1:5" x14ac:dyDescent="0.2">
      <c r="A3002" t="s">
        <v>8534</v>
      </c>
      <c r="B3002" t="s">
        <v>2780</v>
      </c>
      <c r="C3002" t="s">
        <v>8535</v>
      </c>
      <c r="D3002" t="s">
        <v>2793</v>
      </c>
      <c r="E3002">
        <v>76.2</v>
      </c>
    </row>
    <row r="3003" spans="1:5" x14ac:dyDescent="0.2">
      <c r="A3003" t="s">
        <v>8536</v>
      </c>
      <c r="B3003" t="s">
        <v>2794</v>
      </c>
      <c r="C3003" t="s">
        <v>8535</v>
      </c>
      <c r="D3003" t="s">
        <v>2793</v>
      </c>
      <c r="E3003">
        <v>67.164760471532489</v>
      </c>
    </row>
    <row r="3004" spans="1:5" x14ac:dyDescent="0.2">
      <c r="A3004" t="s">
        <v>8537</v>
      </c>
      <c r="B3004" t="s">
        <v>2785</v>
      </c>
      <c r="C3004" t="s">
        <v>8535</v>
      </c>
      <c r="D3004" t="s">
        <v>2793</v>
      </c>
      <c r="E3004">
        <v>90</v>
      </c>
    </row>
    <row r="3005" spans="1:5" x14ac:dyDescent="0.2">
      <c r="A3005" t="s">
        <v>8538</v>
      </c>
      <c r="B3005" t="s">
        <v>2811</v>
      </c>
      <c r="C3005" t="s">
        <v>8535</v>
      </c>
      <c r="D3005" t="s">
        <v>2793</v>
      </c>
      <c r="E3005">
        <v>64.400000000000006</v>
      </c>
    </row>
    <row r="3006" spans="1:5" x14ac:dyDescent="0.2">
      <c r="A3006" t="s">
        <v>8539</v>
      </c>
      <c r="B3006" t="s">
        <v>2788</v>
      </c>
      <c r="C3006" t="s">
        <v>8535</v>
      </c>
      <c r="D3006" t="s">
        <v>2793</v>
      </c>
      <c r="E3006">
        <v>54.3</v>
      </c>
    </row>
    <row r="3007" spans="1:5" x14ac:dyDescent="0.2">
      <c r="A3007" t="s">
        <v>8540</v>
      </c>
      <c r="B3007" t="s">
        <v>2814</v>
      </c>
      <c r="C3007" t="s">
        <v>8535</v>
      </c>
      <c r="D3007" t="s">
        <v>2793</v>
      </c>
      <c r="E3007">
        <v>60.7</v>
      </c>
    </row>
    <row r="3008" spans="1:5" x14ac:dyDescent="0.2">
      <c r="A3008" t="s">
        <v>8541</v>
      </c>
      <c r="B3008" t="s">
        <v>2816</v>
      </c>
      <c r="C3008" t="s">
        <v>8535</v>
      </c>
      <c r="D3008" t="s">
        <v>2793</v>
      </c>
      <c r="E3008">
        <v>76.400000000000006</v>
      </c>
    </row>
    <row r="3009" spans="1:5" x14ac:dyDescent="0.2">
      <c r="A3009" t="s">
        <v>8542</v>
      </c>
      <c r="B3009" t="s">
        <v>2818</v>
      </c>
      <c r="C3009" t="s">
        <v>8535</v>
      </c>
      <c r="D3009" t="s">
        <v>2793</v>
      </c>
      <c r="E3009">
        <v>80.7</v>
      </c>
    </row>
    <row r="3010" spans="1:5" x14ac:dyDescent="0.2">
      <c r="A3010" t="s">
        <v>8543</v>
      </c>
      <c r="B3010" t="s">
        <v>2820</v>
      </c>
      <c r="C3010" t="s">
        <v>8535</v>
      </c>
      <c r="D3010" t="s">
        <v>2793</v>
      </c>
      <c r="E3010">
        <v>70</v>
      </c>
    </row>
    <row r="3011" spans="1:5" x14ac:dyDescent="0.2">
      <c r="A3011" t="s">
        <v>8544</v>
      </c>
      <c r="B3011" t="s">
        <v>2822</v>
      </c>
      <c r="C3011" t="s">
        <v>8535</v>
      </c>
      <c r="D3011" t="s">
        <v>2793</v>
      </c>
      <c r="E3011" t="s">
        <v>2823</v>
      </c>
    </row>
    <row r="3012" spans="1:5" x14ac:dyDescent="0.2">
      <c r="A3012" t="s">
        <v>8545</v>
      </c>
      <c r="B3012" t="s">
        <v>2825</v>
      </c>
      <c r="C3012" t="s">
        <v>8535</v>
      </c>
      <c r="D3012" t="s">
        <v>2793</v>
      </c>
      <c r="E3012">
        <v>53.2</v>
      </c>
    </row>
    <row r="3013" spans="1:5" x14ac:dyDescent="0.2">
      <c r="A3013" t="s">
        <v>8546</v>
      </c>
      <c r="B3013" t="s">
        <v>2786</v>
      </c>
      <c r="C3013" t="s">
        <v>8535</v>
      </c>
      <c r="D3013" t="s">
        <v>2793</v>
      </c>
      <c r="E3013">
        <v>77.3</v>
      </c>
    </row>
    <row r="3014" spans="1:5" x14ac:dyDescent="0.2">
      <c r="A3014" t="s">
        <v>8547</v>
      </c>
      <c r="B3014" t="s">
        <v>2787</v>
      </c>
      <c r="C3014" t="s">
        <v>8535</v>
      </c>
      <c r="D3014" t="s">
        <v>2793</v>
      </c>
      <c r="E3014">
        <v>73.3</v>
      </c>
    </row>
    <row r="3015" spans="1:5" x14ac:dyDescent="0.2">
      <c r="A3015" t="s">
        <v>8548</v>
      </c>
      <c r="B3015" t="s">
        <v>2829</v>
      </c>
      <c r="C3015" t="s">
        <v>8535</v>
      </c>
      <c r="D3015" t="s">
        <v>2793</v>
      </c>
      <c r="E3015">
        <v>77.8</v>
      </c>
    </row>
    <row r="3016" spans="1:5" x14ac:dyDescent="0.2">
      <c r="A3016" t="s">
        <v>8549</v>
      </c>
      <c r="B3016" t="s">
        <v>2831</v>
      </c>
      <c r="C3016" t="s">
        <v>8535</v>
      </c>
      <c r="D3016" t="s">
        <v>2793</v>
      </c>
      <c r="E3016">
        <v>69.400000000000006</v>
      </c>
    </row>
    <row r="3017" spans="1:5" x14ac:dyDescent="0.2">
      <c r="A3017" t="s">
        <v>8550</v>
      </c>
      <c r="B3017" t="s">
        <v>2833</v>
      </c>
      <c r="C3017" t="s">
        <v>8535</v>
      </c>
      <c r="D3017" t="s">
        <v>2793</v>
      </c>
      <c r="E3017">
        <v>67.7</v>
      </c>
    </row>
    <row r="3018" spans="1:5" x14ac:dyDescent="0.2">
      <c r="A3018" t="s">
        <v>8551</v>
      </c>
      <c r="B3018" t="s">
        <v>2835</v>
      </c>
      <c r="C3018" t="s">
        <v>8535</v>
      </c>
      <c r="D3018" t="s">
        <v>2793</v>
      </c>
      <c r="E3018">
        <v>68.8</v>
      </c>
    </row>
    <row r="3019" spans="1:5" x14ac:dyDescent="0.2">
      <c r="A3019" t="s">
        <v>8552</v>
      </c>
      <c r="B3019" t="s">
        <v>2789</v>
      </c>
      <c r="C3019" t="s">
        <v>8535</v>
      </c>
      <c r="D3019" t="s">
        <v>2793</v>
      </c>
      <c r="E3019">
        <v>76.8</v>
      </c>
    </row>
    <row r="3020" spans="1:5" x14ac:dyDescent="0.2">
      <c r="A3020" t="s">
        <v>8553</v>
      </c>
      <c r="B3020" t="s">
        <v>2838</v>
      </c>
      <c r="C3020" t="s">
        <v>8535</v>
      </c>
      <c r="D3020" t="s">
        <v>2793</v>
      </c>
      <c r="E3020">
        <v>52.3</v>
      </c>
    </row>
    <row r="3021" spans="1:5" x14ac:dyDescent="0.2">
      <c r="A3021" t="s">
        <v>8554</v>
      </c>
      <c r="B3021" t="s">
        <v>2840</v>
      </c>
      <c r="C3021" t="s">
        <v>8535</v>
      </c>
      <c r="D3021" t="s">
        <v>2793</v>
      </c>
      <c r="E3021">
        <v>70.599999999999994</v>
      </c>
    </row>
    <row r="3022" spans="1:5" x14ac:dyDescent="0.2">
      <c r="A3022" t="s">
        <v>10017</v>
      </c>
      <c r="B3022" t="s">
        <v>2780</v>
      </c>
      <c r="C3022" t="s">
        <v>8535</v>
      </c>
      <c r="D3022" t="s">
        <v>2791</v>
      </c>
      <c r="E3022">
        <v>74.733333333333334</v>
      </c>
    </row>
    <row r="3023" spans="1:5" x14ac:dyDescent="0.2">
      <c r="A3023" t="s">
        <v>10018</v>
      </c>
      <c r="B3023" t="s">
        <v>2794</v>
      </c>
      <c r="C3023" t="s">
        <v>8535</v>
      </c>
      <c r="D3023" t="s">
        <v>2791</v>
      </c>
      <c r="E3023">
        <v>70.469887666208152</v>
      </c>
    </row>
    <row r="3024" spans="1:5" x14ac:dyDescent="0.2">
      <c r="A3024" t="s">
        <v>10019</v>
      </c>
      <c r="B3024" t="s">
        <v>2785</v>
      </c>
      <c r="C3024" t="s">
        <v>8535</v>
      </c>
      <c r="D3024" t="s">
        <v>2791</v>
      </c>
      <c r="E3024">
        <v>87.3</v>
      </c>
    </row>
    <row r="3025" spans="1:5" x14ac:dyDescent="0.2">
      <c r="A3025" t="s">
        <v>10020</v>
      </c>
      <c r="B3025" t="s">
        <v>2811</v>
      </c>
      <c r="C3025" t="s">
        <v>8535</v>
      </c>
      <c r="D3025" t="s">
        <v>2791</v>
      </c>
      <c r="E3025">
        <v>60.8</v>
      </c>
    </row>
    <row r="3026" spans="1:5" x14ac:dyDescent="0.2">
      <c r="A3026" t="s">
        <v>10021</v>
      </c>
      <c r="B3026" t="s">
        <v>2788</v>
      </c>
      <c r="C3026" t="s">
        <v>8535</v>
      </c>
      <c r="D3026" t="s">
        <v>2791</v>
      </c>
      <c r="E3026">
        <v>65.5</v>
      </c>
    </row>
    <row r="3027" spans="1:5" x14ac:dyDescent="0.2">
      <c r="A3027" t="s">
        <v>10022</v>
      </c>
      <c r="B3027" t="s">
        <v>2814</v>
      </c>
      <c r="C3027" t="s">
        <v>8535</v>
      </c>
      <c r="D3027" t="s">
        <v>2791</v>
      </c>
      <c r="E3027">
        <v>75.400000000000006</v>
      </c>
    </row>
    <row r="3028" spans="1:5" x14ac:dyDescent="0.2">
      <c r="A3028" t="s">
        <v>10023</v>
      </c>
      <c r="B3028" t="s">
        <v>2816</v>
      </c>
      <c r="C3028" t="s">
        <v>8535</v>
      </c>
      <c r="D3028" t="s">
        <v>2791</v>
      </c>
      <c r="E3028">
        <v>74.8</v>
      </c>
    </row>
    <row r="3029" spans="1:5" x14ac:dyDescent="0.2">
      <c r="A3029" t="s">
        <v>10024</v>
      </c>
      <c r="B3029" t="s">
        <v>2818</v>
      </c>
      <c r="C3029" t="s">
        <v>8535</v>
      </c>
      <c r="D3029" t="s">
        <v>2791</v>
      </c>
      <c r="E3029">
        <v>75.5</v>
      </c>
    </row>
    <row r="3030" spans="1:5" x14ac:dyDescent="0.2">
      <c r="A3030" t="s">
        <v>10025</v>
      </c>
      <c r="B3030" t="s">
        <v>2820</v>
      </c>
      <c r="C3030" t="s">
        <v>8535</v>
      </c>
      <c r="D3030" t="s">
        <v>2791</v>
      </c>
      <c r="E3030">
        <v>73.5</v>
      </c>
    </row>
    <row r="3031" spans="1:5" x14ac:dyDescent="0.2">
      <c r="A3031" t="s">
        <v>10026</v>
      </c>
      <c r="B3031" t="s">
        <v>2822</v>
      </c>
      <c r="C3031" t="s">
        <v>8535</v>
      </c>
      <c r="D3031" t="s">
        <v>2791</v>
      </c>
      <c r="E3031" t="s">
        <v>2823</v>
      </c>
    </row>
    <row r="3032" spans="1:5" x14ac:dyDescent="0.2">
      <c r="A3032" t="s">
        <v>10027</v>
      </c>
      <c r="B3032" t="s">
        <v>2825</v>
      </c>
      <c r="C3032" t="s">
        <v>8535</v>
      </c>
      <c r="D3032" t="s">
        <v>2791</v>
      </c>
      <c r="E3032">
        <v>67.8</v>
      </c>
    </row>
    <row r="3033" spans="1:5" x14ac:dyDescent="0.2">
      <c r="A3033" t="s">
        <v>10028</v>
      </c>
      <c r="B3033" t="s">
        <v>2786</v>
      </c>
      <c r="C3033" t="s">
        <v>8535</v>
      </c>
      <c r="D3033" t="s">
        <v>2791</v>
      </c>
      <c r="E3033">
        <v>79.3</v>
      </c>
    </row>
    <row r="3034" spans="1:5" x14ac:dyDescent="0.2">
      <c r="A3034" t="s">
        <v>10029</v>
      </c>
      <c r="B3034" t="s">
        <v>2787</v>
      </c>
      <c r="C3034" t="s">
        <v>8535</v>
      </c>
      <c r="D3034" t="s">
        <v>2791</v>
      </c>
      <c r="E3034">
        <v>72.7</v>
      </c>
    </row>
    <row r="3035" spans="1:5" x14ac:dyDescent="0.2">
      <c r="A3035" t="s">
        <v>10030</v>
      </c>
      <c r="B3035" t="s">
        <v>2829</v>
      </c>
      <c r="C3035" t="s">
        <v>8535</v>
      </c>
      <c r="D3035" t="s">
        <v>2791</v>
      </c>
      <c r="E3035">
        <v>72</v>
      </c>
    </row>
    <row r="3036" spans="1:5" x14ac:dyDescent="0.2">
      <c r="A3036" t="s">
        <v>10031</v>
      </c>
      <c r="B3036" t="s">
        <v>2831</v>
      </c>
      <c r="C3036" t="s">
        <v>8535</v>
      </c>
      <c r="D3036" t="s">
        <v>2791</v>
      </c>
      <c r="E3036">
        <v>71.099999999999994</v>
      </c>
    </row>
    <row r="3037" spans="1:5" x14ac:dyDescent="0.2">
      <c r="A3037" t="s">
        <v>10032</v>
      </c>
      <c r="B3037" t="s">
        <v>2833</v>
      </c>
      <c r="C3037" t="s">
        <v>8535</v>
      </c>
      <c r="D3037" t="s">
        <v>2791</v>
      </c>
      <c r="E3037">
        <v>75.8</v>
      </c>
    </row>
    <row r="3038" spans="1:5" x14ac:dyDescent="0.2">
      <c r="A3038" t="s">
        <v>10033</v>
      </c>
      <c r="B3038" t="s">
        <v>2835</v>
      </c>
      <c r="C3038" t="s">
        <v>8535</v>
      </c>
      <c r="D3038" t="s">
        <v>2791</v>
      </c>
      <c r="E3038">
        <v>71.599999999999994</v>
      </c>
    </row>
    <row r="3039" spans="1:5" x14ac:dyDescent="0.2">
      <c r="A3039" t="s">
        <v>10034</v>
      </c>
      <c r="B3039" t="s">
        <v>2789</v>
      </c>
      <c r="C3039" t="s">
        <v>8535</v>
      </c>
      <c r="D3039" t="s">
        <v>2791</v>
      </c>
      <c r="E3039">
        <v>75.099999999999994</v>
      </c>
    </row>
    <row r="3040" spans="1:5" x14ac:dyDescent="0.2">
      <c r="A3040" t="s">
        <v>10035</v>
      </c>
      <c r="B3040" t="s">
        <v>2838</v>
      </c>
      <c r="C3040" t="s">
        <v>8535</v>
      </c>
      <c r="D3040" t="s">
        <v>2791</v>
      </c>
      <c r="E3040">
        <v>57.2</v>
      </c>
    </row>
    <row r="3041" spans="1:5" x14ac:dyDescent="0.2">
      <c r="A3041" t="s">
        <v>10036</v>
      </c>
      <c r="B3041" t="s">
        <v>2840</v>
      </c>
      <c r="C3041" t="s">
        <v>8535</v>
      </c>
      <c r="D3041" t="s">
        <v>2791</v>
      </c>
      <c r="E3041">
        <v>69</v>
      </c>
    </row>
    <row r="3042" spans="1:5" x14ac:dyDescent="0.2">
      <c r="A3042" t="s">
        <v>7510</v>
      </c>
      <c r="B3042" t="s">
        <v>2780</v>
      </c>
      <c r="C3042" t="s">
        <v>8535</v>
      </c>
      <c r="D3042" t="s">
        <v>2792</v>
      </c>
      <c r="E3042">
        <v>77.016666666666666</v>
      </c>
    </row>
    <row r="3043" spans="1:5" x14ac:dyDescent="0.2">
      <c r="A3043" t="s">
        <v>7511</v>
      </c>
      <c r="B3043" t="s">
        <v>2794</v>
      </c>
      <c r="C3043" t="s">
        <v>8535</v>
      </c>
      <c r="D3043" t="s">
        <v>2792</v>
      </c>
      <c r="E3043">
        <v>73.088755821689958</v>
      </c>
    </row>
    <row r="3044" spans="1:5" x14ac:dyDescent="0.2">
      <c r="A3044" t="s">
        <v>7512</v>
      </c>
      <c r="B3044" t="s">
        <v>2785</v>
      </c>
      <c r="C3044" t="s">
        <v>8535</v>
      </c>
      <c r="D3044" t="s">
        <v>2792</v>
      </c>
      <c r="E3044">
        <v>81.599999999999994</v>
      </c>
    </row>
    <row r="3045" spans="1:5" x14ac:dyDescent="0.2">
      <c r="A3045" t="s">
        <v>4432</v>
      </c>
      <c r="B3045" t="s">
        <v>2811</v>
      </c>
      <c r="C3045" t="s">
        <v>8535</v>
      </c>
      <c r="D3045" t="s">
        <v>2792</v>
      </c>
      <c r="E3045">
        <v>63.8</v>
      </c>
    </row>
    <row r="3046" spans="1:5" x14ac:dyDescent="0.2">
      <c r="A3046" t="s">
        <v>4433</v>
      </c>
      <c r="B3046" t="s">
        <v>2788</v>
      </c>
      <c r="C3046" t="s">
        <v>8535</v>
      </c>
      <c r="D3046" t="s">
        <v>2792</v>
      </c>
      <c r="E3046">
        <v>72.3</v>
      </c>
    </row>
    <row r="3047" spans="1:5" x14ac:dyDescent="0.2">
      <c r="A3047" t="s">
        <v>4434</v>
      </c>
      <c r="B3047" t="s">
        <v>2814</v>
      </c>
      <c r="C3047" t="s">
        <v>8535</v>
      </c>
      <c r="D3047" t="s">
        <v>2792</v>
      </c>
      <c r="E3047">
        <v>65.599999999999994</v>
      </c>
    </row>
    <row r="3048" spans="1:5" x14ac:dyDescent="0.2">
      <c r="A3048" t="s">
        <v>4435</v>
      </c>
      <c r="B3048" t="s">
        <v>2816</v>
      </c>
      <c r="C3048" t="s">
        <v>8535</v>
      </c>
      <c r="D3048" t="s">
        <v>2792</v>
      </c>
      <c r="E3048">
        <v>65.7</v>
      </c>
    </row>
    <row r="3049" spans="1:5" x14ac:dyDescent="0.2">
      <c r="A3049" t="s">
        <v>4436</v>
      </c>
      <c r="B3049" t="s">
        <v>2818</v>
      </c>
      <c r="C3049" t="s">
        <v>8535</v>
      </c>
      <c r="D3049" t="s">
        <v>2792</v>
      </c>
      <c r="E3049">
        <v>81.900000000000006</v>
      </c>
    </row>
    <row r="3050" spans="1:5" x14ac:dyDescent="0.2">
      <c r="A3050" t="s">
        <v>4437</v>
      </c>
      <c r="B3050" t="s">
        <v>2820</v>
      </c>
      <c r="C3050" t="s">
        <v>8535</v>
      </c>
      <c r="D3050" t="s">
        <v>2792</v>
      </c>
      <c r="E3050">
        <v>78.7</v>
      </c>
    </row>
    <row r="3051" spans="1:5" x14ac:dyDescent="0.2">
      <c r="A3051" t="s">
        <v>4438</v>
      </c>
      <c r="B3051" t="s">
        <v>2822</v>
      </c>
      <c r="C3051" t="s">
        <v>8535</v>
      </c>
      <c r="D3051" t="s">
        <v>2792</v>
      </c>
      <c r="E3051" t="s">
        <v>2823</v>
      </c>
    </row>
    <row r="3052" spans="1:5" x14ac:dyDescent="0.2">
      <c r="A3052" t="s">
        <v>4439</v>
      </c>
      <c r="B3052" t="s">
        <v>2825</v>
      </c>
      <c r="C3052" t="s">
        <v>8535</v>
      </c>
      <c r="D3052" t="s">
        <v>2792</v>
      </c>
      <c r="E3052">
        <v>65.3</v>
      </c>
    </row>
    <row r="3053" spans="1:5" x14ac:dyDescent="0.2">
      <c r="A3053" t="s">
        <v>4440</v>
      </c>
      <c r="B3053" t="s">
        <v>2786</v>
      </c>
      <c r="C3053" t="s">
        <v>8535</v>
      </c>
      <c r="D3053" t="s">
        <v>2792</v>
      </c>
      <c r="E3053">
        <v>82.5</v>
      </c>
    </row>
    <row r="3054" spans="1:5" x14ac:dyDescent="0.2">
      <c r="A3054" t="s">
        <v>4441</v>
      </c>
      <c r="B3054" t="s">
        <v>2787</v>
      </c>
      <c r="C3054" t="s">
        <v>8535</v>
      </c>
      <c r="D3054" t="s">
        <v>2792</v>
      </c>
      <c r="E3054">
        <v>74.7</v>
      </c>
    </row>
    <row r="3055" spans="1:5" x14ac:dyDescent="0.2">
      <c r="A3055" t="s">
        <v>4442</v>
      </c>
      <c r="B3055" t="s">
        <v>2829</v>
      </c>
      <c r="C3055" t="s">
        <v>8535</v>
      </c>
      <c r="D3055" t="s">
        <v>2792</v>
      </c>
      <c r="E3055">
        <v>77.099999999999994</v>
      </c>
    </row>
    <row r="3056" spans="1:5" x14ac:dyDescent="0.2">
      <c r="A3056" t="s">
        <v>4443</v>
      </c>
      <c r="B3056" t="s">
        <v>2831</v>
      </c>
      <c r="C3056" t="s">
        <v>8535</v>
      </c>
      <c r="D3056" t="s">
        <v>2792</v>
      </c>
      <c r="E3056">
        <v>67.599999999999994</v>
      </c>
    </row>
    <row r="3057" spans="1:5" x14ac:dyDescent="0.2">
      <c r="A3057" t="s">
        <v>4444</v>
      </c>
      <c r="B3057" t="s">
        <v>2833</v>
      </c>
      <c r="C3057" t="s">
        <v>8535</v>
      </c>
      <c r="D3057" t="s">
        <v>2792</v>
      </c>
      <c r="E3057">
        <v>74.8</v>
      </c>
    </row>
    <row r="3058" spans="1:5" x14ac:dyDescent="0.2">
      <c r="A3058" t="s">
        <v>4445</v>
      </c>
      <c r="B3058" t="s">
        <v>2835</v>
      </c>
      <c r="C3058" t="s">
        <v>8535</v>
      </c>
      <c r="D3058" t="s">
        <v>2792</v>
      </c>
      <c r="E3058">
        <v>83.4</v>
      </c>
    </row>
    <row r="3059" spans="1:5" x14ac:dyDescent="0.2">
      <c r="A3059" t="s">
        <v>4446</v>
      </c>
      <c r="B3059" t="s">
        <v>2789</v>
      </c>
      <c r="C3059" t="s">
        <v>8535</v>
      </c>
      <c r="D3059" t="s">
        <v>2792</v>
      </c>
      <c r="E3059">
        <v>72.5</v>
      </c>
    </row>
    <row r="3060" spans="1:5" x14ac:dyDescent="0.2">
      <c r="A3060" t="s">
        <v>4447</v>
      </c>
      <c r="B3060" t="s">
        <v>2838</v>
      </c>
      <c r="C3060" t="s">
        <v>8535</v>
      </c>
      <c r="D3060" t="s">
        <v>2792</v>
      </c>
      <c r="E3060">
        <v>64.400000000000006</v>
      </c>
    </row>
    <row r="3061" spans="1:5" x14ac:dyDescent="0.2">
      <c r="A3061" t="s">
        <v>4448</v>
      </c>
      <c r="B3061" t="s">
        <v>2840</v>
      </c>
      <c r="C3061" t="s">
        <v>8535</v>
      </c>
      <c r="D3061" t="s">
        <v>2792</v>
      </c>
      <c r="E3061">
        <v>71.2</v>
      </c>
    </row>
    <row r="3062" spans="1:5" x14ac:dyDescent="0.2">
      <c r="A3062" t="s">
        <v>5925</v>
      </c>
      <c r="B3062" t="s">
        <v>2780</v>
      </c>
      <c r="C3062" t="s">
        <v>5926</v>
      </c>
      <c r="D3062" t="s">
        <v>2793</v>
      </c>
      <c r="E3062">
        <v>69.8</v>
      </c>
    </row>
    <row r="3063" spans="1:5" x14ac:dyDescent="0.2">
      <c r="A3063" t="s">
        <v>5927</v>
      </c>
      <c r="B3063" t="s">
        <v>2794</v>
      </c>
      <c r="C3063" t="s">
        <v>5926</v>
      </c>
      <c r="D3063" t="s">
        <v>2793</v>
      </c>
      <c r="E3063">
        <v>70.861861292641208</v>
      </c>
    </row>
    <row r="3064" spans="1:5" x14ac:dyDescent="0.2">
      <c r="A3064" t="s">
        <v>5928</v>
      </c>
      <c r="B3064" t="s">
        <v>2785</v>
      </c>
      <c r="C3064" t="s">
        <v>5926</v>
      </c>
      <c r="D3064" t="s">
        <v>2793</v>
      </c>
      <c r="E3064">
        <v>99.6</v>
      </c>
    </row>
    <row r="3065" spans="1:5" x14ac:dyDescent="0.2">
      <c r="A3065" t="s">
        <v>5929</v>
      </c>
      <c r="B3065" t="s">
        <v>2811</v>
      </c>
      <c r="C3065" t="s">
        <v>5926</v>
      </c>
      <c r="D3065" t="s">
        <v>2793</v>
      </c>
      <c r="E3065">
        <v>21.2</v>
      </c>
    </row>
    <row r="3066" spans="1:5" x14ac:dyDescent="0.2">
      <c r="A3066" t="s">
        <v>5930</v>
      </c>
      <c r="B3066" t="s">
        <v>2788</v>
      </c>
      <c r="C3066" t="s">
        <v>5926</v>
      </c>
      <c r="D3066" t="s">
        <v>2793</v>
      </c>
      <c r="E3066">
        <v>71.8</v>
      </c>
    </row>
    <row r="3067" spans="1:5" x14ac:dyDescent="0.2">
      <c r="A3067" t="s">
        <v>5931</v>
      </c>
      <c r="B3067" t="s">
        <v>2814</v>
      </c>
      <c r="C3067" t="s">
        <v>5926</v>
      </c>
      <c r="D3067" t="s">
        <v>2793</v>
      </c>
      <c r="E3067">
        <v>24</v>
      </c>
    </row>
    <row r="3068" spans="1:5" x14ac:dyDescent="0.2">
      <c r="A3068" t="s">
        <v>5932</v>
      </c>
      <c r="B3068" t="s">
        <v>2816</v>
      </c>
      <c r="C3068" t="s">
        <v>5926</v>
      </c>
      <c r="D3068" t="s">
        <v>2793</v>
      </c>
      <c r="E3068">
        <v>79.599999999999994</v>
      </c>
    </row>
    <row r="3069" spans="1:5" x14ac:dyDescent="0.2">
      <c r="A3069" t="s">
        <v>5933</v>
      </c>
      <c r="B3069" t="s">
        <v>2818</v>
      </c>
      <c r="C3069" t="s">
        <v>5926</v>
      </c>
      <c r="D3069" t="s">
        <v>2793</v>
      </c>
      <c r="E3069">
        <v>83.9</v>
      </c>
    </row>
    <row r="3070" spans="1:5" x14ac:dyDescent="0.2">
      <c r="A3070" t="s">
        <v>5934</v>
      </c>
      <c r="B3070" t="s">
        <v>2820</v>
      </c>
      <c r="C3070" t="s">
        <v>5926</v>
      </c>
      <c r="D3070" t="s">
        <v>2793</v>
      </c>
      <c r="E3070">
        <v>67.099999999999994</v>
      </c>
    </row>
    <row r="3071" spans="1:5" x14ac:dyDescent="0.2">
      <c r="A3071" t="s">
        <v>5935</v>
      </c>
      <c r="B3071" t="s">
        <v>2822</v>
      </c>
      <c r="C3071" t="s">
        <v>5926</v>
      </c>
      <c r="D3071" t="s">
        <v>2793</v>
      </c>
      <c r="E3071" t="s">
        <v>2823</v>
      </c>
    </row>
    <row r="3072" spans="1:5" x14ac:dyDescent="0.2">
      <c r="A3072" t="s">
        <v>5936</v>
      </c>
      <c r="B3072" t="s">
        <v>2825</v>
      </c>
      <c r="C3072" t="s">
        <v>5926</v>
      </c>
      <c r="D3072" t="s">
        <v>2793</v>
      </c>
      <c r="E3072">
        <v>77.099999999999994</v>
      </c>
    </row>
    <row r="3073" spans="1:5" x14ac:dyDescent="0.2">
      <c r="A3073" t="s">
        <v>5937</v>
      </c>
      <c r="B3073" t="s">
        <v>2786</v>
      </c>
      <c r="C3073" t="s">
        <v>5926</v>
      </c>
      <c r="D3073" t="s">
        <v>2793</v>
      </c>
      <c r="E3073">
        <v>78.400000000000006</v>
      </c>
    </row>
    <row r="3074" spans="1:5" x14ac:dyDescent="0.2">
      <c r="A3074" t="s">
        <v>5938</v>
      </c>
      <c r="B3074" t="s">
        <v>2787</v>
      </c>
      <c r="C3074" t="s">
        <v>5926</v>
      </c>
      <c r="D3074" t="s">
        <v>2793</v>
      </c>
      <c r="E3074" t="s">
        <v>2823</v>
      </c>
    </row>
    <row r="3075" spans="1:5" x14ac:dyDescent="0.2">
      <c r="A3075" t="s">
        <v>5939</v>
      </c>
      <c r="B3075" t="s">
        <v>2829</v>
      </c>
      <c r="C3075" t="s">
        <v>5926</v>
      </c>
      <c r="D3075" t="s">
        <v>2793</v>
      </c>
      <c r="E3075">
        <v>59.6</v>
      </c>
    </row>
    <row r="3076" spans="1:5" x14ac:dyDescent="0.2">
      <c r="A3076" t="s">
        <v>5940</v>
      </c>
      <c r="B3076" t="s">
        <v>2831</v>
      </c>
      <c r="C3076" t="s">
        <v>5926</v>
      </c>
      <c r="D3076" t="s">
        <v>2793</v>
      </c>
      <c r="E3076">
        <v>66.400000000000006</v>
      </c>
    </row>
    <row r="3077" spans="1:5" x14ac:dyDescent="0.2">
      <c r="A3077" t="s">
        <v>5941</v>
      </c>
      <c r="B3077" t="s">
        <v>2833</v>
      </c>
      <c r="C3077" t="s">
        <v>5926</v>
      </c>
      <c r="D3077" t="s">
        <v>2793</v>
      </c>
      <c r="E3077" t="s">
        <v>2823</v>
      </c>
    </row>
    <row r="3078" spans="1:5" x14ac:dyDescent="0.2">
      <c r="A3078" t="s">
        <v>5942</v>
      </c>
      <c r="B3078" t="s">
        <v>2835</v>
      </c>
      <c r="C3078" t="s">
        <v>5926</v>
      </c>
      <c r="D3078" t="s">
        <v>2793</v>
      </c>
      <c r="E3078">
        <v>85.3</v>
      </c>
    </row>
    <row r="3079" spans="1:5" x14ac:dyDescent="0.2">
      <c r="A3079" t="s">
        <v>5943</v>
      </c>
      <c r="B3079" t="s">
        <v>2789</v>
      </c>
      <c r="C3079" t="s">
        <v>5926</v>
      </c>
      <c r="D3079" t="s">
        <v>2793</v>
      </c>
      <c r="E3079">
        <v>61.9</v>
      </c>
    </row>
    <row r="3080" spans="1:5" x14ac:dyDescent="0.2">
      <c r="A3080" t="s">
        <v>5944</v>
      </c>
      <c r="B3080" t="s">
        <v>2838</v>
      </c>
      <c r="C3080" t="s">
        <v>5926</v>
      </c>
      <c r="D3080" t="s">
        <v>2793</v>
      </c>
      <c r="E3080">
        <v>64.7</v>
      </c>
    </row>
    <row r="3081" spans="1:5" x14ac:dyDescent="0.2">
      <c r="A3081" t="s">
        <v>5945</v>
      </c>
      <c r="B3081" t="s">
        <v>2840</v>
      </c>
      <c r="C3081" t="s">
        <v>5926</v>
      </c>
      <c r="D3081" t="s">
        <v>2793</v>
      </c>
      <c r="E3081">
        <v>38.700000000000003</v>
      </c>
    </row>
    <row r="3082" spans="1:5" x14ac:dyDescent="0.2">
      <c r="A3082" t="s">
        <v>7233</v>
      </c>
      <c r="B3082" t="s">
        <v>2780</v>
      </c>
      <c r="C3082" t="s">
        <v>5926</v>
      </c>
      <c r="D3082" t="s">
        <v>2791</v>
      </c>
      <c r="E3082">
        <v>71.766666666666666</v>
      </c>
    </row>
    <row r="3083" spans="1:5" x14ac:dyDescent="0.2">
      <c r="A3083" t="s">
        <v>7234</v>
      </c>
      <c r="B3083" t="s">
        <v>2794</v>
      </c>
      <c r="C3083" t="s">
        <v>5926</v>
      </c>
      <c r="D3083" t="s">
        <v>2791</v>
      </c>
      <c r="E3083">
        <v>75.561147117111275</v>
      </c>
    </row>
    <row r="3084" spans="1:5" x14ac:dyDescent="0.2">
      <c r="A3084" t="s">
        <v>7235</v>
      </c>
      <c r="B3084" t="s">
        <v>2785</v>
      </c>
      <c r="C3084" t="s">
        <v>5926</v>
      </c>
      <c r="D3084" t="s">
        <v>2791</v>
      </c>
      <c r="E3084">
        <v>76</v>
      </c>
    </row>
    <row r="3085" spans="1:5" x14ac:dyDescent="0.2">
      <c r="A3085" t="s">
        <v>7236</v>
      </c>
      <c r="B3085" t="s">
        <v>2811</v>
      </c>
      <c r="C3085" t="s">
        <v>5926</v>
      </c>
      <c r="D3085" t="s">
        <v>2791</v>
      </c>
      <c r="E3085" t="s">
        <v>2823</v>
      </c>
    </row>
    <row r="3086" spans="1:5" x14ac:dyDescent="0.2">
      <c r="A3086" t="s">
        <v>7237</v>
      </c>
      <c r="B3086" t="s">
        <v>2788</v>
      </c>
      <c r="C3086" t="s">
        <v>5926</v>
      </c>
      <c r="D3086" t="s">
        <v>2791</v>
      </c>
      <c r="E3086">
        <v>76.3</v>
      </c>
    </row>
    <row r="3087" spans="1:5" x14ac:dyDescent="0.2">
      <c r="A3087" t="s">
        <v>7238</v>
      </c>
      <c r="B3087" t="s">
        <v>2814</v>
      </c>
      <c r="C3087" t="s">
        <v>5926</v>
      </c>
      <c r="D3087" t="s">
        <v>2791</v>
      </c>
      <c r="E3087" t="s">
        <v>2823</v>
      </c>
    </row>
    <row r="3088" spans="1:5" x14ac:dyDescent="0.2">
      <c r="A3088" t="s">
        <v>7239</v>
      </c>
      <c r="B3088" t="s">
        <v>2816</v>
      </c>
      <c r="C3088" t="s">
        <v>5926</v>
      </c>
      <c r="D3088" t="s">
        <v>2791</v>
      </c>
      <c r="E3088">
        <v>85.8</v>
      </c>
    </row>
    <row r="3089" spans="1:5" x14ac:dyDescent="0.2">
      <c r="A3089" t="s">
        <v>7240</v>
      </c>
      <c r="B3089" t="s">
        <v>2818</v>
      </c>
      <c r="C3089" t="s">
        <v>5926</v>
      </c>
      <c r="D3089" t="s">
        <v>2791</v>
      </c>
      <c r="E3089">
        <v>85.7</v>
      </c>
    </row>
    <row r="3090" spans="1:5" x14ac:dyDescent="0.2">
      <c r="A3090" t="s">
        <v>7241</v>
      </c>
      <c r="B3090" t="s">
        <v>2820</v>
      </c>
      <c r="C3090" t="s">
        <v>5926</v>
      </c>
      <c r="D3090" t="s">
        <v>2791</v>
      </c>
      <c r="E3090">
        <v>82</v>
      </c>
    </row>
    <row r="3091" spans="1:5" x14ac:dyDescent="0.2">
      <c r="A3091" t="s">
        <v>7242</v>
      </c>
      <c r="B3091" t="s">
        <v>2822</v>
      </c>
      <c r="C3091" t="s">
        <v>5926</v>
      </c>
      <c r="D3091" t="s">
        <v>2791</v>
      </c>
      <c r="E3091" t="s">
        <v>2823</v>
      </c>
    </row>
    <row r="3092" spans="1:5" x14ac:dyDescent="0.2">
      <c r="A3092" t="s">
        <v>7243</v>
      </c>
      <c r="B3092" t="s">
        <v>2825</v>
      </c>
      <c r="C3092" t="s">
        <v>5926</v>
      </c>
      <c r="D3092" t="s">
        <v>2791</v>
      </c>
      <c r="E3092">
        <v>71.400000000000006</v>
      </c>
    </row>
    <row r="3093" spans="1:5" x14ac:dyDescent="0.2">
      <c r="A3093" t="s">
        <v>7244</v>
      </c>
      <c r="B3093" t="s">
        <v>2786</v>
      </c>
      <c r="C3093" t="s">
        <v>5926</v>
      </c>
      <c r="D3093" t="s">
        <v>2791</v>
      </c>
      <c r="E3093">
        <v>72.8</v>
      </c>
    </row>
    <row r="3094" spans="1:5" x14ac:dyDescent="0.2">
      <c r="A3094" t="s">
        <v>7245</v>
      </c>
      <c r="B3094" t="s">
        <v>2787</v>
      </c>
      <c r="C3094" t="s">
        <v>5926</v>
      </c>
      <c r="D3094" t="s">
        <v>2791</v>
      </c>
      <c r="E3094">
        <v>83.7</v>
      </c>
    </row>
    <row r="3095" spans="1:5" x14ac:dyDescent="0.2">
      <c r="A3095" t="s">
        <v>7246</v>
      </c>
      <c r="B3095" t="s">
        <v>2829</v>
      </c>
      <c r="C3095" t="s">
        <v>5926</v>
      </c>
      <c r="D3095" t="s">
        <v>2791</v>
      </c>
      <c r="E3095">
        <v>41.8</v>
      </c>
    </row>
    <row r="3096" spans="1:5" x14ac:dyDescent="0.2">
      <c r="A3096" t="s">
        <v>7247</v>
      </c>
      <c r="B3096" t="s">
        <v>2831</v>
      </c>
      <c r="C3096" t="s">
        <v>5926</v>
      </c>
      <c r="D3096" t="s">
        <v>2791</v>
      </c>
      <c r="E3096">
        <v>62.7</v>
      </c>
    </row>
    <row r="3097" spans="1:5" x14ac:dyDescent="0.2">
      <c r="A3097" t="s">
        <v>7248</v>
      </c>
      <c r="B3097" t="s">
        <v>2833</v>
      </c>
      <c r="C3097" t="s">
        <v>5926</v>
      </c>
      <c r="D3097" t="s">
        <v>2791</v>
      </c>
      <c r="E3097" t="s">
        <v>2823</v>
      </c>
    </row>
    <row r="3098" spans="1:5" x14ac:dyDescent="0.2">
      <c r="A3098" t="s">
        <v>7249</v>
      </c>
      <c r="B3098" t="s">
        <v>2835</v>
      </c>
      <c r="C3098" t="s">
        <v>5926</v>
      </c>
      <c r="D3098" t="s">
        <v>2791</v>
      </c>
      <c r="E3098">
        <v>90.1</v>
      </c>
    </row>
    <row r="3099" spans="1:5" x14ac:dyDescent="0.2">
      <c r="A3099" t="s">
        <v>10361</v>
      </c>
      <c r="B3099" t="s">
        <v>2789</v>
      </c>
      <c r="C3099" t="s">
        <v>5926</v>
      </c>
      <c r="D3099" t="s">
        <v>2791</v>
      </c>
      <c r="E3099">
        <v>68.900000000000006</v>
      </c>
    </row>
    <row r="3100" spans="1:5" x14ac:dyDescent="0.2">
      <c r="A3100" t="s">
        <v>10362</v>
      </c>
      <c r="B3100" t="s">
        <v>2838</v>
      </c>
      <c r="C3100" t="s">
        <v>5926</v>
      </c>
      <c r="D3100" t="s">
        <v>2791</v>
      </c>
      <c r="E3100">
        <v>76.2</v>
      </c>
    </row>
    <row r="3101" spans="1:5" x14ac:dyDescent="0.2">
      <c r="A3101" t="s">
        <v>10363</v>
      </c>
      <c r="B3101" t="s">
        <v>2840</v>
      </c>
      <c r="C3101" t="s">
        <v>5926</v>
      </c>
      <c r="D3101" t="s">
        <v>2791</v>
      </c>
      <c r="E3101">
        <v>80.900000000000006</v>
      </c>
    </row>
    <row r="3102" spans="1:5" x14ac:dyDescent="0.2">
      <c r="A3102" t="s">
        <v>4569</v>
      </c>
      <c r="B3102" t="s">
        <v>2780</v>
      </c>
      <c r="C3102" t="s">
        <v>5926</v>
      </c>
      <c r="D3102" t="s">
        <v>2792</v>
      </c>
      <c r="E3102">
        <v>74.2</v>
      </c>
    </row>
    <row r="3103" spans="1:5" x14ac:dyDescent="0.2">
      <c r="A3103" t="s">
        <v>4570</v>
      </c>
      <c r="B3103" t="s">
        <v>2794</v>
      </c>
      <c r="C3103" t="s">
        <v>5926</v>
      </c>
      <c r="D3103" t="s">
        <v>2792</v>
      </c>
      <c r="E3103">
        <v>73.881522986369589</v>
      </c>
    </row>
    <row r="3104" spans="1:5" x14ac:dyDescent="0.2">
      <c r="A3104" t="s">
        <v>4571</v>
      </c>
      <c r="B3104" t="s">
        <v>2785</v>
      </c>
      <c r="C3104" t="s">
        <v>5926</v>
      </c>
      <c r="D3104" t="s">
        <v>2792</v>
      </c>
      <c r="E3104">
        <v>89.1</v>
      </c>
    </row>
    <row r="3105" spans="1:5" x14ac:dyDescent="0.2">
      <c r="A3105" t="s">
        <v>4572</v>
      </c>
      <c r="B3105" t="s">
        <v>2811</v>
      </c>
      <c r="C3105" t="s">
        <v>5926</v>
      </c>
      <c r="D3105" t="s">
        <v>2792</v>
      </c>
      <c r="E3105">
        <v>32.799999999999997</v>
      </c>
    </row>
    <row r="3106" spans="1:5" x14ac:dyDescent="0.2">
      <c r="A3106" t="s">
        <v>4573</v>
      </c>
      <c r="B3106" t="s">
        <v>2788</v>
      </c>
      <c r="C3106" t="s">
        <v>5926</v>
      </c>
      <c r="D3106" t="s">
        <v>2792</v>
      </c>
      <c r="E3106">
        <v>89.2</v>
      </c>
    </row>
    <row r="3107" spans="1:5" x14ac:dyDescent="0.2">
      <c r="A3107" t="s">
        <v>4574</v>
      </c>
      <c r="B3107" t="s">
        <v>2814</v>
      </c>
      <c r="C3107" t="s">
        <v>5926</v>
      </c>
      <c r="D3107" t="s">
        <v>2792</v>
      </c>
      <c r="E3107">
        <v>49</v>
      </c>
    </row>
    <row r="3108" spans="1:5" x14ac:dyDescent="0.2">
      <c r="A3108" t="s">
        <v>4575</v>
      </c>
      <c r="B3108" t="s">
        <v>2816</v>
      </c>
      <c r="C3108" t="s">
        <v>5926</v>
      </c>
      <c r="D3108" t="s">
        <v>2792</v>
      </c>
      <c r="E3108">
        <v>55.4</v>
      </c>
    </row>
    <row r="3109" spans="1:5" x14ac:dyDescent="0.2">
      <c r="A3109" t="s">
        <v>4576</v>
      </c>
      <c r="B3109" t="s">
        <v>2818</v>
      </c>
      <c r="C3109" t="s">
        <v>5926</v>
      </c>
      <c r="D3109" t="s">
        <v>2792</v>
      </c>
      <c r="E3109">
        <v>89.5</v>
      </c>
    </row>
    <row r="3110" spans="1:5" x14ac:dyDescent="0.2">
      <c r="A3110" t="s">
        <v>4577</v>
      </c>
      <c r="B3110" t="s">
        <v>2820</v>
      </c>
      <c r="C3110" t="s">
        <v>5926</v>
      </c>
      <c r="D3110" t="s">
        <v>2792</v>
      </c>
      <c r="E3110">
        <v>57.6</v>
      </c>
    </row>
    <row r="3111" spans="1:5" x14ac:dyDescent="0.2">
      <c r="A3111" t="s">
        <v>4578</v>
      </c>
      <c r="B3111" t="s">
        <v>2822</v>
      </c>
      <c r="C3111" t="s">
        <v>5926</v>
      </c>
      <c r="D3111" t="s">
        <v>2792</v>
      </c>
      <c r="E3111" t="s">
        <v>2823</v>
      </c>
    </row>
    <row r="3112" spans="1:5" x14ac:dyDescent="0.2">
      <c r="A3112" t="s">
        <v>4579</v>
      </c>
      <c r="B3112" t="s">
        <v>2825</v>
      </c>
      <c r="C3112" t="s">
        <v>5926</v>
      </c>
      <c r="D3112" t="s">
        <v>2792</v>
      </c>
      <c r="E3112">
        <v>74.599999999999994</v>
      </c>
    </row>
    <row r="3113" spans="1:5" x14ac:dyDescent="0.2">
      <c r="A3113" t="s">
        <v>4580</v>
      </c>
      <c r="B3113" t="s">
        <v>2786</v>
      </c>
      <c r="C3113" t="s">
        <v>5926</v>
      </c>
      <c r="D3113" t="s">
        <v>2792</v>
      </c>
      <c r="E3113">
        <v>81.599999999999994</v>
      </c>
    </row>
    <row r="3114" spans="1:5" x14ac:dyDescent="0.2">
      <c r="A3114" t="s">
        <v>4581</v>
      </c>
      <c r="B3114" t="s">
        <v>2787</v>
      </c>
      <c r="C3114" t="s">
        <v>5926</v>
      </c>
      <c r="D3114" t="s">
        <v>2792</v>
      </c>
      <c r="E3114">
        <v>79.3</v>
      </c>
    </row>
    <row r="3115" spans="1:5" x14ac:dyDescent="0.2">
      <c r="A3115" t="s">
        <v>4582</v>
      </c>
      <c r="B3115" t="s">
        <v>2829</v>
      </c>
      <c r="C3115" t="s">
        <v>5926</v>
      </c>
      <c r="D3115" t="s">
        <v>2792</v>
      </c>
      <c r="E3115">
        <v>54.4</v>
      </c>
    </row>
    <row r="3116" spans="1:5" x14ac:dyDescent="0.2">
      <c r="A3116" t="s">
        <v>4583</v>
      </c>
      <c r="B3116" t="s">
        <v>2831</v>
      </c>
      <c r="C3116" t="s">
        <v>5926</v>
      </c>
      <c r="D3116" t="s">
        <v>2792</v>
      </c>
      <c r="E3116">
        <v>61.4</v>
      </c>
    </row>
    <row r="3117" spans="1:5" x14ac:dyDescent="0.2">
      <c r="A3117" t="s">
        <v>4584</v>
      </c>
      <c r="B3117" t="s">
        <v>2833</v>
      </c>
      <c r="C3117" t="s">
        <v>5926</v>
      </c>
      <c r="D3117" t="s">
        <v>2792</v>
      </c>
      <c r="E3117">
        <v>69.2</v>
      </c>
    </row>
    <row r="3118" spans="1:5" x14ac:dyDescent="0.2">
      <c r="A3118" t="s">
        <v>4585</v>
      </c>
      <c r="B3118" t="s">
        <v>2835</v>
      </c>
      <c r="C3118" t="s">
        <v>5926</v>
      </c>
      <c r="D3118" t="s">
        <v>2792</v>
      </c>
      <c r="E3118">
        <v>86.5</v>
      </c>
    </row>
    <row r="3119" spans="1:5" x14ac:dyDescent="0.2">
      <c r="A3119" t="s">
        <v>4586</v>
      </c>
      <c r="B3119" t="s">
        <v>2789</v>
      </c>
      <c r="C3119" t="s">
        <v>5926</v>
      </c>
      <c r="D3119" t="s">
        <v>2792</v>
      </c>
      <c r="E3119">
        <v>86.6</v>
      </c>
    </row>
    <row r="3120" spans="1:5" x14ac:dyDescent="0.2">
      <c r="A3120" t="s">
        <v>4587</v>
      </c>
      <c r="B3120" t="s">
        <v>2838</v>
      </c>
      <c r="C3120" t="s">
        <v>5926</v>
      </c>
      <c r="D3120" t="s">
        <v>2792</v>
      </c>
      <c r="E3120">
        <v>87.7</v>
      </c>
    </row>
    <row r="3121" spans="1:5" x14ac:dyDescent="0.2">
      <c r="A3121" t="s">
        <v>4588</v>
      </c>
      <c r="B3121" t="s">
        <v>2840</v>
      </c>
      <c r="C3121" t="s">
        <v>5926</v>
      </c>
      <c r="D3121" t="s">
        <v>2792</v>
      </c>
      <c r="E3121">
        <v>78.599999999999994</v>
      </c>
    </row>
    <row r="3122" spans="1:5" x14ac:dyDescent="0.2">
      <c r="A3122" t="s">
        <v>2929</v>
      </c>
      <c r="B3122" t="s">
        <v>2780</v>
      </c>
      <c r="C3122" t="s">
        <v>2807</v>
      </c>
      <c r="D3122" t="s">
        <v>2930</v>
      </c>
      <c r="E3122">
        <v>78.666666666666671</v>
      </c>
    </row>
    <row r="3123" spans="1:5" x14ac:dyDescent="0.2">
      <c r="A3123" t="s">
        <v>2931</v>
      </c>
      <c r="B3123" t="s">
        <v>2794</v>
      </c>
      <c r="C3123" t="s">
        <v>2807</v>
      </c>
      <c r="D3123" t="s">
        <v>2930</v>
      </c>
      <c r="E3123">
        <v>90</v>
      </c>
    </row>
    <row r="3124" spans="1:5" x14ac:dyDescent="0.2">
      <c r="A3124" t="s">
        <v>2932</v>
      </c>
      <c r="B3124" t="s">
        <v>2785</v>
      </c>
      <c r="C3124" t="s">
        <v>2807</v>
      </c>
      <c r="D3124" t="s">
        <v>2930</v>
      </c>
      <c r="E3124">
        <v>96.7</v>
      </c>
    </row>
    <row r="3125" spans="1:5" x14ac:dyDescent="0.2">
      <c r="A3125" t="s">
        <v>2933</v>
      </c>
      <c r="B3125" t="s">
        <v>2811</v>
      </c>
      <c r="C3125" t="s">
        <v>2807</v>
      </c>
      <c r="D3125" t="s">
        <v>2930</v>
      </c>
      <c r="E3125">
        <v>100</v>
      </c>
    </row>
    <row r="3126" spans="1:5" x14ac:dyDescent="0.2">
      <c r="A3126" t="s">
        <v>2934</v>
      </c>
      <c r="B3126" t="s">
        <v>2788</v>
      </c>
      <c r="C3126" t="s">
        <v>2807</v>
      </c>
      <c r="D3126" t="s">
        <v>2930</v>
      </c>
      <c r="E3126">
        <v>100</v>
      </c>
    </row>
    <row r="3127" spans="1:5" x14ac:dyDescent="0.2">
      <c r="A3127" t="s">
        <v>2935</v>
      </c>
      <c r="B3127" t="s">
        <v>2814</v>
      </c>
      <c r="C3127" t="s">
        <v>2807</v>
      </c>
      <c r="D3127" t="s">
        <v>2930</v>
      </c>
      <c r="E3127">
        <v>90</v>
      </c>
    </row>
    <row r="3128" spans="1:5" x14ac:dyDescent="0.2">
      <c r="A3128" t="s">
        <v>2936</v>
      </c>
      <c r="B3128" t="s">
        <v>2816</v>
      </c>
      <c r="C3128" t="s">
        <v>2807</v>
      </c>
      <c r="D3128" t="s">
        <v>2930</v>
      </c>
      <c r="E3128">
        <v>100</v>
      </c>
    </row>
    <row r="3129" spans="1:5" x14ac:dyDescent="0.2">
      <c r="A3129" t="s">
        <v>2937</v>
      </c>
      <c r="B3129" t="s">
        <v>2818</v>
      </c>
      <c r="C3129" t="s">
        <v>2807</v>
      </c>
      <c r="D3129" t="s">
        <v>2930</v>
      </c>
      <c r="E3129">
        <v>100</v>
      </c>
    </row>
    <row r="3130" spans="1:5" x14ac:dyDescent="0.2">
      <c r="A3130" t="s">
        <v>2938</v>
      </c>
      <c r="B3130" t="s">
        <v>2820</v>
      </c>
      <c r="C3130" t="s">
        <v>2807</v>
      </c>
      <c r="D3130" t="s">
        <v>2930</v>
      </c>
      <c r="E3130">
        <v>96.7</v>
      </c>
    </row>
    <row r="3131" spans="1:5" x14ac:dyDescent="0.2">
      <c r="A3131" t="s">
        <v>2939</v>
      </c>
      <c r="B3131" t="s">
        <v>2822</v>
      </c>
      <c r="C3131" t="s">
        <v>2807</v>
      </c>
      <c r="D3131" t="s">
        <v>2930</v>
      </c>
    </row>
    <row r="3132" spans="1:5" x14ac:dyDescent="0.2">
      <c r="A3132" t="s">
        <v>2940</v>
      </c>
      <c r="B3132" t="s">
        <v>2825</v>
      </c>
      <c r="C3132" t="s">
        <v>2807</v>
      </c>
      <c r="D3132" t="s">
        <v>2930</v>
      </c>
      <c r="E3132">
        <v>100</v>
      </c>
    </row>
    <row r="3133" spans="1:5" x14ac:dyDescent="0.2">
      <c r="A3133" t="s">
        <v>2941</v>
      </c>
      <c r="B3133" t="s">
        <v>2786</v>
      </c>
      <c r="C3133" t="s">
        <v>2807</v>
      </c>
      <c r="D3133" t="s">
        <v>2930</v>
      </c>
      <c r="E3133">
        <v>96.7</v>
      </c>
    </row>
    <row r="3134" spans="1:5" x14ac:dyDescent="0.2">
      <c r="A3134" t="s">
        <v>2942</v>
      </c>
      <c r="B3134" t="s">
        <v>2787</v>
      </c>
      <c r="C3134" t="s">
        <v>2807</v>
      </c>
      <c r="D3134" t="s">
        <v>2930</v>
      </c>
      <c r="E3134">
        <v>92.4</v>
      </c>
    </row>
    <row r="3135" spans="1:5" x14ac:dyDescent="0.2">
      <c r="A3135" t="s">
        <v>2943</v>
      </c>
      <c r="B3135" t="s">
        <v>2829</v>
      </c>
      <c r="C3135" t="s">
        <v>2807</v>
      </c>
      <c r="D3135" t="s">
        <v>2930</v>
      </c>
      <c r="E3135">
        <v>61.9</v>
      </c>
    </row>
    <row r="3136" spans="1:5" x14ac:dyDescent="0.2">
      <c r="A3136" t="s">
        <v>2944</v>
      </c>
      <c r="B3136" t="s">
        <v>2831</v>
      </c>
      <c r="C3136" t="s">
        <v>2807</v>
      </c>
      <c r="D3136" t="s">
        <v>2930</v>
      </c>
      <c r="E3136">
        <v>90</v>
      </c>
    </row>
    <row r="3137" spans="1:5" x14ac:dyDescent="0.2">
      <c r="A3137" t="s">
        <v>2945</v>
      </c>
      <c r="B3137" t="s">
        <v>2833</v>
      </c>
      <c r="C3137" t="s">
        <v>2807</v>
      </c>
      <c r="D3137" t="s">
        <v>2930</v>
      </c>
      <c r="E3137">
        <v>72.2</v>
      </c>
    </row>
    <row r="3138" spans="1:5" x14ac:dyDescent="0.2">
      <c r="A3138" t="s">
        <v>2946</v>
      </c>
      <c r="B3138" t="s">
        <v>2835</v>
      </c>
      <c r="C3138" t="s">
        <v>2807</v>
      </c>
      <c r="D3138" t="s">
        <v>2930</v>
      </c>
      <c r="E3138">
        <v>93.3</v>
      </c>
    </row>
    <row r="3139" spans="1:5" x14ac:dyDescent="0.2">
      <c r="A3139" t="s">
        <v>2947</v>
      </c>
      <c r="B3139" t="s">
        <v>2789</v>
      </c>
      <c r="C3139" t="s">
        <v>2807</v>
      </c>
      <c r="D3139" t="s">
        <v>2930</v>
      </c>
      <c r="E3139">
        <v>90</v>
      </c>
    </row>
    <row r="3140" spans="1:5" x14ac:dyDescent="0.2">
      <c r="A3140" t="s">
        <v>2948</v>
      </c>
      <c r="B3140" t="s">
        <v>2838</v>
      </c>
      <c r="C3140" t="s">
        <v>2807</v>
      </c>
      <c r="D3140" t="s">
        <v>2930</v>
      </c>
      <c r="E3140">
        <v>51</v>
      </c>
    </row>
    <row r="3141" spans="1:5" x14ac:dyDescent="0.2">
      <c r="A3141" t="s">
        <v>2949</v>
      </c>
      <c r="B3141" t="s">
        <v>2840</v>
      </c>
      <c r="C3141" t="s">
        <v>2807</v>
      </c>
      <c r="D3141" t="s">
        <v>2930</v>
      </c>
      <c r="E3141">
        <v>56.7</v>
      </c>
    </row>
    <row r="3142" spans="1:5" x14ac:dyDescent="0.2">
      <c r="A3142" t="s">
        <v>2950</v>
      </c>
      <c r="B3142" t="s">
        <v>2780</v>
      </c>
      <c r="C3142" t="s">
        <v>2842</v>
      </c>
      <c r="D3142" t="s">
        <v>2930</v>
      </c>
      <c r="E3142">
        <v>43.1</v>
      </c>
    </row>
    <row r="3143" spans="1:5" x14ac:dyDescent="0.2">
      <c r="A3143" t="s">
        <v>2951</v>
      </c>
      <c r="B3143" t="s">
        <v>2794</v>
      </c>
      <c r="C3143" t="s">
        <v>2842</v>
      </c>
      <c r="D3143" t="s">
        <v>2930</v>
      </c>
      <c r="E3143">
        <v>55.660579514824803</v>
      </c>
    </row>
    <row r="3144" spans="1:5" x14ac:dyDescent="0.2">
      <c r="A3144" t="s">
        <v>2952</v>
      </c>
      <c r="B3144" t="s">
        <v>2785</v>
      </c>
      <c r="C3144" t="s">
        <v>2842</v>
      </c>
      <c r="D3144" t="s">
        <v>2930</v>
      </c>
      <c r="E3144">
        <v>58.7</v>
      </c>
    </row>
    <row r="3145" spans="1:5" x14ac:dyDescent="0.2">
      <c r="A3145" t="s">
        <v>2953</v>
      </c>
      <c r="B3145" t="s">
        <v>2811</v>
      </c>
      <c r="C3145" t="s">
        <v>2842</v>
      </c>
      <c r="D3145" t="s">
        <v>2930</v>
      </c>
      <c r="E3145">
        <v>75</v>
      </c>
    </row>
    <row r="3146" spans="1:5" x14ac:dyDescent="0.2">
      <c r="A3146" t="s">
        <v>2954</v>
      </c>
      <c r="B3146" t="s">
        <v>2788</v>
      </c>
      <c r="C3146" t="s">
        <v>2842</v>
      </c>
      <c r="D3146" t="s">
        <v>2930</v>
      </c>
      <c r="E3146">
        <v>67.2</v>
      </c>
    </row>
    <row r="3147" spans="1:5" x14ac:dyDescent="0.2">
      <c r="A3147" t="s">
        <v>2955</v>
      </c>
      <c r="B3147" t="s">
        <v>2814</v>
      </c>
      <c r="C3147" t="s">
        <v>2842</v>
      </c>
      <c r="D3147" t="s">
        <v>2930</v>
      </c>
      <c r="E3147">
        <v>50</v>
      </c>
    </row>
    <row r="3148" spans="1:5" x14ac:dyDescent="0.2">
      <c r="A3148" t="s">
        <v>2956</v>
      </c>
      <c r="B3148" t="s">
        <v>2816</v>
      </c>
      <c r="C3148" t="s">
        <v>2842</v>
      </c>
      <c r="D3148" t="s">
        <v>2930</v>
      </c>
      <c r="E3148">
        <v>75.8</v>
      </c>
    </row>
    <row r="3149" spans="1:5" x14ac:dyDescent="0.2">
      <c r="A3149" t="s">
        <v>2957</v>
      </c>
      <c r="B3149" t="s">
        <v>2818</v>
      </c>
      <c r="C3149" t="s">
        <v>2842</v>
      </c>
      <c r="D3149" t="s">
        <v>2930</v>
      </c>
      <c r="E3149">
        <v>68.7</v>
      </c>
    </row>
    <row r="3150" spans="1:5" x14ac:dyDescent="0.2">
      <c r="A3150" t="s">
        <v>2958</v>
      </c>
      <c r="B3150" t="s">
        <v>2820</v>
      </c>
      <c r="C3150" t="s">
        <v>2842</v>
      </c>
      <c r="D3150" t="s">
        <v>2930</v>
      </c>
      <c r="E3150">
        <v>68.5</v>
      </c>
    </row>
    <row r="3151" spans="1:5" x14ac:dyDescent="0.2">
      <c r="A3151" t="s">
        <v>2959</v>
      </c>
      <c r="B3151" t="s">
        <v>2822</v>
      </c>
      <c r="C3151" t="s">
        <v>2842</v>
      </c>
      <c r="D3151" t="s">
        <v>2930</v>
      </c>
    </row>
    <row r="3152" spans="1:5" x14ac:dyDescent="0.2">
      <c r="A3152" t="s">
        <v>2960</v>
      </c>
      <c r="B3152" t="s">
        <v>2825</v>
      </c>
      <c r="C3152" t="s">
        <v>2842</v>
      </c>
      <c r="D3152" t="s">
        <v>2930</v>
      </c>
      <c r="E3152">
        <v>72.3</v>
      </c>
    </row>
    <row r="3153" spans="1:5" x14ac:dyDescent="0.2">
      <c r="A3153" t="s">
        <v>2961</v>
      </c>
      <c r="B3153" t="s">
        <v>2786</v>
      </c>
      <c r="C3153" t="s">
        <v>2842</v>
      </c>
      <c r="D3153" t="s">
        <v>2930</v>
      </c>
      <c r="E3153">
        <v>63.8</v>
      </c>
    </row>
    <row r="3154" spans="1:5" x14ac:dyDescent="0.2">
      <c r="A3154" t="s">
        <v>2962</v>
      </c>
      <c r="B3154" t="s">
        <v>2787</v>
      </c>
      <c r="C3154" t="s">
        <v>2842</v>
      </c>
      <c r="D3154" t="s">
        <v>2930</v>
      </c>
      <c r="E3154">
        <v>48.6</v>
      </c>
    </row>
    <row r="3155" spans="1:5" x14ac:dyDescent="0.2">
      <c r="A3155" t="s">
        <v>2963</v>
      </c>
      <c r="B3155" t="s">
        <v>2829</v>
      </c>
      <c r="C3155" t="s">
        <v>2842</v>
      </c>
      <c r="D3155" t="s">
        <v>2930</v>
      </c>
      <c r="E3155">
        <v>32.799999999999997</v>
      </c>
    </row>
    <row r="3156" spans="1:5" x14ac:dyDescent="0.2">
      <c r="A3156" t="s">
        <v>2964</v>
      </c>
      <c r="B3156" t="s">
        <v>2831</v>
      </c>
      <c r="C3156" t="s">
        <v>2842</v>
      </c>
      <c r="D3156" t="s">
        <v>2930</v>
      </c>
      <c r="E3156">
        <v>54</v>
      </c>
    </row>
    <row r="3157" spans="1:5" x14ac:dyDescent="0.2">
      <c r="A3157" t="s">
        <v>2965</v>
      </c>
      <c r="B3157" t="s">
        <v>2833</v>
      </c>
      <c r="C3157" t="s">
        <v>2842</v>
      </c>
      <c r="D3157" t="s">
        <v>2930</v>
      </c>
      <c r="E3157">
        <v>33.299999999999997</v>
      </c>
    </row>
    <row r="3158" spans="1:5" x14ac:dyDescent="0.2">
      <c r="A3158" t="s">
        <v>2966</v>
      </c>
      <c r="B3158" t="s">
        <v>2835</v>
      </c>
      <c r="C3158" t="s">
        <v>2842</v>
      </c>
      <c r="D3158" t="s">
        <v>2930</v>
      </c>
      <c r="E3158">
        <v>55.8</v>
      </c>
    </row>
    <row r="3159" spans="1:5" x14ac:dyDescent="0.2">
      <c r="A3159" t="s">
        <v>2967</v>
      </c>
      <c r="B3159" t="s">
        <v>2789</v>
      </c>
      <c r="C3159" t="s">
        <v>2842</v>
      </c>
      <c r="D3159" t="s">
        <v>2930</v>
      </c>
      <c r="E3159">
        <v>51.1</v>
      </c>
    </row>
    <row r="3160" spans="1:5" x14ac:dyDescent="0.2">
      <c r="A3160" t="s">
        <v>2968</v>
      </c>
      <c r="B3160" t="s">
        <v>2838</v>
      </c>
      <c r="C3160" t="s">
        <v>2842</v>
      </c>
      <c r="D3160" t="s">
        <v>2930</v>
      </c>
      <c r="E3160">
        <v>31.4</v>
      </c>
    </row>
    <row r="3161" spans="1:5" x14ac:dyDescent="0.2">
      <c r="A3161" t="s">
        <v>2969</v>
      </c>
      <c r="B3161" t="s">
        <v>2840</v>
      </c>
      <c r="C3161" t="s">
        <v>2842</v>
      </c>
      <c r="D3161" t="s">
        <v>2930</v>
      </c>
      <c r="E3161">
        <v>30.1</v>
      </c>
    </row>
    <row r="3162" spans="1:5" x14ac:dyDescent="0.2">
      <c r="A3162" t="s">
        <v>2970</v>
      </c>
      <c r="B3162" t="s">
        <v>2780</v>
      </c>
      <c r="C3162" t="s">
        <v>2863</v>
      </c>
      <c r="D3162" t="s">
        <v>2930</v>
      </c>
      <c r="E3162">
        <v>87.1</v>
      </c>
    </row>
    <row r="3163" spans="1:5" x14ac:dyDescent="0.2">
      <c r="A3163" t="s">
        <v>2971</v>
      </c>
      <c r="B3163" t="s">
        <v>2794</v>
      </c>
      <c r="C3163" t="s">
        <v>2863</v>
      </c>
      <c r="D3163" t="s">
        <v>2930</v>
      </c>
      <c r="E3163">
        <v>91.191374663072793</v>
      </c>
    </row>
    <row r="3164" spans="1:5" x14ac:dyDescent="0.2">
      <c r="A3164" t="s">
        <v>2972</v>
      </c>
      <c r="B3164" t="s">
        <v>2785</v>
      </c>
      <c r="C3164" t="s">
        <v>2863</v>
      </c>
      <c r="D3164" t="s">
        <v>2930</v>
      </c>
      <c r="E3164">
        <v>93.5</v>
      </c>
    </row>
    <row r="3165" spans="1:5" x14ac:dyDescent="0.2">
      <c r="A3165" t="s">
        <v>2973</v>
      </c>
      <c r="B3165" t="s">
        <v>2811</v>
      </c>
      <c r="C3165" t="s">
        <v>2863</v>
      </c>
      <c r="D3165" t="s">
        <v>2930</v>
      </c>
      <c r="E3165">
        <v>96.7</v>
      </c>
    </row>
    <row r="3166" spans="1:5" x14ac:dyDescent="0.2">
      <c r="A3166" t="s">
        <v>2974</v>
      </c>
      <c r="B3166" t="s">
        <v>2788</v>
      </c>
      <c r="C3166" t="s">
        <v>2863</v>
      </c>
      <c r="D3166" t="s">
        <v>2930</v>
      </c>
      <c r="E3166">
        <v>96</v>
      </c>
    </row>
    <row r="3167" spans="1:5" x14ac:dyDescent="0.2">
      <c r="A3167" t="s">
        <v>2975</v>
      </c>
      <c r="B3167" t="s">
        <v>2814</v>
      </c>
      <c r="C3167" t="s">
        <v>2863</v>
      </c>
      <c r="D3167" t="s">
        <v>2930</v>
      </c>
      <c r="E3167">
        <v>92.9</v>
      </c>
    </row>
    <row r="3168" spans="1:5" x14ac:dyDescent="0.2">
      <c r="A3168" t="s">
        <v>2976</v>
      </c>
      <c r="B3168" t="s">
        <v>2816</v>
      </c>
      <c r="C3168" t="s">
        <v>2863</v>
      </c>
      <c r="D3168" t="s">
        <v>2930</v>
      </c>
      <c r="E3168">
        <v>95.2</v>
      </c>
    </row>
    <row r="3169" spans="1:5" x14ac:dyDescent="0.2">
      <c r="A3169" t="s">
        <v>2977</v>
      </c>
      <c r="B3169" t="s">
        <v>2818</v>
      </c>
      <c r="C3169" t="s">
        <v>2863</v>
      </c>
      <c r="D3169" t="s">
        <v>2930</v>
      </c>
      <c r="E3169">
        <v>95.2</v>
      </c>
    </row>
    <row r="3170" spans="1:5" x14ac:dyDescent="0.2">
      <c r="A3170" t="s">
        <v>2978</v>
      </c>
      <c r="B3170" t="s">
        <v>2820</v>
      </c>
      <c r="C3170" t="s">
        <v>2863</v>
      </c>
      <c r="D3170" t="s">
        <v>2930</v>
      </c>
      <c r="E3170">
        <v>92.8</v>
      </c>
    </row>
    <row r="3171" spans="1:5" x14ac:dyDescent="0.2">
      <c r="A3171" t="s">
        <v>2979</v>
      </c>
      <c r="B3171" t="s">
        <v>2822</v>
      </c>
      <c r="C3171" t="s">
        <v>2863</v>
      </c>
      <c r="D3171" t="s">
        <v>2930</v>
      </c>
    </row>
    <row r="3172" spans="1:5" x14ac:dyDescent="0.2">
      <c r="A3172" t="s">
        <v>2980</v>
      </c>
      <c r="B3172" t="s">
        <v>2825</v>
      </c>
      <c r="C3172" t="s">
        <v>2863</v>
      </c>
      <c r="D3172" t="s">
        <v>2930</v>
      </c>
      <c r="E3172">
        <v>97.7</v>
      </c>
    </row>
    <row r="3173" spans="1:5" x14ac:dyDescent="0.2">
      <c r="A3173" t="s">
        <v>2981</v>
      </c>
      <c r="B3173" t="s">
        <v>2786</v>
      </c>
      <c r="C3173" t="s">
        <v>2863</v>
      </c>
      <c r="D3173" t="s">
        <v>2930</v>
      </c>
      <c r="E3173">
        <v>92.8</v>
      </c>
    </row>
    <row r="3174" spans="1:5" x14ac:dyDescent="0.2">
      <c r="A3174" t="s">
        <v>2982</v>
      </c>
      <c r="B3174" t="s">
        <v>2787</v>
      </c>
      <c r="C3174" t="s">
        <v>2863</v>
      </c>
      <c r="D3174" t="s">
        <v>2930</v>
      </c>
      <c r="E3174">
        <v>98.1</v>
      </c>
    </row>
    <row r="3175" spans="1:5" x14ac:dyDescent="0.2">
      <c r="A3175" t="s">
        <v>2983</v>
      </c>
      <c r="B3175" t="s">
        <v>2829</v>
      </c>
      <c r="C3175" t="s">
        <v>2863</v>
      </c>
      <c r="D3175" t="s">
        <v>2930</v>
      </c>
      <c r="E3175">
        <v>81.3</v>
      </c>
    </row>
    <row r="3176" spans="1:5" x14ac:dyDescent="0.2">
      <c r="A3176" t="s">
        <v>2984</v>
      </c>
      <c r="B3176" t="s">
        <v>2831</v>
      </c>
      <c r="C3176" t="s">
        <v>2863</v>
      </c>
      <c r="D3176" t="s">
        <v>2930</v>
      </c>
      <c r="E3176">
        <v>89.7</v>
      </c>
    </row>
    <row r="3177" spans="1:5" x14ac:dyDescent="0.2">
      <c r="A3177" t="s">
        <v>2985</v>
      </c>
      <c r="B3177" t="s">
        <v>2833</v>
      </c>
      <c r="C3177" t="s">
        <v>2863</v>
      </c>
      <c r="D3177" t="s">
        <v>2930</v>
      </c>
      <c r="E3177">
        <v>90.5</v>
      </c>
    </row>
    <row r="3178" spans="1:5" x14ac:dyDescent="0.2">
      <c r="A3178" t="s">
        <v>2986</v>
      </c>
      <c r="B3178" t="s">
        <v>2835</v>
      </c>
      <c r="C3178" t="s">
        <v>2863</v>
      </c>
      <c r="D3178" t="s">
        <v>2930</v>
      </c>
      <c r="E3178">
        <v>93.5</v>
      </c>
    </row>
    <row r="3179" spans="1:5" x14ac:dyDescent="0.2">
      <c r="A3179" t="s">
        <v>2987</v>
      </c>
      <c r="B3179" t="s">
        <v>2789</v>
      </c>
      <c r="C3179" t="s">
        <v>2863</v>
      </c>
      <c r="D3179" t="s">
        <v>2930</v>
      </c>
      <c r="E3179">
        <v>92.4</v>
      </c>
    </row>
    <row r="3180" spans="1:5" x14ac:dyDescent="0.2">
      <c r="A3180" t="s">
        <v>2988</v>
      </c>
      <c r="B3180" t="s">
        <v>2838</v>
      </c>
      <c r="C3180" t="s">
        <v>2863</v>
      </c>
      <c r="D3180" t="s">
        <v>2930</v>
      </c>
      <c r="E3180">
        <v>65.7</v>
      </c>
    </row>
    <row r="3181" spans="1:5" x14ac:dyDescent="0.2">
      <c r="A3181" t="s">
        <v>2989</v>
      </c>
      <c r="B3181" t="s">
        <v>2840</v>
      </c>
      <c r="C3181" t="s">
        <v>2863</v>
      </c>
      <c r="D3181" t="s">
        <v>2930</v>
      </c>
      <c r="E3181">
        <v>77.7</v>
      </c>
    </row>
    <row r="3182" spans="1:5" x14ac:dyDescent="0.2">
      <c r="A3182" t="s">
        <v>2990</v>
      </c>
      <c r="B3182" t="s">
        <v>2780</v>
      </c>
      <c r="C3182" t="s">
        <v>1580</v>
      </c>
      <c r="D3182" t="s">
        <v>2930</v>
      </c>
      <c r="E3182">
        <v>5.486111111111111E-2</v>
      </c>
    </row>
    <row r="3183" spans="1:5" x14ac:dyDescent="0.2">
      <c r="A3183" t="s">
        <v>2991</v>
      </c>
      <c r="B3183" t="s">
        <v>2794</v>
      </c>
      <c r="C3183" t="s">
        <v>1580</v>
      </c>
      <c r="D3183" t="s">
        <v>2930</v>
      </c>
      <c r="E3183">
        <v>4.3663428421683144E-2</v>
      </c>
    </row>
    <row r="3184" spans="1:5" x14ac:dyDescent="0.2">
      <c r="A3184" t="s">
        <v>2992</v>
      </c>
      <c r="B3184" t="s">
        <v>2785</v>
      </c>
      <c r="C3184" t="s">
        <v>1580</v>
      </c>
      <c r="D3184" t="s">
        <v>2930</v>
      </c>
      <c r="E3184">
        <v>2.7777777777777776E-2</v>
      </c>
    </row>
    <row r="3185" spans="1:5" x14ac:dyDescent="0.2">
      <c r="A3185" t="s">
        <v>2993</v>
      </c>
      <c r="B3185" t="s">
        <v>2811</v>
      </c>
      <c r="C3185" t="s">
        <v>1580</v>
      </c>
      <c r="D3185" t="s">
        <v>2930</v>
      </c>
      <c r="E3185">
        <v>2.5000000000000001E-2</v>
      </c>
    </row>
    <row r="3186" spans="1:5" x14ac:dyDescent="0.2">
      <c r="A3186" t="s">
        <v>2994</v>
      </c>
      <c r="B3186" t="s">
        <v>2788</v>
      </c>
      <c r="C3186" t="s">
        <v>1580</v>
      </c>
      <c r="D3186" t="s">
        <v>2930</v>
      </c>
      <c r="E3186">
        <v>2.361111111111111E-2</v>
      </c>
    </row>
    <row r="3187" spans="1:5" x14ac:dyDescent="0.2">
      <c r="A3187" t="s">
        <v>2995</v>
      </c>
      <c r="B3187" t="s">
        <v>2814</v>
      </c>
      <c r="C3187" t="s">
        <v>1580</v>
      </c>
      <c r="D3187" t="s">
        <v>2930</v>
      </c>
      <c r="E3187">
        <v>4.1666666666666664E-2</v>
      </c>
    </row>
    <row r="3188" spans="1:5" x14ac:dyDescent="0.2">
      <c r="A3188" t="s">
        <v>2996</v>
      </c>
      <c r="B3188" t="s">
        <v>2816</v>
      </c>
      <c r="C3188" t="s">
        <v>1580</v>
      </c>
      <c r="D3188" t="s">
        <v>2930</v>
      </c>
      <c r="E3188">
        <v>1.5972222222222224E-2</v>
      </c>
    </row>
    <row r="3189" spans="1:5" x14ac:dyDescent="0.2">
      <c r="A3189" t="s">
        <v>2997</v>
      </c>
      <c r="B3189" t="s">
        <v>2818</v>
      </c>
      <c r="C3189" t="s">
        <v>1580</v>
      </c>
      <c r="D3189" t="s">
        <v>2930</v>
      </c>
      <c r="E3189">
        <v>2.5694444444444447E-2</v>
      </c>
    </row>
    <row r="3190" spans="1:5" x14ac:dyDescent="0.2">
      <c r="A3190" t="s">
        <v>2998</v>
      </c>
      <c r="B3190" t="s">
        <v>2820</v>
      </c>
      <c r="C3190" t="s">
        <v>1580</v>
      </c>
      <c r="D3190" t="s">
        <v>2930</v>
      </c>
      <c r="E3190">
        <v>2.9861111111111113E-2</v>
      </c>
    </row>
    <row r="3191" spans="1:5" x14ac:dyDescent="0.2">
      <c r="A3191" t="s">
        <v>2999</v>
      </c>
      <c r="B3191" t="s">
        <v>2822</v>
      </c>
      <c r="C3191" t="s">
        <v>1580</v>
      </c>
      <c r="D3191" t="s">
        <v>2930</v>
      </c>
    </row>
    <row r="3192" spans="1:5" x14ac:dyDescent="0.2">
      <c r="A3192" t="s">
        <v>3000</v>
      </c>
      <c r="B3192" t="s">
        <v>2825</v>
      </c>
      <c r="C3192" t="s">
        <v>1580</v>
      </c>
      <c r="D3192" t="s">
        <v>2930</v>
      </c>
      <c r="E3192">
        <v>2.4305555555555556E-2</v>
      </c>
    </row>
    <row r="3193" spans="1:5" x14ac:dyDescent="0.2">
      <c r="A3193" t="s">
        <v>3001</v>
      </c>
      <c r="B3193" t="s">
        <v>2786</v>
      </c>
      <c r="C3193" t="s">
        <v>1580</v>
      </c>
      <c r="D3193" t="s">
        <v>2930</v>
      </c>
      <c r="E3193">
        <v>2.8472222222222222E-2</v>
      </c>
    </row>
    <row r="3194" spans="1:5" x14ac:dyDescent="0.2">
      <c r="A3194" t="s">
        <v>3002</v>
      </c>
      <c r="B3194" t="s">
        <v>2787</v>
      </c>
      <c r="C3194" t="s">
        <v>1580</v>
      </c>
      <c r="D3194" t="s">
        <v>2930</v>
      </c>
      <c r="E3194">
        <v>4.2361111111111106E-2</v>
      </c>
    </row>
    <row r="3195" spans="1:5" x14ac:dyDescent="0.2">
      <c r="A3195" t="s">
        <v>3003</v>
      </c>
      <c r="B3195" t="s">
        <v>2829</v>
      </c>
      <c r="C3195" t="s">
        <v>1580</v>
      </c>
      <c r="D3195" t="s">
        <v>2930</v>
      </c>
      <c r="E3195">
        <v>8.6805555555555566E-2</v>
      </c>
    </row>
    <row r="3196" spans="1:5" x14ac:dyDescent="0.2">
      <c r="A3196" t="s">
        <v>3004</v>
      </c>
      <c r="B3196" t="s">
        <v>2831</v>
      </c>
      <c r="C3196" t="s">
        <v>1580</v>
      </c>
      <c r="D3196" t="s">
        <v>2930</v>
      </c>
      <c r="E3196">
        <v>3.7499999999999999E-2</v>
      </c>
    </row>
    <row r="3197" spans="1:5" x14ac:dyDescent="0.2">
      <c r="A3197" t="s">
        <v>3005</v>
      </c>
      <c r="B3197" t="s">
        <v>2833</v>
      </c>
      <c r="C3197" t="s">
        <v>1580</v>
      </c>
      <c r="D3197" t="s">
        <v>2930</v>
      </c>
      <c r="E3197">
        <v>7.013888888888889E-2</v>
      </c>
    </row>
    <row r="3198" spans="1:5" x14ac:dyDescent="0.2">
      <c r="A3198" t="s">
        <v>3006</v>
      </c>
      <c r="B3198" t="s">
        <v>2835</v>
      </c>
      <c r="C3198" t="s">
        <v>1580</v>
      </c>
      <c r="D3198" t="s">
        <v>2930</v>
      </c>
      <c r="E3198">
        <v>3.4027777777777775E-2</v>
      </c>
    </row>
    <row r="3199" spans="1:5" x14ac:dyDescent="0.2">
      <c r="A3199" t="s">
        <v>3007</v>
      </c>
      <c r="B3199" t="s">
        <v>2789</v>
      </c>
      <c r="C3199" t="s">
        <v>1580</v>
      </c>
      <c r="D3199" t="s">
        <v>2930</v>
      </c>
      <c r="E3199">
        <v>4.1666666666666664E-2</v>
      </c>
    </row>
    <row r="3200" spans="1:5" x14ac:dyDescent="0.2">
      <c r="A3200" t="s">
        <v>3008</v>
      </c>
      <c r="B3200" t="s">
        <v>2838</v>
      </c>
      <c r="C3200" t="s">
        <v>1580</v>
      </c>
      <c r="D3200" t="s">
        <v>2930</v>
      </c>
      <c r="E3200">
        <v>0.11388888888888889</v>
      </c>
    </row>
    <row r="3201" spans="1:5" x14ac:dyDescent="0.2">
      <c r="A3201" t="s">
        <v>3009</v>
      </c>
      <c r="B3201" t="s">
        <v>2840</v>
      </c>
      <c r="C3201" t="s">
        <v>1580</v>
      </c>
      <c r="D3201" t="s">
        <v>2930</v>
      </c>
      <c r="E3201">
        <v>9.4444444444444442E-2</v>
      </c>
    </row>
    <row r="3202" spans="1:5" x14ac:dyDescent="0.2">
      <c r="A3202" t="s">
        <v>3010</v>
      </c>
      <c r="B3202" t="s">
        <v>2780</v>
      </c>
      <c r="C3202" t="s">
        <v>1601</v>
      </c>
      <c r="D3202" t="s">
        <v>2930</v>
      </c>
      <c r="E3202">
        <v>70.5</v>
      </c>
    </row>
    <row r="3203" spans="1:5" x14ac:dyDescent="0.2">
      <c r="A3203" t="s">
        <v>3011</v>
      </c>
      <c r="B3203" t="s">
        <v>2794</v>
      </c>
      <c r="C3203" t="s">
        <v>1601</v>
      </c>
      <c r="D3203" t="s">
        <v>2930</v>
      </c>
      <c r="E3203">
        <v>72.620965951754258</v>
      </c>
    </row>
    <row r="3204" spans="1:5" x14ac:dyDescent="0.2">
      <c r="A3204" t="s">
        <v>3012</v>
      </c>
      <c r="B3204" t="s">
        <v>2785</v>
      </c>
      <c r="C3204" t="s">
        <v>1601</v>
      </c>
      <c r="D3204" t="s">
        <v>2930</v>
      </c>
      <c r="E3204">
        <v>67.5</v>
      </c>
    </row>
    <row r="3205" spans="1:5" x14ac:dyDescent="0.2">
      <c r="A3205" t="s">
        <v>3013</v>
      </c>
      <c r="B3205" t="s">
        <v>2811</v>
      </c>
      <c r="C3205" t="s">
        <v>1601</v>
      </c>
      <c r="D3205" t="s">
        <v>2930</v>
      </c>
      <c r="E3205">
        <v>84.1</v>
      </c>
    </row>
    <row r="3206" spans="1:5" x14ac:dyDescent="0.2">
      <c r="A3206" t="s">
        <v>3014</v>
      </c>
      <c r="B3206" t="s">
        <v>2788</v>
      </c>
      <c r="C3206" t="s">
        <v>1601</v>
      </c>
      <c r="D3206" t="s">
        <v>2930</v>
      </c>
      <c r="E3206">
        <v>71.8</v>
      </c>
    </row>
    <row r="3207" spans="1:5" x14ac:dyDescent="0.2">
      <c r="A3207" t="s">
        <v>3015</v>
      </c>
      <c r="B3207" t="s">
        <v>2814</v>
      </c>
      <c r="C3207" t="s">
        <v>1601</v>
      </c>
      <c r="D3207" t="s">
        <v>2930</v>
      </c>
      <c r="E3207">
        <v>69</v>
      </c>
    </row>
    <row r="3208" spans="1:5" x14ac:dyDescent="0.2">
      <c r="A3208" t="s">
        <v>3016</v>
      </c>
      <c r="B3208" t="s">
        <v>2816</v>
      </c>
      <c r="C3208" t="s">
        <v>1601</v>
      </c>
      <c r="D3208" t="s">
        <v>2930</v>
      </c>
      <c r="E3208">
        <v>68.8</v>
      </c>
    </row>
    <row r="3209" spans="1:5" x14ac:dyDescent="0.2">
      <c r="A3209" t="s">
        <v>3017</v>
      </c>
      <c r="B3209" t="s">
        <v>2818</v>
      </c>
      <c r="C3209" t="s">
        <v>1601</v>
      </c>
      <c r="D3209" t="s">
        <v>2930</v>
      </c>
      <c r="E3209">
        <v>76.400000000000006</v>
      </c>
    </row>
    <row r="3210" spans="1:5" x14ac:dyDescent="0.2">
      <c r="A3210" t="s">
        <v>3018</v>
      </c>
      <c r="B3210" t="s">
        <v>2820</v>
      </c>
      <c r="C3210" t="s">
        <v>1601</v>
      </c>
      <c r="D3210" t="s">
        <v>2930</v>
      </c>
      <c r="E3210">
        <v>74.2</v>
      </c>
    </row>
    <row r="3211" spans="1:5" x14ac:dyDescent="0.2">
      <c r="A3211" t="s">
        <v>3019</v>
      </c>
      <c r="B3211" t="s">
        <v>2822</v>
      </c>
      <c r="C3211" t="s">
        <v>1601</v>
      </c>
      <c r="D3211" t="s">
        <v>2930</v>
      </c>
    </row>
    <row r="3212" spans="1:5" x14ac:dyDescent="0.2">
      <c r="A3212" t="s">
        <v>3020</v>
      </c>
      <c r="B3212" t="s">
        <v>2825</v>
      </c>
      <c r="C3212" t="s">
        <v>1601</v>
      </c>
      <c r="D3212" t="s">
        <v>2930</v>
      </c>
      <c r="E3212">
        <v>85.2</v>
      </c>
    </row>
    <row r="3213" spans="1:5" x14ac:dyDescent="0.2">
      <c r="A3213" t="s">
        <v>3021</v>
      </c>
      <c r="B3213" t="s">
        <v>2786</v>
      </c>
      <c r="C3213" t="s">
        <v>1601</v>
      </c>
      <c r="D3213" t="s">
        <v>2930</v>
      </c>
      <c r="E3213">
        <v>74.5</v>
      </c>
    </row>
    <row r="3214" spans="1:5" x14ac:dyDescent="0.2">
      <c r="A3214" t="s">
        <v>3022</v>
      </c>
      <c r="B3214" t="s">
        <v>2787</v>
      </c>
      <c r="C3214" t="s">
        <v>1601</v>
      </c>
      <c r="D3214" t="s">
        <v>2930</v>
      </c>
      <c r="E3214">
        <v>81.7</v>
      </c>
    </row>
    <row r="3215" spans="1:5" x14ac:dyDescent="0.2">
      <c r="A3215" t="s">
        <v>3023</v>
      </c>
      <c r="B3215" t="s">
        <v>2829</v>
      </c>
      <c r="C3215" t="s">
        <v>1601</v>
      </c>
      <c r="D3215" t="s">
        <v>2930</v>
      </c>
      <c r="E3215">
        <v>68.900000000000006</v>
      </c>
    </row>
    <row r="3216" spans="1:5" x14ac:dyDescent="0.2">
      <c r="A3216" t="s">
        <v>3024</v>
      </c>
      <c r="B3216" t="s">
        <v>2831</v>
      </c>
      <c r="C3216" t="s">
        <v>1601</v>
      </c>
      <c r="D3216" t="s">
        <v>2930</v>
      </c>
      <c r="E3216">
        <v>26.2</v>
      </c>
    </row>
    <row r="3217" spans="1:5" x14ac:dyDescent="0.2">
      <c r="A3217" t="s">
        <v>3025</v>
      </c>
      <c r="B3217" t="s">
        <v>2833</v>
      </c>
      <c r="C3217" t="s">
        <v>1601</v>
      </c>
      <c r="D3217" t="s">
        <v>2930</v>
      </c>
      <c r="E3217">
        <v>67.599999999999994</v>
      </c>
    </row>
    <row r="3218" spans="1:5" x14ac:dyDescent="0.2">
      <c r="A3218" t="s">
        <v>3026</v>
      </c>
      <c r="B3218" t="s">
        <v>2835</v>
      </c>
      <c r="C3218" t="s">
        <v>1601</v>
      </c>
      <c r="D3218" t="s">
        <v>2930</v>
      </c>
      <c r="E3218">
        <v>66.900000000000006</v>
      </c>
    </row>
    <row r="3219" spans="1:5" x14ac:dyDescent="0.2">
      <c r="A3219" t="s">
        <v>3027</v>
      </c>
      <c r="B3219" t="s">
        <v>2789</v>
      </c>
      <c r="C3219" t="s">
        <v>1601</v>
      </c>
      <c r="D3219" t="s">
        <v>2930</v>
      </c>
      <c r="E3219">
        <v>71.400000000000006</v>
      </c>
    </row>
    <row r="3220" spans="1:5" x14ac:dyDescent="0.2">
      <c r="A3220" t="s">
        <v>3028</v>
      </c>
      <c r="B3220" t="s">
        <v>2838</v>
      </c>
      <c r="C3220" t="s">
        <v>1601</v>
      </c>
      <c r="D3220" t="s">
        <v>2930</v>
      </c>
      <c r="E3220">
        <v>67.400000000000006</v>
      </c>
    </row>
    <row r="3221" spans="1:5" x14ac:dyDescent="0.2">
      <c r="A3221" t="s">
        <v>3029</v>
      </c>
      <c r="B3221" t="s">
        <v>2840</v>
      </c>
      <c r="C3221" t="s">
        <v>1601</v>
      </c>
      <c r="D3221" t="s">
        <v>2930</v>
      </c>
      <c r="E3221">
        <v>81.7</v>
      </c>
    </row>
    <row r="3222" spans="1:5" x14ac:dyDescent="0.2">
      <c r="A3222" t="s">
        <v>3030</v>
      </c>
      <c r="B3222" t="s">
        <v>2780</v>
      </c>
      <c r="C3222" t="s">
        <v>1622</v>
      </c>
      <c r="D3222" t="s">
        <v>2930</v>
      </c>
      <c r="E3222">
        <v>58</v>
      </c>
    </row>
    <row r="3223" spans="1:5" x14ac:dyDescent="0.2">
      <c r="A3223" t="s">
        <v>3031</v>
      </c>
      <c r="B3223" t="s">
        <v>2794</v>
      </c>
      <c r="C3223" t="s">
        <v>1622</v>
      </c>
      <c r="D3223" t="s">
        <v>2930</v>
      </c>
      <c r="E3223">
        <v>60.803706199460919</v>
      </c>
    </row>
    <row r="3224" spans="1:5" x14ac:dyDescent="0.2">
      <c r="A3224" t="s">
        <v>3032</v>
      </c>
      <c r="B3224" t="s">
        <v>2785</v>
      </c>
      <c r="C3224" t="s">
        <v>1622</v>
      </c>
      <c r="D3224" t="s">
        <v>2930</v>
      </c>
      <c r="E3224">
        <v>50</v>
      </c>
    </row>
    <row r="3225" spans="1:5" x14ac:dyDescent="0.2">
      <c r="A3225" t="s">
        <v>3033</v>
      </c>
      <c r="B3225" t="s">
        <v>2811</v>
      </c>
      <c r="C3225" t="s">
        <v>1622</v>
      </c>
      <c r="D3225" t="s">
        <v>2930</v>
      </c>
      <c r="E3225">
        <v>86.2</v>
      </c>
    </row>
    <row r="3226" spans="1:5" x14ac:dyDescent="0.2">
      <c r="A3226" t="s">
        <v>3034</v>
      </c>
      <c r="B3226" t="s">
        <v>2788</v>
      </c>
      <c r="C3226" t="s">
        <v>1622</v>
      </c>
      <c r="D3226" t="s">
        <v>2930</v>
      </c>
      <c r="E3226">
        <v>58.5</v>
      </c>
    </row>
    <row r="3227" spans="1:5" x14ac:dyDescent="0.2">
      <c r="A3227" t="s">
        <v>3035</v>
      </c>
      <c r="B3227" t="s">
        <v>2814</v>
      </c>
      <c r="C3227" t="s">
        <v>1622</v>
      </c>
      <c r="D3227" t="s">
        <v>2930</v>
      </c>
      <c r="E3227">
        <v>55.4</v>
      </c>
    </row>
    <row r="3228" spans="1:5" x14ac:dyDescent="0.2">
      <c r="A3228" t="s">
        <v>3036</v>
      </c>
      <c r="B3228" t="s">
        <v>2816</v>
      </c>
      <c r="C3228" t="s">
        <v>1622</v>
      </c>
      <c r="D3228" t="s">
        <v>2930</v>
      </c>
      <c r="E3228">
        <v>54.1</v>
      </c>
    </row>
    <row r="3229" spans="1:5" x14ac:dyDescent="0.2">
      <c r="A3229" t="s">
        <v>3037</v>
      </c>
      <c r="B3229" t="s">
        <v>2818</v>
      </c>
      <c r="C3229" t="s">
        <v>1622</v>
      </c>
      <c r="D3229" t="s">
        <v>2930</v>
      </c>
      <c r="E3229">
        <v>72</v>
      </c>
    </row>
    <row r="3230" spans="1:5" x14ac:dyDescent="0.2">
      <c r="A3230" t="s">
        <v>3038</v>
      </c>
      <c r="B3230" t="s">
        <v>2820</v>
      </c>
      <c r="C3230" t="s">
        <v>1622</v>
      </c>
      <c r="D3230" t="s">
        <v>2930</v>
      </c>
      <c r="E3230">
        <v>60.4</v>
      </c>
    </row>
    <row r="3231" spans="1:5" x14ac:dyDescent="0.2">
      <c r="A3231" t="s">
        <v>3039</v>
      </c>
      <c r="B3231" t="s">
        <v>2822</v>
      </c>
      <c r="C3231" t="s">
        <v>1622</v>
      </c>
      <c r="D3231" t="s">
        <v>2930</v>
      </c>
    </row>
    <row r="3232" spans="1:5" x14ac:dyDescent="0.2">
      <c r="A3232" t="s">
        <v>3040</v>
      </c>
      <c r="B3232" t="s">
        <v>2825</v>
      </c>
      <c r="C3232" t="s">
        <v>1622</v>
      </c>
      <c r="D3232" t="s">
        <v>2930</v>
      </c>
      <c r="E3232">
        <v>81.400000000000006</v>
      </c>
    </row>
    <row r="3233" spans="1:5" x14ac:dyDescent="0.2">
      <c r="A3233" t="s">
        <v>3041</v>
      </c>
      <c r="B3233" t="s">
        <v>2786</v>
      </c>
      <c r="C3233" t="s">
        <v>1622</v>
      </c>
      <c r="D3233" t="s">
        <v>2930</v>
      </c>
      <c r="E3233">
        <v>73.900000000000006</v>
      </c>
    </row>
    <row r="3234" spans="1:5" x14ac:dyDescent="0.2">
      <c r="A3234" t="s">
        <v>3042</v>
      </c>
      <c r="B3234" t="s">
        <v>2787</v>
      </c>
      <c r="C3234" t="s">
        <v>1622</v>
      </c>
      <c r="D3234" t="s">
        <v>2930</v>
      </c>
      <c r="E3234">
        <v>78.599999999999994</v>
      </c>
    </row>
    <row r="3235" spans="1:5" x14ac:dyDescent="0.2">
      <c r="A3235" t="s">
        <v>3043</v>
      </c>
      <c r="B3235" t="s">
        <v>2829</v>
      </c>
      <c r="C3235" t="s">
        <v>1622</v>
      </c>
      <c r="D3235" t="s">
        <v>2930</v>
      </c>
      <c r="E3235">
        <v>54.7</v>
      </c>
    </row>
    <row r="3236" spans="1:5" x14ac:dyDescent="0.2">
      <c r="A3236" t="s">
        <v>3044</v>
      </c>
      <c r="B3236" t="s">
        <v>2831</v>
      </c>
      <c r="C3236" t="s">
        <v>1622</v>
      </c>
      <c r="D3236" t="s">
        <v>2930</v>
      </c>
      <c r="E3236">
        <v>14.9</v>
      </c>
    </row>
    <row r="3237" spans="1:5" x14ac:dyDescent="0.2">
      <c r="A3237" t="s">
        <v>3045</v>
      </c>
      <c r="B3237" t="s">
        <v>2833</v>
      </c>
      <c r="C3237" t="s">
        <v>1622</v>
      </c>
      <c r="D3237" t="s">
        <v>2930</v>
      </c>
      <c r="E3237">
        <v>48.8</v>
      </c>
    </row>
    <row r="3238" spans="1:5" x14ac:dyDescent="0.2">
      <c r="A3238" t="s">
        <v>3046</v>
      </c>
      <c r="B3238" t="s">
        <v>2835</v>
      </c>
      <c r="C3238" t="s">
        <v>1622</v>
      </c>
      <c r="D3238" t="s">
        <v>2930</v>
      </c>
      <c r="E3238">
        <v>50</v>
      </c>
    </row>
    <row r="3239" spans="1:5" x14ac:dyDescent="0.2">
      <c r="A3239" t="s">
        <v>3047</v>
      </c>
      <c r="B3239" t="s">
        <v>2789</v>
      </c>
      <c r="C3239" t="s">
        <v>1622</v>
      </c>
      <c r="D3239" t="s">
        <v>2930</v>
      </c>
      <c r="E3239">
        <v>52.2</v>
      </c>
    </row>
    <row r="3240" spans="1:5" x14ac:dyDescent="0.2">
      <c r="A3240" t="s">
        <v>3048</v>
      </c>
      <c r="B3240" t="s">
        <v>2838</v>
      </c>
      <c r="C3240" t="s">
        <v>1622</v>
      </c>
      <c r="D3240" t="s">
        <v>2930</v>
      </c>
      <c r="E3240">
        <v>49.3</v>
      </c>
    </row>
    <row r="3241" spans="1:5" x14ac:dyDescent="0.2">
      <c r="A3241" t="s">
        <v>3049</v>
      </c>
      <c r="B3241" t="s">
        <v>2840</v>
      </c>
      <c r="C3241" t="s">
        <v>1622</v>
      </c>
      <c r="D3241" t="s">
        <v>2930</v>
      </c>
      <c r="E3241">
        <v>80.599999999999994</v>
      </c>
    </row>
    <row r="3242" spans="1:5" x14ac:dyDescent="0.2">
      <c r="A3242" t="s">
        <v>3050</v>
      </c>
      <c r="B3242" t="s">
        <v>2780</v>
      </c>
      <c r="C3242" t="s">
        <v>1643</v>
      </c>
      <c r="D3242" t="s">
        <v>2930</v>
      </c>
      <c r="E3242">
        <v>0.15</v>
      </c>
    </row>
    <row r="3243" spans="1:5" x14ac:dyDescent="0.2">
      <c r="A3243" t="s">
        <v>3051</v>
      </c>
      <c r="B3243" t="s">
        <v>2794</v>
      </c>
      <c r="C3243" t="s">
        <v>1643</v>
      </c>
      <c r="D3243" t="s">
        <v>2930</v>
      </c>
      <c r="E3243">
        <v>0.15902684186882302</v>
      </c>
    </row>
    <row r="3244" spans="1:5" x14ac:dyDescent="0.2">
      <c r="A3244" t="s">
        <v>3052</v>
      </c>
      <c r="B3244" t="s">
        <v>2785</v>
      </c>
      <c r="C3244" t="s">
        <v>1643</v>
      </c>
      <c r="D3244" t="s">
        <v>2930</v>
      </c>
      <c r="E3244">
        <v>0.16388888888888889</v>
      </c>
    </row>
    <row r="3245" spans="1:5" x14ac:dyDescent="0.2">
      <c r="A3245" t="s">
        <v>3053</v>
      </c>
      <c r="B3245" t="s">
        <v>2811</v>
      </c>
      <c r="C3245" t="s">
        <v>1643</v>
      </c>
      <c r="D3245" t="s">
        <v>2930</v>
      </c>
      <c r="E3245">
        <v>0.12847222222222224</v>
      </c>
    </row>
    <row r="3246" spans="1:5" x14ac:dyDescent="0.2">
      <c r="A3246" t="s">
        <v>3054</v>
      </c>
      <c r="B3246" t="s">
        <v>2788</v>
      </c>
      <c r="C3246" t="s">
        <v>1643</v>
      </c>
      <c r="D3246" t="s">
        <v>2930</v>
      </c>
      <c r="E3246">
        <v>0.1423611111111111</v>
      </c>
    </row>
    <row r="3247" spans="1:5" x14ac:dyDescent="0.2">
      <c r="A3247" t="s">
        <v>3055</v>
      </c>
      <c r="B3247" t="s">
        <v>2814</v>
      </c>
      <c r="C3247" t="s">
        <v>1643</v>
      </c>
      <c r="D3247" t="s">
        <v>2930</v>
      </c>
      <c r="E3247">
        <v>0.16666666666666666</v>
      </c>
    </row>
    <row r="3248" spans="1:5" x14ac:dyDescent="0.2">
      <c r="A3248" t="s">
        <v>3056</v>
      </c>
      <c r="B3248" t="s">
        <v>2816</v>
      </c>
      <c r="C3248" t="s">
        <v>1643</v>
      </c>
      <c r="D3248" t="s">
        <v>2930</v>
      </c>
      <c r="E3248">
        <v>0.14861111111111111</v>
      </c>
    </row>
    <row r="3249" spans="1:5" x14ac:dyDescent="0.2">
      <c r="A3249" t="s">
        <v>3057</v>
      </c>
      <c r="B3249" t="s">
        <v>2818</v>
      </c>
      <c r="C3249" t="s">
        <v>1643</v>
      </c>
      <c r="D3249" t="s">
        <v>2930</v>
      </c>
      <c r="E3249">
        <v>0.125</v>
      </c>
    </row>
    <row r="3250" spans="1:5" x14ac:dyDescent="0.2">
      <c r="A3250" t="s">
        <v>4154</v>
      </c>
      <c r="B3250" t="s">
        <v>2820</v>
      </c>
      <c r="C3250" t="s">
        <v>1643</v>
      </c>
      <c r="D3250" t="s">
        <v>2930</v>
      </c>
      <c r="E3250">
        <v>0.1361111111111111</v>
      </c>
    </row>
    <row r="3251" spans="1:5" x14ac:dyDescent="0.2">
      <c r="A3251" t="s">
        <v>4155</v>
      </c>
      <c r="B3251" t="s">
        <v>2822</v>
      </c>
      <c r="C3251" t="s">
        <v>1643</v>
      </c>
      <c r="D3251" t="s">
        <v>2930</v>
      </c>
    </row>
    <row r="3252" spans="1:5" x14ac:dyDescent="0.2">
      <c r="A3252" t="s">
        <v>4156</v>
      </c>
      <c r="B3252" t="s">
        <v>2825</v>
      </c>
      <c r="C3252" t="s">
        <v>1643</v>
      </c>
      <c r="D3252" t="s">
        <v>2930</v>
      </c>
      <c r="E3252">
        <v>0.10694444444444444</v>
      </c>
    </row>
    <row r="3253" spans="1:5" x14ac:dyDescent="0.2">
      <c r="A3253" t="s">
        <v>4157</v>
      </c>
      <c r="B3253" t="s">
        <v>2786</v>
      </c>
      <c r="C3253" t="s">
        <v>1643</v>
      </c>
      <c r="D3253" t="s">
        <v>2930</v>
      </c>
      <c r="E3253">
        <v>0.13333333333333333</v>
      </c>
    </row>
    <row r="3254" spans="1:5" x14ac:dyDescent="0.2">
      <c r="A3254" t="s">
        <v>4158</v>
      </c>
      <c r="B3254" t="s">
        <v>2787</v>
      </c>
      <c r="C3254" t="s">
        <v>1643</v>
      </c>
      <c r="D3254" t="s">
        <v>2930</v>
      </c>
      <c r="E3254">
        <v>0.14166666666666666</v>
      </c>
    </row>
    <row r="3255" spans="1:5" x14ac:dyDescent="0.2">
      <c r="A3255" t="s">
        <v>4159</v>
      </c>
      <c r="B3255" t="s">
        <v>2829</v>
      </c>
      <c r="C3255" t="s">
        <v>1643</v>
      </c>
      <c r="D3255" t="s">
        <v>2930</v>
      </c>
      <c r="E3255">
        <v>0.16458333333333333</v>
      </c>
    </row>
    <row r="3256" spans="1:5" x14ac:dyDescent="0.2">
      <c r="A3256" t="s">
        <v>4160</v>
      </c>
      <c r="B3256" t="s">
        <v>2831</v>
      </c>
      <c r="C3256" t="s">
        <v>1643</v>
      </c>
      <c r="D3256" t="s">
        <v>2930</v>
      </c>
      <c r="E3256">
        <v>0.39444444444444443</v>
      </c>
    </row>
    <row r="3257" spans="1:5" x14ac:dyDescent="0.2">
      <c r="A3257" t="s">
        <v>4161</v>
      </c>
      <c r="B3257" t="s">
        <v>2833</v>
      </c>
      <c r="C3257" t="s">
        <v>1643</v>
      </c>
      <c r="D3257" t="s">
        <v>2930</v>
      </c>
      <c r="E3257">
        <v>0.16666666666666666</v>
      </c>
    </row>
    <row r="3258" spans="1:5" x14ac:dyDescent="0.2">
      <c r="A3258" t="s">
        <v>4162</v>
      </c>
      <c r="B3258" t="s">
        <v>2835</v>
      </c>
      <c r="C3258" t="s">
        <v>1643</v>
      </c>
      <c r="D3258" t="s">
        <v>2930</v>
      </c>
      <c r="E3258">
        <v>0.16597222222222222</v>
      </c>
    </row>
    <row r="3259" spans="1:5" x14ac:dyDescent="0.2">
      <c r="A3259" t="s">
        <v>4163</v>
      </c>
      <c r="B3259" t="s">
        <v>2789</v>
      </c>
      <c r="C3259" t="s">
        <v>1643</v>
      </c>
      <c r="D3259" t="s">
        <v>2930</v>
      </c>
      <c r="E3259">
        <v>0.16250000000000001</v>
      </c>
    </row>
    <row r="3260" spans="1:5" x14ac:dyDescent="0.2">
      <c r="A3260" t="s">
        <v>4164</v>
      </c>
      <c r="B3260" t="s">
        <v>2838</v>
      </c>
      <c r="C3260" t="s">
        <v>1643</v>
      </c>
      <c r="D3260" t="s">
        <v>2930</v>
      </c>
      <c r="E3260">
        <v>0.16597222222222222</v>
      </c>
    </row>
    <row r="3261" spans="1:5" x14ac:dyDescent="0.2">
      <c r="A3261" t="s">
        <v>4165</v>
      </c>
      <c r="B3261" t="s">
        <v>2840</v>
      </c>
      <c r="C3261" t="s">
        <v>1643</v>
      </c>
      <c r="D3261" t="s">
        <v>2930</v>
      </c>
      <c r="E3261">
        <v>0.125</v>
      </c>
    </row>
    <row r="3262" spans="1:5" x14ac:dyDescent="0.2">
      <c r="A3262" t="s">
        <v>4166</v>
      </c>
      <c r="B3262" t="s">
        <v>2780</v>
      </c>
      <c r="C3262" t="s">
        <v>1664</v>
      </c>
      <c r="D3262" t="s">
        <v>2930</v>
      </c>
      <c r="E3262">
        <v>83.5</v>
      </c>
    </row>
    <row r="3263" spans="1:5" x14ac:dyDescent="0.2">
      <c r="A3263" t="s">
        <v>4167</v>
      </c>
      <c r="B3263" t="s">
        <v>2794</v>
      </c>
      <c r="C3263" t="s">
        <v>1664</v>
      </c>
      <c r="D3263" t="s">
        <v>2930</v>
      </c>
      <c r="E3263">
        <v>87.059191655801826</v>
      </c>
    </row>
    <row r="3264" spans="1:5" x14ac:dyDescent="0.2">
      <c r="A3264" t="s">
        <v>4168</v>
      </c>
      <c r="B3264" t="s">
        <v>2785</v>
      </c>
      <c r="C3264" t="s">
        <v>1664</v>
      </c>
      <c r="D3264" t="s">
        <v>2930</v>
      </c>
      <c r="E3264">
        <v>82.5</v>
      </c>
    </row>
    <row r="3265" spans="1:5" x14ac:dyDescent="0.2">
      <c r="A3265" t="s">
        <v>4169</v>
      </c>
      <c r="B3265" t="s">
        <v>2811</v>
      </c>
      <c r="C3265" t="s">
        <v>1664</v>
      </c>
      <c r="D3265" t="s">
        <v>2930</v>
      </c>
      <c r="E3265">
        <v>96.2</v>
      </c>
    </row>
    <row r="3266" spans="1:5" x14ac:dyDescent="0.2">
      <c r="A3266" t="s">
        <v>4170</v>
      </c>
      <c r="B3266" t="s">
        <v>2788</v>
      </c>
      <c r="C3266" t="s">
        <v>1664</v>
      </c>
      <c r="D3266" t="s">
        <v>2930</v>
      </c>
      <c r="E3266">
        <v>86.8</v>
      </c>
    </row>
    <row r="3267" spans="1:5" x14ac:dyDescent="0.2">
      <c r="A3267" t="s">
        <v>4171</v>
      </c>
      <c r="B3267" t="s">
        <v>2814</v>
      </c>
      <c r="C3267" t="s">
        <v>1664</v>
      </c>
      <c r="D3267" t="s">
        <v>2930</v>
      </c>
      <c r="E3267">
        <v>91.7</v>
      </c>
    </row>
    <row r="3268" spans="1:5" x14ac:dyDescent="0.2">
      <c r="A3268" t="s">
        <v>4172</v>
      </c>
      <c r="B3268" t="s">
        <v>2816</v>
      </c>
      <c r="C3268" t="s">
        <v>1664</v>
      </c>
      <c r="D3268" t="s">
        <v>2930</v>
      </c>
      <c r="E3268">
        <v>82.4</v>
      </c>
    </row>
    <row r="3269" spans="1:5" x14ac:dyDescent="0.2">
      <c r="A3269" t="s">
        <v>4173</v>
      </c>
      <c r="B3269" t="s">
        <v>2818</v>
      </c>
      <c r="C3269" t="s">
        <v>1664</v>
      </c>
      <c r="D3269" t="s">
        <v>2930</v>
      </c>
      <c r="E3269">
        <v>87.2</v>
      </c>
    </row>
    <row r="3270" spans="1:5" x14ac:dyDescent="0.2">
      <c r="A3270" t="s">
        <v>4174</v>
      </c>
      <c r="B3270" t="s">
        <v>2820</v>
      </c>
      <c r="C3270" t="s">
        <v>1664</v>
      </c>
      <c r="D3270" t="s">
        <v>2930</v>
      </c>
      <c r="E3270">
        <v>92.3</v>
      </c>
    </row>
    <row r="3271" spans="1:5" x14ac:dyDescent="0.2">
      <c r="A3271" t="s">
        <v>4175</v>
      </c>
      <c r="B3271" t="s">
        <v>2822</v>
      </c>
      <c r="C3271" t="s">
        <v>1664</v>
      </c>
      <c r="D3271" t="s">
        <v>2930</v>
      </c>
    </row>
    <row r="3272" spans="1:5" x14ac:dyDescent="0.2">
      <c r="A3272" t="s">
        <v>4176</v>
      </c>
      <c r="B3272" t="s">
        <v>2825</v>
      </c>
      <c r="C3272" t="s">
        <v>1664</v>
      </c>
      <c r="D3272" t="s">
        <v>2930</v>
      </c>
      <c r="E3272">
        <v>94.3</v>
      </c>
    </row>
    <row r="3273" spans="1:5" x14ac:dyDescent="0.2">
      <c r="A3273" t="s">
        <v>4177</v>
      </c>
      <c r="B3273" t="s">
        <v>2786</v>
      </c>
      <c r="C3273" t="s">
        <v>1664</v>
      </c>
      <c r="D3273" t="s">
        <v>2930</v>
      </c>
      <c r="E3273">
        <v>79.7</v>
      </c>
    </row>
    <row r="3274" spans="1:5" x14ac:dyDescent="0.2">
      <c r="A3274" t="s">
        <v>4178</v>
      </c>
      <c r="B3274" t="s">
        <v>2787</v>
      </c>
      <c r="C3274" t="s">
        <v>1664</v>
      </c>
      <c r="D3274" t="s">
        <v>2930</v>
      </c>
      <c r="E3274">
        <v>96.4</v>
      </c>
    </row>
    <row r="3275" spans="1:5" x14ac:dyDescent="0.2">
      <c r="A3275" t="s">
        <v>4179</v>
      </c>
      <c r="B3275" t="s">
        <v>2829</v>
      </c>
      <c r="C3275" t="s">
        <v>1664</v>
      </c>
      <c r="D3275" t="s">
        <v>2930</v>
      </c>
      <c r="E3275">
        <v>82.1</v>
      </c>
    </row>
    <row r="3276" spans="1:5" x14ac:dyDescent="0.2">
      <c r="A3276" t="s">
        <v>4180</v>
      </c>
      <c r="B3276" t="s">
        <v>2831</v>
      </c>
      <c r="C3276" t="s">
        <v>1664</v>
      </c>
      <c r="D3276" t="s">
        <v>2930</v>
      </c>
      <c r="E3276">
        <v>63.5</v>
      </c>
    </row>
    <row r="3277" spans="1:5" x14ac:dyDescent="0.2">
      <c r="A3277" t="s">
        <v>4181</v>
      </c>
      <c r="B3277" t="s">
        <v>2833</v>
      </c>
      <c r="C3277" t="s">
        <v>1664</v>
      </c>
      <c r="D3277" t="s">
        <v>2930</v>
      </c>
      <c r="E3277">
        <v>84</v>
      </c>
    </row>
    <row r="3278" spans="1:5" x14ac:dyDescent="0.2">
      <c r="A3278" t="s">
        <v>4182</v>
      </c>
      <c r="B3278" t="s">
        <v>2835</v>
      </c>
      <c r="C3278" t="s">
        <v>1664</v>
      </c>
      <c r="D3278" t="s">
        <v>2930</v>
      </c>
      <c r="E3278">
        <v>80.7</v>
      </c>
    </row>
    <row r="3279" spans="1:5" x14ac:dyDescent="0.2">
      <c r="A3279" t="s">
        <v>4183</v>
      </c>
      <c r="B3279" t="s">
        <v>2789</v>
      </c>
      <c r="C3279" t="s">
        <v>1664</v>
      </c>
      <c r="D3279" t="s">
        <v>2930</v>
      </c>
      <c r="E3279">
        <v>92</v>
      </c>
    </row>
    <row r="3280" spans="1:5" x14ac:dyDescent="0.2">
      <c r="A3280" t="s">
        <v>4184</v>
      </c>
      <c r="B3280" t="s">
        <v>2838</v>
      </c>
      <c r="C3280" t="s">
        <v>1664</v>
      </c>
      <c r="D3280" t="s">
        <v>2930</v>
      </c>
      <c r="E3280">
        <v>82.9</v>
      </c>
    </row>
    <row r="3281" spans="1:5" x14ac:dyDescent="0.2">
      <c r="A3281" t="s">
        <v>4185</v>
      </c>
      <c r="B3281" t="s">
        <v>2840</v>
      </c>
      <c r="C3281" t="s">
        <v>1664</v>
      </c>
      <c r="D3281" t="s">
        <v>2930</v>
      </c>
      <c r="E3281">
        <v>94.4</v>
      </c>
    </row>
    <row r="3282" spans="1:5" x14ac:dyDescent="0.2">
      <c r="A3282" t="s">
        <v>4186</v>
      </c>
      <c r="B3282" t="s">
        <v>2780</v>
      </c>
      <c r="C3282" t="s">
        <v>1685</v>
      </c>
      <c r="D3282" t="s">
        <v>2930</v>
      </c>
      <c r="E3282">
        <v>64.680000000000007</v>
      </c>
    </row>
    <row r="3283" spans="1:5" x14ac:dyDescent="0.2">
      <c r="A3283" t="s">
        <v>4187</v>
      </c>
      <c r="B3283" t="s">
        <v>2794</v>
      </c>
      <c r="C3283" t="s">
        <v>1685</v>
      </c>
      <c r="D3283" t="s">
        <v>2930</v>
      </c>
      <c r="E3283">
        <v>65.289501347708892</v>
      </c>
    </row>
    <row r="3284" spans="1:5" x14ac:dyDescent="0.2">
      <c r="A3284" t="s">
        <v>4188</v>
      </c>
      <c r="B3284" t="s">
        <v>2785</v>
      </c>
      <c r="C3284" t="s">
        <v>1685</v>
      </c>
      <c r="D3284" t="s">
        <v>2930</v>
      </c>
      <c r="E3284">
        <v>70.2</v>
      </c>
    </row>
    <row r="3285" spans="1:5" x14ac:dyDescent="0.2">
      <c r="A3285" t="s">
        <v>3433</v>
      </c>
      <c r="B3285" t="s">
        <v>2811</v>
      </c>
      <c r="C3285" t="s">
        <v>1685</v>
      </c>
      <c r="D3285" t="s">
        <v>2930</v>
      </c>
      <c r="E3285">
        <v>64.099999999999994</v>
      </c>
    </row>
    <row r="3286" spans="1:5" x14ac:dyDescent="0.2">
      <c r="A3286" t="s">
        <v>3434</v>
      </c>
      <c r="B3286" t="s">
        <v>2788</v>
      </c>
      <c r="C3286" t="s">
        <v>1685</v>
      </c>
      <c r="D3286" t="s">
        <v>2930</v>
      </c>
      <c r="E3286">
        <v>59.9</v>
      </c>
    </row>
    <row r="3287" spans="1:5" x14ac:dyDescent="0.2">
      <c r="A3287" t="s">
        <v>3435</v>
      </c>
      <c r="B3287" t="s">
        <v>2814</v>
      </c>
      <c r="C3287" t="s">
        <v>1685</v>
      </c>
      <c r="D3287" t="s">
        <v>2930</v>
      </c>
      <c r="E3287">
        <v>67.099999999999994</v>
      </c>
    </row>
    <row r="3288" spans="1:5" x14ac:dyDescent="0.2">
      <c r="A3288" t="s">
        <v>3436</v>
      </c>
      <c r="B3288" t="s">
        <v>2816</v>
      </c>
      <c r="C3288" t="s">
        <v>1685</v>
      </c>
      <c r="D3288" t="s">
        <v>2930</v>
      </c>
      <c r="E3288">
        <v>60</v>
      </c>
    </row>
    <row r="3289" spans="1:5" x14ac:dyDescent="0.2">
      <c r="A3289" t="s">
        <v>3437</v>
      </c>
      <c r="B3289" t="s">
        <v>2818</v>
      </c>
      <c r="C3289" t="s">
        <v>1685</v>
      </c>
      <c r="D3289" t="s">
        <v>2930</v>
      </c>
      <c r="E3289">
        <v>64.400000000000006</v>
      </c>
    </row>
    <row r="3290" spans="1:5" x14ac:dyDescent="0.2">
      <c r="A3290" t="s">
        <v>3438</v>
      </c>
      <c r="B3290" t="s">
        <v>2820</v>
      </c>
      <c r="C3290" t="s">
        <v>1685</v>
      </c>
      <c r="D3290" t="s">
        <v>2930</v>
      </c>
      <c r="E3290">
        <v>70.599999999999994</v>
      </c>
    </row>
    <row r="3291" spans="1:5" x14ac:dyDescent="0.2">
      <c r="A3291" t="s">
        <v>3439</v>
      </c>
      <c r="B3291" t="s">
        <v>2822</v>
      </c>
      <c r="C3291" t="s">
        <v>1685</v>
      </c>
      <c r="D3291" t="s">
        <v>2930</v>
      </c>
    </row>
    <row r="3292" spans="1:5" x14ac:dyDescent="0.2">
      <c r="A3292" t="s">
        <v>3440</v>
      </c>
      <c r="B3292" t="s">
        <v>2825</v>
      </c>
      <c r="C3292" t="s">
        <v>1685</v>
      </c>
      <c r="D3292" t="s">
        <v>2930</v>
      </c>
      <c r="E3292">
        <v>65.400000000000006</v>
      </c>
    </row>
    <row r="3293" spans="1:5" x14ac:dyDescent="0.2">
      <c r="A3293" t="s">
        <v>3441</v>
      </c>
      <c r="B3293" t="s">
        <v>2786</v>
      </c>
      <c r="C3293" t="s">
        <v>1685</v>
      </c>
      <c r="D3293" t="s">
        <v>2930</v>
      </c>
      <c r="E3293">
        <v>75.3</v>
      </c>
    </row>
    <row r="3294" spans="1:5" x14ac:dyDescent="0.2">
      <c r="A3294" t="s">
        <v>3442</v>
      </c>
      <c r="B3294" t="s">
        <v>2787</v>
      </c>
      <c r="C3294" t="s">
        <v>1685</v>
      </c>
      <c r="D3294" t="s">
        <v>2930</v>
      </c>
      <c r="E3294">
        <v>74.5</v>
      </c>
    </row>
    <row r="3295" spans="1:5" x14ac:dyDescent="0.2">
      <c r="A3295" t="s">
        <v>3443</v>
      </c>
      <c r="B3295" t="s">
        <v>2829</v>
      </c>
      <c r="C3295" t="s">
        <v>1685</v>
      </c>
      <c r="D3295" t="s">
        <v>2930</v>
      </c>
      <c r="E3295">
        <v>58.6</v>
      </c>
    </row>
    <row r="3296" spans="1:5" x14ac:dyDescent="0.2">
      <c r="A3296" t="s">
        <v>3444</v>
      </c>
      <c r="B3296" t="s">
        <v>2831</v>
      </c>
      <c r="C3296" t="s">
        <v>1685</v>
      </c>
      <c r="D3296" t="s">
        <v>2930</v>
      </c>
      <c r="E3296">
        <v>29.6</v>
      </c>
    </row>
    <row r="3297" spans="1:5" x14ac:dyDescent="0.2">
      <c r="A3297" t="s">
        <v>3445</v>
      </c>
      <c r="B3297" t="s">
        <v>2833</v>
      </c>
      <c r="C3297" t="s">
        <v>1685</v>
      </c>
      <c r="D3297" t="s">
        <v>2930</v>
      </c>
      <c r="E3297">
        <v>38.799999999999997</v>
      </c>
    </row>
    <row r="3298" spans="1:5" x14ac:dyDescent="0.2">
      <c r="A3298" t="s">
        <v>3446</v>
      </c>
      <c r="B3298" t="s">
        <v>2835</v>
      </c>
      <c r="C3298" t="s">
        <v>1685</v>
      </c>
      <c r="D3298" t="s">
        <v>2930</v>
      </c>
      <c r="E3298">
        <v>66.900000000000006</v>
      </c>
    </row>
    <row r="3299" spans="1:5" x14ac:dyDescent="0.2">
      <c r="A3299" t="s">
        <v>3447</v>
      </c>
      <c r="B3299" t="s">
        <v>2789</v>
      </c>
      <c r="C3299" t="s">
        <v>1685</v>
      </c>
      <c r="D3299" t="s">
        <v>2930</v>
      </c>
      <c r="E3299">
        <v>59.8</v>
      </c>
    </row>
    <row r="3300" spans="1:5" x14ac:dyDescent="0.2">
      <c r="A3300" t="s">
        <v>3448</v>
      </c>
      <c r="B3300" t="s">
        <v>2838</v>
      </c>
      <c r="C3300" t="s">
        <v>1685</v>
      </c>
      <c r="D3300" t="s">
        <v>2930</v>
      </c>
      <c r="E3300">
        <v>70.099999999999994</v>
      </c>
    </row>
    <row r="3301" spans="1:5" x14ac:dyDescent="0.2">
      <c r="A3301" t="s">
        <v>3449</v>
      </c>
      <c r="B3301" t="s">
        <v>2840</v>
      </c>
      <c r="C3301" t="s">
        <v>1685</v>
      </c>
      <c r="D3301" t="s">
        <v>2930</v>
      </c>
      <c r="E3301">
        <v>80.400000000000006</v>
      </c>
    </row>
    <row r="3302" spans="1:5" x14ac:dyDescent="0.2">
      <c r="A3302" t="s">
        <v>3450</v>
      </c>
      <c r="B3302" t="s">
        <v>2780</v>
      </c>
      <c r="C3302" t="s">
        <v>1706</v>
      </c>
      <c r="D3302" t="s">
        <v>2930</v>
      </c>
      <c r="E3302">
        <v>12.2</v>
      </c>
    </row>
    <row r="3303" spans="1:5" x14ac:dyDescent="0.2">
      <c r="A3303" t="s">
        <v>3451</v>
      </c>
      <c r="B3303" t="s">
        <v>2794</v>
      </c>
      <c r="C3303" t="s">
        <v>1706</v>
      </c>
      <c r="D3303" t="s">
        <v>2930</v>
      </c>
      <c r="E3303">
        <v>14.625673854447438</v>
      </c>
    </row>
    <row r="3304" spans="1:5" x14ac:dyDescent="0.2">
      <c r="A3304" t="s">
        <v>3452</v>
      </c>
      <c r="B3304" t="s">
        <v>2785</v>
      </c>
      <c r="C3304" t="s">
        <v>1706</v>
      </c>
      <c r="D3304" t="s">
        <v>2930</v>
      </c>
      <c r="E3304">
        <v>23.9</v>
      </c>
    </row>
    <row r="3305" spans="1:5" x14ac:dyDescent="0.2">
      <c r="A3305" t="s">
        <v>3453</v>
      </c>
      <c r="B3305" t="s">
        <v>2811</v>
      </c>
      <c r="C3305" t="s">
        <v>1706</v>
      </c>
      <c r="D3305" t="s">
        <v>2930</v>
      </c>
      <c r="E3305">
        <v>13.3</v>
      </c>
    </row>
    <row r="3306" spans="1:5" x14ac:dyDescent="0.2">
      <c r="A3306" t="s">
        <v>3454</v>
      </c>
      <c r="B3306" t="s">
        <v>2788</v>
      </c>
      <c r="C3306" t="s">
        <v>1706</v>
      </c>
      <c r="D3306" t="s">
        <v>2930</v>
      </c>
      <c r="E3306">
        <v>11.2</v>
      </c>
    </row>
    <row r="3307" spans="1:5" x14ac:dyDescent="0.2">
      <c r="A3307" t="s">
        <v>3455</v>
      </c>
      <c r="B3307" t="s">
        <v>2814</v>
      </c>
      <c r="C3307" t="s">
        <v>1706</v>
      </c>
      <c r="D3307" t="s">
        <v>2930</v>
      </c>
      <c r="E3307">
        <v>28.6</v>
      </c>
    </row>
    <row r="3308" spans="1:5" x14ac:dyDescent="0.2">
      <c r="A3308" t="s">
        <v>3456</v>
      </c>
      <c r="B3308" t="s">
        <v>2816</v>
      </c>
      <c r="C3308" t="s">
        <v>1706</v>
      </c>
      <c r="D3308" t="s">
        <v>2930</v>
      </c>
      <c r="E3308">
        <v>17.7</v>
      </c>
    </row>
    <row r="3309" spans="1:5" x14ac:dyDescent="0.2">
      <c r="A3309" t="s">
        <v>3457</v>
      </c>
      <c r="B3309" t="s">
        <v>2818</v>
      </c>
      <c r="C3309" t="s">
        <v>1706</v>
      </c>
      <c r="D3309" t="s">
        <v>2930</v>
      </c>
      <c r="E3309">
        <v>13.3</v>
      </c>
    </row>
    <row r="3310" spans="1:5" x14ac:dyDescent="0.2">
      <c r="A3310" t="s">
        <v>3458</v>
      </c>
      <c r="B3310" t="s">
        <v>2820</v>
      </c>
      <c r="C3310" t="s">
        <v>1706</v>
      </c>
      <c r="D3310" t="s">
        <v>2930</v>
      </c>
      <c r="E3310">
        <v>29.7</v>
      </c>
    </row>
    <row r="3311" spans="1:5" x14ac:dyDescent="0.2">
      <c r="A3311" t="s">
        <v>3459</v>
      </c>
      <c r="B3311" t="s">
        <v>2822</v>
      </c>
      <c r="C3311" t="s">
        <v>1706</v>
      </c>
      <c r="D3311" t="s">
        <v>2930</v>
      </c>
    </row>
    <row r="3312" spans="1:5" x14ac:dyDescent="0.2">
      <c r="A3312" t="s">
        <v>3460</v>
      </c>
      <c r="B3312" t="s">
        <v>2825</v>
      </c>
      <c r="C3312" t="s">
        <v>1706</v>
      </c>
      <c r="D3312" t="s">
        <v>2930</v>
      </c>
      <c r="E3312">
        <v>10</v>
      </c>
    </row>
    <row r="3313" spans="1:5" x14ac:dyDescent="0.2">
      <c r="A3313" t="s">
        <v>3461</v>
      </c>
      <c r="B3313" t="s">
        <v>2786</v>
      </c>
      <c r="C3313" t="s">
        <v>1706</v>
      </c>
      <c r="D3313" t="s">
        <v>2930</v>
      </c>
      <c r="E3313">
        <v>14.5</v>
      </c>
    </row>
    <row r="3314" spans="1:5" x14ac:dyDescent="0.2">
      <c r="A3314" t="s">
        <v>3462</v>
      </c>
      <c r="B3314" t="s">
        <v>2787</v>
      </c>
      <c r="C3314" t="s">
        <v>1706</v>
      </c>
      <c r="D3314" t="s">
        <v>2930</v>
      </c>
      <c r="E3314">
        <v>16.2</v>
      </c>
    </row>
    <row r="3315" spans="1:5" x14ac:dyDescent="0.2">
      <c r="A3315" t="s">
        <v>3463</v>
      </c>
      <c r="B3315" t="s">
        <v>2829</v>
      </c>
      <c r="C3315" t="s">
        <v>1706</v>
      </c>
      <c r="D3315" t="s">
        <v>2930</v>
      </c>
      <c r="E3315">
        <v>9.4</v>
      </c>
    </row>
    <row r="3316" spans="1:5" x14ac:dyDescent="0.2">
      <c r="A3316" t="s">
        <v>3464</v>
      </c>
      <c r="B3316" t="s">
        <v>2831</v>
      </c>
      <c r="C3316" t="s">
        <v>1706</v>
      </c>
      <c r="D3316" t="s">
        <v>2930</v>
      </c>
      <c r="E3316">
        <v>5.7</v>
      </c>
    </row>
    <row r="3317" spans="1:5" x14ac:dyDescent="0.2">
      <c r="A3317" t="s">
        <v>3465</v>
      </c>
      <c r="B3317" t="s">
        <v>2833</v>
      </c>
      <c r="C3317" t="s">
        <v>1706</v>
      </c>
      <c r="D3317" t="s">
        <v>2930</v>
      </c>
      <c r="E3317">
        <v>10.7</v>
      </c>
    </row>
    <row r="3318" spans="1:5" x14ac:dyDescent="0.2">
      <c r="A3318" t="s">
        <v>3466</v>
      </c>
      <c r="B3318" t="s">
        <v>2835</v>
      </c>
      <c r="C3318" t="s">
        <v>1706</v>
      </c>
      <c r="D3318" t="s">
        <v>2930</v>
      </c>
      <c r="E3318">
        <v>10.4</v>
      </c>
    </row>
    <row r="3319" spans="1:5" x14ac:dyDescent="0.2">
      <c r="A3319" t="s">
        <v>3467</v>
      </c>
      <c r="B3319" t="s">
        <v>2789</v>
      </c>
      <c r="C3319" t="s">
        <v>1706</v>
      </c>
      <c r="D3319" t="s">
        <v>2930</v>
      </c>
      <c r="E3319">
        <v>12</v>
      </c>
    </row>
    <row r="3320" spans="1:5" x14ac:dyDescent="0.2">
      <c r="A3320" t="s">
        <v>3468</v>
      </c>
      <c r="B3320" t="s">
        <v>2838</v>
      </c>
      <c r="C3320" t="s">
        <v>1706</v>
      </c>
      <c r="D3320" t="s">
        <v>2930</v>
      </c>
      <c r="E3320">
        <v>10</v>
      </c>
    </row>
    <row r="3321" spans="1:5" x14ac:dyDescent="0.2">
      <c r="A3321" t="s">
        <v>3469</v>
      </c>
      <c r="B3321" t="s">
        <v>2840</v>
      </c>
      <c r="C3321" t="s">
        <v>1706</v>
      </c>
      <c r="D3321" t="s">
        <v>2930</v>
      </c>
      <c r="E3321">
        <v>11.7</v>
      </c>
    </row>
    <row r="3322" spans="1:5" x14ac:dyDescent="0.2">
      <c r="A3322" t="s">
        <v>3470</v>
      </c>
      <c r="B3322" t="s">
        <v>2780</v>
      </c>
      <c r="C3322" t="s">
        <v>1727</v>
      </c>
      <c r="D3322" t="s">
        <v>2930</v>
      </c>
      <c r="E3322">
        <v>80</v>
      </c>
    </row>
    <row r="3323" spans="1:5" x14ac:dyDescent="0.2">
      <c r="A3323" t="s">
        <v>3471</v>
      </c>
      <c r="B3323" t="s">
        <v>2794</v>
      </c>
      <c r="C3323" t="s">
        <v>1727</v>
      </c>
      <c r="D3323" t="s">
        <v>2930</v>
      </c>
      <c r="E3323">
        <v>83.604919137466311</v>
      </c>
    </row>
    <row r="3324" spans="1:5" x14ac:dyDescent="0.2">
      <c r="A3324" t="s">
        <v>3472</v>
      </c>
      <c r="B3324" t="s">
        <v>2785</v>
      </c>
      <c r="C3324" t="s">
        <v>1727</v>
      </c>
      <c r="D3324" t="s">
        <v>2930</v>
      </c>
      <c r="E3324">
        <v>95.7</v>
      </c>
    </row>
    <row r="3325" spans="1:5" x14ac:dyDescent="0.2">
      <c r="A3325" t="s">
        <v>3473</v>
      </c>
      <c r="B3325" t="s">
        <v>2811</v>
      </c>
      <c r="C3325" t="s">
        <v>1727</v>
      </c>
      <c r="D3325" t="s">
        <v>2930</v>
      </c>
      <c r="E3325">
        <v>80</v>
      </c>
    </row>
    <row r="3326" spans="1:5" x14ac:dyDescent="0.2">
      <c r="A3326" t="s">
        <v>3474</v>
      </c>
      <c r="B3326" t="s">
        <v>2788</v>
      </c>
      <c r="C3326" t="s">
        <v>1727</v>
      </c>
      <c r="D3326" t="s">
        <v>2930</v>
      </c>
      <c r="E3326">
        <v>75</v>
      </c>
    </row>
    <row r="3327" spans="1:5" x14ac:dyDescent="0.2">
      <c r="A3327" t="s">
        <v>3475</v>
      </c>
      <c r="B3327" t="s">
        <v>2814</v>
      </c>
      <c r="C3327" t="s">
        <v>1727</v>
      </c>
      <c r="D3327" t="s">
        <v>2930</v>
      </c>
      <c r="E3327">
        <v>95.2</v>
      </c>
    </row>
    <row r="3328" spans="1:5" x14ac:dyDescent="0.2">
      <c r="A3328" t="s">
        <v>3476</v>
      </c>
      <c r="B3328" t="s">
        <v>2816</v>
      </c>
      <c r="C3328" t="s">
        <v>1727</v>
      </c>
      <c r="D3328" t="s">
        <v>2930</v>
      </c>
      <c r="E3328">
        <v>90</v>
      </c>
    </row>
    <row r="3329" spans="1:5" x14ac:dyDescent="0.2">
      <c r="A3329" t="s">
        <v>3477</v>
      </c>
      <c r="B3329" t="s">
        <v>2818</v>
      </c>
      <c r="C3329" t="s">
        <v>1727</v>
      </c>
      <c r="D3329" t="s">
        <v>2930</v>
      </c>
      <c r="E3329">
        <v>61.5</v>
      </c>
    </row>
    <row r="3330" spans="1:5" x14ac:dyDescent="0.2">
      <c r="A3330" t="s">
        <v>3478</v>
      </c>
      <c r="B3330" t="s">
        <v>2820</v>
      </c>
      <c r="C3330" t="s">
        <v>1727</v>
      </c>
      <c r="D3330" t="s">
        <v>2930</v>
      </c>
      <c r="E3330">
        <v>93.1</v>
      </c>
    </row>
    <row r="3331" spans="1:5" x14ac:dyDescent="0.2">
      <c r="A3331" t="s">
        <v>3479</v>
      </c>
      <c r="B3331" t="s">
        <v>2822</v>
      </c>
      <c r="C3331" t="s">
        <v>1727</v>
      </c>
      <c r="D3331" t="s">
        <v>2930</v>
      </c>
    </row>
    <row r="3332" spans="1:5" x14ac:dyDescent="0.2">
      <c r="A3332" t="s">
        <v>3480</v>
      </c>
      <c r="B3332" t="s">
        <v>2825</v>
      </c>
      <c r="C3332" t="s">
        <v>1727</v>
      </c>
      <c r="D3332" t="s">
        <v>2930</v>
      </c>
      <c r="E3332">
        <v>64.7</v>
      </c>
    </row>
    <row r="3333" spans="1:5" x14ac:dyDescent="0.2">
      <c r="A3333" t="s">
        <v>3481</v>
      </c>
      <c r="B3333" t="s">
        <v>2786</v>
      </c>
      <c r="C3333" t="s">
        <v>1727</v>
      </c>
      <c r="D3333" t="s">
        <v>2930</v>
      </c>
      <c r="E3333">
        <v>100</v>
      </c>
    </row>
    <row r="3334" spans="1:5" x14ac:dyDescent="0.2">
      <c r="A3334" t="s">
        <v>3482</v>
      </c>
      <c r="B3334" t="s">
        <v>2787</v>
      </c>
      <c r="C3334" t="s">
        <v>1727</v>
      </c>
      <c r="D3334" t="s">
        <v>2930</v>
      </c>
      <c r="E3334">
        <v>100</v>
      </c>
    </row>
    <row r="3335" spans="1:5" x14ac:dyDescent="0.2">
      <c r="A3335" t="s">
        <v>3483</v>
      </c>
      <c r="B3335" t="s">
        <v>2829</v>
      </c>
      <c r="C3335" t="s">
        <v>1727</v>
      </c>
      <c r="D3335" t="s">
        <v>2930</v>
      </c>
      <c r="E3335">
        <v>54.5</v>
      </c>
    </row>
    <row r="3336" spans="1:5" x14ac:dyDescent="0.2">
      <c r="A3336" t="s">
        <v>3484</v>
      </c>
      <c r="B3336" t="s">
        <v>2831</v>
      </c>
      <c r="C3336" t="s">
        <v>1727</v>
      </c>
      <c r="D3336" t="s">
        <v>2930</v>
      </c>
      <c r="E3336">
        <v>55.6</v>
      </c>
    </row>
    <row r="3337" spans="1:5" x14ac:dyDescent="0.2">
      <c r="A3337" t="s">
        <v>3485</v>
      </c>
      <c r="B3337" t="s">
        <v>2833</v>
      </c>
      <c r="C3337" t="s">
        <v>1727</v>
      </c>
      <c r="D3337" t="s">
        <v>2930</v>
      </c>
      <c r="E3337">
        <v>81.8</v>
      </c>
    </row>
    <row r="3338" spans="1:5" x14ac:dyDescent="0.2">
      <c r="A3338" t="s">
        <v>3486</v>
      </c>
      <c r="B3338" t="s">
        <v>2835</v>
      </c>
      <c r="C3338" t="s">
        <v>1727</v>
      </c>
      <c r="D3338" t="s">
        <v>2930</v>
      </c>
      <c r="E3338">
        <v>87.5</v>
      </c>
    </row>
    <row r="3339" spans="1:5" x14ac:dyDescent="0.2">
      <c r="A3339" t="s">
        <v>3487</v>
      </c>
      <c r="B3339" t="s">
        <v>2789</v>
      </c>
      <c r="C3339" t="s">
        <v>1727</v>
      </c>
      <c r="D3339" t="s">
        <v>2930</v>
      </c>
      <c r="E3339">
        <v>90.9</v>
      </c>
    </row>
    <row r="3340" spans="1:5" x14ac:dyDescent="0.2">
      <c r="A3340" t="s">
        <v>3488</v>
      </c>
      <c r="B3340" t="s">
        <v>2838</v>
      </c>
      <c r="C3340" t="s">
        <v>1727</v>
      </c>
      <c r="D3340" t="s">
        <v>2930</v>
      </c>
      <c r="E3340">
        <v>100</v>
      </c>
    </row>
    <row r="3341" spans="1:5" x14ac:dyDescent="0.2">
      <c r="A3341" t="s">
        <v>3489</v>
      </c>
      <c r="B3341" t="s">
        <v>2840</v>
      </c>
      <c r="C3341" t="s">
        <v>1727</v>
      </c>
      <c r="D3341" t="s">
        <v>2930</v>
      </c>
      <c r="E3341">
        <v>100</v>
      </c>
    </row>
    <row r="3342" spans="1:5" x14ac:dyDescent="0.2">
      <c r="A3342" t="s">
        <v>3490</v>
      </c>
      <c r="B3342" t="s">
        <v>2780</v>
      </c>
      <c r="C3342" t="s">
        <v>1748</v>
      </c>
      <c r="D3342" t="s">
        <v>2930</v>
      </c>
      <c r="E3342">
        <v>55.2</v>
      </c>
    </row>
    <row r="3343" spans="1:5" x14ac:dyDescent="0.2">
      <c r="A3343" t="s">
        <v>3491</v>
      </c>
      <c r="B3343" t="s">
        <v>2794</v>
      </c>
      <c r="C3343" t="s">
        <v>1748</v>
      </c>
      <c r="D3343" t="s">
        <v>2930</v>
      </c>
      <c r="E3343">
        <v>49.454784366576824</v>
      </c>
    </row>
    <row r="3344" spans="1:5" x14ac:dyDescent="0.2">
      <c r="A3344" t="s">
        <v>3492</v>
      </c>
      <c r="B3344" t="s">
        <v>2785</v>
      </c>
      <c r="C3344" t="s">
        <v>1748</v>
      </c>
      <c r="D3344" t="s">
        <v>2930</v>
      </c>
      <c r="E3344">
        <v>45.5</v>
      </c>
    </row>
    <row r="3345" spans="1:5" x14ac:dyDescent="0.2">
      <c r="A3345" t="s">
        <v>3493</v>
      </c>
      <c r="B3345" t="s">
        <v>2811</v>
      </c>
      <c r="C3345" t="s">
        <v>1748</v>
      </c>
      <c r="D3345" t="s">
        <v>2930</v>
      </c>
      <c r="E3345">
        <v>37.5</v>
      </c>
    </row>
    <row r="3346" spans="1:5" x14ac:dyDescent="0.2">
      <c r="A3346" t="s">
        <v>3494</v>
      </c>
      <c r="B3346" t="s">
        <v>2788</v>
      </c>
      <c r="C3346" t="s">
        <v>1748</v>
      </c>
      <c r="D3346" t="s">
        <v>2930</v>
      </c>
      <c r="E3346">
        <v>50</v>
      </c>
    </row>
    <row r="3347" spans="1:5" x14ac:dyDescent="0.2">
      <c r="A3347" t="s">
        <v>3495</v>
      </c>
      <c r="B3347" t="s">
        <v>2814</v>
      </c>
      <c r="C3347" t="s">
        <v>1748</v>
      </c>
      <c r="D3347" t="s">
        <v>2930</v>
      </c>
      <c r="E3347">
        <v>35</v>
      </c>
    </row>
    <row r="3348" spans="1:5" x14ac:dyDescent="0.2">
      <c r="A3348" t="s">
        <v>3496</v>
      </c>
      <c r="B3348" t="s">
        <v>2816</v>
      </c>
      <c r="C3348" t="s">
        <v>1748</v>
      </c>
      <c r="D3348" t="s">
        <v>2930</v>
      </c>
      <c r="E3348">
        <v>27.3</v>
      </c>
    </row>
    <row r="3349" spans="1:5" x14ac:dyDescent="0.2">
      <c r="A3349" t="s">
        <v>3497</v>
      </c>
      <c r="B3349" t="s">
        <v>2818</v>
      </c>
      <c r="C3349" t="s">
        <v>1748</v>
      </c>
      <c r="D3349" t="s">
        <v>2930</v>
      </c>
      <c r="E3349">
        <v>54.5</v>
      </c>
    </row>
    <row r="3350" spans="1:5" x14ac:dyDescent="0.2">
      <c r="A3350" t="s">
        <v>3498</v>
      </c>
      <c r="B3350" t="s">
        <v>2820</v>
      </c>
      <c r="C3350" t="s">
        <v>1748</v>
      </c>
      <c r="D3350" t="s">
        <v>2930</v>
      </c>
      <c r="E3350">
        <v>42.4</v>
      </c>
    </row>
    <row r="3351" spans="1:5" x14ac:dyDescent="0.2">
      <c r="A3351" t="s">
        <v>3499</v>
      </c>
      <c r="B3351" t="s">
        <v>2822</v>
      </c>
      <c r="C3351" t="s">
        <v>1748</v>
      </c>
      <c r="D3351" t="s">
        <v>2930</v>
      </c>
    </row>
    <row r="3352" spans="1:5" x14ac:dyDescent="0.2">
      <c r="A3352" t="s">
        <v>3500</v>
      </c>
      <c r="B3352" t="s">
        <v>2825</v>
      </c>
      <c r="C3352" t="s">
        <v>1748</v>
      </c>
      <c r="D3352" t="s">
        <v>2930</v>
      </c>
      <c r="E3352">
        <v>61.5</v>
      </c>
    </row>
    <row r="3353" spans="1:5" x14ac:dyDescent="0.2">
      <c r="A3353" t="s">
        <v>3501</v>
      </c>
      <c r="B3353" t="s">
        <v>2786</v>
      </c>
      <c r="C3353" t="s">
        <v>1748</v>
      </c>
      <c r="D3353" t="s">
        <v>2930</v>
      </c>
      <c r="E3353">
        <v>60</v>
      </c>
    </row>
    <row r="3354" spans="1:5" x14ac:dyDescent="0.2">
      <c r="A3354" t="s">
        <v>3502</v>
      </c>
      <c r="B3354" t="s">
        <v>2787</v>
      </c>
      <c r="C3354" t="s">
        <v>1748</v>
      </c>
      <c r="D3354" t="s">
        <v>2930</v>
      </c>
      <c r="E3354">
        <v>52.9</v>
      </c>
    </row>
    <row r="3355" spans="1:5" x14ac:dyDescent="0.2">
      <c r="A3355" t="s">
        <v>3503</v>
      </c>
      <c r="B3355" t="s">
        <v>2829</v>
      </c>
      <c r="C3355" t="s">
        <v>1748</v>
      </c>
      <c r="D3355" t="s">
        <v>2930</v>
      </c>
      <c r="E3355">
        <v>66.7</v>
      </c>
    </row>
    <row r="3356" spans="1:5" x14ac:dyDescent="0.2">
      <c r="A3356" t="s">
        <v>3504</v>
      </c>
      <c r="B3356" t="s">
        <v>2831</v>
      </c>
      <c r="C3356" t="s">
        <v>1748</v>
      </c>
      <c r="D3356" t="s">
        <v>2930</v>
      </c>
      <c r="E3356">
        <v>20</v>
      </c>
    </row>
    <row r="3357" spans="1:5" x14ac:dyDescent="0.2">
      <c r="A3357" t="s">
        <v>3505</v>
      </c>
      <c r="B3357" t="s">
        <v>2833</v>
      </c>
      <c r="C3357" t="s">
        <v>1748</v>
      </c>
      <c r="D3357" t="s">
        <v>2930</v>
      </c>
      <c r="E3357">
        <v>11.1</v>
      </c>
    </row>
    <row r="3358" spans="1:5" x14ac:dyDescent="0.2">
      <c r="A3358" t="s">
        <v>3506</v>
      </c>
      <c r="B3358" t="s">
        <v>2835</v>
      </c>
      <c r="C3358" t="s">
        <v>1748</v>
      </c>
      <c r="D3358" t="s">
        <v>2930</v>
      </c>
      <c r="E3358">
        <v>75</v>
      </c>
    </row>
    <row r="3359" spans="1:5" x14ac:dyDescent="0.2">
      <c r="A3359" t="s">
        <v>3507</v>
      </c>
      <c r="B3359" t="s">
        <v>2789</v>
      </c>
      <c r="C3359" t="s">
        <v>1748</v>
      </c>
      <c r="D3359" t="s">
        <v>2930</v>
      </c>
      <c r="E3359">
        <v>36.4</v>
      </c>
    </row>
    <row r="3360" spans="1:5" x14ac:dyDescent="0.2">
      <c r="A3360" t="s">
        <v>3508</v>
      </c>
      <c r="B3360" t="s">
        <v>2838</v>
      </c>
      <c r="C3360" t="s">
        <v>1748</v>
      </c>
      <c r="D3360" t="s">
        <v>2930</v>
      </c>
      <c r="E3360">
        <v>71.400000000000006</v>
      </c>
    </row>
    <row r="3361" spans="1:5" x14ac:dyDescent="0.2">
      <c r="A3361" t="s">
        <v>3509</v>
      </c>
      <c r="B3361" t="s">
        <v>2840</v>
      </c>
      <c r="C3361" t="s">
        <v>1748</v>
      </c>
      <c r="D3361" t="s">
        <v>2930</v>
      </c>
      <c r="E3361">
        <v>83.3</v>
      </c>
    </row>
    <row r="3362" spans="1:5" x14ac:dyDescent="0.2">
      <c r="A3362" t="s">
        <v>6622</v>
      </c>
      <c r="B3362" t="s">
        <v>2780</v>
      </c>
      <c r="C3362" t="s">
        <v>1769</v>
      </c>
      <c r="D3362" t="s">
        <v>2930</v>
      </c>
      <c r="E3362">
        <v>57.2</v>
      </c>
    </row>
    <row r="3363" spans="1:5" x14ac:dyDescent="0.2">
      <c r="A3363" t="s">
        <v>6623</v>
      </c>
      <c r="B3363" t="s">
        <v>2794</v>
      </c>
      <c r="C3363" t="s">
        <v>1769</v>
      </c>
      <c r="D3363" t="s">
        <v>2930</v>
      </c>
      <c r="E3363">
        <v>60.259433962264154</v>
      </c>
    </row>
    <row r="3364" spans="1:5" x14ac:dyDescent="0.2">
      <c r="A3364" t="s">
        <v>6624</v>
      </c>
      <c r="B3364" t="s">
        <v>2785</v>
      </c>
      <c r="C3364" t="s">
        <v>1769</v>
      </c>
      <c r="D3364" t="s">
        <v>2930</v>
      </c>
      <c r="E3364">
        <v>50</v>
      </c>
    </row>
    <row r="3365" spans="1:5" x14ac:dyDescent="0.2">
      <c r="A3365" t="s">
        <v>6625</v>
      </c>
      <c r="B3365" t="s">
        <v>2811</v>
      </c>
      <c r="C3365" t="s">
        <v>1769</v>
      </c>
      <c r="D3365" t="s">
        <v>2930</v>
      </c>
      <c r="E3365">
        <v>86.2</v>
      </c>
    </row>
    <row r="3366" spans="1:5" x14ac:dyDescent="0.2">
      <c r="A3366" t="s">
        <v>6626</v>
      </c>
      <c r="B3366" t="s">
        <v>2788</v>
      </c>
      <c r="C3366" t="s">
        <v>1769</v>
      </c>
      <c r="D3366" t="s">
        <v>2930</v>
      </c>
      <c r="E3366">
        <v>58.5</v>
      </c>
    </row>
    <row r="3367" spans="1:5" x14ac:dyDescent="0.2">
      <c r="A3367" t="s">
        <v>6627</v>
      </c>
      <c r="B3367" t="s">
        <v>2814</v>
      </c>
      <c r="C3367" t="s">
        <v>1769</v>
      </c>
      <c r="D3367" t="s">
        <v>2930</v>
      </c>
      <c r="E3367">
        <v>55.4</v>
      </c>
    </row>
    <row r="3368" spans="1:5" x14ac:dyDescent="0.2">
      <c r="A3368" t="s">
        <v>6628</v>
      </c>
      <c r="B3368" t="s">
        <v>2816</v>
      </c>
      <c r="C3368" t="s">
        <v>1769</v>
      </c>
      <c r="D3368" t="s">
        <v>2930</v>
      </c>
      <c r="E3368">
        <v>54.1</v>
      </c>
    </row>
    <row r="3369" spans="1:5" x14ac:dyDescent="0.2">
      <c r="A3369" t="s">
        <v>6629</v>
      </c>
      <c r="B3369" t="s">
        <v>2818</v>
      </c>
      <c r="C3369" t="s">
        <v>1769</v>
      </c>
      <c r="D3369" t="s">
        <v>2930</v>
      </c>
      <c r="E3369">
        <v>69.5</v>
      </c>
    </row>
    <row r="3370" spans="1:5" x14ac:dyDescent="0.2">
      <c r="A3370" t="s">
        <v>6630</v>
      </c>
      <c r="B3370" t="s">
        <v>2820</v>
      </c>
      <c r="C3370" t="s">
        <v>1769</v>
      </c>
      <c r="D3370" t="s">
        <v>2930</v>
      </c>
      <c r="E3370">
        <v>57.7</v>
      </c>
    </row>
    <row r="3371" spans="1:5" x14ac:dyDescent="0.2">
      <c r="A3371" t="s">
        <v>6631</v>
      </c>
      <c r="B3371" t="s">
        <v>2822</v>
      </c>
      <c r="C3371" t="s">
        <v>1769</v>
      </c>
      <c r="D3371" t="s">
        <v>2930</v>
      </c>
    </row>
    <row r="3372" spans="1:5" x14ac:dyDescent="0.2">
      <c r="A3372" t="s">
        <v>6632</v>
      </c>
      <c r="B3372" t="s">
        <v>2825</v>
      </c>
      <c r="C3372" t="s">
        <v>1769</v>
      </c>
      <c r="D3372" t="s">
        <v>2930</v>
      </c>
      <c r="E3372">
        <v>80.599999999999994</v>
      </c>
    </row>
    <row r="3373" spans="1:5" x14ac:dyDescent="0.2">
      <c r="A3373" t="s">
        <v>6633</v>
      </c>
      <c r="B3373" t="s">
        <v>2786</v>
      </c>
      <c r="C3373" t="s">
        <v>1769</v>
      </c>
      <c r="D3373" t="s">
        <v>2930</v>
      </c>
      <c r="E3373">
        <v>73.900000000000006</v>
      </c>
    </row>
    <row r="3374" spans="1:5" x14ac:dyDescent="0.2">
      <c r="A3374" t="s">
        <v>6634</v>
      </c>
      <c r="B3374" t="s">
        <v>2787</v>
      </c>
      <c r="C3374" t="s">
        <v>1769</v>
      </c>
      <c r="D3374" t="s">
        <v>2930</v>
      </c>
      <c r="E3374">
        <v>78.599999999999994</v>
      </c>
    </row>
    <row r="3375" spans="1:5" x14ac:dyDescent="0.2">
      <c r="A3375" t="s">
        <v>6635</v>
      </c>
      <c r="B3375" t="s">
        <v>2829</v>
      </c>
      <c r="C3375" t="s">
        <v>1769</v>
      </c>
      <c r="D3375" t="s">
        <v>2930</v>
      </c>
      <c r="E3375">
        <v>54.7</v>
      </c>
    </row>
    <row r="3376" spans="1:5" x14ac:dyDescent="0.2">
      <c r="A3376" t="s">
        <v>6636</v>
      </c>
      <c r="B3376" t="s">
        <v>2831</v>
      </c>
      <c r="C3376" t="s">
        <v>1769</v>
      </c>
      <c r="D3376" t="s">
        <v>2930</v>
      </c>
      <c r="E3376">
        <v>13.8</v>
      </c>
    </row>
    <row r="3377" spans="1:5" x14ac:dyDescent="0.2">
      <c r="A3377" t="s">
        <v>6637</v>
      </c>
      <c r="B3377" t="s">
        <v>2833</v>
      </c>
      <c r="C3377" t="s">
        <v>1769</v>
      </c>
      <c r="D3377" t="s">
        <v>2930</v>
      </c>
      <c r="E3377">
        <v>47.6</v>
      </c>
    </row>
    <row r="3378" spans="1:5" x14ac:dyDescent="0.2">
      <c r="A3378" t="s">
        <v>6638</v>
      </c>
      <c r="B3378" t="s">
        <v>2835</v>
      </c>
      <c r="C3378" t="s">
        <v>1769</v>
      </c>
      <c r="D3378" t="s">
        <v>2930</v>
      </c>
      <c r="E3378">
        <v>50</v>
      </c>
    </row>
    <row r="3379" spans="1:5" x14ac:dyDescent="0.2">
      <c r="A3379" t="s">
        <v>6639</v>
      </c>
      <c r="B3379" t="s">
        <v>2789</v>
      </c>
      <c r="C3379" t="s">
        <v>1769</v>
      </c>
      <c r="D3379" t="s">
        <v>2930</v>
      </c>
      <c r="E3379">
        <v>52.2</v>
      </c>
    </row>
    <row r="3380" spans="1:5" x14ac:dyDescent="0.2">
      <c r="A3380" t="s">
        <v>6640</v>
      </c>
      <c r="B3380" t="s">
        <v>2838</v>
      </c>
      <c r="C3380" t="s">
        <v>1769</v>
      </c>
      <c r="D3380" t="s">
        <v>2930</v>
      </c>
      <c r="E3380">
        <v>49.3</v>
      </c>
    </row>
    <row r="3381" spans="1:5" x14ac:dyDescent="0.2">
      <c r="A3381" t="s">
        <v>6641</v>
      </c>
      <c r="B3381" t="s">
        <v>2840</v>
      </c>
      <c r="C3381" t="s">
        <v>1769</v>
      </c>
      <c r="D3381" t="s">
        <v>2930</v>
      </c>
      <c r="E3381">
        <v>80.599999999999994</v>
      </c>
    </row>
    <row r="3382" spans="1:5" x14ac:dyDescent="0.2">
      <c r="A3382" t="s">
        <v>6642</v>
      </c>
      <c r="B3382" t="s">
        <v>2780</v>
      </c>
      <c r="C3382" t="s">
        <v>1790</v>
      </c>
      <c r="D3382" t="s">
        <v>2930</v>
      </c>
      <c r="E3382">
        <v>3.9583333333333331E-2</v>
      </c>
    </row>
    <row r="3383" spans="1:5" x14ac:dyDescent="0.2">
      <c r="A3383" t="s">
        <v>6643</v>
      </c>
      <c r="B3383" t="s">
        <v>2794</v>
      </c>
      <c r="C3383" t="s">
        <v>1790</v>
      </c>
      <c r="D3383" t="s">
        <v>2930</v>
      </c>
      <c r="E3383">
        <v>4.5873109463911356E-2</v>
      </c>
    </row>
    <row r="3384" spans="1:5" x14ac:dyDescent="0.2">
      <c r="A3384" t="s">
        <v>6644</v>
      </c>
      <c r="B3384" t="s">
        <v>2785</v>
      </c>
      <c r="C3384" t="s">
        <v>1790</v>
      </c>
      <c r="D3384" t="s">
        <v>2930</v>
      </c>
      <c r="E3384">
        <v>4.3055555555555562E-2</v>
      </c>
    </row>
    <row r="3385" spans="1:5" x14ac:dyDescent="0.2">
      <c r="A3385" t="s">
        <v>6645</v>
      </c>
      <c r="B3385" t="s">
        <v>2811</v>
      </c>
      <c r="C3385" t="s">
        <v>1790</v>
      </c>
      <c r="D3385" t="s">
        <v>2930</v>
      </c>
      <c r="E3385">
        <v>5.2777777777777778E-2</v>
      </c>
    </row>
    <row r="3386" spans="1:5" x14ac:dyDescent="0.2">
      <c r="A3386" t="s">
        <v>6646</v>
      </c>
      <c r="B3386" t="s">
        <v>2788</v>
      </c>
      <c r="C3386" t="s">
        <v>1790</v>
      </c>
      <c r="D3386" t="s">
        <v>2930</v>
      </c>
      <c r="E3386">
        <v>4.1666666666666664E-2</v>
      </c>
    </row>
    <row r="3387" spans="1:5" x14ac:dyDescent="0.2">
      <c r="A3387" t="s">
        <v>6647</v>
      </c>
      <c r="B3387" t="s">
        <v>2814</v>
      </c>
      <c r="C3387" t="s">
        <v>1790</v>
      </c>
      <c r="D3387" t="s">
        <v>2930</v>
      </c>
      <c r="E3387">
        <v>5.486111111111111E-2</v>
      </c>
    </row>
    <row r="3388" spans="1:5" x14ac:dyDescent="0.2">
      <c r="A3388" t="s">
        <v>6648</v>
      </c>
      <c r="B3388" t="s">
        <v>2816</v>
      </c>
      <c r="C3388" t="s">
        <v>1790</v>
      </c>
      <c r="D3388" t="s">
        <v>2930</v>
      </c>
      <c r="E3388">
        <v>5.6944444444444443E-2</v>
      </c>
    </row>
    <row r="3389" spans="1:5" x14ac:dyDescent="0.2">
      <c r="A3389" t="s">
        <v>6649</v>
      </c>
      <c r="B3389" t="s">
        <v>2818</v>
      </c>
      <c r="C3389" t="s">
        <v>1790</v>
      </c>
      <c r="D3389" t="s">
        <v>2930</v>
      </c>
      <c r="E3389">
        <v>3.4722222222222224E-2</v>
      </c>
    </row>
    <row r="3390" spans="1:5" x14ac:dyDescent="0.2">
      <c r="A3390" t="s">
        <v>6650</v>
      </c>
      <c r="B3390" t="s">
        <v>2820</v>
      </c>
      <c r="C3390" t="s">
        <v>1790</v>
      </c>
      <c r="D3390" t="s">
        <v>2930</v>
      </c>
      <c r="E3390">
        <v>4.5833333333333337E-2</v>
      </c>
    </row>
    <row r="3391" spans="1:5" x14ac:dyDescent="0.2">
      <c r="A3391" t="s">
        <v>6651</v>
      </c>
      <c r="B3391" t="s">
        <v>2822</v>
      </c>
      <c r="C3391" t="s">
        <v>1790</v>
      </c>
      <c r="D3391" t="s">
        <v>2930</v>
      </c>
    </row>
    <row r="3392" spans="1:5" x14ac:dyDescent="0.2">
      <c r="A3392" t="s">
        <v>6652</v>
      </c>
      <c r="B3392" t="s">
        <v>2825</v>
      </c>
      <c r="C3392" t="s">
        <v>1790</v>
      </c>
      <c r="D3392" t="s">
        <v>2930</v>
      </c>
      <c r="E3392">
        <v>3.8194444444444441E-2</v>
      </c>
    </row>
    <row r="3393" spans="1:5" x14ac:dyDescent="0.2">
      <c r="A3393" t="s">
        <v>6653</v>
      </c>
      <c r="B3393" t="s">
        <v>2786</v>
      </c>
      <c r="C3393" t="s">
        <v>1790</v>
      </c>
      <c r="D3393" t="s">
        <v>2930</v>
      </c>
      <c r="E3393">
        <v>4.027777777777778E-2</v>
      </c>
    </row>
    <row r="3394" spans="1:5" x14ac:dyDescent="0.2">
      <c r="A3394" t="s">
        <v>6654</v>
      </c>
      <c r="B3394" t="s">
        <v>2787</v>
      </c>
      <c r="C3394" t="s">
        <v>1790</v>
      </c>
      <c r="D3394" t="s">
        <v>2930</v>
      </c>
      <c r="E3394">
        <v>4.1666666666666664E-2</v>
      </c>
    </row>
    <row r="3395" spans="1:5" x14ac:dyDescent="0.2">
      <c r="A3395" t="s">
        <v>6655</v>
      </c>
      <c r="B3395" t="s">
        <v>2829</v>
      </c>
      <c r="C3395" t="s">
        <v>1790</v>
      </c>
      <c r="D3395" t="s">
        <v>2930</v>
      </c>
      <c r="E3395">
        <v>4.027777777777778E-2</v>
      </c>
    </row>
    <row r="3396" spans="1:5" x14ac:dyDescent="0.2">
      <c r="A3396" t="s">
        <v>6656</v>
      </c>
      <c r="B3396" t="s">
        <v>2831</v>
      </c>
      <c r="C3396" t="s">
        <v>1790</v>
      </c>
      <c r="D3396" t="s">
        <v>2930</v>
      </c>
      <c r="E3396">
        <v>6.458333333333334E-2</v>
      </c>
    </row>
    <row r="3397" spans="1:5" x14ac:dyDescent="0.2">
      <c r="A3397" t="s">
        <v>6657</v>
      </c>
      <c r="B3397" t="s">
        <v>2833</v>
      </c>
      <c r="C3397" t="s">
        <v>1790</v>
      </c>
      <c r="D3397" t="s">
        <v>2930</v>
      </c>
      <c r="E3397">
        <v>8.6805555555555566E-2</v>
      </c>
    </row>
    <row r="3398" spans="1:5" x14ac:dyDescent="0.2">
      <c r="A3398" t="s">
        <v>6658</v>
      </c>
      <c r="B3398" t="s">
        <v>2835</v>
      </c>
      <c r="C3398" t="s">
        <v>1790</v>
      </c>
      <c r="D3398" t="s">
        <v>2930</v>
      </c>
      <c r="E3398">
        <v>3.7499999999999999E-2</v>
      </c>
    </row>
    <row r="3399" spans="1:5" x14ac:dyDescent="0.2">
      <c r="A3399" t="s">
        <v>6659</v>
      </c>
      <c r="B3399" t="s">
        <v>2789</v>
      </c>
      <c r="C3399" t="s">
        <v>1790</v>
      </c>
      <c r="D3399" t="s">
        <v>2930</v>
      </c>
      <c r="E3399">
        <v>4.6527777777777779E-2</v>
      </c>
    </row>
    <row r="3400" spans="1:5" x14ac:dyDescent="0.2">
      <c r="A3400" t="s">
        <v>6660</v>
      </c>
      <c r="B3400" t="s">
        <v>2838</v>
      </c>
      <c r="C3400" t="s">
        <v>1790</v>
      </c>
      <c r="D3400" t="s">
        <v>2930</v>
      </c>
      <c r="E3400">
        <v>3.3333333333333333E-2</v>
      </c>
    </row>
    <row r="3401" spans="1:5" x14ac:dyDescent="0.2">
      <c r="A3401" t="s">
        <v>6661</v>
      </c>
      <c r="B3401" t="s">
        <v>2840</v>
      </c>
      <c r="C3401" t="s">
        <v>1790</v>
      </c>
      <c r="D3401" t="s">
        <v>2930</v>
      </c>
      <c r="E3401">
        <v>3.1944444444444449E-2</v>
      </c>
    </row>
    <row r="3402" spans="1:5" x14ac:dyDescent="0.2">
      <c r="A3402" t="s">
        <v>6662</v>
      </c>
      <c r="B3402" t="s">
        <v>2780</v>
      </c>
      <c r="C3402" t="s">
        <v>1811</v>
      </c>
      <c r="D3402" t="s">
        <v>2930</v>
      </c>
      <c r="E3402">
        <v>75.400000000000006</v>
      </c>
    </row>
    <row r="3403" spans="1:5" x14ac:dyDescent="0.2">
      <c r="A3403" t="s">
        <v>6663</v>
      </c>
      <c r="B3403" t="s">
        <v>2794</v>
      </c>
      <c r="C3403" t="s">
        <v>1811</v>
      </c>
      <c r="D3403" t="s">
        <v>2930</v>
      </c>
      <c r="E3403">
        <v>81.718901617250694</v>
      </c>
    </row>
    <row r="3404" spans="1:5" x14ac:dyDescent="0.2">
      <c r="A3404" t="s">
        <v>6664</v>
      </c>
      <c r="B3404" t="s">
        <v>2785</v>
      </c>
      <c r="C3404" t="s">
        <v>1811</v>
      </c>
      <c r="D3404" t="s">
        <v>2930</v>
      </c>
      <c r="E3404">
        <v>86.8</v>
      </c>
    </row>
    <row r="3405" spans="1:5" x14ac:dyDescent="0.2">
      <c r="A3405" t="s">
        <v>6665</v>
      </c>
      <c r="B3405" t="s">
        <v>2811</v>
      </c>
      <c r="C3405" t="s">
        <v>1811</v>
      </c>
      <c r="D3405" t="s">
        <v>2930</v>
      </c>
      <c r="E3405">
        <v>68.7</v>
      </c>
    </row>
    <row r="3406" spans="1:5" x14ac:dyDescent="0.2">
      <c r="A3406" t="s">
        <v>6666</v>
      </c>
      <c r="B3406" t="s">
        <v>2788</v>
      </c>
      <c r="C3406" t="s">
        <v>1811</v>
      </c>
      <c r="D3406" t="s">
        <v>2930</v>
      </c>
      <c r="E3406">
        <v>84.8</v>
      </c>
    </row>
    <row r="3407" spans="1:5" x14ac:dyDescent="0.2">
      <c r="A3407" t="s">
        <v>6667</v>
      </c>
      <c r="B3407" t="s">
        <v>2814</v>
      </c>
      <c r="C3407" t="s">
        <v>1811</v>
      </c>
      <c r="D3407" t="s">
        <v>2930</v>
      </c>
      <c r="E3407">
        <v>85.2</v>
      </c>
    </row>
    <row r="3408" spans="1:5" x14ac:dyDescent="0.2">
      <c r="A3408" t="s">
        <v>6668</v>
      </c>
      <c r="B3408" t="s">
        <v>2816</v>
      </c>
      <c r="C3408" t="s">
        <v>1811</v>
      </c>
      <c r="D3408" t="s">
        <v>2930</v>
      </c>
      <c r="E3408">
        <v>90.6</v>
      </c>
    </row>
    <row r="3409" spans="1:5" x14ac:dyDescent="0.2">
      <c r="A3409" t="s">
        <v>6669</v>
      </c>
      <c r="B3409" t="s">
        <v>2818</v>
      </c>
      <c r="C3409" t="s">
        <v>1811</v>
      </c>
      <c r="D3409" t="s">
        <v>2930</v>
      </c>
      <c r="E3409">
        <v>93.7</v>
      </c>
    </row>
    <row r="3410" spans="1:5" x14ac:dyDescent="0.2">
      <c r="A3410" t="s">
        <v>6670</v>
      </c>
      <c r="B3410" t="s">
        <v>2820</v>
      </c>
      <c r="C3410" t="s">
        <v>1811</v>
      </c>
      <c r="D3410" t="s">
        <v>2930</v>
      </c>
      <c r="E3410">
        <v>88.7</v>
      </c>
    </row>
    <row r="3411" spans="1:5" x14ac:dyDescent="0.2">
      <c r="A3411" t="s">
        <v>6671</v>
      </c>
      <c r="B3411" t="s">
        <v>2822</v>
      </c>
      <c r="C3411" t="s">
        <v>1811</v>
      </c>
      <c r="D3411" t="s">
        <v>2930</v>
      </c>
    </row>
    <row r="3412" spans="1:5" x14ac:dyDescent="0.2">
      <c r="A3412" t="s">
        <v>6672</v>
      </c>
      <c r="B3412" t="s">
        <v>2825</v>
      </c>
      <c r="C3412" t="s">
        <v>1811</v>
      </c>
      <c r="D3412" t="s">
        <v>2930</v>
      </c>
      <c r="E3412">
        <v>75.900000000000006</v>
      </c>
    </row>
    <row r="3413" spans="1:5" x14ac:dyDescent="0.2">
      <c r="A3413" t="s">
        <v>6673</v>
      </c>
      <c r="B3413" t="s">
        <v>2786</v>
      </c>
      <c r="C3413" t="s">
        <v>1811</v>
      </c>
      <c r="D3413" t="s">
        <v>2930</v>
      </c>
      <c r="E3413">
        <v>88.3</v>
      </c>
    </row>
    <row r="3414" spans="1:5" x14ac:dyDescent="0.2">
      <c r="A3414" t="s">
        <v>6674</v>
      </c>
      <c r="B3414" t="s">
        <v>2787</v>
      </c>
      <c r="C3414" t="s">
        <v>1811</v>
      </c>
      <c r="D3414" t="s">
        <v>2930</v>
      </c>
      <c r="E3414">
        <v>95.6</v>
      </c>
    </row>
    <row r="3415" spans="1:5" x14ac:dyDescent="0.2">
      <c r="A3415" t="s">
        <v>6675</v>
      </c>
      <c r="B3415" t="s">
        <v>2829</v>
      </c>
      <c r="C3415" t="s">
        <v>1811</v>
      </c>
      <c r="D3415" t="s">
        <v>2930</v>
      </c>
      <c r="E3415">
        <v>68</v>
      </c>
    </row>
    <row r="3416" spans="1:5" x14ac:dyDescent="0.2">
      <c r="A3416" t="s">
        <v>6676</v>
      </c>
      <c r="B3416" t="s">
        <v>2831</v>
      </c>
      <c r="C3416" t="s">
        <v>1811</v>
      </c>
      <c r="D3416" t="s">
        <v>2930</v>
      </c>
      <c r="E3416">
        <v>81.900000000000006</v>
      </c>
    </row>
    <row r="3417" spans="1:5" x14ac:dyDescent="0.2">
      <c r="A3417" t="s">
        <v>6677</v>
      </c>
      <c r="B3417" t="s">
        <v>2833</v>
      </c>
      <c r="C3417" t="s">
        <v>1811</v>
      </c>
      <c r="D3417" t="s">
        <v>2930</v>
      </c>
      <c r="E3417">
        <v>64.5</v>
      </c>
    </row>
    <row r="3418" spans="1:5" x14ac:dyDescent="0.2">
      <c r="A3418" t="s">
        <v>6678</v>
      </c>
      <c r="B3418" t="s">
        <v>2835</v>
      </c>
      <c r="C3418" t="s">
        <v>1811</v>
      </c>
      <c r="D3418" t="s">
        <v>2930</v>
      </c>
      <c r="E3418">
        <v>70.2</v>
      </c>
    </row>
    <row r="3419" spans="1:5" x14ac:dyDescent="0.2">
      <c r="A3419" t="s">
        <v>6679</v>
      </c>
      <c r="B3419" t="s">
        <v>2789</v>
      </c>
      <c r="C3419" t="s">
        <v>1811</v>
      </c>
      <c r="D3419" t="s">
        <v>2930</v>
      </c>
      <c r="E3419">
        <v>80.099999999999994</v>
      </c>
    </row>
    <row r="3420" spans="1:5" x14ac:dyDescent="0.2">
      <c r="A3420" t="s">
        <v>6680</v>
      </c>
      <c r="B3420" t="s">
        <v>2838</v>
      </c>
      <c r="C3420" t="s">
        <v>1811</v>
      </c>
      <c r="D3420" t="s">
        <v>2930</v>
      </c>
      <c r="E3420">
        <v>73.400000000000006</v>
      </c>
    </row>
    <row r="3421" spans="1:5" x14ac:dyDescent="0.2">
      <c r="A3421" t="s">
        <v>6681</v>
      </c>
      <c r="B3421" t="s">
        <v>2840</v>
      </c>
      <c r="C3421" t="s">
        <v>1811</v>
      </c>
      <c r="D3421" t="s">
        <v>2930</v>
      </c>
      <c r="E3421">
        <v>79.900000000000006</v>
      </c>
    </row>
    <row r="3422" spans="1:5" x14ac:dyDescent="0.2">
      <c r="A3422" t="s">
        <v>6682</v>
      </c>
      <c r="B3422" t="s">
        <v>2780</v>
      </c>
      <c r="C3422" t="s">
        <v>1832</v>
      </c>
      <c r="D3422" t="s">
        <v>2930</v>
      </c>
      <c r="E3422">
        <v>75.099999999999994</v>
      </c>
    </row>
    <row r="3423" spans="1:5" x14ac:dyDescent="0.2">
      <c r="A3423" t="s">
        <v>6683</v>
      </c>
      <c r="B3423" t="s">
        <v>2794</v>
      </c>
      <c r="C3423" t="s">
        <v>1832</v>
      </c>
      <c r="D3423" t="s">
        <v>2930</v>
      </c>
      <c r="E3423">
        <v>75.265566037735852</v>
      </c>
    </row>
    <row r="3424" spans="1:5" x14ac:dyDescent="0.2">
      <c r="A3424" t="s">
        <v>6684</v>
      </c>
      <c r="B3424" t="s">
        <v>2785</v>
      </c>
      <c r="C3424" t="s">
        <v>1832</v>
      </c>
      <c r="D3424" t="s">
        <v>2930</v>
      </c>
      <c r="E3424">
        <v>73.900000000000006</v>
      </c>
    </row>
    <row r="3425" spans="1:5" x14ac:dyDescent="0.2">
      <c r="A3425" t="s">
        <v>6685</v>
      </c>
      <c r="B3425" t="s">
        <v>2811</v>
      </c>
      <c r="C3425" t="s">
        <v>1832</v>
      </c>
      <c r="D3425" t="s">
        <v>2930</v>
      </c>
      <c r="E3425">
        <v>31.7</v>
      </c>
    </row>
    <row r="3426" spans="1:5" x14ac:dyDescent="0.2">
      <c r="A3426" t="s">
        <v>6686</v>
      </c>
      <c r="B3426" t="s">
        <v>2788</v>
      </c>
      <c r="C3426" t="s">
        <v>1832</v>
      </c>
      <c r="D3426" t="s">
        <v>2930</v>
      </c>
      <c r="E3426">
        <v>88</v>
      </c>
    </row>
    <row r="3427" spans="1:5" x14ac:dyDescent="0.2">
      <c r="A3427" t="s">
        <v>6687</v>
      </c>
      <c r="B3427" t="s">
        <v>2814</v>
      </c>
      <c r="C3427" t="s">
        <v>1832</v>
      </c>
      <c r="D3427" t="s">
        <v>2930</v>
      </c>
      <c r="E3427">
        <v>80</v>
      </c>
    </row>
    <row r="3428" spans="1:5" x14ac:dyDescent="0.2">
      <c r="A3428" t="s">
        <v>6688</v>
      </c>
      <c r="B3428" t="s">
        <v>2816</v>
      </c>
      <c r="C3428" t="s">
        <v>1832</v>
      </c>
      <c r="D3428" t="s">
        <v>2930</v>
      </c>
      <c r="E3428">
        <v>90.3</v>
      </c>
    </row>
    <row r="3429" spans="1:5" x14ac:dyDescent="0.2">
      <c r="A3429" t="s">
        <v>6689</v>
      </c>
      <c r="B3429" t="s">
        <v>2818</v>
      </c>
      <c r="C3429" t="s">
        <v>1832</v>
      </c>
      <c r="D3429" t="s">
        <v>2930</v>
      </c>
      <c r="E3429">
        <v>86.7</v>
      </c>
    </row>
    <row r="3430" spans="1:5" x14ac:dyDescent="0.2">
      <c r="A3430" t="s">
        <v>6690</v>
      </c>
      <c r="B3430" t="s">
        <v>2820</v>
      </c>
      <c r="C3430" t="s">
        <v>1832</v>
      </c>
      <c r="D3430" t="s">
        <v>2930</v>
      </c>
      <c r="E3430">
        <v>82</v>
      </c>
    </row>
    <row r="3431" spans="1:5" x14ac:dyDescent="0.2">
      <c r="A3431" t="s">
        <v>6691</v>
      </c>
      <c r="B3431" t="s">
        <v>2822</v>
      </c>
      <c r="C3431" t="s">
        <v>1832</v>
      </c>
      <c r="D3431" t="s">
        <v>2930</v>
      </c>
    </row>
    <row r="3432" spans="1:5" x14ac:dyDescent="0.2">
      <c r="A3432" t="s">
        <v>6692</v>
      </c>
      <c r="B3432" t="s">
        <v>2825</v>
      </c>
      <c r="C3432" t="s">
        <v>1832</v>
      </c>
      <c r="D3432" t="s">
        <v>2930</v>
      </c>
      <c r="E3432">
        <v>68.5</v>
      </c>
    </row>
    <row r="3433" spans="1:5" x14ac:dyDescent="0.2">
      <c r="A3433" t="s">
        <v>6693</v>
      </c>
      <c r="B3433" t="s">
        <v>2786</v>
      </c>
      <c r="C3433" t="s">
        <v>1832</v>
      </c>
      <c r="D3433" t="s">
        <v>2930</v>
      </c>
      <c r="E3433">
        <v>73.900000000000006</v>
      </c>
    </row>
    <row r="3434" spans="1:5" x14ac:dyDescent="0.2">
      <c r="A3434" t="s">
        <v>6694</v>
      </c>
      <c r="B3434" t="s">
        <v>2787</v>
      </c>
      <c r="C3434" t="s">
        <v>1832</v>
      </c>
      <c r="D3434" t="s">
        <v>2930</v>
      </c>
      <c r="E3434">
        <v>96.2</v>
      </c>
    </row>
    <row r="3435" spans="1:5" x14ac:dyDescent="0.2">
      <c r="A3435" t="s">
        <v>6695</v>
      </c>
      <c r="B3435" t="s">
        <v>2829</v>
      </c>
      <c r="C3435" t="s">
        <v>1832</v>
      </c>
      <c r="D3435" t="s">
        <v>2930</v>
      </c>
      <c r="E3435">
        <v>82.8</v>
      </c>
    </row>
    <row r="3436" spans="1:5" x14ac:dyDescent="0.2">
      <c r="A3436" t="s">
        <v>6696</v>
      </c>
      <c r="B3436" t="s">
        <v>2831</v>
      </c>
      <c r="C3436" t="s">
        <v>1832</v>
      </c>
      <c r="D3436" t="s">
        <v>2930</v>
      </c>
      <c r="E3436">
        <v>79.3</v>
      </c>
    </row>
    <row r="3437" spans="1:5" x14ac:dyDescent="0.2">
      <c r="A3437" t="s">
        <v>6697</v>
      </c>
      <c r="B3437" t="s">
        <v>2833</v>
      </c>
      <c r="C3437" t="s">
        <v>1832</v>
      </c>
      <c r="D3437" t="s">
        <v>2930</v>
      </c>
      <c r="E3437">
        <v>54.8</v>
      </c>
    </row>
    <row r="3438" spans="1:5" x14ac:dyDescent="0.2">
      <c r="A3438" t="s">
        <v>6698</v>
      </c>
      <c r="B3438" t="s">
        <v>2835</v>
      </c>
      <c r="C3438" t="s">
        <v>1832</v>
      </c>
      <c r="D3438" t="s">
        <v>2930</v>
      </c>
      <c r="E3438">
        <v>58.4</v>
      </c>
    </row>
    <row r="3439" spans="1:5" x14ac:dyDescent="0.2">
      <c r="A3439" t="s">
        <v>6699</v>
      </c>
      <c r="B3439" t="s">
        <v>2789</v>
      </c>
      <c r="C3439" t="s">
        <v>1832</v>
      </c>
      <c r="D3439" t="s">
        <v>2930</v>
      </c>
      <c r="E3439">
        <v>63</v>
      </c>
    </row>
    <row r="3440" spans="1:5" x14ac:dyDescent="0.2">
      <c r="A3440" t="s">
        <v>6700</v>
      </c>
      <c r="B3440" t="s">
        <v>2838</v>
      </c>
      <c r="C3440" t="s">
        <v>1832</v>
      </c>
      <c r="D3440" t="s">
        <v>2930</v>
      </c>
      <c r="E3440">
        <v>64.3</v>
      </c>
    </row>
    <row r="3441" spans="1:5" x14ac:dyDescent="0.2">
      <c r="A3441" t="s">
        <v>6701</v>
      </c>
      <c r="B3441" t="s">
        <v>2840</v>
      </c>
      <c r="C3441" t="s">
        <v>1832</v>
      </c>
      <c r="D3441" t="s">
        <v>2930</v>
      </c>
      <c r="E3441">
        <v>85.4</v>
      </c>
    </row>
    <row r="3442" spans="1:5" x14ac:dyDescent="0.2">
      <c r="A3442" t="s">
        <v>6702</v>
      </c>
      <c r="B3442" t="s">
        <v>2780</v>
      </c>
      <c r="C3442" t="s">
        <v>5023</v>
      </c>
      <c r="D3442" t="s">
        <v>2930</v>
      </c>
      <c r="E3442">
        <v>0.55208333333333337</v>
      </c>
    </row>
    <row r="3443" spans="1:5" x14ac:dyDescent="0.2">
      <c r="A3443" t="s">
        <v>6703</v>
      </c>
      <c r="B3443" t="s">
        <v>2794</v>
      </c>
      <c r="C3443" t="s">
        <v>5023</v>
      </c>
      <c r="D3443" t="s">
        <v>2930</v>
      </c>
      <c r="E3443">
        <v>0.47490126160527102</v>
      </c>
    </row>
    <row r="3444" spans="1:5" x14ac:dyDescent="0.2">
      <c r="A3444" t="s">
        <v>6704</v>
      </c>
      <c r="B3444" t="s">
        <v>2785</v>
      </c>
      <c r="C3444" t="s">
        <v>5023</v>
      </c>
      <c r="D3444" t="s">
        <v>2930</v>
      </c>
      <c r="E3444">
        <v>0.54513888888888895</v>
      </c>
    </row>
    <row r="3445" spans="1:5" x14ac:dyDescent="0.2">
      <c r="A3445" t="s">
        <v>6705</v>
      </c>
      <c r="B3445" t="s">
        <v>2811</v>
      </c>
      <c r="C3445" t="s">
        <v>5023</v>
      </c>
      <c r="D3445" t="s">
        <v>2930</v>
      </c>
      <c r="E3445">
        <v>1.1000000000000001</v>
      </c>
    </row>
    <row r="3446" spans="1:5" x14ac:dyDescent="0.2">
      <c r="A3446" t="s">
        <v>6706</v>
      </c>
      <c r="B3446" t="s">
        <v>2788</v>
      </c>
      <c r="C3446" t="s">
        <v>5023</v>
      </c>
      <c r="D3446" t="s">
        <v>2930</v>
      </c>
      <c r="E3446">
        <v>0.3354166666666667</v>
      </c>
    </row>
    <row r="3447" spans="1:5" x14ac:dyDescent="0.2">
      <c r="A3447" t="s">
        <v>6707</v>
      </c>
      <c r="B3447" t="s">
        <v>2814</v>
      </c>
      <c r="C3447" t="s">
        <v>5023</v>
      </c>
      <c r="D3447" t="s">
        <v>2930</v>
      </c>
      <c r="E3447">
        <v>0.34583333333333338</v>
      </c>
    </row>
    <row r="3448" spans="1:5" x14ac:dyDescent="0.2">
      <c r="A3448" t="s">
        <v>6708</v>
      </c>
      <c r="B3448" t="s">
        <v>2816</v>
      </c>
      <c r="C3448" t="s">
        <v>5023</v>
      </c>
      <c r="D3448" t="s">
        <v>2930</v>
      </c>
      <c r="E3448">
        <v>1.1111111111111112E-2</v>
      </c>
    </row>
    <row r="3449" spans="1:5" x14ac:dyDescent="0.2">
      <c r="A3449" t="s">
        <v>6709</v>
      </c>
      <c r="B3449" t="s">
        <v>2818</v>
      </c>
      <c r="C3449" t="s">
        <v>5023</v>
      </c>
      <c r="D3449" t="s">
        <v>2930</v>
      </c>
      <c r="E3449">
        <v>6.9444444444444441E-3</v>
      </c>
    </row>
    <row r="3450" spans="1:5" x14ac:dyDescent="0.2">
      <c r="A3450" t="s">
        <v>6710</v>
      </c>
      <c r="B3450" t="s">
        <v>2820</v>
      </c>
      <c r="C3450" t="s">
        <v>5023</v>
      </c>
      <c r="D3450" t="s">
        <v>2930</v>
      </c>
      <c r="E3450">
        <v>0.13750000000000001</v>
      </c>
    </row>
    <row r="3451" spans="1:5" x14ac:dyDescent="0.2">
      <c r="A3451" t="s">
        <v>6711</v>
      </c>
      <c r="B3451" t="s">
        <v>2822</v>
      </c>
      <c r="C3451" t="s">
        <v>5023</v>
      </c>
      <c r="D3451" t="s">
        <v>2930</v>
      </c>
    </row>
    <row r="3452" spans="1:5" x14ac:dyDescent="0.2">
      <c r="A3452" t="s">
        <v>6712</v>
      </c>
      <c r="B3452" t="s">
        <v>2825</v>
      </c>
      <c r="C3452" t="s">
        <v>5023</v>
      </c>
      <c r="D3452" t="s">
        <v>2930</v>
      </c>
      <c r="E3452">
        <v>0.55902777777777779</v>
      </c>
    </row>
    <row r="3453" spans="1:5" x14ac:dyDescent="0.2">
      <c r="A3453" t="s">
        <v>6713</v>
      </c>
      <c r="B3453" t="s">
        <v>2786</v>
      </c>
      <c r="C3453" t="s">
        <v>5023</v>
      </c>
      <c r="D3453" t="s">
        <v>2930</v>
      </c>
      <c r="E3453">
        <v>0.12152777777777778</v>
      </c>
    </row>
    <row r="3454" spans="1:5" x14ac:dyDescent="0.2">
      <c r="A3454" t="s">
        <v>6714</v>
      </c>
      <c r="B3454" t="s">
        <v>2787</v>
      </c>
      <c r="C3454" t="s">
        <v>5023</v>
      </c>
      <c r="D3454" t="s">
        <v>2930</v>
      </c>
      <c r="E3454">
        <v>3.0555555555555555E-2</v>
      </c>
    </row>
    <row r="3455" spans="1:5" x14ac:dyDescent="0.2">
      <c r="A3455" t="s">
        <v>6715</v>
      </c>
      <c r="B3455" t="s">
        <v>2829</v>
      </c>
      <c r="C3455" t="s">
        <v>5023</v>
      </c>
      <c r="D3455" t="s">
        <v>2930</v>
      </c>
      <c r="E3455">
        <v>0.6</v>
      </c>
    </row>
    <row r="3456" spans="1:5" x14ac:dyDescent="0.2">
      <c r="A3456" t="s">
        <v>6716</v>
      </c>
      <c r="B3456" t="s">
        <v>2831</v>
      </c>
      <c r="C3456" t="s">
        <v>5023</v>
      </c>
      <c r="D3456" t="s">
        <v>2930</v>
      </c>
      <c r="E3456">
        <v>0.62291666666666667</v>
      </c>
    </row>
    <row r="3457" spans="1:5" x14ac:dyDescent="0.2">
      <c r="A3457" t="s">
        <v>6717</v>
      </c>
      <c r="B3457" t="s">
        <v>2833</v>
      </c>
      <c r="C3457" t="s">
        <v>5023</v>
      </c>
      <c r="D3457" t="s">
        <v>2930</v>
      </c>
      <c r="E3457">
        <v>0.87777777777777777</v>
      </c>
    </row>
    <row r="3458" spans="1:5" x14ac:dyDescent="0.2">
      <c r="A3458" t="s">
        <v>6718</v>
      </c>
      <c r="B3458" t="s">
        <v>2835</v>
      </c>
      <c r="C3458" t="s">
        <v>5023</v>
      </c>
      <c r="D3458" t="s">
        <v>2930</v>
      </c>
      <c r="E3458">
        <v>0.88541666666666663</v>
      </c>
    </row>
    <row r="3459" spans="1:5" x14ac:dyDescent="0.2">
      <c r="A3459" t="s">
        <v>6719</v>
      </c>
      <c r="B3459" t="s">
        <v>2789</v>
      </c>
      <c r="C3459" t="s">
        <v>5023</v>
      </c>
      <c r="D3459" t="s">
        <v>2930</v>
      </c>
      <c r="E3459">
        <v>0.78680555555555554</v>
      </c>
    </row>
    <row r="3460" spans="1:5" x14ac:dyDescent="0.2">
      <c r="A3460" t="s">
        <v>6720</v>
      </c>
      <c r="B3460" t="s">
        <v>2838</v>
      </c>
      <c r="C3460" t="s">
        <v>5023</v>
      </c>
      <c r="D3460" t="s">
        <v>2930</v>
      </c>
      <c r="E3460">
        <v>0.84166666666666667</v>
      </c>
    </row>
    <row r="3461" spans="1:5" x14ac:dyDescent="0.2">
      <c r="A3461" t="s">
        <v>6721</v>
      </c>
      <c r="B3461" t="s">
        <v>2840</v>
      </c>
      <c r="C3461" t="s">
        <v>5023</v>
      </c>
      <c r="D3461" t="s">
        <v>2930</v>
      </c>
      <c r="E3461">
        <v>0.54236111111111118</v>
      </c>
    </row>
    <row r="3462" spans="1:5" x14ac:dyDescent="0.2">
      <c r="A3462" t="s">
        <v>6722</v>
      </c>
      <c r="B3462" t="s">
        <v>2780</v>
      </c>
      <c r="C3462" t="s">
        <v>5044</v>
      </c>
      <c r="D3462" t="s">
        <v>2930</v>
      </c>
      <c r="E3462">
        <v>87.9</v>
      </c>
    </row>
    <row r="3463" spans="1:5" x14ac:dyDescent="0.2">
      <c r="A3463" t="s">
        <v>6723</v>
      </c>
      <c r="B3463" t="s">
        <v>2794</v>
      </c>
      <c r="C3463" t="s">
        <v>5044</v>
      </c>
      <c r="D3463" t="s">
        <v>2930</v>
      </c>
      <c r="E3463">
        <v>92.377830188679255</v>
      </c>
    </row>
    <row r="3464" spans="1:5" x14ac:dyDescent="0.2">
      <c r="A3464" t="s">
        <v>6724</v>
      </c>
      <c r="B3464" t="s">
        <v>2785</v>
      </c>
      <c r="C3464" t="s">
        <v>5044</v>
      </c>
      <c r="D3464" t="s">
        <v>2930</v>
      </c>
      <c r="E3464">
        <v>96.7</v>
      </c>
    </row>
    <row r="3465" spans="1:5" x14ac:dyDescent="0.2">
      <c r="A3465" t="s">
        <v>6725</v>
      </c>
      <c r="B3465" t="s">
        <v>2811</v>
      </c>
      <c r="C3465" t="s">
        <v>5044</v>
      </c>
      <c r="D3465" t="s">
        <v>2930</v>
      </c>
      <c r="E3465">
        <v>95</v>
      </c>
    </row>
    <row r="3466" spans="1:5" x14ac:dyDescent="0.2">
      <c r="A3466" t="s">
        <v>6726</v>
      </c>
      <c r="B3466" t="s">
        <v>2788</v>
      </c>
      <c r="C3466" t="s">
        <v>5044</v>
      </c>
      <c r="D3466" t="s">
        <v>2930</v>
      </c>
      <c r="E3466">
        <v>88</v>
      </c>
    </row>
    <row r="3467" spans="1:5" x14ac:dyDescent="0.2">
      <c r="A3467" t="s">
        <v>6727</v>
      </c>
      <c r="B3467" t="s">
        <v>2814</v>
      </c>
      <c r="C3467" t="s">
        <v>5044</v>
      </c>
      <c r="D3467" t="s">
        <v>2930</v>
      </c>
      <c r="E3467">
        <v>90</v>
      </c>
    </row>
    <row r="3468" spans="1:5" x14ac:dyDescent="0.2">
      <c r="A3468" t="s">
        <v>6728</v>
      </c>
      <c r="B3468" t="s">
        <v>2816</v>
      </c>
      <c r="C3468" t="s">
        <v>5044</v>
      </c>
      <c r="D3468" t="s">
        <v>2930</v>
      </c>
      <c r="E3468">
        <v>91.9</v>
      </c>
    </row>
    <row r="3469" spans="1:5" x14ac:dyDescent="0.2">
      <c r="A3469" t="s">
        <v>6729</v>
      </c>
      <c r="B3469" t="s">
        <v>2818</v>
      </c>
      <c r="C3469" t="s">
        <v>5044</v>
      </c>
      <c r="D3469" t="s">
        <v>2930</v>
      </c>
      <c r="E3469">
        <v>92.8</v>
      </c>
    </row>
    <row r="3470" spans="1:5" x14ac:dyDescent="0.2">
      <c r="A3470" t="s">
        <v>6730</v>
      </c>
      <c r="B3470" t="s">
        <v>2820</v>
      </c>
      <c r="C3470" t="s">
        <v>5044</v>
      </c>
      <c r="D3470" t="s">
        <v>2930</v>
      </c>
      <c r="E3470">
        <v>91</v>
      </c>
    </row>
    <row r="3471" spans="1:5" x14ac:dyDescent="0.2">
      <c r="A3471" t="s">
        <v>6731</v>
      </c>
      <c r="B3471" t="s">
        <v>2822</v>
      </c>
      <c r="C3471" t="s">
        <v>5044</v>
      </c>
      <c r="D3471" t="s">
        <v>2930</v>
      </c>
    </row>
    <row r="3472" spans="1:5" x14ac:dyDescent="0.2">
      <c r="A3472" t="s">
        <v>6732</v>
      </c>
      <c r="B3472" t="s">
        <v>2825</v>
      </c>
      <c r="C3472" t="s">
        <v>5044</v>
      </c>
      <c r="D3472" t="s">
        <v>2930</v>
      </c>
      <c r="E3472">
        <v>96.9</v>
      </c>
    </row>
    <row r="3473" spans="1:5" x14ac:dyDescent="0.2">
      <c r="A3473" t="s">
        <v>6733</v>
      </c>
      <c r="B3473" t="s">
        <v>2786</v>
      </c>
      <c r="C3473" t="s">
        <v>5044</v>
      </c>
      <c r="D3473" t="s">
        <v>2930</v>
      </c>
      <c r="E3473">
        <v>94.2</v>
      </c>
    </row>
    <row r="3474" spans="1:5" x14ac:dyDescent="0.2">
      <c r="A3474" t="s">
        <v>6734</v>
      </c>
      <c r="B3474" t="s">
        <v>2787</v>
      </c>
      <c r="C3474" t="s">
        <v>5044</v>
      </c>
      <c r="D3474" t="s">
        <v>2930</v>
      </c>
      <c r="E3474">
        <v>97.1</v>
      </c>
    </row>
    <row r="3475" spans="1:5" x14ac:dyDescent="0.2">
      <c r="A3475" t="s">
        <v>6735</v>
      </c>
      <c r="B3475" t="s">
        <v>2829</v>
      </c>
      <c r="C3475" t="s">
        <v>5044</v>
      </c>
      <c r="D3475" t="s">
        <v>2930</v>
      </c>
      <c r="E3475">
        <v>84.4</v>
      </c>
    </row>
    <row r="3476" spans="1:5" x14ac:dyDescent="0.2">
      <c r="A3476" t="s">
        <v>6736</v>
      </c>
      <c r="B3476" t="s">
        <v>2831</v>
      </c>
      <c r="C3476" t="s">
        <v>5044</v>
      </c>
      <c r="D3476" t="s">
        <v>2930</v>
      </c>
      <c r="E3476">
        <v>83.9</v>
      </c>
    </row>
    <row r="3477" spans="1:5" x14ac:dyDescent="0.2">
      <c r="A3477" t="s">
        <v>6737</v>
      </c>
      <c r="B3477" t="s">
        <v>2833</v>
      </c>
      <c r="C3477" t="s">
        <v>5044</v>
      </c>
      <c r="D3477" t="s">
        <v>2930</v>
      </c>
      <c r="E3477">
        <v>86.9</v>
      </c>
    </row>
    <row r="3478" spans="1:5" x14ac:dyDescent="0.2">
      <c r="A3478" t="s">
        <v>6738</v>
      </c>
      <c r="B3478" t="s">
        <v>2835</v>
      </c>
      <c r="C3478" t="s">
        <v>5044</v>
      </c>
      <c r="D3478" t="s">
        <v>2930</v>
      </c>
      <c r="E3478">
        <v>92.2</v>
      </c>
    </row>
    <row r="3479" spans="1:5" x14ac:dyDescent="0.2">
      <c r="A3479" t="s">
        <v>6739</v>
      </c>
      <c r="B3479" t="s">
        <v>2789</v>
      </c>
      <c r="C3479" t="s">
        <v>5044</v>
      </c>
      <c r="D3479" t="s">
        <v>2930</v>
      </c>
      <c r="E3479">
        <v>97.8</v>
      </c>
    </row>
    <row r="3480" spans="1:5" x14ac:dyDescent="0.2">
      <c r="A3480" t="s">
        <v>6740</v>
      </c>
      <c r="B3480" t="s">
        <v>2838</v>
      </c>
      <c r="C3480" t="s">
        <v>5044</v>
      </c>
      <c r="D3480" t="s">
        <v>2930</v>
      </c>
      <c r="E3480">
        <v>90</v>
      </c>
    </row>
    <row r="3481" spans="1:5" x14ac:dyDescent="0.2">
      <c r="A3481" t="s">
        <v>6741</v>
      </c>
      <c r="B3481" t="s">
        <v>2840</v>
      </c>
      <c r="C3481" t="s">
        <v>5044</v>
      </c>
      <c r="D3481" t="s">
        <v>2930</v>
      </c>
      <c r="E3481">
        <v>97.1</v>
      </c>
    </row>
    <row r="3482" spans="1:5" x14ac:dyDescent="0.2">
      <c r="A3482" t="s">
        <v>6742</v>
      </c>
      <c r="B3482" t="s">
        <v>2780</v>
      </c>
      <c r="C3482" t="s">
        <v>5065</v>
      </c>
      <c r="D3482" t="s">
        <v>2930</v>
      </c>
      <c r="E3482">
        <v>7.7777777777777779E-2</v>
      </c>
    </row>
    <row r="3483" spans="1:5" x14ac:dyDescent="0.2">
      <c r="A3483" t="s">
        <v>6743</v>
      </c>
      <c r="B3483" t="s">
        <v>2794</v>
      </c>
      <c r="C3483" t="s">
        <v>5065</v>
      </c>
      <c r="D3483" t="s">
        <v>2930</v>
      </c>
      <c r="E3483">
        <v>2.9792321802935014E-2</v>
      </c>
    </row>
    <row r="3484" spans="1:5" x14ac:dyDescent="0.2">
      <c r="A3484" t="s">
        <v>6744</v>
      </c>
      <c r="B3484" t="s">
        <v>2785</v>
      </c>
      <c r="C3484" t="s">
        <v>5065</v>
      </c>
      <c r="D3484" t="s">
        <v>2930</v>
      </c>
      <c r="E3484">
        <v>2.0833333333333332E-2</v>
      </c>
    </row>
    <row r="3485" spans="1:5" x14ac:dyDescent="0.2">
      <c r="A3485" t="s">
        <v>6745</v>
      </c>
      <c r="B3485" t="s">
        <v>2811</v>
      </c>
      <c r="C3485" t="s">
        <v>5065</v>
      </c>
      <c r="D3485" t="s">
        <v>2930</v>
      </c>
      <c r="E3485">
        <v>4.4444444444444446E-2</v>
      </c>
    </row>
    <row r="3486" spans="1:5" x14ac:dyDescent="0.2">
      <c r="A3486" t="s">
        <v>6746</v>
      </c>
      <c r="B3486" t="s">
        <v>2788</v>
      </c>
      <c r="C3486" t="s">
        <v>5065</v>
      </c>
      <c r="D3486" t="s">
        <v>2930</v>
      </c>
      <c r="E3486">
        <v>2.4305555555555556E-2</v>
      </c>
    </row>
    <row r="3487" spans="1:5" x14ac:dyDescent="0.2">
      <c r="A3487" t="s">
        <v>6747</v>
      </c>
      <c r="B3487" t="s">
        <v>2814</v>
      </c>
      <c r="C3487" t="s">
        <v>5065</v>
      </c>
      <c r="D3487" t="s">
        <v>2930</v>
      </c>
      <c r="E3487">
        <v>2.8472222222222222E-2</v>
      </c>
    </row>
    <row r="3488" spans="1:5" x14ac:dyDescent="0.2">
      <c r="A3488" t="s">
        <v>6748</v>
      </c>
      <c r="B3488" t="s">
        <v>2816</v>
      </c>
      <c r="C3488" t="s">
        <v>5065</v>
      </c>
      <c r="D3488" t="s">
        <v>2930</v>
      </c>
      <c r="E3488">
        <v>4.8611111111111112E-3</v>
      </c>
    </row>
    <row r="3489" spans="1:5" x14ac:dyDescent="0.2">
      <c r="A3489" t="s">
        <v>6749</v>
      </c>
      <c r="B3489" t="s">
        <v>2818</v>
      </c>
      <c r="C3489" t="s">
        <v>5065</v>
      </c>
      <c r="D3489" t="s">
        <v>2930</v>
      </c>
      <c r="E3489">
        <v>0</v>
      </c>
    </row>
    <row r="3490" spans="1:5" x14ac:dyDescent="0.2">
      <c r="A3490" t="s">
        <v>6750</v>
      </c>
      <c r="B3490" t="s">
        <v>2820</v>
      </c>
      <c r="C3490" t="s">
        <v>5065</v>
      </c>
      <c r="D3490" t="s">
        <v>2930</v>
      </c>
      <c r="E3490">
        <v>4.1666666666666666E-3</v>
      </c>
    </row>
    <row r="3491" spans="1:5" x14ac:dyDescent="0.2">
      <c r="A3491" t="s">
        <v>6751</v>
      </c>
      <c r="B3491" t="s">
        <v>2822</v>
      </c>
      <c r="C3491" t="s">
        <v>5065</v>
      </c>
      <c r="D3491" t="s">
        <v>2930</v>
      </c>
    </row>
    <row r="3492" spans="1:5" x14ac:dyDescent="0.2">
      <c r="A3492" t="s">
        <v>6752</v>
      </c>
      <c r="B3492" t="s">
        <v>2825</v>
      </c>
      <c r="C3492" t="s">
        <v>5065</v>
      </c>
      <c r="D3492" t="s">
        <v>2930</v>
      </c>
      <c r="E3492">
        <v>3.472222222222222E-3</v>
      </c>
    </row>
    <row r="3493" spans="1:5" x14ac:dyDescent="0.2">
      <c r="A3493" t="s">
        <v>6753</v>
      </c>
      <c r="B3493" t="s">
        <v>2786</v>
      </c>
      <c r="C3493" t="s">
        <v>5065</v>
      </c>
      <c r="D3493" t="s">
        <v>2930</v>
      </c>
      <c r="E3493">
        <v>2.8472222222222222E-2</v>
      </c>
    </row>
    <row r="3494" spans="1:5" x14ac:dyDescent="0.2">
      <c r="A3494" t="s">
        <v>6754</v>
      </c>
      <c r="B3494" t="s">
        <v>2787</v>
      </c>
      <c r="C3494" t="s">
        <v>5065</v>
      </c>
      <c r="D3494" t="s">
        <v>2930</v>
      </c>
      <c r="E3494">
        <v>1.4583333333333332E-2</v>
      </c>
    </row>
    <row r="3495" spans="1:5" x14ac:dyDescent="0.2">
      <c r="A3495" t="s">
        <v>6755</v>
      </c>
      <c r="B3495" t="s">
        <v>2829</v>
      </c>
      <c r="C3495" t="s">
        <v>5065</v>
      </c>
      <c r="D3495" t="s">
        <v>2930</v>
      </c>
      <c r="E3495">
        <v>0.125</v>
      </c>
    </row>
    <row r="3496" spans="1:5" x14ac:dyDescent="0.2">
      <c r="A3496" t="s">
        <v>6756</v>
      </c>
      <c r="B3496" t="s">
        <v>2831</v>
      </c>
      <c r="C3496" t="s">
        <v>5065</v>
      </c>
      <c r="D3496" t="s">
        <v>2930</v>
      </c>
      <c r="E3496">
        <v>1.1111111111111112E-2</v>
      </c>
    </row>
    <row r="3497" spans="1:5" x14ac:dyDescent="0.2">
      <c r="A3497" t="s">
        <v>6757</v>
      </c>
      <c r="B3497" t="s">
        <v>2833</v>
      </c>
      <c r="C3497" t="s">
        <v>5065</v>
      </c>
      <c r="D3497" t="s">
        <v>2930</v>
      </c>
      <c r="E3497">
        <v>1.7361111111111112E-2</v>
      </c>
    </row>
    <row r="3498" spans="1:5" x14ac:dyDescent="0.2">
      <c r="A3498" t="s">
        <v>6758</v>
      </c>
      <c r="B3498" t="s">
        <v>2835</v>
      </c>
      <c r="C3498" t="s">
        <v>5065</v>
      </c>
      <c r="D3498" t="s">
        <v>2930</v>
      </c>
      <c r="E3498">
        <v>1.9444444444444445E-2</v>
      </c>
    </row>
    <row r="3499" spans="1:5" x14ac:dyDescent="0.2">
      <c r="A3499" t="s">
        <v>6759</v>
      </c>
      <c r="B3499" t="s">
        <v>2789</v>
      </c>
      <c r="C3499" t="s">
        <v>5065</v>
      </c>
      <c r="D3499" t="s">
        <v>2930</v>
      </c>
      <c r="E3499">
        <v>1.9444444444444445E-2</v>
      </c>
    </row>
    <row r="3500" spans="1:5" x14ac:dyDescent="0.2">
      <c r="A3500" t="s">
        <v>6760</v>
      </c>
      <c r="B3500" t="s">
        <v>2838</v>
      </c>
      <c r="C3500" t="s">
        <v>5065</v>
      </c>
      <c r="D3500" t="s">
        <v>2930</v>
      </c>
      <c r="E3500">
        <v>0.11458333333333333</v>
      </c>
    </row>
    <row r="3501" spans="1:5" x14ac:dyDescent="0.2">
      <c r="A3501" t="s">
        <v>6761</v>
      </c>
      <c r="B3501" t="s">
        <v>2840</v>
      </c>
      <c r="C3501" t="s">
        <v>5065</v>
      </c>
      <c r="D3501" t="s">
        <v>2930</v>
      </c>
      <c r="E3501">
        <v>7.9166666666666663E-2</v>
      </c>
    </row>
    <row r="3502" spans="1:5" x14ac:dyDescent="0.2">
      <c r="A3502" t="s">
        <v>6762</v>
      </c>
      <c r="B3502" t="s">
        <v>2780</v>
      </c>
      <c r="C3502" t="s">
        <v>8173</v>
      </c>
      <c r="D3502" t="s">
        <v>2930</v>
      </c>
      <c r="E3502">
        <v>67.3</v>
      </c>
    </row>
    <row r="3503" spans="1:5" x14ac:dyDescent="0.2">
      <c r="A3503" t="s">
        <v>6763</v>
      </c>
      <c r="B3503" t="s">
        <v>2794</v>
      </c>
      <c r="C3503" t="s">
        <v>8173</v>
      </c>
      <c r="D3503" t="s">
        <v>2930</v>
      </c>
      <c r="E3503">
        <v>77.397911051212958</v>
      </c>
    </row>
    <row r="3504" spans="1:5" x14ac:dyDescent="0.2">
      <c r="A3504" t="s">
        <v>6764</v>
      </c>
      <c r="B3504" t="s">
        <v>2785</v>
      </c>
      <c r="C3504" t="s">
        <v>8173</v>
      </c>
      <c r="D3504" t="s">
        <v>2930</v>
      </c>
      <c r="E3504">
        <v>100</v>
      </c>
    </row>
    <row r="3505" spans="1:5" x14ac:dyDescent="0.2">
      <c r="A3505" t="s">
        <v>6765</v>
      </c>
      <c r="B3505" t="s">
        <v>2811</v>
      </c>
      <c r="C3505" t="s">
        <v>8173</v>
      </c>
      <c r="D3505" t="s">
        <v>2930</v>
      </c>
      <c r="E3505">
        <v>85.4</v>
      </c>
    </row>
    <row r="3506" spans="1:5" x14ac:dyDescent="0.2">
      <c r="A3506" t="s">
        <v>6766</v>
      </c>
      <c r="B3506" t="s">
        <v>2788</v>
      </c>
      <c r="C3506" t="s">
        <v>8173</v>
      </c>
      <c r="D3506" t="s">
        <v>2930</v>
      </c>
      <c r="E3506">
        <v>84.2</v>
      </c>
    </row>
    <row r="3507" spans="1:5" x14ac:dyDescent="0.2">
      <c r="A3507" t="s">
        <v>6767</v>
      </c>
      <c r="B3507" t="s">
        <v>2814</v>
      </c>
      <c r="C3507" t="s">
        <v>8173</v>
      </c>
      <c r="D3507" t="s">
        <v>2930</v>
      </c>
      <c r="E3507">
        <v>77.400000000000006</v>
      </c>
    </row>
    <row r="3508" spans="1:5" x14ac:dyDescent="0.2">
      <c r="A3508" t="s">
        <v>6768</v>
      </c>
      <c r="B3508" t="s">
        <v>2816</v>
      </c>
      <c r="C3508" t="s">
        <v>8173</v>
      </c>
      <c r="D3508" t="s">
        <v>2930</v>
      </c>
      <c r="E3508">
        <v>75.7</v>
      </c>
    </row>
    <row r="3509" spans="1:5" x14ac:dyDescent="0.2">
      <c r="A3509" t="s">
        <v>6769</v>
      </c>
      <c r="B3509" t="s">
        <v>2818</v>
      </c>
      <c r="C3509" t="s">
        <v>8173</v>
      </c>
      <c r="D3509" t="s">
        <v>2930</v>
      </c>
      <c r="E3509">
        <v>85.5</v>
      </c>
    </row>
    <row r="3510" spans="1:5" x14ac:dyDescent="0.2">
      <c r="A3510" t="s">
        <v>6770</v>
      </c>
      <c r="B3510" t="s">
        <v>2820</v>
      </c>
      <c r="C3510" t="s">
        <v>8173</v>
      </c>
      <c r="D3510" t="s">
        <v>2930</v>
      </c>
      <c r="E3510">
        <v>74.8</v>
      </c>
    </row>
    <row r="3511" spans="1:5" x14ac:dyDescent="0.2">
      <c r="A3511" t="s">
        <v>6771</v>
      </c>
      <c r="B3511" t="s">
        <v>2822</v>
      </c>
      <c r="C3511" t="s">
        <v>8173</v>
      </c>
      <c r="D3511" t="s">
        <v>2930</v>
      </c>
    </row>
    <row r="3512" spans="1:5" x14ac:dyDescent="0.2">
      <c r="A3512" t="s">
        <v>6772</v>
      </c>
      <c r="B3512" t="s">
        <v>2825</v>
      </c>
      <c r="C3512" t="s">
        <v>8173</v>
      </c>
      <c r="D3512" t="s">
        <v>2930</v>
      </c>
      <c r="E3512">
        <v>68.900000000000006</v>
      </c>
    </row>
    <row r="3513" spans="1:5" x14ac:dyDescent="0.2">
      <c r="A3513" t="s">
        <v>6773</v>
      </c>
      <c r="B3513" t="s">
        <v>2786</v>
      </c>
      <c r="C3513" t="s">
        <v>8173</v>
      </c>
      <c r="D3513" t="s">
        <v>2930</v>
      </c>
      <c r="E3513">
        <v>81.5</v>
      </c>
    </row>
    <row r="3514" spans="1:5" x14ac:dyDescent="0.2">
      <c r="A3514" t="s">
        <v>6774</v>
      </c>
      <c r="B3514" t="s">
        <v>2787</v>
      </c>
      <c r="C3514" t="s">
        <v>8173</v>
      </c>
      <c r="D3514" t="s">
        <v>2930</v>
      </c>
      <c r="E3514">
        <v>87.1</v>
      </c>
    </row>
    <row r="3515" spans="1:5" x14ac:dyDescent="0.2">
      <c r="A3515" t="s">
        <v>6775</v>
      </c>
      <c r="B3515" t="s">
        <v>2829</v>
      </c>
      <c r="C3515" t="s">
        <v>8173</v>
      </c>
      <c r="D3515" t="s">
        <v>2930</v>
      </c>
      <c r="E3515">
        <v>60</v>
      </c>
    </row>
    <row r="3516" spans="1:5" x14ac:dyDescent="0.2">
      <c r="A3516" t="s">
        <v>6776</v>
      </c>
      <c r="B3516" t="s">
        <v>2831</v>
      </c>
      <c r="C3516" t="s">
        <v>8173</v>
      </c>
      <c r="D3516" t="s">
        <v>2930</v>
      </c>
      <c r="E3516">
        <v>87</v>
      </c>
    </row>
    <row r="3517" spans="1:5" x14ac:dyDescent="0.2">
      <c r="A3517" t="s">
        <v>6777</v>
      </c>
      <c r="B3517" t="s">
        <v>2833</v>
      </c>
      <c r="C3517" t="s">
        <v>8173</v>
      </c>
      <c r="D3517" t="s">
        <v>2930</v>
      </c>
      <c r="E3517">
        <v>47.2</v>
      </c>
    </row>
    <row r="3518" spans="1:5" x14ac:dyDescent="0.2">
      <c r="A3518" t="s">
        <v>6778</v>
      </c>
      <c r="B3518" t="s">
        <v>2835</v>
      </c>
      <c r="C3518" t="s">
        <v>8173</v>
      </c>
      <c r="D3518" t="s">
        <v>2930</v>
      </c>
      <c r="E3518">
        <v>56.3</v>
      </c>
    </row>
    <row r="3519" spans="1:5" x14ac:dyDescent="0.2">
      <c r="A3519" t="s">
        <v>6779</v>
      </c>
      <c r="B3519" t="s">
        <v>2789</v>
      </c>
      <c r="C3519" t="s">
        <v>8173</v>
      </c>
      <c r="D3519" t="s">
        <v>2930</v>
      </c>
      <c r="E3519">
        <v>91</v>
      </c>
    </row>
    <row r="3520" spans="1:5" x14ac:dyDescent="0.2">
      <c r="A3520" t="s">
        <v>6780</v>
      </c>
      <c r="B3520" t="s">
        <v>2838</v>
      </c>
      <c r="C3520" t="s">
        <v>8173</v>
      </c>
      <c r="D3520" t="s">
        <v>2930</v>
      </c>
      <c r="E3520">
        <v>76.400000000000006</v>
      </c>
    </row>
    <row r="3521" spans="1:5" x14ac:dyDescent="0.2">
      <c r="A3521" t="s">
        <v>6781</v>
      </c>
      <c r="B3521" t="s">
        <v>2840</v>
      </c>
      <c r="C3521" t="s">
        <v>8173</v>
      </c>
      <c r="D3521" t="s">
        <v>2930</v>
      </c>
      <c r="E3521">
        <v>71.3</v>
      </c>
    </row>
    <row r="3522" spans="1:5" x14ac:dyDescent="0.2">
      <c r="A3522" t="s">
        <v>6782</v>
      </c>
      <c r="B3522" t="s">
        <v>2780</v>
      </c>
      <c r="C3522" t="s">
        <v>8194</v>
      </c>
      <c r="D3522" t="s">
        <v>2930</v>
      </c>
      <c r="E3522">
        <v>82.1</v>
      </c>
    </row>
    <row r="3523" spans="1:5" x14ac:dyDescent="0.2">
      <c r="A3523" t="s">
        <v>6783</v>
      </c>
      <c r="B3523" t="s">
        <v>2794</v>
      </c>
      <c r="C3523" t="s">
        <v>8194</v>
      </c>
      <c r="D3523" t="s">
        <v>2930</v>
      </c>
      <c r="E3523">
        <v>85.272102425876</v>
      </c>
    </row>
    <row r="3524" spans="1:5" x14ac:dyDescent="0.2">
      <c r="A3524" t="s">
        <v>6784</v>
      </c>
      <c r="B3524" t="s">
        <v>2785</v>
      </c>
      <c r="C3524" t="s">
        <v>8194</v>
      </c>
      <c r="D3524" t="s">
        <v>2930</v>
      </c>
      <c r="E3524">
        <v>100</v>
      </c>
    </row>
    <row r="3525" spans="1:5" x14ac:dyDescent="0.2">
      <c r="A3525" t="s">
        <v>6785</v>
      </c>
      <c r="B3525" t="s">
        <v>2811</v>
      </c>
      <c r="C3525" t="s">
        <v>8194</v>
      </c>
      <c r="D3525" t="s">
        <v>2930</v>
      </c>
      <c r="E3525">
        <v>100</v>
      </c>
    </row>
    <row r="3526" spans="1:5" x14ac:dyDescent="0.2">
      <c r="A3526" t="s">
        <v>6786</v>
      </c>
      <c r="B3526" t="s">
        <v>2788</v>
      </c>
      <c r="C3526" t="s">
        <v>8194</v>
      </c>
      <c r="D3526" t="s">
        <v>2930</v>
      </c>
      <c r="E3526">
        <v>78.7</v>
      </c>
    </row>
    <row r="3527" spans="1:5" x14ac:dyDescent="0.2">
      <c r="A3527" t="s">
        <v>6787</v>
      </c>
      <c r="B3527" t="s">
        <v>2814</v>
      </c>
      <c r="C3527" t="s">
        <v>8194</v>
      </c>
      <c r="D3527" t="s">
        <v>2930</v>
      </c>
      <c r="E3527">
        <v>93.8</v>
      </c>
    </row>
    <row r="3528" spans="1:5" x14ac:dyDescent="0.2">
      <c r="A3528" t="s">
        <v>6788</v>
      </c>
      <c r="B3528" t="s">
        <v>2816</v>
      </c>
      <c r="C3528" t="s">
        <v>8194</v>
      </c>
      <c r="D3528" t="s">
        <v>2930</v>
      </c>
      <c r="E3528">
        <v>85.7</v>
      </c>
    </row>
    <row r="3529" spans="1:5" x14ac:dyDescent="0.2">
      <c r="A3529" t="s">
        <v>6789</v>
      </c>
      <c r="B3529" t="s">
        <v>2818</v>
      </c>
      <c r="C3529" t="s">
        <v>8194</v>
      </c>
      <c r="D3529" t="s">
        <v>2930</v>
      </c>
      <c r="E3529">
        <v>97.4</v>
      </c>
    </row>
    <row r="3530" spans="1:5" x14ac:dyDescent="0.2">
      <c r="A3530" t="s">
        <v>6790</v>
      </c>
      <c r="B3530" t="s">
        <v>2820</v>
      </c>
      <c r="C3530" t="s">
        <v>8194</v>
      </c>
      <c r="D3530" t="s">
        <v>2930</v>
      </c>
      <c r="E3530">
        <v>94.4</v>
      </c>
    </row>
    <row r="3531" spans="1:5" x14ac:dyDescent="0.2">
      <c r="A3531" t="s">
        <v>6791</v>
      </c>
      <c r="B3531" t="s">
        <v>2822</v>
      </c>
      <c r="C3531" t="s">
        <v>8194</v>
      </c>
      <c r="D3531" t="s">
        <v>2930</v>
      </c>
    </row>
    <row r="3532" spans="1:5" x14ac:dyDescent="0.2">
      <c r="A3532" t="s">
        <v>6792</v>
      </c>
      <c r="B3532" t="s">
        <v>2825</v>
      </c>
      <c r="C3532" t="s">
        <v>8194</v>
      </c>
      <c r="D3532" t="s">
        <v>2930</v>
      </c>
      <c r="E3532">
        <v>60.9</v>
      </c>
    </row>
    <row r="3533" spans="1:5" x14ac:dyDescent="0.2">
      <c r="A3533" t="s">
        <v>6793</v>
      </c>
      <c r="B3533" t="s">
        <v>2786</v>
      </c>
      <c r="C3533" t="s">
        <v>8194</v>
      </c>
      <c r="D3533" t="s">
        <v>2930</v>
      </c>
      <c r="E3533">
        <v>90</v>
      </c>
    </row>
    <row r="3534" spans="1:5" x14ac:dyDescent="0.2">
      <c r="A3534" t="s">
        <v>6794</v>
      </c>
      <c r="B3534" t="s">
        <v>2787</v>
      </c>
      <c r="C3534" t="s">
        <v>8194</v>
      </c>
      <c r="D3534" t="s">
        <v>2930</v>
      </c>
      <c r="E3534">
        <v>92.9</v>
      </c>
    </row>
    <row r="3535" spans="1:5" x14ac:dyDescent="0.2">
      <c r="A3535" t="s">
        <v>6795</v>
      </c>
      <c r="B3535" t="s">
        <v>2829</v>
      </c>
      <c r="C3535" t="s">
        <v>8194</v>
      </c>
      <c r="D3535" t="s">
        <v>2930</v>
      </c>
      <c r="E3535">
        <v>61.1</v>
      </c>
    </row>
    <row r="3536" spans="1:5" x14ac:dyDescent="0.2">
      <c r="A3536" t="s">
        <v>6796</v>
      </c>
      <c r="B3536" t="s">
        <v>2831</v>
      </c>
      <c r="C3536" t="s">
        <v>8194</v>
      </c>
      <c r="D3536" t="s">
        <v>2930</v>
      </c>
      <c r="E3536">
        <v>81.099999999999994</v>
      </c>
    </row>
    <row r="3537" spans="1:5" x14ac:dyDescent="0.2">
      <c r="A3537" t="s">
        <v>6797</v>
      </c>
      <c r="B3537" t="s">
        <v>2833</v>
      </c>
      <c r="C3537" t="s">
        <v>8194</v>
      </c>
      <c r="D3537" t="s">
        <v>2930</v>
      </c>
      <c r="E3537">
        <v>68</v>
      </c>
    </row>
    <row r="3538" spans="1:5" x14ac:dyDescent="0.2">
      <c r="A3538" t="s">
        <v>6798</v>
      </c>
      <c r="B3538" t="s">
        <v>2835</v>
      </c>
      <c r="C3538" t="s">
        <v>8194</v>
      </c>
      <c r="D3538" t="s">
        <v>2930</v>
      </c>
      <c r="E3538">
        <v>84.4</v>
      </c>
    </row>
    <row r="3539" spans="1:5" x14ac:dyDescent="0.2">
      <c r="A3539" t="s">
        <v>6799</v>
      </c>
      <c r="B3539" t="s">
        <v>2789</v>
      </c>
      <c r="C3539" t="s">
        <v>8194</v>
      </c>
      <c r="D3539" t="s">
        <v>2930</v>
      </c>
      <c r="E3539">
        <v>88.9</v>
      </c>
    </row>
    <row r="3540" spans="1:5" x14ac:dyDescent="0.2">
      <c r="A3540" t="s">
        <v>6800</v>
      </c>
      <c r="B3540" t="s">
        <v>2838</v>
      </c>
      <c r="C3540" t="s">
        <v>8194</v>
      </c>
      <c r="D3540" t="s">
        <v>2930</v>
      </c>
      <c r="E3540">
        <v>100</v>
      </c>
    </row>
    <row r="3541" spans="1:5" x14ac:dyDescent="0.2">
      <c r="A3541" t="s">
        <v>6801</v>
      </c>
      <c r="B3541" t="s">
        <v>2840</v>
      </c>
      <c r="C3541" t="s">
        <v>8194</v>
      </c>
      <c r="D3541" t="s">
        <v>2930</v>
      </c>
      <c r="E3541">
        <v>85.7</v>
      </c>
    </row>
    <row r="3542" spans="1:5" x14ac:dyDescent="0.2">
      <c r="A3542" t="s">
        <v>6802</v>
      </c>
      <c r="B3542" t="s">
        <v>2780</v>
      </c>
      <c r="C3542" t="s">
        <v>8215</v>
      </c>
      <c r="D3542" t="s">
        <v>2930</v>
      </c>
      <c r="E3542">
        <v>75.55</v>
      </c>
    </row>
    <row r="3543" spans="1:5" x14ac:dyDescent="0.2">
      <c r="A3543" t="s">
        <v>6803</v>
      </c>
      <c r="B3543" t="s">
        <v>2794</v>
      </c>
      <c r="C3543" t="s">
        <v>8215</v>
      </c>
      <c r="D3543" t="s">
        <v>2930</v>
      </c>
      <c r="E3543">
        <v>70.98867984693878</v>
      </c>
    </row>
    <row r="3544" spans="1:5" x14ac:dyDescent="0.2">
      <c r="A3544" t="s">
        <v>6804</v>
      </c>
      <c r="B3544" t="s">
        <v>2785</v>
      </c>
      <c r="C3544" t="s">
        <v>8215</v>
      </c>
      <c r="D3544" t="s">
        <v>2930</v>
      </c>
      <c r="E3544">
        <v>79.3</v>
      </c>
    </row>
    <row r="3545" spans="1:5" x14ac:dyDescent="0.2">
      <c r="A3545" t="s">
        <v>6805</v>
      </c>
      <c r="B3545" t="s">
        <v>2811</v>
      </c>
      <c r="C3545" t="s">
        <v>8215</v>
      </c>
      <c r="D3545" t="s">
        <v>2930</v>
      </c>
      <c r="E3545">
        <v>54.6</v>
      </c>
    </row>
    <row r="3546" spans="1:5" x14ac:dyDescent="0.2">
      <c r="A3546" t="s">
        <v>6806</v>
      </c>
      <c r="B3546" t="s">
        <v>2788</v>
      </c>
      <c r="C3546" t="s">
        <v>8215</v>
      </c>
      <c r="D3546" t="s">
        <v>2930</v>
      </c>
      <c r="E3546">
        <v>64.2</v>
      </c>
    </row>
    <row r="3547" spans="1:5" x14ac:dyDescent="0.2">
      <c r="A3547" t="s">
        <v>6807</v>
      </c>
      <c r="B3547" t="s">
        <v>2814</v>
      </c>
      <c r="C3547" t="s">
        <v>8215</v>
      </c>
      <c r="D3547" t="s">
        <v>2930</v>
      </c>
      <c r="E3547">
        <v>65.599999999999994</v>
      </c>
    </row>
    <row r="3548" spans="1:5" x14ac:dyDescent="0.2">
      <c r="A3548" t="s">
        <v>6808</v>
      </c>
      <c r="B3548" t="s">
        <v>2816</v>
      </c>
      <c r="C3548" t="s">
        <v>8215</v>
      </c>
      <c r="D3548" t="s">
        <v>2930</v>
      </c>
      <c r="E3548">
        <v>44.5</v>
      </c>
    </row>
    <row r="3549" spans="1:5" x14ac:dyDescent="0.2">
      <c r="A3549" t="s">
        <v>6809</v>
      </c>
      <c r="B3549" t="s">
        <v>2818</v>
      </c>
      <c r="C3549" t="s">
        <v>8215</v>
      </c>
      <c r="D3549" t="s">
        <v>2930</v>
      </c>
      <c r="E3549">
        <v>69.7</v>
      </c>
    </row>
    <row r="3550" spans="1:5" x14ac:dyDescent="0.2">
      <c r="A3550" t="s">
        <v>6810</v>
      </c>
      <c r="B3550" t="s">
        <v>2820</v>
      </c>
      <c r="C3550" t="s">
        <v>8215</v>
      </c>
      <c r="D3550" t="s">
        <v>2930</v>
      </c>
      <c r="E3550">
        <v>78.5</v>
      </c>
    </row>
    <row r="3551" spans="1:5" x14ac:dyDescent="0.2">
      <c r="A3551" t="s">
        <v>6811</v>
      </c>
      <c r="B3551" t="s">
        <v>2822</v>
      </c>
      <c r="C3551" t="s">
        <v>8215</v>
      </c>
      <c r="D3551" t="s">
        <v>2930</v>
      </c>
    </row>
    <row r="3552" spans="1:5" x14ac:dyDescent="0.2">
      <c r="A3552" t="s">
        <v>6812</v>
      </c>
      <c r="B3552" t="s">
        <v>2825</v>
      </c>
      <c r="C3552" t="s">
        <v>8215</v>
      </c>
      <c r="D3552" t="s">
        <v>2930</v>
      </c>
      <c r="E3552">
        <v>64.8</v>
      </c>
    </row>
    <row r="3553" spans="1:5" x14ac:dyDescent="0.2">
      <c r="A3553" t="s">
        <v>6813</v>
      </c>
      <c r="B3553" t="s">
        <v>2786</v>
      </c>
      <c r="C3553" t="s">
        <v>8215</v>
      </c>
      <c r="D3553" t="s">
        <v>2930</v>
      </c>
      <c r="E3553">
        <v>88.9</v>
      </c>
    </row>
    <row r="3554" spans="1:5" x14ac:dyDescent="0.2">
      <c r="A3554" t="s">
        <v>6814</v>
      </c>
      <c r="B3554" t="s">
        <v>2787</v>
      </c>
      <c r="C3554" t="s">
        <v>8215</v>
      </c>
      <c r="D3554" t="s">
        <v>2930</v>
      </c>
      <c r="E3554">
        <v>64.900000000000006</v>
      </c>
    </row>
    <row r="3555" spans="1:5" x14ac:dyDescent="0.2">
      <c r="A3555" t="s">
        <v>6815</v>
      </c>
      <c r="B3555" t="s">
        <v>2829</v>
      </c>
      <c r="C3555" t="s">
        <v>8215</v>
      </c>
      <c r="D3555" t="s">
        <v>2930</v>
      </c>
      <c r="E3555">
        <v>80.400000000000006</v>
      </c>
    </row>
    <row r="3556" spans="1:5" x14ac:dyDescent="0.2">
      <c r="A3556" t="s">
        <v>6816</v>
      </c>
      <c r="B3556" t="s">
        <v>2831</v>
      </c>
      <c r="C3556" t="s">
        <v>8215</v>
      </c>
      <c r="D3556" t="s">
        <v>2930</v>
      </c>
      <c r="E3556">
        <v>69.599999999999994</v>
      </c>
    </row>
    <row r="3557" spans="1:5" x14ac:dyDescent="0.2">
      <c r="A3557" t="s">
        <v>6817</v>
      </c>
      <c r="B3557" t="s">
        <v>2833</v>
      </c>
      <c r="C3557" t="s">
        <v>8215</v>
      </c>
      <c r="D3557" t="s">
        <v>2930</v>
      </c>
      <c r="E3557">
        <v>56.4</v>
      </c>
    </row>
    <row r="3558" spans="1:5" x14ac:dyDescent="0.2">
      <c r="A3558" t="s">
        <v>6818</v>
      </c>
      <c r="B3558" t="s">
        <v>2835</v>
      </c>
      <c r="C3558" t="s">
        <v>8215</v>
      </c>
      <c r="D3558" t="s">
        <v>2930</v>
      </c>
      <c r="E3558">
        <v>69.900000000000006</v>
      </c>
    </row>
    <row r="3559" spans="1:5" x14ac:dyDescent="0.2">
      <c r="A3559" t="s">
        <v>6819</v>
      </c>
      <c r="B3559" t="s">
        <v>2789</v>
      </c>
      <c r="C3559" t="s">
        <v>8215</v>
      </c>
      <c r="D3559" t="s">
        <v>2930</v>
      </c>
      <c r="E3559">
        <v>93.4</v>
      </c>
    </row>
    <row r="3560" spans="1:5" x14ac:dyDescent="0.2">
      <c r="A3560" t="s">
        <v>6820</v>
      </c>
      <c r="B3560" t="s">
        <v>2838</v>
      </c>
      <c r="C3560" t="s">
        <v>8215</v>
      </c>
      <c r="D3560" t="s">
        <v>2930</v>
      </c>
      <c r="E3560">
        <v>74.5</v>
      </c>
    </row>
    <row r="3561" spans="1:5" x14ac:dyDescent="0.2">
      <c r="A3561" t="s">
        <v>6821</v>
      </c>
      <c r="B3561" t="s">
        <v>2840</v>
      </c>
      <c r="C3561" t="s">
        <v>8215</v>
      </c>
      <c r="D3561" t="s">
        <v>2930</v>
      </c>
      <c r="E3561">
        <v>74.2</v>
      </c>
    </row>
    <row r="3562" spans="1:5" x14ac:dyDescent="0.2">
      <c r="A3562" t="s">
        <v>6822</v>
      </c>
      <c r="B3562" t="s">
        <v>2780</v>
      </c>
      <c r="C3562" t="s">
        <v>8236</v>
      </c>
      <c r="D3562" t="s">
        <v>2930</v>
      </c>
      <c r="E3562">
        <v>80.400000000000006</v>
      </c>
    </row>
    <row r="3563" spans="1:5" x14ac:dyDescent="0.2">
      <c r="A3563" t="s">
        <v>6823</v>
      </c>
      <c r="B3563" t="s">
        <v>2794</v>
      </c>
      <c r="C3563" t="s">
        <v>8236</v>
      </c>
      <c r="D3563" t="s">
        <v>2930</v>
      </c>
      <c r="E3563">
        <v>78.322321428571428</v>
      </c>
    </row>
    <row r="3564" spans="1:5" x14ac:dyDescent="0.2">
      <c r="A3564" t="s">
        <v>6824</v>
      </c>
      <c r="B3564" t="s">
        <v>2785</v>
      </c>
      <c r="C3564" t="s">
        <v>8236</v>
      </c>
      <c r="D3564" t="s">
        <v>2930</v>
      </c>
      <c r="E3564">
        <v>85.6</v>
      </c>
    </row>
    <row r="3565" spans="1:5" x14ac:dyDescent="0.2">
      <c r="A3565" t="s">
        <v>6825</v>
      </c>
      <c r="B3565" t="s">
        <v>2811</v>
      </c>
      <c r="C3565" t="s">
        <v>8236</v>
      </c>
      <c r="D3565" t="s">
        <v>2930</v>
      </c>
      <c r="E3565">
        <v>55.6</v>
      </c>
    </row>
    <row r="3566" spans="1:5" x14ac:dyDescent="0.2">
      <c r="A3566" t="s">
        <v>6826</v>
      </c>
      <c r="B3566" t="s">
        <v>2788</v>
      </c>
      <c r="C3566" t="s">
        <v>8236</v>
      </c>
      <c r="D3566" t="s">
        <v>2930</v>
      </c>
      <c r="E3566">
        <v>73.3</v>
      </c>
    </row>
    <row r="3567" spans="1:5" x14ac:dyDescent="0.2">
      <c r="A3567" t="s">
        <v>6827</v>
      </c>
      <c r="B3567" t="s">
        <v>2814</v>
      </c>
      <c r="C3567" t="s">
        <v>8236</v>
      </c>
      <c r="D3567" t="s">
        <v>2930</v>
      </c>
      <c r="E3567">
        <v>72.7</v>
      </c>
    </row>
    <row r="3568" spans="1:5" x14ac:dyDescent="0.2">
      <c r="A3568" t="s">
        <v>6828</v>
      </c>
      <c r="B3568" t="s">
        <v>2816</v>
      </c>
      <c r="C3568" t="s">
        <v>8236</v>
      </c>
      <c r="D3568" t="s">
        <v>2930</v>
      </c>
      <c r="E3568">
        <v>53.6</v>
      </c>
    </row>
    <row r="3569" spans="1:5" x14ac:dyDescent="0.2">
      <c r="A3569" t="s">
        <v>6829</v>
      </c>
      <c r="B3569" t="s">
        <v>2818</v>
      </c>
      <c r="C3569" t="s">
        <v>8236</v>
      </c>
      <c r="D3569" t="s">
        <v>2930</v>
      </c>
      <c r="E3569">
        <v>87.5</v>
      </c>
    </row>
    <row r="3570" spans="1:5" x14ac:dyDescent="0.2">
      <c r="A3570" t="s">
        <v>6830</v>
      </c>
      <c r="B3570" t="s">
        <v>2820</v>
      </c>
      <c r="C3570" t="s">
        <v>8236</v>
      </c>
      <c r="D3570" t="s">
        <v>2930</v>
      </c>
      <c r="E3570">
        <v>81.7</v>
      </c>
    </row>
    <row r="3571" spans="1:5" x14ac:dyDescent="0.2">
      <c r="A3571" t="s">
        <v>6831</v>
      </c>
      <c r="B3571" t="s">
        <v>2822</v>
      </c>
      <c r="C3571" t="s">
        <v>8236</v>
      </c>
      <c r="D3571" t="s">
        <v>2930</v>
      </c>
    </row>
    <row r="3572" spans="1:5" x14ac:dyDescent="0.2">
      <c r="A3572" t="s">
        <v>6832</v>
      </c>
      <c r="B3572" t="s">
        <v>2825</v>
      </c>
      <c r="C3572" t="s">
        <v>8236</v>
      </c>
      <c r="D3572" t="s">
        <v>2930</v>
      </c>
      <c r="E3572">
        <v>77.3</v>
      </c>
    </row>
    <row r="3573" spans="1:5" x14ac:dyDescent="0.2">
      <c r="A3573" t="s">
        <v>6833</v>
      </c>
      <c r="B3573" t="s">
        <v>2786</v>
      </c>
      <c r="C3573" t="s">
        <v>8236</v>
      </c>
      <c r="D3573" t="s">
        <v>2930</v>
      </c>
      <c r="E3573">
        <v>92.3</v>
      </c>
    </row>
    <row r="3574" spans="1:5" x14ac:dyDescent="0.2">
      <c r="A3574" t="s">
        <v>6834</v>
      </c>
      <c r="B3574" t="s">
        <v>2787</v>
      </c>
      <c r="C3574" t="s">
        <v>8236</v>
      </c>
      <c r="D3574" t="s">
        <v>2930</v>
      </c>
      <c r="E3574">
        <v>63.2</v>
      </c>
    </row>
    <row r="3575" spans="1:5" x14ac:dyDescent="0.2">
      <c r="A3575" t="s">
        <v>6835</v>
      </c>
      <c r="B3575" t="s">
        <v>2829</v>
      </c>
      <c r="C3575" t="s">
        <v>8236</v>
      </c>
      <c r="D3575" t="s">
        <v>2930</v>
      </c>
      <c r="E3575">
        <v>88.1</v>
      </c>
    </row>
    <row r="3576" spans="1:5" x14ac:dyDescent="0.2">
      <c r="A3576" t="s">
        <v>6836</v>
      </c>
      <c r="B3576" t="s">
        <v>2831</v>
      </c>
      <c r="C3576" t="s">
        <v>8236</v>
      </c>
      <c r="D3576" t="s">
        <v>2930</v>
      </c>
      <c r="E3576">
        <v>87.1</v>
      </c>
    </row>
    <row r="3577" spans="1:5" x14ac:dyDescent="0.2">
      <c r="A3577" t="s">
        <v>6837</v>
      </c>
      <c r="B3577" t="s">
        <v>2833</v>
      </c>
      <c r="C3577" t="s">
        <v>8236</v>
      </c>
      <c r="D3577" t="s">
        <v>2930</v>
      </c>
      <c r="E3577">
        <v>61</v>
      </c>
    </row>
    <row r="3578" spans="1:5" x14ac:dyDescent="0.2">
      <c r="A3578" t="s">
        <v>6838</v>
      </c>
      <c r="B3578" t="s">
        <v>2835</v>
      </c>
      <c r="C3578" t="s">
        <v>8236</v>
      </c>
      <c r="D3578" t="s">
        <v>2930</v>
      </c>
      <c r="E3578">
        <v>83</v>
      </c>
    </row>
    <row r="3579" spans="1:5" x14ac:dyDescent="0.2">
      <c r="A3579" t="s">
        <v>6839</v>
      </c>
      <c r="B3579" t="s">
        <v>2789</v>
      </c>
      <c r="C3579" t="s">
        <v>8236</v>
      </c>
      <c r="D3579" t="s">
        <v>2930</v>
      </c>
      <c r="E3579">
        <v>97</v>
      </c>
    </row>
    <row r="3580" spans="1:5" x14ac:dyDescent="0.2">
      <c r="A3580" t="s">
        <v>6840</v>
      </c>
      <c r="B3580" t="s">
        <v>2838</v>
      </c>
      <c r="C3580" t="s">
        <v>8236</v>
      </c>
      <c r="D3580" t="s">
        <v>2930</v>
      </c>
      <c r="E3580">
        <v>80.599999999999994</v>
      </c>
    </row>
    <row r="3581" spans="1:5" x14ac:dyDescent="0.2">
      <c r="A3581" t="s">
        <v>6841</v>
      </c>
      <c r="B3581" t="s">
        <v>2840</v>
      </c>
      <c r="C3581" t="s">
        <v>8236</v>
      </c>
      <c r="D3581" t="s">
        <v>2930</v>
      </c>
      <c r="E3581">
        <v>76.099999999999994</v>
      </c>
    </row>
    <row r="3582" spans="1:5" x14ac:dyDescent="0.2">
      <c r="A3582" t="s">
        <v>6842</v>
      </c>
      <c r="B3582" t="s">
        <v>2780</v>
      </c>
      <c r="C3582" t="s">
        <v>8257</v>
      </c>
      <c r="D3582" t="s">
        <v>2930</v>
      </c>
      <c r="E3582">
        <v>40.299999999999997</v>
      </c>
    </row>
    <row r="3583" spans="1:5" x14ac:dyDescent="0.2">
      <c r="A3583" t="s">
        <v>6843</v>
      </c>
      <c r="B3583" t="s">
        <v>2794</v>
      </c>
      <c r="C3583" t="s">
        <v>8257</v>
      </c>
      <c r="D3583" t="s">
        <v>2930</v>
      </c>
      <c r="E3583">
        <v>37.453762755102041</v>
      </c>
    </row>
    <row r="3584" spans="1:5" x14ac:dyDescent="0.2">
      <c r="A3584" t="s">
        <v>6844</v>
      </c>
      <c r="B3584" t="s">
        <v>2785</v>
      </c>
      <c r="C3584" t="s">
        <v>8257</v>
      </c>
      <c r="D3584" t="s">
        <v>2930</v>
      </c>
      <c r="E3584">
        <v>52.1</v>
      </c>
    </row>
    <row r="3585" spans="1:5" x14ac:dyDescent="0.2">
      <c r="A3585" t="s">
        <v>6845</v>
      </c>
      <c r="B3585" t="s">
        <v>2811</v>
      </c>
      <c r="C3585" t="s">
        <v>8257</v>
      </c>
      <c r="D3585" t="s">
        <v>2930</v>
      </c>
      <c r="E3585">
        <v>38.5</v>
      </c>
    </row>
    <row r="3586" spans="1:5" x14ac:dyDescent="0.2">
      <c r="A3586" t="s">
        <v>6846</v>
      </c>
      <c r="B3586" t="s">
        <v>2788</v>
      </c>
      <c r="C3586" t="s">
        <v>8257</v>
      </c>
      <c r="D3586" t="s">
        <v>2930</v>
      </c>
      <c r="E3586">
        <v>37.5</v>
      </c>
    </row>
    <row r="3587" spans="1:5" x14ac:dyDescent="0.2">
      <c r="A3587" t="s">
        <v>6847</v>
      </c>
      <c r="B3587" t="s">
        <v>2814</v>
      </c>
      <c r="C3587" t="s">
        <v>8257</v>
      </c>
      <c r="D3587" t="s">
        <v>2930</v>
      </c>
      <c r="E3587">
        <v>45</v>
      </c>
    </row>
    <row r="3588" spans="1:5" x14ac:dyDescent="0.2">
      <c r="A3588" t="s">
        <v>6848</v>
      </c>
      <c r="B3588" t="s">
        <v>2816</v>
      </c>
      <c r="C3588" t="s">
        <v>8257</v>
      </c>
      <c r="D3588" t="s">
        <v>2930</v>
      </c>
      <c r="E3588">
        <v>25</v>
      </c>
    </row>
    <row r="3589" spans="1:5" x14ac:dyDescent="0.2">
      <c r="A3589" t="s">
        <v>6849</v>
      </c>
      <c r="B3589" t="s">
        <v>2818</v>
      </c>
      <c r="C3589" t="s">
        <v>8257</v>
      </c>
      <c r="D3589" t="s">
        <v>2930</v>
      </c>
      <c r="E3589">
        <v>25</v>
      </c>
    </row>
    <row r="3590" spans="1:5" x14ac:dyDescent="0.2">
      <c r="A3590" t="s">
        <v>6850</v>
      </c>
      <c r="B3590" t="s">
        <v>2820</v>
      </c>
      <c r="C3590" t="s">
        <v>8257</v>
      </c>
      <c r="D3590" t="s">
        <v>2930</v>
      </c>
      <c r="E3590">
        <v>35</v>
      </c>
    </row>
    <row r="3591" spans="1:5" x14ac:dyDescent="0.2">
      <c r="A3591" t="s">
        <v>6851</v>
      </c>
      <c r="B3591" t="s">
        <v>2822</v>
      </c>
      <c r="C3591" t="s">
        <v>8257</v>
      </c>
      <c r="D3591" t="s">
        <v>2930</v>
      </c>
    </row>
    <row r="3592" spans="1:5" x14ac:dyDescent="0.2">
      <c r="A3592" t="s">
        <v>6852</v>
      </c>
      <c r="B3592" t="s">
        <v>2825</v>
      </c>
      <c r="C3592" t="s">
        <v>8257</v>
      </c>
      <c r="D3592" t="s">
        <v>2930</v>
      </c>
      <c r="E3592">
        <v>30</v>
      </c>
    </row>
    <row r="3593" spans="1:5" x14ac:dyDescent="0.2">
      <c r="A3593" t="s">
        <v>6853</v>
      </c>
      <c r="B3593" t="s">
        <v>2786</v>
      </c>
      <c r="C3593" t="s">
        <v>8257</v>
      </c>
      <c r="D3593" t="s">
        <v>2930</v>
      </c>
      <c r="E3593">
        <v>45.4</v>
      </c>
    </row>
    <row r="3594" spans="1:5" x14ac:dyDescent="0.2">
      <c r="A3594" t="s">
        <v>6854</v>
      </c>
      <c r="B3594" t="s">
        <v>2787</v>
      </c>
      <c r="C3594" t="s">
        <v>8257</v>
      </c>
      <c r="D3594" t="s">
        <v>2930</v>
      </c>
      <c r="E3594">
        <v>35</v>
      </c>
    </row>
    <row r="3595" spans="1:5" x14ac:dyDescent="0.2">
      <c r="A3595" t="s">
        <v>6855</v>
      </c>
      <c r="B3595" t="s">
        <v>2829</v>
      </c>
      <c r="C3595" t="s">
        <v>8257</v>
      </c>
      <c r="D3595" t="s">
        <v>2930</v>
      </c>
      <c r="E3595">
        <v>39.799999999999997</v>
      </c>
    </row>
    <row r="3596" spans="1:5" x14ac:dyDescent="0.2">
      <c r="A3596" t="s">
        <v>6856</v>
      </c>
      <c r="B3596" t="s">
        <v>2831</v>
      </c>
      <c r="C3596" t="s">
        <v>8257</v>
      </c>
      <c r="D3596" t="s">
        <v>2930</v>
      </c>
      <c r="E3596">
        <v>32.5</v>
      </c>
    </row>
    <row r="3597" spans="1:5" x14ac:dyDescent="0.2">
      <c r="A3597" t="s">
        <v>6857</v>
      </c>
      <c r="B3597" t="s">
        <v>2833</v>
      </c>
      <c r="C3597" t="s">
        <v>8257</v>
      </c>
      <c r="D3597" t="s">
        <v>2930</v>
      </c>
      <c r="E3597">
        <v>36.700000000000003</v>
      </c>
    </row>
    <row r="3598" spans="1:5" x14ac:dyDescent="0.2">
      <c r="A3598" t="s">
        <v>6858</v>
      </c>
      <c r="B3598" t="s">
        <v>2835</v>
      </c>
      <c r="C3598" t="s">
        <v>8257</v>
      </c>
      <c r="D3598" t="s">
        <v>2930</v>
      </c>
      <c r="E3598">
        <v>32</v>
      </c>
    </row>
    <row r="3599" spans="1:5" x14ac:dyDescent="0.2">
      <c r="A3599" t="s">
        <v>6859</v>
      </c>
      <c r="B3599" t="s">
        <v>2789</v>
      </c>
      <c r="C3599" t="s">
        <v>8257</v>
      </c>
      <c r="D3599" t="s">
        <v>2930</v>
      </c>
      <c r="E3599">
        <v>40</v>
      </c>
    </row>
    <row r="3600" spans="1:5" x14ac:dyDescent="0.2">
      <c r="A3600" t="s">
        <v>6860</v>
      </c>
      <c r="B3600" t="s">
        <v>2838</v>
      </c>
      <c r="C3600" t="s">
        <v>8257</v>
      </c>
      <c r="D3600" t="s">
        <v>2930</v>
      </c>
      <c r="E3600">
        <v>40.299999999999997</v>
      </c>
    </row>
    <row r="3601" spans="1:5" x14ac:dyDescent="0.2">
      <c r="A3601" t="s">
        <v>6861</v>
      </c>
      <c r="B3601" t="s">
        <v>2840</v>
      </c>
      <c r="C3601" t="s">
        <v>8257</v>
      </c>
      <c r="D3601" t="s">
        <v>2930</v>
      </c>
      <c r="E3601">
        <v>45</v>
      </c>
    </row>
    <row r="3602" spans="1:5" x14ac:dyDescent="0.2">
      <c r="A3602" t="s">
        <v>6862</v>
      </c>
      <c r="B3602" t="s">
        <v>2780</v>
      </c>
      <c r="C3602" t="s">
        <v>8278</v>
      </c>
      <c r="D3602" t="s">
        <v>2930</v>
      </c>
      <c r="E3602">
        <v>53.9</v>
      </c>
    </row>
    <row r="3603" spans="1:5" x14ac:dyDescent="0.2">
      <c r="A3603" t="s">
        <v>6863</v>
      </c>
      <c r="B3603" t="s">
        <v>2794</v>
      </c>
      <c r="C3603" t="s">
        <v>8278</v>
      </c>
      <c r="D3603" t="s">
        <v>2930</v>
      </c>
      <c r="E3603">
        <v>53.38807397959183</v>
      </c>
    </row>
    <row r="3604" spans="1:5" x14ac:dyDescent="0.2">
      <c r="A3604" t="s">
        <v>6864</v>
      </c>
      <c r="B3604" t="s">
        <v>2785</v>
      </c>
      <c r="C3604" t="s">
        <v>8278</v>
      </c>
      <c r="D3604" t="s">
        <v>2930</v>
      </c>
      <c r="E3604">
        <v>48.1</v>
      </c>
    </row>
    <row r="3605" spans="1:5" x14ac:dyDescent="0.2">
      <c r="A3605" t="s">
        <v>6865</v>
      </c>
      <c r="B3605" t="s">
        <v>2811</v>
      </c>
      <c r="C3605" t="s">
        <v>8278</v>
      </c>
      <c r="D3605" t="s">
        <v>2930</v>
      </c>
      <c r="E3605">
        <v>39.700000000000003</v>
      </c>
    </row>
    <row r="3606" spans="1:5" x14ac:dyDescent="0.2">
      <c r="A3606" t="s">
        <v>6866</v>
      </c>
      <c r="B3606" t="s">
        <v>2788</v>
      </c>
      <c r="C3606" t="s">
        <v>8278</v>
      </c>
      <c r="D3606" t="s">
        <v>2930</v>
      </c>
      <c r="E3606">
        <v>45.2</v>
      </c>
    </row>
    <row r="3607" spans="1:5" x14ac:dyDescent="0.2">
      <c r="A3607" t="s">
        <v>6867</v>
      </c>
      <c r="B3607" t="s">
        <v>2814</v>
      </c>
      <c r="C3607" t="s">
        <v>8278</v>
      </c>
      <c r="D3607" t="s">
        <v>2930</v>
      </c>
      <c r="E3607">
        <v>39.4</v>
      </c>
    </row>
    <row r="3608" spans="1:5" x14ac:dyDescent="0.2">
      <c r="A3608" t="s">
        <v>6868</v>
      </c>
      <c r="B3608" t="s">
        <v>2816</v>
      </c>
      <c r="C3608" t="s">
        <v>8278</v>
      </c>
      <c r="D3608" t="s">
        <v>2930</v>
      </c>
      <c r="E3608">
        <v>35.9</v>
      </c>
    </row>
    <row r="3609" spans="1:5" x14ac:dyDescent="0.2">
      <c r="A3609" t="s">
        <v>6869</v>
      </c>
      <c r="B3609" t="s">
        <v>2818</v>
      </c>
      <c r="C3609" t="s">
        <v>8278</v>
      </c>
      <c r="D3609" t="s">
        <v>2930</v>
      </c>
      <c r="E3609">
        <v>65.5</v>
      </c>
    </row>
    <row r="3610" spans="1:5" x14ac:dyDescent="0.2">
      <c r="A3610" t="s">
        <v>6870</v>
      </c>
      <c r="B3610" t="s">
        <v>2820</v>
      </c>
      <c r="C3610" t="s">
        <v>8278</v>
      </c>
      <c r="D3610" t="s">
        <v>2930</v>
      </c>
      <c r="E3610">
        <v>67.3</v>
      </c>
    </row>
    <row r="3611" spans="1:5" x14ac:dyDescent="0.2">
      <c r="A3611" t="s">
        <v>6871</v>
      </c>
      <c r="B3611" t="s">
        <v>2822</v>
      </c>
      <c r="C3611" t="s">
        <v>8278</v>
      </c>
      <c r="D3611" t="s">
        <v>2930</v>
      </c>
    </row>
    <row r="3612" spans="1:5" x14ac:dyDescent="0.2">
      <c r="A3612" t="s">
        <v>6872</v>
      </c>
      <c r="B3612" t="s">
        <v>2825</v>
      </c>
      <c r="C3612" t="s">
        <v>8278</v>
      </c>
      <c r="D3612" t="s">
        <v>2930</v>
      </c>
      <c r="E3612">
        <v>53.5</v>
      </c>
    </row>
    <row r="3613" spans="1:5" x14ac:dyDescent="0.2">
      <c r="A3613" t="s">
        <v>6873</v>
      </c>
      <c r="B3613" t="s">
        <v>2786</v>
      </c>
      <c r="C3613" t="s">
        <v>8278</v>
      </c>
      <c r="D3613" t="s">
        <v>2930</v>
      </c>
      <c r="E3613">
        <v>62.1</v>
      </c>
    </row>
    <row r="3614" spans="1:5" x14ac:dyDescent="0.2">
      <c r="A3614" t="s">
        <v>6874</v>
      </c>
      <c r="B3614" t="s">
        <v>2787</v>
      </c>
      <c r="C3614" t="s">
        <v>8278</v>
      </c>
      <c r="D3614" t="s">
        <v>2930</v>
      </c>
      <c r="E3614">
        <v>57.3</v>
      </c>
    </row>
    <row r="3615" spans="1:5" x14ac:dyDescent="0.2">
      <c r="A3615" t="s">
        <v>6875</v>
      </c>
      <c r="B3615" t="s">
        <v>2829</v>
      </c>
      <c r="C3615" t="s">
        <v>8278</v>
      </c>
      <c r="D3615" t="s">
        <v>2930</v>
      </c>
      <c r="E3615">
        <v>60.8</v>
      </c>
    </row>
    <row r="3616" spans="1:5" x14ac:dyDescent="0.2">
      <c r="A3616" t="s">
        <v>6876</v>
      </c>
      <c r="B3616" t="s">
        <v>2831</v>
      </c>
      <c r="C3616" t="s">
        <v>8278</v>
      </c>
      <c r="D3616" t="s">
        <v>2930</v>
      </c>
      <c r="E3616">
        <v>48.2</v>
      </c>
    </row>
    <row r="3617" spans="1:5" x14ac:dyDescent="0.2">
      <c r="A3617" t="s">
        <v>6877</v>
      </c>
      <c r="B3617" t="s">
        <v>2833</v>
      </c>
      <c r="C3617" t="s">
        <v>8278</v>
      </c>
      <c r="D3617" t="s">
        <v>2930</v>
      </c>
      <c r="E3617">
        <v>39.9</v>
      </c>
    </row>
    <row r="3618" spans="1:5" x14ac:dyDescent="0.2">
      <c r="A3618" t="s">
        <v>6878</v>
      </c>
      <c r="B3618" t="s">
        <v>2835</v>
      </c>
      <c r="C3618" t="s">
        <v>8278</v>
      </c>
      <c r="D3618" t="s">
        <v>2930</v>
      </c>
      <c r="E3618">
        <v>57.3</v>
      </c>
    </row>
    <row r="3619" spans="1:5" x14ac:dyDescent="0.2">
      <c r="A3619" t="s">
        <v>6879</v>
      </c>
      <c r="B3619" t="s">
        <v>2789</v>
      </c>
      <c r="C3619" t="s">
        <v>8278</v>
      </c>
      <c r="D3619" t="s">
        <v>2930</v>
      </c>
      <c r="E3619">
        <v>74.5</v>
      </c>
    </row>
    <row r="3620" spans="1:5" x14ac:dyDescent="0.2">
      <c r="A3620" t="s">
        <v>6880</v>
      </c>
      <c r="B3620" t="s">
        <v>2838</v>
      </c>
      <c r="C3620" t="s">
        <v>8278</v>
      </c>
      <c r="D3620" t="s">
        <v>2930</v>
      </c>
      <c r="E3620">
        <v>52</v>
      </c>
    </row>
    <row r="3621" spans="1:5" x14ac:dyDescent="0.2">
      <c r="A3621" t="s">
        <v>6881</v>
      </c>
      <c r="B3621" t="s">
        <v>2840</v>
      </c>
      <c r="C3621" t="s">
        <v>8278</v>
      </c>
      <c r="D3621" t="s">
        <v>2930</v>
      </c>
      <c r="E3621">
        <v>51.7</v>
      </c>
    </row>
    <row r="3622" spans="1:5" x14ac:dyDescent="0.2">
      <c r="A3622" t="s">
        <v>6882</v>
      </c>
      <c r="B3622" t="s">
        <v>2780</v>
      </c>
      <c r="C3622" t="s">
        <v>8299</v>
      </c>
      <c r="D3622" t="s">
        <v>2930</v>
      </c>
      <c r="E3622">
        <v>67.900000000000006</v>
      </c>
    </row>
    <row r="3623" spans="1:5" x14ac:dyDescent="0.2">
      <c r="A3623" t="s">
        <v>6883</v>
      </c>
      <c r="B3623" t="s">
        <v>2794</v>
      </c>
      <c r="C3623" t="s">
        <v>8299</v>
      </c>
      <c r="D3623" t="s">
        <v>2930</v>
      </c>
      <c r="E3623">
        <v>62.244323979591833</v>
      </c>
    </row>
    <row r="3624" spans="1:5" x14ac:dyDescent="0.2">
      <c r="A3624" t="s">
        <v>6884</v>
      </c>
      <c r="B3624" t="s">
        <v>2785</v>
      </c>
      <c r="C3624" t="s">
        <v>8299</v>
      </c>
      <c r="D3624" t="s">
        <v>2930</v>
      </c>
      <c r="E3624">
        <v>83.4</v>
      </c>
    </row>
    <row r="3625" spans="1:5" x14ac:dyDescent="0.2">
      <c r="A3625" t="s">
        <v>6885</v>
      </c>
      <c r="B3625" t="s">
        <v>2811</v>
      </c>
      <c r="C3625" t="s">
        <v>8299</v>
      </c>
      <c r="D3625" t="s">
        <v>2930</v>
      </c>
      <c r="E3625">
        <v>33</v>
      </c>
    </row>
    <row r="3626" spans="1:5" x14ac:dyDescent="0.2">
      <c r="A3626" t="s">
        <v>6886</v>
      </c>
      <c r="B3626" t="s">
        <v>2788</v>
      </c>
      <c r="C3626" t="s">
        <v>8299</v>
      </c>
      <c r="D3626" t="s">
        <v>2930</v>
      </c>
      <c r="E3626">
        <v>48.3</v>
      </c>
    </row>
    <row r="3627" spans="1:5" x14ac:dyDescent="0.2">
      <c r="A3627" t="s">
        <v>6887</v>
      </c>
      <c r="B3627" t="s">
        <v>2814</v>
      </c>
      <c r="C3627" t="s">
        <v>8299</v>
      </c>
      <c r="D3627" t="s">
        <v>2930</v>
      </c>
      <c r="E3627">
        <v>50.2</v>
      </c>
    </row>
    <row r="3628" spans="1:5" x14ac:dyDescent="0.2">
      <c r="A3628" t="s">
        <v>6888</v>
      </c>
      <c r="B3628" t="s">
        <v>2816</v>
      </c>
      <c r="C3628" t="s">
        <v>8299</v>
      </c>
      <c r="D3628" t="s">
        <v>2930</v>
      </c>
      <c r="E3628">
        <v>18.7</v>
      </c>
    </row>
    <row r="3629" spans="1:5" x14ac:dyDescent="0.2">
      <c r="A3629" t="s">
        <v>6889</v>
      </c>
      <c r="B3629" t="s">
        <v>2818</v>
      </c>
      <c r="C3629" t="s">
        <v>8299</v>
      </c>
      <c r="D3629" t="s">
        <v>2930</v>
      </c>
      <c r="E3629">
        <v>55.7</v>
      </c>
    </row>
    <row r="3630" spans="1:5" x14ac:dyDescent="0.2">
      <c r="A3630" t="s">
        <v>6890</v>
      </c>
      <c r="B3630" t="s">
        <v>2820</v>
      </c>
      <c r="C3630" t="s">
        <v>8299</v>
      </c>
      <c r="D3630" t="s">
        <v>2930</v>
      </c>
      <c r="E3630">
        <v>74.8</v>
      </c>
    </row>
    <row r="3631" spans="1:5" x14ac:dyDescent="0.2">
      <c r="A3631" t="s">
        <v>6891</v>
      </c>
      <c r="B3631" t="s">
        <v>2822</v>
      </c>
      <c r="C3631" t="s">
        <v>8299</v>
      </c>
      <c r="D3631" t="s">
        <v>2930</v>
      </c>
    </row>
    <row r="3632" spans="1:5" x14ac:dyDescent="0.2">
      <c r="A3632" t="s">
        <v>6892</v>
      </c>
      <c r="B3632" t="s">
        <v>2825</v>
      </c>
      <c r="C3632" t="s">
        <v>8299</v>
      </c>
      <c r="D3632" t="s">
        <v>2930</v>
      </c>
      <c r="E3632">
        <v>48.2</v>
      </c>
    </row>
    <row r="3633" spans="1:5" x14ac:dyDescent="0.2">
      <c r="A3633" t="s">
        <v>6893</v>
      </c>
      <c r="B3633" t="s">
        <v>2786</v>
      </c>
      <c r="C3633" t="s">
        <v>8299</v>
      </c>
      <c r="D3633" t="s">
        <v>2930</v>
      </c>
      <c r="E3633">
        <v>101.1</v>
      </c>
    </row>
    <row r="3634" spans="1:5" x14ac:dyDescent="0.2">
      <c r="A3634" t="s">
        <v>6894</v>
      </c>
      <c r="B3634" t="s">
        <v>2787</v>
      </c>
      <c r="C3634" t="s">
        <v>8299</v>
      </c>
      <c r="D3634" t="s">
        <v>2930</v>
      </c>
      <c r="E3634">
        <v>49.3</v>
      </c>
    </row>
    <row r="3635" spans="1:5" x14ac:dyDescent="0.2">
      <c r="A3635" t="s">
        <v>6895</v>
      </c>
      <c r="B3635" t="s">
        <v>2829</v>
      </c>
      <c r="C3635" t="s">
        <v>8299</v>
      </c>
      <c r="D3635" t="s">
        <v>2930</v>
      </c>
      <c r="E3635">
        <v>82.9</v>
      </c>
    </row>
    <row r="3636" spans="1:5" x14ac:dyDescent="0.2">
      <c r="A3636" t="s">
        <v>6896</v>
      </c>
      <c r="B3636" t="s">
        <v>2831</v>
      </c>
      <c r="C3636" t="s">
        <v>8299</v>
      </c>
      <c r="D3636" t="s">
        <v>2930</v>
      </c>
      <c r="E3636">
        <v>53.1</v>
      </c>
    </row>
    <row r="3637" spans="1:5" x14ac:dyDescent="0.2">
      <c r="A3637" t="s">
        <v>6897</v>
      </c>
      <c r="B3637" t="s">
        <v>2833</v>
      </c>
      <c r="C3637" t="s">
        <v>8299</v>
      </c>
      <c r="D3637" t="s">
        <v>2930</v>
      </c>
      <c r="E3637">
        <v>34.700000000000003</v>
      </c>
    </row>
    <row r="3638" spans="1:5" x14ac:dyDescent="0.2">
      <c r="A3638" t="s">
        <v>6898</v>
      </c>
      <c r="B3638" t="s">
        <v>2835</v>
      </c>
      <c r="C3638" t="s">
        <v>8299</v>
      </c>
      <c r="D3638" t="s">
        <v>2930</v>
      </c>
      <c r="E3638">
        <v>59.2</v>
      </c>
    </row>
    <row r="3639" spans="1:5" x14ac:dyDescent="0.2">
      <c r="A3639" t="s">
        <v>6899</v>
      </c>
      <c r="B3639" t="s">
        <v>2789</v>
      </c>
      <c r="C3639" t="s">
        <v>8299</v>
      </c>
      <c r="D3639" t="s">
        <v>2930</v>
      </c>
      <c r="E3639">
        <v>112.3</v>
      </c>
    </row>
    <row r="3640" spans="1:5" x14ac:dyDescent="0.2">
      <c r="A3640" t="s">
        <v>6900</v>
      </c>
      <c r="B3640" t="s">
        <v>2838</v>
      </c>
      <c r="C3640" t="s">
        <v>8299</v>
      </c>
      <c r="D3640" t="s">
        <v>2930</v>
      </c>
      <c r="E3640">
        <v>65.599999999999994</v>
      </c>
    </row>
    <row r="3641" spans="1:5" x14ac:dyDescent="0.2">
      <c r="A3641" t="s">
        <v>6901</v>
      </c>
      <c r="B3641" t="s">
        <v>2840</v>
      </c>
      <c r="C3641" t="s">
        <v>8299</v>
      </c>
      <c r="D3641" t="s">
        <v>2930</v>
      </c>
      <c r="E3641">
        <v>68.900000000000006</v>
      </c>
    </row>
    <row r="3642" spans="1:5" x14ac:dyDescent="0.2">
      <c r="A3642" t="s">
        <v>6902</v>
      </c>
      <c r="B3642" t="s">
        <v>2780</v>
      </c>
      <c r="C3642" t="s">
        <v>8320</v>
      </c>
      <c r="D3642" t="s">
        <v>2930</v>
      </c>
      <c r="E3642">
        <v>77.3</v>
      </c>
    </row>
    <row r="3643" spans="1:5" x14ac:dyDescent="0.2">
      <c r="A3643" t="s">
        <v>6903</v>
      </c>
      <c r="B3643" t="s">
        <v>2794</v>
      </c>
      <c r="C3643" t="s">
        <v>8320</v>
      </c>
      <c r="D3643" t="s">
        <v>2930</v>
      </c>
      <c r="E3643">
        <v>76.597751913265299</v>
      </c>
    </row>
    <row r="3644" spans="1:5" x14ac:dyDescent="0.2">
      <c r="A3644" t="s">
        <v>6904</v>
      </c>
      <c r="B3644" t="s">
        <v>2785</v>
      </c>
      <c r="C3644" t="s">
        <v>8320</v>
      </c>
      <c r="D3644" t="s">
        <v>2930</v>
      </c>
      <c r="E3644">
        <v>78.8</v>
      </c>
    </row>
    <row r="3645" spans="1:5" x14ac:dyDescent="0.2">
      <c r="A3645" t="s">
        <v>6905</v>
      </c>
      <c r="B3645" t="s">
        <v>2811</v>
      </c>
      <c r="C3645" t="s">
        <v>8320</v>
      </c>
      <c r="D3645" t="s">
        <v>2930</v>
      </c>
      <c r="E3645">
        <v>74.099999999999994</v>
      </c>
    </row>
    <row r="3646" spans="1:5" x14ac:dyDescent="0.2">
      <c r="A3646" t="s">
        <v>6906</v>
      </c>
      <c r="B3646" t="s">
        <v>2788</v>
      </c>
      <c r="C3646" t="s">
        <v>8320</v>
      </c>
      <c r="D3646" t="s">
        <v>2930</v>
      </c>
      <c r="E3646">
        <v>65.7</v>
      </c>
    </row>
    <row r="3647" spans="1:5" x14ac:dyDescent="0.2">
      <c r="A3647" t="s">
        <v>6907</v>
      </c>
      <c r="B3647" t="s">
        <v>2814</v>
      </c>
      <c r="C3647" t="s">
        <v>8320</v>
      </c>
      <c r="D3647" t="s">
        <v>2930</v>
      </c>
      <c r="E3647">
        <v>74.599999999999994</v>
      </c>
    </row>
    <row r="3648" spans="1:5" x14ac:dyDescent="0.2">
      <c r="A3648" t="s">
        <v>6908</v>
      </c>
      <c r="B3648" t="s">
        <v>2816</v>
      </c>
      <c r="C3648" t="s">
        <v>8320</v>
      </c>
      <c r="D3648" t="s">
        <v>2930</v>
      </c>
      <c r="E3648">
        <v>44.2</v>
      </c>
    </row>
    <row r="3649" spans="1:5" x14ac:dyDescent="0.2">
      <c r="A3649" t="s">
        <v>6909</v>
      </c>
      <c r="B3649" t="s">
        <v>2818</v>
      </c>
      <c r="C3649" t="s">
        <v>8320</v>
      </c>
      <c r="D3649" t="s">
        <v>2930</v>
      </c>
      <c r="E3649">
        <v>77</v>
      </c>
    </row>
    <row r="3650" spans="1:5" x14ac:dyDescent="0.2">
      <c r="A3650" t="s">
        <v>6910</v>
      </c>
      <c r="B3650" t="s">
        <v>2820</v>
      </c>
      <c r="C3650" t="s">
        <v>8320</v>
      </c>
      <c r="D3650" t="s">
        <v>2930</v>
      </c>
      <c r="E3650">
        <v>81.8</v>
      </c>
    </row>
    <row r="3651" spans="1:5" x14ac:dyDescent="0.2">
      <c r="A3651" t="s">
        <v>6911</v>
      </c>
      <c r="B3651" t="s">
        <v>2822</v>
      </c>
      <c r="C3651" t="s">
        <v>8320</v>
      </c>
      <c r="D3651" t="s">
        <v>2930</v>
      </c>
    </row>
    <row r="3652" spans="1:5" x14ac:dyDescent="0.2">
      <c r="A3652" t="s">
        <v>6912</v>
      </c>
      <c r="B3652" t="s">
        <v>2825</v>
      </c>
      <c r="C3652" t="s">
        <v>8320</v>
      </c>
      <c r="D3652" t="s">
        <v>2930</v>
      </c>
      <c r="E3652">
        <v>71.099999999999994</v>
      </c>
    </row>
    <row r="3653" spans="1:5" x14ac:dyDescent="0.2">
      <c r="A3653" t="s">
        <v>6913</v>
      </c>
      <c r="B3653" t="s">
        <v>2786</v>
      </c>
      <c r="C3653" t="s">
        <v>8320</v>
      </c>
      <c r="D3653" t="s">
        <v>2930</v>
      </c>
      <c r="E3653">
        <v>77.7</v>
      </c>
    </row>
    <row r="3654" spans="1:5" x14ac:dyDescent="0.2">
      <c r="A3654" t="s">
        <v>6914</v>
      </c>
      <c r="B3654" t="s">
        <v>2787</v>
      </c>
      <c r="C3654" t="s">
        <v>8320</v>
      </c>
      <c r="D3654" t="s">
        <v>2930</v>
      </c>
      <c r="E3654">
        <v>84.7</v>
      </c>
    </row>
    <row r="3655" spans="1:5" x14ac:dyDescent="0.2">
      <c r="A3655" t="s">
        <v>6915</v>
      </c>
      <c r="B3655" t="s">
        <v>2829</v>
      </c>
      <c r="C3655" t="s">
        <v>8320</v>
      </c>
      <c r="D3655" t="s">
        <v>2930</v>
      </c>
      <c r="E3655">
        <v>78.7</v>
      </c>
    </row>
    <row r="3656" spans="1:5" x14ac:dyDescent="0.2">
      <c r="A3656" t="s">
        <v>6916</v>
      </c>
      <c r="B3656" t="s">
        <v>2831</v>
      </c>
      <c r="C3656" t="s">
        <v>8320</v>
      </c>
      <c r="D3656" t="s">
        <v>2930</v>
      </c>
      <c r="E3656">
        <v>74.599999999999994</v>
      </c>
    </row>
    <row r="3657" spans="1:5" x14ac:dyDescent="0.2">
      <c r="A3657" t="s">
        <v>6917</v>
      </c>
      <c r="B3657" t="s">
        <v>2833</v>
      </c>
      <c r="C3657" t="s">
        <v>8320</v>
      </c>
      <c r="D3657" t="s">
        <v>2930</v>
      </c>
      <c r="E3657">
        <v>64.900000000000006</v>
      </c>
    </row>
    <row r="3658" spans="1:5" x14ac:dyDescent="0.2">
      <c r="A3658" t="s">
        <v>6918</v>
      </c>
      <c r="B3658" t="s">
        <v>2835</v>
      </c>
      <c r="C3658" t="s">
        <v>8320</v>
      </c>
      <c r="D3658" t="s">
        <v>2930</v>
      </c>
      <c r="E3658">
        <v>88.8</v>
      </c>
    </row>
    <row r="3659" spans="1:5" x14ac:dyDescent="0.2">
      <c r="A3659" t="s">
        <v>6919</v>
      </c>
      <c r="B3659" t="s">
        <v>2789</v>
      </c>
      <c r="C3659" t="s">
        <v>8320</v>
      </c>
      <c r="D3659" t="s">
        <v>2930</v>
      </c>
      <c r="E3659">
        <v>84.4</v>
      </c>
    </row>
    <row r="3660" spans="1:5" x14ac:dyDescent="0.2">
      <c r="A3660" t="s">
        <v>6920</v>
      </c>
      <c r="B3660" t="s">
        <v>2838</v>
      </c>
      <c r="C3660" t="s">
        <v>8320</v>
      </c>
      <c r="D3660" t="s">
        <v>2930</v>
      </c>
      <c r="E3660">
        <v>70.8</v>
      </c>
    </row>
    <row r="3661" spans="1:5" x14ac:dyDescent="0.2">
      <c r="A3661" t="s">
        <v>6921</v>
      </c>
      <c r="B3661" t="s">
        <v>2840</v>
      </c>
      <c r="C3661" t="s">
        <v>8320</v>
      </c>
      <c r="D3661" t="s">
        <v>2930</v>
      </c>
      <c r="E3661">
        <v>81.3</v>
      </c>
    </row>
    <row r="3662" spans="1:5" x14ac:dyDescent="0.2">
      <c r="A3662" t="s">
        <v>6922</v>
      </c>
      <c r="B3662" t="s">
        <v>2780</v>
      </c>
      <c r="C3662" t="s">
        <v>8341</v>
      </c>
      <c r="D3662" t="s">
        <v>2930</v>
      </c>
      <c r="E3662">
        <v>84.5</v>
      </c>
    </row>
    <row r="3663" spans="1:5" x14ac:dyDescent="0.2">
      <c r="A3663" t="s">
        <v>6923</v>
      </c>
      <c r="B3663" t="s">
        <v>2794</v>
      </c>
      <c r="C3663" t="s">
        <v>8341</v>
      </c>
      <c r="D3663" t="s">
        <v>2930</v>
      </c>
      <c r="E3663">
        <v>83.34508928571428</v>
      </c>
    </row>
    <row r="3664" spans="1:5" x14ac:dyDescent="0.2">
      <c r="A3664" t="s">
        <v>6924</v>
      </c>
      <c r="B3664" t="s">
        <v>2785</v>
      </c>
      <c r="C3664" t="s">
        <v>8341</v>
      </c>
      <c r="D3664" t="s">
        <v>2930</v>
      </c>
      <c r="E3664">
        <v>82.7</v>
      </c>
    </row>
    <row r="3665" spans="1:5" x14ac:dyDescent="0.2">
      <c r="A3665" t="s">
        <v>6925</v>
      </c>
      <c r="B3665" t="s">
        <v>2811</v>
      </c>
      <c r="C3665" t="s">
        <v>8341</v>
      </c>
      <c r="D3665" t="s">
        <v>2930</v>
      </c>
      <c r="E3665">
        <v>81.5</v>
      </c>
    </row>
    <row r="3666" spans="1:5" x14ac:dyDescent="0.2">
      <c r="A3666" t="s">
        <v>6926</v>
      </c>
      <c r="B3666" t="s">
        <v>2788</v>
      </c>
      <c r="C3666" t="s">
        <v>8341</v>
      </c>
      <c r="D3666" t="s">
        <v>2930</v>
      </c>
      <c r="E3666">
        <v>79.400000000000006</v>
      </c>
    </row>
    <row r="3667" spans="1:5" x14ac:dyDescent="0.2">
      <c r="A3667" t="s">
        <v>6927</v>
      </c>
      <c r="B3667" t="s">
        <v>2814</v>
      </c>
      <c r="C3667" t="s">
        <v>8341</v>
      </c>
      <c r="D3667" t="s">
        <v>2930</v>
      </c>
      <c r="E3667">
        <v>89.4</v>
      </c>
    </row>
    <row r="3668" spans="1:5" x14ac:dyDescent="0.2">
      <c r="A3668" t="s">
        <v>6928</v>
      </c>
      <c r="B3668" t="s">
        <v>2816</v>
      </c>
      <c r="C3668" t="s">
        <v>8341</v>
      </c>
      <c r="D3668" t="s">
        <v>2930</v>
      </c>
      <c r="E3668">
        <v>55.1</v>
      </c>
    </row>
    <row r="3669" spans="1:5" x14ac:dyDescent="0.2">
      <c r="A3669" t="s">
        <v>6929</v>
      </c>
      <c r="B3669" t="s">
        <v>2818</v>
      </c>
      <c r="C3669" t="s">
        <v>8341</v>
      </c>
      <c r="D3669" t="s">
        <v>2930</v>
      </c>
      <c r="E3669">
        <v>88.6</v>
      </c>
    </row>
    <row r="3670" spans="1:5" x14ac:dyDescent="0.2">
      <c r="A3670" t="s">
        <v>6930</v>
      </c>
      <c r="B3670" t="s">
        <v>2820</v>
      </c>
      <c r="C3670" t="s">
        <v>8341</v>
      </c>
      <c r="D3670" t="s">
        <v>2930</v>
      </c>
      <c r="E3670">
        <v>91.3</v>
      </c>
    </row>
    <row r="3671" spans="1:5" x14ac:dyDescent="0.2">
      <c r="A3671" t="s">
        <v>6937</v>
      </c>
      <c r="B3671" t="s">
        <v>2822</v>
      </c>
      <c r="C3671" t="s">
        <v>8341</v>
      </c>
      <c r="D3671" t="s">
        <v>2930</v>
      </c>
    </row>
    <row r="3672" spans="1:5" x14ac:dyDescent="0.2">
      <c r="A3672" t="s">
        <v>6938</v>
      </c>
      <c r="B3672" t="s">
        <v>2825</v>
      </c>
      <c r="C3672" t="s">
        <v>8341</v>
      </c>
      <c r="D3672" t="s">
        <v>2930</v>
      </c>
      <c r="E3672">
        <v>85.8</v>
      </c>
    </row>
    <row r="3673" spans="1:5" x14ac:dyDescent="0.2">
      <c r="A3673" t="s">
        <v>6939</v>
      </c>
      <c r="B3673" t="s">
        <v>2786</v>
      </c>
      <c r="C3673" t="s">
        <v>8341</v>
      </c>
      <c r="D3673" t="s">
        <v>2930</v>
      </c>
      <c r="E3673">
        <v>93.8</v>
      </c>
    </row>
    <row r="3674" spans="1:5" x14ac:dyDescent="0.2">
      <c r="A3674" t="s">
        <v>6940</v>
      </c>
      <c r="B3674" t="s">
        <v>2787</v>
      </c>
      <c r="C3674" t="s">
        <v>8341</v>
      </c>
      <c r="D3674" t="s">
        <v>2930</v>
      </c>
      <c r="E3674">
        <v>65.8</v>
      </c>
    </row>
    <row r="3675" spans="1:5" x14ac:dyDescent="0.2">
      <c r="A3675" t="s">
        <v>6941</v>
      </c>
      <c r="B3675" t="s">
        <v>2829</v>
      </c>
      <c r="C3675" t="s">
        <v>8341</v>
      </c>
      <c r="D3675" t="s">
        <v>2930</v>
      </c>
      <c r="E3675">
        <v>86.6</v>
      </c>
    </row>
    <row r="3676" spans="1:5" x14ac:dyDescent="0.2">
      <c r="A3676" t="s">
        <v>6942</v>
      </c>
      <c r="B3676" t="s">
        <v>2831</v>
      </c>
      <c r="C3676" t="s">
        <v>8341</v>
      </c>
      <c r="D3676" t="s">
        <v>2930</v>
      </c>
      <c r="E3676">
        <v>88.2</v>
      </c>
    </row>
    <row r="3677" spans="1:5" x14ac:dyDescent="0.2">
      <c r="A3677" t="s">
        <v>6943</v>
      </c>
      <c r="B3677" t="s">
        <v>2833</v>
      </c>
      <c r="C3677" t="s">
        <v>8341</v>
      </c>
      <c r="D3677" t="s">
        <v>2930</v>
      </c>
      <c r="E3677">
        <v>74</v>
      </c>
    </row>
    <row r="3678" spans="1:5" x14ac:dyDescent="0.2">
      <c r="A3678" t="s">
        <v>6944</v>
      </c>
      <c r="B3678" t="s">
        <v>2835</v>
      </c>
      <c r="C3678" t="s">
        <v>8341</v>
      </c>
      <c r="D3678" t="s">
        <v>2930</v>
      </c>
      <c r="E3678">
        <v>84.1</v>
      </c>
    </row>
    <row r="3679" spans="1:5" x14ac:dyDescent="0.2">
      <c r="A3679" t="s">
        <v>6945</v>
      </c>
      <c r="B3679" t="s">
        <v>2789</v>
      </c>
      <c r="C3679" t="s">
        <v>8341</v>
      </c>
      <c r="D3679" t="s">
        <v>2930</v>
      </c>
      <c r="E3679">
        <v>95</v>
      </c>
    </row>
    <row r="3680" spans="1:5" x14ac:dyDescent="0.2">
      <c r="A3680" t="s">
        <v>6946</v>
      </c>
      <c r="B3680" t="s">
        <v>2838</v>
      </c>
      <c r="C3680" t="s">
        <v>8341</v>
      </c>
      <c r="D3680" t="s">
        <v>2930</v>
      </c>
      <c r="E3680">
        <v>84.7</v>
      </c>
    </row>
    <row r="3681" spans="1:5" x14ac:dyDescent="0.2">
      <c r="A3681" t="s">
        <v>6947</v>
      </c>
      <c r="B3681" t="s">
        <v>2840</v>
      </c>
      <c r="C3681" t="s">
        <v>8341</v>
      </c>
      <c r="D3681" t="s">
        <v>2930</v>
      </c>
      <c r="E3681">
        <v>86.2</v>
      </c>
    </row>
    <row r="3682" spans="1:5" x14ac:dyDescent="0.2">
      <c r="A3682" t="s">
        <v>6948</v>
      </c>
      <c r="B3682" t="s">
        <v>2780</v>
      </c>
      <c r="C3682" t="s">
        <v>8362</v>
      </c>
      <c r="D3682" t="s">
        <v>2930</v>
      </c>
      <c r="E3682">
        <v>34.5</v>
      </c>
    </row>
    <row r="3683" spans="1:5" x14ac:dyDescent="0.2">
      <c r="A3683" t="s">
        <v>6949</v>
      </c>
      <c r="B3683" t="s">
        <v>2794</v>
      </c>
      <c r="C3683" t="s">
        <v>8362</v>
      </c>
      <c r="D3683" t="s">
        <v>2930</v>
      </c>
      <c r="E3683">
        <v>34.284119897959179</v>
      </c>
    </row>
    <row r="3684" spans="1:5" x14ac:dyDescent="0.2">
      <c r="A3684" t="s">
        <v>6950</v>
      </c>
      <c r="B3684" t="s">
        <v>2785</v>
      </c>
      <c r="C3684" t="s">
        <v>8362</v>
      </c>
      <c r="D3684" t="s">
        <v>2930</v>
      </c>
      <c r="E3684">
        <v>45</v>
      </c>
    </row>
    <row r="3685" spans="1:5" x14ac:dyDescent="0.2">
      <c r="A3685" t="s">
        <v>6951</v>
      </c>
      <c r="B3685" t="s">
        <v>2811</v>
      </c>
      <c r="C3685" t="s">
        <v>8362</v>
      </c>
      <c r="D3685" t="s">
        <v>2930</v>
      </c>
      <c r="E3685">
        <v>35.5</v>
      </c>
    </row>
    <row r="3686" spans="1:5" x14ac:dyDescent="0.2">
      <c r="A3686" t="s">
        <v>6952</v>
      </c>
      <c r="B3686" t="s">
        <v>2788</v>
      </c>
      <c r="C3686" t="s">
        <v>8362</v>
      </c>
      <c r="D3686" t="s">
        <v>2930</v>
      </c>
      <c r="E3686">
        <v>30.4</v>
      </c>
    </row>
    <row r="3687" spans="1:5" x14ac:dyDescent="0.2">
      <c r="A3687" t="s">
        <v>6953</v>
      </c>
      <c r="B3687" t="s">
        <v>2814</v>
      </c>
      <c r="C3687" t="s">
        <v>8362</v>
      </c>
      <c r="D3687" t="s">
        <v>2930</v>
      </c>
      <c r="E3687">
        <v>30</v>
      </c>
    </row>
    <row r="3688" spans="1:5" x14ac:dyDescent="0.2">
      <c r="A3688" t="s">
        <v>6954</v>
      </c>
      <c r="B3688" t="s">
        <v>2816</v>
      </c>
      <c r="C3688" t="s">
        <v>8362</v>
      </c>
      <c r="D3688" t="s">
        <v>2930</v>
      </c>
      <c r="E3688">
        <v>20</v>
      </c>
    </row>
    <row r="3689" spans="1:5" x14ac:dyDescent="0.2">
      <c r="A3689" t="s">
        <v>6955</v>
      </c>
      <c r="B3689" t="s">
        <v>2818</v>
      </c>
      <c r="C3689" t="s">
        <v>8362</v>
      </c>
      <c r="D3689" t="s">
        <v>2930</v>
      </c>
      <c r="E3689">
        <v>30</v>
      </c>
    </row>
    <row r="3690" spans="1:5" x14ac:dyDescent="0.2">
      <c r="A3690" t="s">
        <v>6956</v>
      </c>
      <c r="B3690" t="s">
        <v>2820</v>
      </c>
      <c r="C3690" t="s">
        <v>8362</v>
      </c>
      <c r="D3690" t="s">
        <v>2930</v>
      </c>
      <c r="E3690">
        <v>30</v>
      </c>
    </row>
    <row r="3691" spans="1:5" x14ac:dyDescent="0.2">
      <c r="A3691" t="s">
        <v>6957</v>
      </c>
      <c r="B3691" t="s">
        <v>2822</v>
      </c>
      <c r="C3691" t="s">
        <v>8362</v>
      </c>
      <c r="D3691" t="s">
        <v>2930</v>
      </c>
    </row>
    <row r="3692" spans="1:5" x14ac:dyDescent="0.2">
      <c r="A3692" t="s">
        <v>6958</v>
      </c>
      <c r="B3692" t="s">
        <v>2825</v>
      </c>
      <c r="C3692" t="s">
        <v>8362</v>
      </c>
      <c r="D3692" t="s">
        <v>2930</v>
      </c>
      <c r="E3692">
        <v>30</v>
      </c>
    </row>
    <row r="3693" spans="1:5" x14ac:dyDescent="0.2">
      <c r="A3693" t="s">
        <v>6959</v>
      </c>
      <c r="B3693" t="s">
        <v>2786</v>
      </c>
      <c r="C3693" t="s">
        <v>8362</v>
      </c>
      <c r="D3693" t="s">
        <v>2930</v>
      </c>
      <c r="E3693">
        <v>37.299999999999997</v>
      </c>
    </row>
    <row r="3694" spans="1:5" x14ac:dyDescent="0.2">
      <c r="A3694" t="s">
        <v>6960</v>
      </c>
      <c r="B3694" t="s">
        <v>2787</v>
      </c>
      <c r="C3694" t="s">
        <v>8362</v>
      </c>
      <c r="D3694" t="s">
        <v>2930</v>
      </c>
      <c r="E3694">
        <v>43.3</v>
      </c>
    </row>
    <row r="3695" spans="1:5" x14ac:dyDescent="0.2">
      <c r="A3695" t="s">
        <v>6961</v>
      </c>
      <c r="B3695" t="s">
        <v>2829</v>
      </c>
      <c r="C3695" t="s">
        <v>8362</v>
      </c>
      <c r="D3695" t="s">
        <v>2930</v>
      </c>
      <c r="E3695">
        <v>38</v>
      </c>
    </row>
    <row r="3696" spans="1:5" x14ac:dyDescent="0.2">
      <c r="A3696" t="s">
        <v>6962</v>
      </c>
      <c r="B3696" t="s">
        <v>2831</v>
      </c>
      <c r="C3696" t="s">
        <v>8362</v>
      </c>
      <c r="D3696" t="s">
        <v>2930</v>
      </c>
      <c r="E3696">
        <v>32.1</v>
      </c>
    </row>
    <row r="3697" spans="1:5" x14ac:dyDescent="0.2">
      <c r="A3697" t="s">
        <v>6963</v>
      </c>
      <c r="B3697" t="s">
        <v>2833</v>
      </c>
      <c r="C3697" t="s">
        <v>8362</v>
      </c>
      <c r="D3697" t="s">
        <v>2930</v>
      </c>
      <c r="E3697">
        <v>37.5</v>
      </c>
    </row>
    <row r="3698" spans="1:5" x14ac:dyDescent="0.2">
      <c r="A3698" t="s">
        <v>6964</v>
      </c>
      <c r="B3698" t="s">
        <v>2835</v>
      </c>
      <c r="C3698" t="s">
        <v>8362</v>
      </c>
      <c r="D3698" t="s">
        <v>2930</v>
      </c>
      <c r="E3698">
        <v>35.6</v>
      </c>
    </row>
    <row r="3699" spans="1:5" x14ac:dyDescent="0.2">
      <c r="A3699" t="s">
        <v>6965</v>
      </c>
      <c r="B3699" t="s">
        <v>2789</v>
      </c>
      <c r="C3699" t="s">
        <v>8362</v>
      </c>
      <c r="D3699" t="s">
        <v>2930</v>
      </c>
      <c r="E3699">
        <v>30</v>
      </c>
    </row>
    <row r="3700" spans="1:5" x14ac:dyDescent="0.2">
      <c r="A3700" t="s">
        <v>6966</v>
      </c>
      <c r="B3700" t="s">
        <v>2838</v>
      </c>
      <c r="C3700" t="s">
        <v>8362</v>
      </c>
      <c r="D3700" t="s">
        <v>2930</v>
      </c>
      <c r="E3700">
        <v>40</v>
      </c>
    </row>
    <row r="3701" spans="1:5" x14ac:dyDescent="0.2">
      <c r="A3701" t="s">
        <v>6967</v>
      </c>
      <c r="B3701" t="s">
        <v>2840</v>
      </c>
      <c r="C3701" t="s">
        <v>8362</v>
      </c>
      <c r="D3701" t="s">
        <v>2930</v>
      </c>
      <c r="E3701">
        <v>34.799999999999997</v>
      </c>
    </row>
    <row r="3702" spans="1:5" x14ac:dyDescent="0.2">
      <c r="A3702" t="s">
        <v>6968</v>
      </c>
      <c r="B3702" t="s">
        <v>2780</v>
      </c>
      <c r="C3702" t="s">
        <v>8383</v>
      </c>
      <c r="D3702" t="s">
        <v>2930</v>
      </c>
      <c r="E3702">
        <v>65.099999999999994</v>
      </c>
    </row>
    <row r="3703" spans="1:5" x14ac:dyDescent="0.2">
      <c r="A3703" t="s">
        <v>6969</v>
      </c>
      <c r="B3703" t="s">
        <v>2794</v>
      </c>
      <c r="C3703" t="s">
        <v>8383</v>
      </c>
      <c r="D3703" t="s">
        <v>2930</v>
      </c>
      <c r="E3703">
        <v>64.972831632653055</v>
      </c>
    </row>
    <row r="3704" spans="1:5" x14ac:dyDescent="0.2">
      <c r="A3704" t="s">
        <v>6970</v>
      </c>
      <c r="B3704" t="s">
        <v>2785</v>
      </c>
      <c r="C3704" t="s">
        <v>8383</v>
      </c>
      <c r="D3704" t="s">
        <v>2930</v>
      </c>
      <c r="E3704">
        <v>56.2</v>
      </c>
    </row>
    <row r="3705" spans="1:5" x14ac:dyDescent="0.2">
      <c r="A3705" t="s">
        <v>6971</v>
      </c>
      <c r="B3705" t="s">
        <v>2811</v>
      </c>
      <c r="C3705" t="s">
        <v>8383</v>
      </c>
      <c r="D3705" t="s">
        <v>2930</v>
      </c>
      <c r="E3705">
        <v>60.7</v>
      </c>
    </row>
    <row r="3706" spans="1:5" x14ac:dyDescent="0.2">
      <c r="A3706" t="s">
        <v>6972</v>
      </c>
      <c r="B3706" t="s">
        <v>2788</v>
      </c>
      <c r="C3706" t="s">
        <v>8383</v>
      </c>
      <c r="D3706" t="s">
        <v>2930</v>
      </c>
      <c r="E3706">
        <v>54.9</v>
      </c>
    </row>
    <row r="3707" spans="1:5" x14ac:dyDescent="0.2">
      <c r="A3707" t="s">
        <v>6973</v>
      </c>
      <c r="B3707" t="s">
        <v>2814</v>
      </c>
      <c r="C3707" t="s">
        <v>8383</v>
      </c>
      <c r="D3707" t="s">
        <v>2930</v>
      </c>
      <c r="E3707">
        <v>65.2</v>
      </c>
    </row>
    <row r="3708" spans="1:5" x14ac:dyDescent="0.2">
      <c r="A3708" t="s">
        <v>6974</v>
      </c>
      <c r="B3708" t="s">
        <v>2816</v>
      </c>
      <c r="C3708" t="s">
        <v>8383</v>
      </c>
      <c r="D3708" t="s">
        <v>2930</v>
      </c>
      <c r="E3708">
        <v>51.1</v>
      </c>
    </row>
    <row r="3709" spans="1:5" x14ac:dyDescent="0.2">
      <c r="A3709" t="s">
        <v>6975</v>
      </c>
      <c r="B3709" t="s">
        <v>2818</v>
      </c>
      <c r="C3709" t="s">
        <v>8383</v>
      </c>
      <c r="D3709" t="s">
        <v>2930</v>
      </c>
      <c r="E3709">
        <v>70.7</v>
      </c>
    </row>
    <row r="3710" spans="1:5" x14ac:dyDescent="0.2">
      <c r="A3710" t="s">
        <v>6976</v>
      </c>
      <c r="B3710" t="s">
        <v>2820</v>
      </c>
      <c r="C3710" t="s">
        <v>8383</v>
      </c>
      <c r="D3710" t="s">
        <v>2930</v>
      </c>
      <c r="E3710">
        <v>77.8</v>
      </c>
    </row>
    <row r="3711" spans="1:5" x14ac:dyDescent="0.2">
      <c r="A3711" t="s">
        <v>6977</v>
      </c>
      <c r="B3711" t="s">
        <v>2822</v>
      </c>
      <c r="C3711" t="s">
        <v>8383</v>
      </c>
      <c r="D3711" t="s">
        <v>2930</v>
      </c>
    </row>
    <row r="3712" spans="1:5" x14ac:dyDescent="0.2">
      <c r="A3712" t="s">
        <v>6978</v>
      </c>
      <c r="B3712" t="s">
        <v>2825</v>
      </c>
      <c r="C3712" t="s">
        <v>8383</v>
      </c>
      <c r="D3712" t="s">
        <v>2930</v>
      </c>
      <c r="E3712">
        <v>61</v>
      </c>
    </row>
    <row r="3713" spans="1:5" x14ac:dyDescent="0.2">
      <c r="A3713" t="s">
        <v>6979</v>
      </c>
      <c r="B3713" t="s">
        <v>2786</v>
      </c>
      <c r="C3713" t="s">
        <v>8383</v>
      </c>
      <c r="D3713" t="s">
        <v>2930</v>
      </c>
      <c r="E3713">
        <v>55.6</v>
      </c>
    </row>
    <row r="3714" spans="1:5" x14ac:dyDescent="0.2">
      <c r="A3714" t="s">
        <v>6980</v>
      </c>
      <c r="B3714" t="s">
        <v>2787</v>
      </c>
      <c r="C3714" t="s">
        <v>8383</v>
      </c>
      <c r="D3714" t="s">
        <v>2930</v>
      </c>
      <c r="E3714">
        <v>84.6</v>
      </c>
    </row>
    <row r="3715" spans="1:5" x14ac:dyDescent="0.2">
      <c r="A3715" t="s">
        <v>6981</v>
      </c>
      <c r="B3715" t="s">
        <v>2829</v>
      </c>
      <c r="C3715" t="s">
        <v>8383</v>
      </c>
      <c r="D3715" t="s">
        <v>2930</v>
      </c>
      <c r="E3715">
        <v>62.6</v>
      </c>
    </row>
    <row r="3716" spans="1:5" x14ac:dyDescent="0.2">
      <c r="A3716" t="s">
        <v>6982</v>
      </c>
      <c r="B3716" t="s">
        <v>2831</v>
      </c>
      <c r="C3716" t="s">
        <v>8383</v>
      </c>
      <c r="D3716" t="s">
        <v>2930</v>
      </c>
      <c r="E3716">
        <v>59</v>
      </c>
    </row>
    <row r="3717" spans="1:5" x14ac:dyDescent="0.2">
      <c r="A3717" t="s">
        <v>6983</v>
      </c>
      <c r="B3717" t="s">
        <v>2833</v>
      </c>
      <c r="C3717" t="s">
        <v>8383</v>
      </c>
      <c r="D3717" t="s">
        <v>2930</v>
      </c>
      <c r="E3717">
        <v>47.4</v>
      </c>
    </row>
    <row r="3718" spans="1:5" x14ac:dyDescent="0.2">
      <c r="A3718" t="s">
        <v>6984</v>
      </c>
      <c r="B3718" t="s">
        <v>2835</v>
      </c>
      <c r="C3718" t="s">
        <v>8383</v>
      </c>
      <c r="D3718" t="s">
        <v>2930</v>
      </c>
      <c r="E3718">
        <v>86.3</v>
      </c>
    </row>
    <row r="3719" spans="1:5" x14ac:dyDescent="0.2">
      <c r="A3719" t="s">
        <v>6985</v>
      </c>
      <c r="B3719" t="s">
        <v>2789</v>
      </c>
      <c r="C3719" t="s">
        <v>8383</v>
      </c>
      <c r="D3719" t="s">
        <v>2930</v>
      </c>
      <c r="E3719">
        <v>79.599999999999994</v>
      </c>
    </row>
    <row r="3720" spans="1:5" x14ac:dyDescent="0.2">
      <c r="A3720" t="s">
        <v>6986</v>
      </c>
      <c r="B3720" t="s">
        <v>2838</v>
      </c>
      <c r="C3720" t="s">
        <v>8383</v>
      </c>
      <c r="D3720" t="s">
        <v>2930</v>
      </c>
      <c r="E3720">
        <v>48.4</v>
      </c>
    </row>
    <row r="3721" spans="1:5" x14ac:dyDescent="0.2">
      <c r="A3721" t="s">
        <v>6987</v>
      </c>
      <c r="B3721" t="s">
        <v>2840</v>
      </c>
      <c r="C3721" t="s">
        <v>8383</v>
      </c>
      <c r="D3721" t="s">
        <v>2930</v>
      </c>
      <c r="E3721">
        <v>71</v>
      </c>
    </row>
    <row r="3722" spans="1:5" x14ac:dyDescent="0.2">
      <c r="A3722" t="s">
        <v>6988</v>
      </c>
      <c r="B3722" t="s">
        <v>2780</v>
      </c>
      <c r="C3722" t="s">
        <v>8404</v>
      </c>
      <c r="D3722" t="s">
        <v>2930</v>
      </c>
      <c r="E3722">
        <v>69.599999999999994</v>
      </c>
    </row>
    <row r="3723" spans="1:5" x14ac:dyDescent="0.2">
      <c r="A3723" t="s">
        <v>6989</v>
      </c>
      <c r="B3723" t="s">
        <v>2794</v>
      </c>
      <c r="C3723" t="s">
        <v>8404</v>
      </c>
      <c r="D3723" t="s">
        <v>2930</v>
      </c>
      <c r="E3723">
        <v>68.073086734693888</v>
      </c>
    </row>
    <row r="3724" spans="1:5" x14ac:dyDescent="0.2">
      <c r="A3724" t="s">
        <v>6990</v>
      </c>
      <c r="B3724" t="s">
        <v>2785</v>
      </c>
      <c r="C3724" t="s">
        <v>8404</v>
      </c>
      <c r="D3724" t="s">
        <v>2930</v>
      </c>
      <c r="E3724">
        <v>76.5</v>
      </c>
    </row>
    <row r="3725" spans="1:5" x14ac:dyDescent="0.2">
      <c r="A3725" t="s">
        <v>6991</v>
      </c>
      <c r="B3725" t="s">
        <v>2811</v>
      </c>
      <c r="C3725" t="s">
        <v>8404</v>
      </c>
      <c r="D3725" t="s">
        <v>2930</v>
      </c>
      <c r="E3725">
        <v>64.3</v>
      </c>
    </row>
    <row r="3726" spans="1:5" x14ac:dyDescent="0.2">
      <c r="A3726" t="s">
        <v>6992</v>
      </c>
      <c r="B3726" t="s">
        <v>2788</v>
      </c>
      <c r="C3726" t="s">
        <v>8404</v>
      </c>
      <c r="D3726" t="s">
        <v>2930</v>
      </c>
      <c r="E3726">
        <v>48.5</v>
      </c>
    </row>
    <row r="3727" spans="1:5" x14ac:dyDescent="0.2">
      <c r="A3727" t="s">
        <v>6993</v>
      </c>
      <c r="B3727" t="s">
        <v>2814</v>
      </c>
      <c r="C3727" t="s">
        <v>8404</v>
      </c>
      <c r="D3727" t="s">
        <v>2930</v>
      </c>
      <c r="E3727">
        <v>64</v>
      </c>
    </row>
    <row r="3728" spans="1:5" x14ac:dyDescent="0.2">
      <c r="A3728" t="s">
        <v>6994</v>
      </c>
      <c r="B3728" t="s">
        <v>2816</v>
      </c>
      <c r="C3728" t="s">
        <v>8404</v>
      </c>
      <c r="D3728" t="s">
        <v>2930</v>
      </c>
      <c r="E3728">
        <v>20.6</v>
      </c>
    </row>
    <row r="3729" spans="1:5" x14ac:dyDescent="0.2">
      <c r="A3729" t="s">
        <v>6995</v>
      </c>
      <c r="B3729" t="s">
        <v>2818</v>
      </c>
      <c r="C3729" t="s">
        <v>8404</v>
      </c>
      <c r="D3729" t="s">
        <v>2930</v>
      </c>
      <c r="E3729">
        <v>68.8</v>
      </c>
    </row>
    <row r="3730" spans="1:5" x14ac:dyDescent="0.2">
      <c r="A3730" t="s">
        <v>6996</v>
      </c>
      <c r="B3730" t="s">
        <v>2820</v>
      </c>
      <c r="C3730" t="s">
        <v>8404</v>
      </c>
      <c r="D3730" t="s">
        <v>2930</v>
      </c>
      <c r="E3730">
        <v>78</v>
      </c>
    </row>
    <row r="3731" spans="1:5" x14ac:dyDescent="0.2">
      <c r="A3731" t="s">
        <v>6997</v>
      </c>
      <c r="B3731" t="s">
        <v>2822</v>
      </c>
      <c r="C3731" t="s">
        <v>8404</v>
      </c>
      <c r="D3731" t="s">
        <v>2930</v>
      </c>
    </row>
    <row r="3732" spans="1:5" x14ac:dyDescent="0.2">
      <c r="A3732" t="s">
        <v>6998</v>
      </c>
      <c r="B3732" t="s">
        <v>2825</v>
      </c>
      <c r="C3732" t="s">
        <v>8404</v>
      </c>
      <c r="D3732" t="s">
        <v>2930</v>
      </c>
      <c r="E3732">
        <v>57.4</v>
      </c>
    </row>
    <row r="3733" spans="1:5" x14ac:dyDescent="0.2">
      <c r="A3733" t="s">
        <v>6999</v>
      </c>
      <c r="B3733" t="s">
        <v>2786</v>
      </c>
      <c r="C3733" t="s">
        <v>8404</v>
      </c>
      <c r="D3733" t="s">
        <v>2930</v>
      </c>
      <c r="E3733">
        <v>71.3</v>
      </c>
    </row>
    <row r="3734" spans="1:5" x14ac:dyDescent="0.2">
      <c r="A3734" t="s">
        <v>7000</v>
      </c>
      <c r="B3734" t="s">
        <v>2787</v>
      </c>
      <c r="C3734" t="s">
        <v>8404</v>
      </c>
      <c r="D3734" t="s">
        <v>2930</v>
      </c>
      <c r="E3734">
        <v>88.3</v>
      </c>
    </row>
    <row r="3735" spans="1:5" x14ac:dyDescent="0.2">
      <c r="A3735" t="s">
        <v>7001</v>
      </c>
      <c r="B3735" t="s">
        <v>2829</v>
      </c>
      <c r="C3735" t="s">
        <v>8404</v>
      </c>
      <c r="D3735" t="s">
        <v>2930</v>
      </c>
      <c r="E3735">
        <v>75.5</v>
      </c>
    </row>
    <row r="3736" spans="1:5" x14ac:dyDescent="0.2">
      <c r="A3736" t="s">
        <v>7002</v>
      </c>
      <c r="B3736" t="s">
        <v>2831</v>
      </c>
      <c r="C3736" t="s">
        <v>8404</v>
      </c>
      <c r="D3736" t="s">
        <v>2930</v>
      </c>
      <c r="E3736">
        <v>61.2</v>
      </c>
    </row>
    <row r="3737" spans="1:5" x14ac:dyDescent="0.2">
      <c r="A3737" t="s">
        <v>7003</v>
      </c>
      <c r="B3737" t="s">
        <v>2833</v>
      </c>
      <c r="C3737" t="s">
        <v>8404</v>
      </c>
      <c r="D3737" t="s">
        <v>2930</v>
      </c>
      <c r="E3737">
        <v>48.1</v>
      </c>
    </row>
    <row r="3738" spans="1:5" x14ac:dyDescent="0.2">
      <c r="A3738" t="s">
        <v>7004</v>
      </c>
      <c r="B3738" t="s">
        <v>2835</v>
      </c>
      <c r="C3738" t="s">
        <v>8404</v>
      </c>
      <c r="D3738" t="s">
        <v>2930</v>
      </c>
      <c r="E3738">
        <v>94.7</v>
      </c>
    </row>
    <row r="3739" spans="1:5" x14ac:dyDescent="0.2">
      <c r="A3739" t="s">
        <v>7005</v>
      </c>
      <c r="B3739" t="s">
        <v>2789</v>
      </c>
      <c r="C3739" t="s">
        <v>8404</v>
      </c>
      <c r="D3739" t="s">
        <v>2930</v>
      </c>
      <c r="E3739">
        <v>83</v>
      </c>
    </row>
    <row r="3740" spans="1:5" x14ac:dyDescent="0.2">
      <c r="A3740" t="s">
        <v>7006</v>
      </c>
      <c r="B3740" t="s">
        <v>2838</v>
      </c>
      <c r="C3740" t="s">
        <v>8404</v>
      </c>
      <c r="D3740" t="s">
        <v>2930</v>
      </c>
      <c r="E3740">
        <v>60.1</v>
      </c>
    </row>
    <row r="3741" spans="1:5" x14ac:dyDescent="0.2">
      <c r="A3741" t="s">
        <v>7007</v>
      </c>
      <c r="B3741" t="s">
        <v>2840</v>
      </c>
      <c r="C3741" t="s">
        <v>8404</v>
      </c>
      <c r="D3741" t="s">
        <v>2930</v>
      </c>
      <c r="E3741">
        <v>78</v>
      </c>
    </row>
    <row r="3742" spans="1:5" x14ac:dyDescent="0.2">
      <c r="A3742" t="s">
        <v>7008</v>
      </c>
      <c r="B3742" t="s">
        <v>2780</v>
      </c>
      <c r="C3742" t="s">
        <v>8425</v>
      </c>
      <c r="D3742" t="s">
        <v>2930</v>
      </c>
      <c r="E3742">
        <v>48.95</v>
      </c>
    </row>
    <row r="3743" spans="1:5" x14ac:dyDescent="0.2">
      <c r="A3743" t="s">
        <v>7009</v>
      </c>
      <c r="B3743" t="s">
        <v>2794</v>
      </c>
      <c r="C3743" t="s">
        <v>8425</v>
      </c>
      <c r="D3743" t="s">
        <v>2930</v>
      </c>
      <c r="E3743">
        <v>52.642410714285717</v>
      </c>
    </row>
    <row r="3744" spans="1:5" x14ac:dyDescent="0.2">
      <c r="A3744" t="s">
        <v>7010</v>
      </c>
      <c r="B3744" t="s">
        <v>2785</v>
      </c>
      <c r="C3744" t="s">
        <v>8425</v>
      </c>
      <c r="D3744" t="s">
        <v>2930</v>
      </c>
      <c r="E3744">
        <v>60.5</v>
      </c>
    </row>
    <row r="3745" spans="1:5" x14ac:dyDescent="0.2">
      <c r="A3745" t="s">
        <v>7011</v>
      </c>
      <c r="B3745" t="s">
        <v>2811</v>
      </c>
      <c r="C3745" t="s">
        <v>8425</v>
      </c>
      <c r="D3745" t="s">
        <v>2930</v>
      </c>
      <c r="E3745">
        <v>48.9</v>
      </c>
    </row>
    <row r="3746" spans="1:5" x14ac:dyDescent="0.2">
      <c r="A3746" t="s">
        <v>7012</v>
      </c>
      <c r="B3746" t="s">
        <v>2788</v>
      </c>
      <c r="C3746" t="s">
        <v>8425</v>
      </c>
      <c r="D3746" t="s">
        <v>2930</v>
      </c>
      <c r="E3746">
        <v>61.2</v>
      </c>
    </row>
    <row r="3747" spans="1:5" x14ac:dyDescent="0.2">
      <c r="A3747" t="s">
        <v>7013</v>
      </c>
      <c r="B3747" t="s">
        <v>2814</v>
      </c>
      <c r="C3747" t="s">
        <v>8425</v>
      </c>
      <c r="D3747" t="s">
        <v>2930</v>
      </c>
      <c r="E3747">
        <v>46.1</v>
      </c>
    </row>
    <row r="3748" spans="1:5" x14ac:dyDescent="0.2">
      <c r="A3748" t="s">
        <v>7014</v>
      </c>
      <c r="B3748" t="s">
        <v>2816</v>
      </c>
      <c r="C3748" t="s">
        <v>8425</v>
      </c>
      <c r="D3748" t="s">
        <v>2930</v>
      </c>
      <c r="E3748">
        <v>35.799999999999997</v>
      </c>
    </row>
    <row r="3749" spans="1:5" x14ac:dyDescent="0.2">
      <c r="A3749" t="s">
        <v>7015</v>
      </c>
      <c r="B3749" t="s">
        <v>2818</v>
      </c>
      <c r="C3749" t="s">
        <v>8425</v>
      </c>
      <c r="D3749" t="s">
        <v>2930</v>
      </c>
      <c r="E3749">
        <v>45.5</v>
      </c>
    </row>
    <row r="3750" spans="1:5" x14ac:dyDescent="0.2">
      <c r="A3750" t="s">
        <v>7016</v>
      </c>
      <c r="B3750" t="s">
        <v>2820</v>
      </c>
      <c r="C3750" t="s">
        <v>8425</v>
      </c>
      <c r="D3750" t="s">
        <v>2930</v>
      </c>
      <c r="E3750">
        <v>61.6</v>
      </c>
    </row>
    <row r="3751" spans="1:5" x14ac:dyDescent="0.2">
      <c r="A3751" t="s">
        <v>7017</v>
      </c>
      <c r="B3751" t="s">
        <v>2822</v>
      </c>
      <c r="C3751" t="s">
        <v>8425</v>
      </c>
      <c r="D3751" t="s">
        <v>2930</v>
      </c>
    </row>
    <row r="3752" spans="1:5" x14ac:dyDescent="0.2">
      <c r="A3752" t="s">
        <v>7018</v>
      </c>
      <c r="B3752" t="s">
        <v>2825</v>
      </c>
      <c r="C3752" t="s">
        <v>8425</v>
      </c>
      <c r="D3752" t="s">
        <v>2930</v>
      </c>
      <c r="E3752">
        <v>41.9</v>
      </c>
    </row>
    <row r="3753" spans="1:5" x14ac:dyDescent="0.2">
      <c r="A3753" t="s">
        <v>7019</v>
      </c>
      <c r="B3753" t="s">
        <v>2786</v>
      </c>
      <c r="C3753" t="s">
        <v>8425</v>
      </c>
      <c r="D3753" t="s">
        <v>2930</v>
      </c>
      <c r="E3753">
        <v>45.5</v>
      </c>
    </row>
    <row r="3754" spans="1:5" x14ac:dyDescent="0.2">
      <c r="A3754" t="s">
        <v>7020</v>
      </c>
      <c r="B3754" t="s">
        <v>2787</v>
      </c>
      <c r="C3754" t="s">
        <v>8425</v>
      </c>
      <c r="D3754" t="s">
        <v>2930</v>
      </c>
      <c r="E3754">
        <v>40</v>
      </c>
    </row>
    <row r="3755" spans="1:5" x14ac:dyDescent="0.2">
      <c r="A3755" t="s">
        <v>7021</v>
      </c>
      <c r="B3755" t="s">
        <v>2829</v>
      </c>
      <c r="C3755" t="s">
        <v>8425</v>
      </c>
      <c r="D3755" t="s">
        <v>2930</v>
      </c>
      <c r="E3755">
        <v>46.2</v>
      </c>
    </row>
    <row r="3756" spans="1:5" x14ac:dyDescent="0.2">
      <c r="A3756" t="s">
        <v>7022</v>
      </c>
      <c r="B3756" t="s">
        <v>2831</v>
      </c>
      <c r="C3756" t="s">
        <v>8425</v>
      </c>
      <c r="D3756" t="s">
        <v>2930</v>
      </c>
      <c r="E3756">
        <v>40.6</v>
      </c>
    </row>
    <row r="3757" spans="1:5" x14ac:dyDescent="0.2">
      <c r="A3757" t="s">
        <v>7023</v>
      </c>
      <c r="B3757" t="s">
        <v>2833</v>
      </c>
      <c r="C3757" t="s">
        <v>8425</v>
      </c>
      <c r="D3757" t="s">
        <v>2930</v>
      </c>
      <c r="E3757">
        <v>56.2</v>
      </c>
    </row>
    <row r="3758" spans="1:5" x14ac:dyDescent="0.2">
      <c r="A3758" t="s">
        <v>7024</v>
      </c>
      <c r="B3758" t="s">
        <v>2835</v>
      </c>
      <c r="C3758" t="s">
        <v>8425</v>
      </c>
      <c r="D3758" t="s">
        <v>2930</v>
      </c>
      <c r="E3758">
        <v>55.1</v>
      </c>
    </row>
    <row r="3759" spans="1:5" x14ac:dyDescent="0.2">
      <c r="A3759" t="s">
        <v>7025</v>
      </c>
      <c r="B3759" t="s">
        <v>2789</v>
      </c>
      <c r="C3759" t="s">
        <v>8425</v>
      </c>
      <c r="D3759" t="s">
        <v>2930</v>
      </c>
      <c r="E3759">
        <v>63.6</v>
      </c>
    </row>
    <row r="3760" spans="1:5" x14ac:dyDescent="0.2">
      <c r="A3760" t="s">
        <v>7026</v>
      </c>
      <c r="B3760" t="s">
        <v>2838</v>
      </c>
      <c r="C3760" t="s">
        <v>8425</v>
      </c>
      <c r="D3760" t="s">
        <v>2930</v>
      </c>
      <c r="E3760">
        <v>47.6</v>
      </c>
    </row>
    <row r="3761" spans="1:5" x14ac:dyDescent="0.2">
      <c r="A3761" t="s">
        <v>7027</v>
      </c>
      <c r="B3761" t="s">
        <v>2840</v>
      </c>
      <c r="C3761" t="s">
        <v>8425</v>
      </c>
      <c r="D3761" t="s">
        <v>2930</v>
      </c>
      <c r="E3761">
        <v>56</v>
      </c>
    </row>
    <row r="3762" spans="1:5" x14ac:dyDescent="0.2">
      <c r="A3762" t="s">
        <v>7028</v>
      </c>
      <c r="B3762" t="s">
        <v>2780</v>
      </c>
      <c r="C3762" t="s">
        <v>8446</v>
      </c>
      <c r="D3762" t="s">
        <v>2930</v>
      </c>
      <c r="E3762">
        <v>47.5</v>
      </c>
    </row>
    <row r="3763" spans="1:5" x14ac:dyDescent="0.2">
      <c r="A3763" t="s">
        <v>7029</v>
      </c>
      <c r="B3763" t="s">
        <v>2794</v>
      </c>
      <c r="C3763" t="s">
        <v>8446</v>
      </c>
      <c r="D3763" t="s">
        <v>2930</v>
      </c>
      <c r="E3763">
        <v>45.715943877551013</v>
      </c>
    </row>
    <row r="3764" spans="1:5" x14ac:dyDescent="0.2">
      <c r="A3764" t="s">
        <v>7030</v>
      </c>
      <c r="B3764" t="s">
        <v>2785</v>
      </c>
      <c r="C3764" t="s">
        <v>8446</v>
      </c>
      <c r="D3764" t="s">
        <v>2930</v>
      </c>
      <c r="E3764">
        <v>53.8</v>
      </c>
    </row>
    <row r="3765" spans="1:5" x14ac:dyDescent="0.2">
      <c r="A3765" t="s">
        <v>7031</v>
      </c>
      <c r="B3765" t="s">
        <v>2811</v>
      </c>
      <c r="C3765" t="s">
        <v>8446</v>
      </c>
      <c r="D3765" t="s">
        <v>2930</v>
      </c>
      <c r="E3765">
        <v>46.3</v>
      </c>
    </row>
    <row r="3766" spans="1:5" x14ac:dyDescent="0.2">
      <c r="A3766" t="s">
        <v>7032</v>
      </c>
      <c r="B3766" t="s">
        <v>2788</v>
      </c>
      <c r="C3766" t="s">
        <v>8446</v>
      </c>
      <c r="D3766" t="s">
        <v>2930</v>
      </c>
      <c r="E3766">
        <v>45</v>
      </c>
    </row>
    <row r="3767" spans="1:5" x14ac:dyDescent="0.2">
      <c r="A3767" t="s">
        <v>7033</v>
      </c>
      <c r="B3767" t="s">
        <v>2814</v>
      </c>
      <c r="C3767" t="s">
        <v>8446</v>
      </c>
      <c r="D3767" t="s">
        <v>2930</v>
      </c>
      <c r="E3767">
        <v>39.4</v>
      </c>
    </row>
    <row r="3768" spans="1:5" x14ac:dyDescent="0.2">
      <c r="A3768" t="s">
        <v>7034</v>
      </c>
      <c r="B3768" t="s">
        <v>2816</v>
      </c>
      <c r="C3768" t="s">
        <v>8446</v>
      </c>
      <c r="D3768" t="s">
        <v>2930</v>
      </c>
      <c r="E3768">
        <v>31.9</v>
      </c>
    </row>
    <row r="3769" spans="1:5" x14ac:dyDescent="0.2">
      <c r="A3769" t="s">
        <v>7035</v>
      </c>
      <c r="B3769" t="s">
        <v>2818</v>
      </c>
      <c r="C3769" t="s">
        <v>8446</v>
      </c>
      <c r="D3769" t="s">
        <v>2930</v>
      </c>
      <c r="E3769">
        <v>38.6</v>
      </c>
    </row>
    <row r="3770" spans="1:5" x14ac:dyDescent="0.2">
      <c r="A3770" t="s">
        <v>7036</v>
      </c>
      <c r="B3770" t="s">
        <v>2820</v>
      </c>
      <c r="C3770" t="s">
        <v>8446</v>
      </c>
      <c r="D3770" t="s">
        <v>2930</v>
      </c>
      <c r="E3770">
        <v>49</v>
      </c>
    </row>
    <row r="3771" spans="1:5" x14ac:dyDescent="0.2">
      <c r="A3771" t="s">
        <v>7037</v>
      </c>
      <c r="B3771" t="s">
        <v>2822</v>
      </c>
      <c r="C3771" t="s">
        <v>8446</v>
      </c>
      <c r="D3771" t="s">
        <v>2930</v>
      </c>
    </row>
    <row r="3772" spans="1:5" x14ac:dyDescent="0.2">
      <c r="A3772" t="s">
        <v>7038</v>
      </c>
      <c r="B3772" t="s">
        <v>2825</v>
      </c>
      <c r="C3772" t="s">
        <v>8446</v>
      </c>
      <c r="D3772" t="s">
        <v>2930</v>
      </c>
      <c r="E3772">
        <v>38.299999999999997</v>
      </c>
    </row>
    <row r="3773" spans="1:5" x14ac:dyDescent="0.2">
      <c r="A3773" t="s">
        <v>7039</v>
      </c>
      <c r="B3773" t="s">
        <v>2786</v>
      </c>
      <c r="C3773" t="s">
        <v>8446</v>
      </c>
      <c r="D3773" t="s">
        <v>2930</v>
      </c>
      <c r="E3773">
        <v>40</v>
      </c>
    </row>
    <row r="3774" spans="1:5" x14ac:dyDescent="0.2">
      <c r="A3774" t="s">
        <v>7040</v>
      </c>
      <c r="B3774" t="s">
        <v>2787</v>
      </c>
      <c r="C3774" t="s">
        <v>8446</v>
      </c>
      <c r="D3774" t="s">
        <v>2930</v>
      </c>
      <c r="E3774">
        <v>37.700000000000003</v>
      </c>
    </row>
    <row r="3775" spans="1:5" x14ac:dyDescent="0.2">
      <c r="A3775" t="s">
        <v>7041</v>
      </c>
      <c r="B3775" t="s">
        <v>2829</v>
      </c>
      <c r="C3775" t="s">
        <v>8446</v>
      </c>
      <c r="D3775" t="s">
        <v>2930</v>
      </c>
      <c r="E3775">
        <v>50.7</v>
      </c>
    </row>
    <row r="3776" spans="1:5" x14ac:dyDescent="0.2">
      <c r="A3776" t="s">
        <v>7042</v>
      </c>
      <c r="B3776" t="s">
        <v>2831</v>
      </c>
      <c r="C3776" t="s">
        <v>8446</v>
      </c>
      <c r="D3776" t="s">
        <v>2930</v>
      </c>
      <c r="E3776">
        <v>45.9</v>
      </c>
    </row>
    <row r="3777" spans="1:5" x14ac:dyDescent="0.2">
      <c r="A3777" t="s">
        <v>7043</v>
      </c>
      <c r="B3777" t="s">
        <v>2833</v>
      </c>
      <c r="C3777" t="s">
        <v>8446</v>
      </c>
      <c r="D3777" t="s">
        <v>2930</v>
      </c>
      <c r="E3777">
        <v>53.2</v>
      </c>
    </row>
    <row r="3778" spans="1:5" x14ac:dyDescent="0.2">
      <c r="A3778" t="s">
        <v>7044</v>
      </c>
      <c r="B3778" t="s">
        <v>2835</v>
      </c>
      <c r="C3778" t="s">
        <v>8446</v>
      </c>
      <c r="D3778" t="s">
        <v>2930</v>
      </c>
      <c r="E3778">
        <v>64.8</v>
      </c>
    </row>
    <row r="3779" spans="1:5" x14ac:dyDescent="0.2">
      <c r="A3779" t="s">
        <v>7045</v>
      </c>
      <c r="B3779" t="s">
        <v>2789</v>
      </c>
      <c r="C3779" t="s">
        <v>8446</v>
      </c>
      <c r="D3779" t="s">
        <v>2930</v>
      </c>
      <c r="E3779">
        <v>45</v>
      </c>
    </row>
    <row r="3780" spans="1:5" x14ac:dyDescent="0.2">
      <c r="A3780" t="s">
        <v>7046</v>
      </c>
      <c r="B3780" t="s">
        <v>2838</v>
      </c>
      <c r="C3780" t="s">
        <v>8446</v>
      </c>
      <c r="D3780" t="s">
        <v>2930</v>
      </c>
      <c r="E3780">
        <v>52.8</v>
      </c>
    </row>
    <row r="3781" spans="1:5" x14ac:dyDescent="0.2">
      <c r="A3781" t="s">
        <v>7047</v>
      </c>
      <c r="B3781" t="s">
        <v>2840</v>
      </c>
      <c r="C3781" t="s">
        <v>8446</v>
      </c>
      <c r="D3781" t="s">
        <v>2930</v>
      </c>
      <c r="E3781">
        <v>42.2</v>
      </c>
    </row>
    <row r="3782" spans="1:5" x14ac:dyDescent="0.2">
      <c r="A3782" t="s">
        <v>7048</v>
      </c>
      <c r="B3782" t="s">
        <v>2780</v>
      </c>
      <c r="C3782" t="s">
        <v>8467</v>
      </c>
      <c r="D3782" t="s">
        <v>2930</v>
      </c>
      <c r="E3782">
        <v>30</v>
      </c>
    </row>
    <row r="3783" spans="1:5" x14ac:dyDescent="0.2">
      <c r="A3783" t="s">
        <v>7049</v>
      </c>
      <c r="B3783" t="s">
        <v>2794</v>
      </c>
      <c r="C3783" t="s">
        <v>8467</v>
      </c>
      <c r="D3783" t="s">
        <v>2930</v>
      </c>
      <c r="E3783">
        <v>34.447704081632658</v>
      </c>
    </row>
    <row r="3784" spans="1:5" x14ac:dyDescent="0.2">
      <c r="A3784" t="s">
        <v>7050</v>
      </c>
      <c r="B3784" t="s">
        <v>2785</v>
      </c>
      <c r="C3784" t="s">
        <v>8467</v>
      </c>
      <c r="D3784" t="s">
        <v>2930</v>
      </c>
      <c r="E3784">
        <v>45</v>
      </c>
    </row>
    <row r="3785" spans="1:5" x14ac:dyDescent="0.2">
      <c r="A3785" t="s">
        <v>7051</v>
      </c>
      <c r="B3785" t="s">
        <v>2811</v>
      </c>
      <c r="C3785" t="s">
        <v>8467</v>
      </c>
      <c r="D3785" t="s">
        <v>2930</v>
      </c>
      <c r="E3785">
        <v>37.1</v>
      </c>
    </row>
    <row r="3786" spans="1:5" x14ac:dyDescent="0.2">
      <c r="A3786" t="s">
        <v>7052</v>
      </c>
      <c r="B3786" t="s">
        <v>2788</v>
      </c>
      <c r="C3786" t="s">
        <v>8467</v>
      </c>
      <c r="D3786" t="s">
        <v>2930</v>
      </c>
      <c r="E3786">
        <v>43.6</v>
      </c>
    </row>
    <row r="3787" spans="1:5" x14ac:dyDescent="0.2">
      <c r="A3787" t="s">
        <v>7053</v>
      </c>
      <c r="B3787" t="s">
        <v>2814</v>
      </c>
      <c r="C3787" t="s">
        <v>8467</v>
      </c>
      <c r="D3787" t="s">
        <v>2930</v>
      </c>
      <c r="E3787">
        <v>33.4</v>
      </c>
    </row>
    <row r="3788" spans="1:5" x14ac:dyDescent="0.2">
      <c r="A3788" t="s">
        <v>7054</v>
      </c>
      <c r="B3788" t="s">
        <v>2816</v>
      </c>
      <c r="C3788" t="s">
        <v>8467</v>
      </c>
      <c r="D3788" t="s">
        <v>2930</v>
      </c>
      <c r="E3788">
        <v>25.4</v>
      </c>
    </row>
    <row r="3789" spans="1:5" x14ac:dyDescent="0.2">
      <c r="A3789" t="s">
        <v>7055</v>
      </c>
      <c r="B3789" t="s">
        <v>2818</v>
      </c>
      <c r="C3789" t="s">
        <v>8467</v>
      </c>
      <c r="D3789" t="s">
        <v>2930</v>
      </c>
      <c r="E3789">
        <v>31</v>
      </c>
    </row>
    <row r="3790" spans="1:5" x14ac:dyDescent="0.2">
      <c r="A3790" t="s">
        <v>7056</v>
      </c>
      <c r="B3790" t="s">
        <v>2820</v>
      </c>
      <c r="C3790" t="s">
        <v>8467</v>
      </c>
      <c r="D3790" t="s">
        <v>2930</v>
      </c>
      <c r="E3790">
        <v>40</v>
      </c>
    </row>
    <row r="3791" spans="1:5" x14ac:dyDescent="0.2">
      <c r="A3791" t="s">
        <v>7057</v>
      </c>
      <c r="B3791" t="s">
        <v>2822</v>
      </c>
      <c r="C3791" t="s">
        <v>8467</v>
      </c>
      <c r="D3791" t="s">
        <v>2930</v>
      </c>
    </row>
    <row r="3792" spans="1:5" x14ac:dyDescent="0.2">
      <c r="A3792" t="s">
        <v>7058</v>
      </c>
      <c r="B3792" t="s">
        <v>2825</v>
      </c>
      <c r="C3792" t="s">
        <v>8467</v>
      </c>
      <c r="D3792" t="s">
        <v>2930</v>
      </c>
      <c r="E3792">
        <v>26.3</v>
      </c>
    </row>
    <row r="3793" spans="1:5" x14ac:dyDescent="0.2">
      <c r="A3793" t="s">
        <v>7059</v>
      </c>
      <c r="B3793" t="s">
        <v>2786</v>
      </c>
      <c r="C3793" t="s">
        <v>8467</v>
      </c>
      <c r="D3793" t="s">
        <v>2930</v>
      </c>
      <c r="E3793">
        <v>31.3</v>
      </c>
    </row>
    <row r="3794" spans="1:5" x14ac:dyDescent="0.2">
      <c r="A3794" t="s">
        <v>7060</v>
      </c>
      <c r="B3794" t="s">
        <v>2787</v>
      </c>
      <c r="C3794" t="s">
        <v>8467</v>
      </c>
      <c r="D3794" t="s">
        <v>2930</v>
      </c>
      <c r="E3794">
        <v>23.8</v>
      </c>
    </row>
    <row r="3795" spans="1:5" x14ac:dyDescent="0.2">
      <c r="A3795" t="s">
        <v>7061</v>
      </c>
      <c r="B3795" t="s">
        <v>2829</v>
      </c>
      <c r="C3795" t="s">
        <v>8467</v>
      </c>
      <c r="D3795" t="s">
        <v>2930</v>
      </c>
      <c r="E3795">
        <v>39.200000000000003</v>
      </c>
    </row>
    <row r="3796" spans="1:5" x14ac:dyDescent="0.2">
      <c r="A3796" t="s">
        <v>7062</v>
      </c>
      <c r="B3796" t="s">
        <v>2831</v>
      </c>
      <c r="C3796" t="s">
        <v>8467</v>
      </c>
      <c r="D3796" t="s">
        <v>2930</v>
      </c>
      <c r="E3796">
        <v>30</v>
      </c>
    </row>
    <row r="3797" spans="1:5" x14ac:dyDescent="0.2">
      <c r="A3797" t="s">
        <v>7063</v>
      </c>
      <c r="B3797" t="s">
        <v>2833</v>
      </c>
      <c r="C3797" t="s">
        <v>8467</v>
      </c>
      <c r="D3797" t="s">
        <v>2930</v>
      </c>
      <c r="E3797">
        <v>39.6</v>
      </c>
    </row>
    <row r="3798" spans="1:5" x14ac:dyDescent="0.2">
      <c r="A3798" t="s">
        <v>7064</v>
      </c>
      <c r="B3798" t="s">
        <v>2835</v>
      </c>
      <c r="C3798" t="s">
        <v>8467</v>
      </c>
      <c r="D3798" t="s">
        <v>2930</v>
      </c>
      <c r="E3798">
        <v>27.5</v>
      </c>
    </row>
    <row r="3799" spans="1:5" x14ac:dyDescent="0.2">
      <c r="A3799" t="s">
        <v>7065</v>
      </c>
      <c r="B3799" t="s">
        <v>2789</v>
      </c>
      <c r="C3799" t="s">
        <v>8467</v>
      </c>
      <c r="D3799" t="s">
        <v>2930</v>
      </c>
      <c r="E3799">
        <v>35</v>
      </c>
    </row>
    <row r="3800" spans="1:5" x14ac:dyDescent="0.2">
      <c r="A3800" t="s">
        <v>7066</v>
      </c>
      <c r="B3800" t="s">
        <v>2838</v>
      </c>
      <c r="C3800" t="s">
        <v>8467</v>
      </c>
      <c r="D3800" t="s">
        <v>2930</v>
      </c>
      <c r="E3800">
        <v>30</v>
      </c>
    </row>
    <row r="3801" spans="1:5" x14ac:dyDescent="0.2">
      <c r="A3801" t="s">
        <v>7067</v>
      </c>
      <c r="B3801" t="s">
        <v>2840</v>
      </c>
      <c r="C3801" t="s">
        <v>8467</v>
      </c>
      <c r="D3801" t="s">
        <v>2930</v>
      </c>
      <c r="E3801">
        <v>40</v>
      </c>
    </row>
    <row r="3802" spans="1:5" x14ac:dyDescent="0.2">
      <c r="A3802" t="s">
        <v>7068</v>
      </c>
      <c r="B3802" t="s">
        <v>2780</v>
      </c>
      <c r="C3802" t="s">
        <v>8488</v>
      </c>
      <c r="D3802" t="s">
        <v>2930</v>
      </c>
      <c r="E3802">
        <v>36.200000000000003</v>
      </c>
    </row>
    <row r="3803" spans="1:5" x14ac:dyDescent="0.2">
      <c r="A3803" t="s">
        <v>7069</v>
      </c>
      <c r="B3803" t="s">
        <v>2794</v>
      </c>
      <c r="C3803" t="s">
        <v>8488</v>
      </c>
      <c r="D3803" t="s">
        <v>2930</v>
      </c>
      <c r="E3803">
        <v>37.359566326530611</v>
      </c>
    </row>
    <row r="3804" spans="1:5" x14ac:dyDescent="0.2">
      <c r="A3804" t="s">
        <v>7070</v>
      </c>
      <c r="B3804" t="s">
        <v>2785</v>
      </c>
      <c r="C3804" t="s">
        <v>8488</v>
      </c>
      <c r="D3804" t="s">
        <v>2930</v>
      </c>
      <c r="E3804">
        <v>35.200000000000003</v>
      </c>
    </row>
    <row r="3805" spans="1:5" x14ac:dyDescent="0.2">
      <c r="A3805" t="s">
        <v>7071</v>
      </c>
      <c r="B3805" t="s">
        <v>2811</v>
      </c>
      <c r="C3805" t="s">
        <v>8488</v>
      </c>
      <c r="D3805" t="s">
        <v>2930</v>
      </c>
      <c r="E3805">
        <v>28.6</v>
      </c>
    </row>
    <row r="3806" spans="1:5" x14ac:dyDescent="0.2">
      <c r="A3806" t="s">
        <v>7072</v>
      </c>
      <c r="B3806" t="s">
        <v>2788</v>
      </c>
      <c r="C3806" t="s">
        <v>8488</v>
      </c>
      <c r="D3806" t="s">
        <v>2930</v>
      </c>
      <c r="E3806">
        <v>45</v>
      </c>
    </row>
    <row r="3807" spans="1:5" x14ac:dyDescent="0.2">
      <c r="A3807" t="s">
        <v>7073</v>
      </c>
      <c r="B3807" t="s">
        <v>2814</v>
      </c>
      <c r="C3807" t="s">
        <v>8488</v>
      </c>
      <c r="D3807" t="s">
        <v>2930</v>
      </c>
      <c r="E3807">
        <v>30.2</v>
      </c>
    </row>
    <row r="3808" spans="1:5" x14ac:dyDescent="0.2">
      <c r="A3808" t="s">
        <v>7074</v>
      </c>
      <c r="B3808" t="s">
        <v>2816</v>
      </c>
      <c r="C3808" t="s">
        <v>8488</v>
      </c>
      <c r="D3808" t="s">
        <v>2930</v>
      </c>
      <c r="E3808">
        <v>27.5</v>
      </c>
    </row>
    <row r="3809" spans="1:5" x14ac:dyDescent="0.2">
      <c r="A3809" t="s">
        <v>7075</v>
      </c>
      <c r="B3809" t="s">
        <v>2818</v>
      </c>
      <c r="C3809" t="s">
        <v>8488</v>
      </c>
      <c r="D3809" t="s">
        <v>2930</v>
      </c>
      <c r="E3809">
        <v>36.299999999999997</v>
      </c>
    </row>
    <row r="3810" spans="1:5" x14ac:dyDescent="0.2">
      <c r="A3810" t="s">
        <v>7076</v>
      </c>
      <c r="B3810" t="s">
        <v>2820</v>
      </c>
      <c r="C3810" t="s">
        <v>8488</v>
      </c>
      <c r="D3810" t="s">
        <v>2930</v>
      </c>
      <c r="E3810">
        <v>48.3</v>
      </c>
    </row>
    <row r="3811" spans="1:5" x14ac:dyDescent="0.2">
      <c r="A3811" t="s">
        <v>7077</v>
      </c>
      <c r="B3811" t="s">
        <v>2822</v>
      </c>
      <c r="C3811" t="s">
        <v>8488</v>
      </c>
      <c r="D3811" t="s">
        <v>2930</v>
      </c>
    </row>
    <row r="3812" spans="1:5" x14ac:dyDescent="0.2">
      <c r="A3812" t="s">
        <v>7078</v>
      </c>
      <c r="B3812" t="s">
        <v>2825</v>
      </c>
      <c r="C3812" t="s">
        <v>8488</v>
      </c>
      <c r="D3812" t="s">
        <v>2930</v>
      </c>
      <c r="E3812">
        <v>36.4</v>
      </c>
    </row>
    <row r="3813" spans="1:5" x14ac:dyDescent="0.2">
      <c r="A3813" t="s">
        <v>7079</v>
      </c>
      <c r="B3813" t="s">
        <v>2786</v>
      </c>
      <c r="C3813" t="s">
        <v>8488</v>
      </c>
      <c r="D3813" t="s">
        <v>2930</v>
      </c>
      <c r="E3813">
        <v>34.9</v>
      </c>
    </row>
    <row r="3814" spans="1:5" x14ac:dyDescent="0.2">
      <c r="A3814" t="s">
        <v>7080</v>
      </c>
      <c r="B3814" t="s">
        <v>2787</v>
      </c>
      <c r="C3814" t="s">
        <v>8488</v>
      </c>
      <c r="D3814" t="s">
        <v>2930</v>
      </c>
      <c r="E3814">
        <v>40</v>
      </c>
    </row>
    <row r="3815" spans="1:5" x14ac:dyDescent="0.2">
      <c r="A3815" t="s">
        <v>7081</v>
      </c>
      <c r="B3815" t="s">
        <v>2829</v>
      </c>
      <c r="C3815" t="s">
        <v>8488</v>
      </c>
      <c r="D3815" t="s">
        <v>2930</v>
      </c>
      <c r="E3815">
        <v>19.600000000000001</v>
      </c>
    </row>
    <row r="3816" spans="1:5" x14ac:dyDescent="0.2">
      <c r="A3816" t="s">
        <v>7082</v>
      </c>
      <c r="B3816" t="s">
        <v>2831</v>
      </c>
      <c r="C3816" t="s">
        <v>8488</v>
      </c>
      <c r="D3816" t="s">
        <v>2930</v>
      </c>
      <c r="E3816">
        <v>19.7</v>
      </c>
    </row>
    <row r="3817" spans="1:5" x14ac:dyDescent="0.2">
      <c r="A3817" t="s">
        <v>7083</v>
      </c>
      <c r="B3817" t="s">
        <v>2833</v>
      </c>
      <c r="C3817" t="s">
        <v>8488</v>
      </c>
      <c r="D3817" t="s">
        <v>2930</v>
      </c>
      <c r="E3817">
        <v>35.200000000000003</v>
      </c>
    </row>
    <row r="3818" spans="1:5" x14ac:dyDescent="0.2">
      <c r="A3818" t="s">
        <v>7084</v>
      </c>
      <c r="B3818" t="s">
        <v>2835</v>
      </c>
      <c r="C3818" t="s">
        <v>8488</v>
      </c>
      <c r="D3818" t="s">
        <v>2930</v>
      </c>
      <c r="E3818">
        <v>40.6</v>
      </c>
    </row>
    <row r="3819" spans="1:5" x14ac:dyDescent="0.2">
      <c r="A3819" t="s">
        <v>7085</v>
      </c>
      <c r="B3819" t="s">
        <v>2789</v>
      </c>
      <c r="C3819" t="s">
        <v>8488</v>
      </c>
      <c r="D3819" t="s">
        <v>2930</v>
      </c>
      <c r="E3819">
        <v>60.3</v>
      </c>
    </row>
    <row r="3820" spans="1:5" x14ac:dyDescent="0.2">
      <c r="A3820" t="s">
        <v>7086</v>
      </c>
      <c r="B3820" t="s">
        <v>2838</v>
      </c>
      <c r="C3820" t="s">
        <v>8488</v>
      </c>
      <c r="D3820" t="s">
        <v>2930</v>
      </c>
      <c r="E3820">
        <v>29</v>
      </c>
    </row>
    <row r="3821" spans="1:5" x14ac:dyDescent="0.2">
      <c r="A3821" t="s">
        <v>7087</v>
      </c>
      <c r="B3821" t="s">
        <v>2840</v>
      </c>
      <c r="C3821" t="s">
        <v>8488</v>
      </c>
      <c r="D3821" t="s">
        <v>2930</v>
      </c>
      <c r="E3821">
        <v>44.7</v>
      </c>
    </row>
    <row r="3822" spans="1:5" x14ac:dyDescent="0.2">
      <c r="A3822" t="s">
        <v>7088</v>
      </c>
      <c r="B3822" t="s">
        <v>2780</v>
      </c>
      <c r="C3822" t="s">
        <v>8514</v>
      </c>
      <c r="D3822" t="s">
        <v>2930</v>
      </c>
      <c r="E3822">
        <v>32.1</v>
      </c>
    </row>
    <row r="3823" spans="1:5" x14ac:dyDescent="0.2">
      <c r="A3823" t="s">
        <v>7089</v>
      </c>
      <c r="B3823" t="s">
        <v>2794</v>
      </c>
      <c r="C3823" t="s">
        <v>8514</v>
      </c>
      <c r="D3823" t="s">
        <v>2930</v>
      </c>
      <c r="E3823">
        <v>37.494132653061222</v>
      </c>
    </row>
    <row r="3824" spans="1:5" x14ac:dyDescent="0.2">
      <c r="A3824" t="s">
        <v>7090</v>
      </c>
      <c r="B3824" t="s">
        <v>2785</v>
      </c>
      <c r="C3824" t="s">
        <v>8514</v>
      </c>
      <c r="D3824" t="s">
        <v>2930</v>
      </c>
      <c r="E3824">
        <v>53.1</v>
      </c>
    </row>
    <row r="3825" spans="1:5" x14ac:dyDescent="0.2">
      <c r="A3825" t="s">
        <v>7091</v>
      </c>
      <c r="B3825" t="s">
        <v>2811</v>
      </c>
      <c r="C3825" t="s">
        <v>8514</v>
      </c>
      <c r="D3825" t="s">
        <v>2930</v>
      </c>
      <c r="E3825">
        <v>30.6</v>
      </c>
    </row>
    <row r="3826" spans="1:5" x14ac:dyDescent="0.2">
      <c r="A3826" t="s">
        <v>7092</v>
      </c>
      <c r="B3826" t="s">
        <v>2788</v>
      </c>
      <c r="C3826" t="s">
        <v>8514</v>
      </c>
      <c r="D3826" t="s">
        <v>2930</v>
      </c>
      <c r="E3826">
        <v>54.9</v>
      </c>
    </row>
    <row r="3827" spans="1:5" x14ac:dyDescent="0.2">
      <c r="A3827" t="s">
        <v>7093</v>
      </c>
      <c r="B3827" t="s">
        <v>2814</v>
      </c>
      <c r="C3827" t="s">
        <v>8514</v>
      </c>
      <c r="D3827" t="s">
        <v>2930</v>
      </c>
      <c r="E3827">
        <v>24.7</v>
      </c>
    </row>
    <row r="3828" spans="1:5" x14ac:dyDescent="0.2">
      <c r="A3828" t="s">
        <v>7094</v>
      </c>
      <c r="B3828" t="s">
        <v>2816</v>
      </c>
      <c r="C3828" t="s">
        <v>8514</v>
      </c>
      <c r="D3828" t="s">
        <v>2930</v>
      </c>
      <c r="E3828">
        <v>13.8</v>
      </c>
    </row>
    <row r="3829" spans="1:5" x14ac:dyDescent="0.2">
      <c r="A3829" t="s">
        <v>7095</v>
      </c>
      <c r="B3829" t="s">
        <v>2818</v>
      </c>
      <c r="C3829" t="s">
        <v>8514</v>
      </c>
      <c r="D3829" t="s">
        <v>2930</v>
      </c>
      <c r="E3829">
        <v>27</v>
      </c>
    </row>
    <row r="3830" spans="1:5" x14ac:dyDescent="0.2">
      <c r="A3830" t="s">
        <v>7096</v>
      </c>
      <c r="B3830" t="s">
        <v>2820</v>
      </c>
      <c r="C3830" t="s">
        <v>8514</v>
      </c>
      <c r="D3830" t="s">
        <v>2930</v>
      </c>
      <c r="E3830">
        <v>58.9</v>
      </c>
    </row>
    <row r="3831" spans="1:5" x14ac:dyDescent="0.2">
      <c r="A3831" t="s">
        <v>7097</v>
      </c>
      <c r="B3831" t="s">
        <v>2822</v>
      </c>
      <c r="C3831" t="s">
        <v>8514</v>
      </c>
      <c r="D3831" t="s">
        <v>2930</v>
      </c>
    </row>
    <row r="3832" spans="1:5" x14ac:dyDescent="0.2">
      <c r="A3832" t="s">
        <v>7098</v>
      </c>
      <c r="B3832" t="s">
        <v>2825</v>
      </c>
      <c r="C3832" t="s">
        <v>8514</v>
      </c>
      <c r="D3832" t="s">
        <v>2930</v>
      </c>
      <c r="E3832">
        <v>22.9</v>
      </c>
    </row>
    <row r="3833" spans="1:5" x14ac:dyDescent="0.2">
      <c r="A3833" t="s">
        <v>7099</v>
      </c>
      <c r="B3833" t="s">
        <v>2786</v>
      </c>
      <c r="C3833" t="s">
        <v>8514</v>
      </c>
      <c r="D3833" t="s">
        <v>2930</v>
      </c>
      <c r="E3833">
        <v>27.2</v>
      </c>
    </row>
    <row r="3834" spans="1:5" x14ac:dyDescent="0.2">
      <c r="A3834" t="s">
        <v>7100</v>
      </c>
      <c r="B3834" t="s">
        <v>2787</v>
      </c>
      <c r="C3834" t="s">
        <v>8514</v>
      </c>
      <c r="D3834" t="s">
        <v>2930</v>
      </c>
      <c r="E3834">
        <v>22.4</v>
      </c>
    </row>
    <row r="3835" spans="1:5" x14ac:dyDescent="0.2">
      <c r="A3835" t="s">
        <v>7101</v>
      </c>
      <c r="B3835" t="s">
        <v>2829</v>
      </c>
      <c r="C3835" t="s">
        <v>8514</v>
      </c>
      <c r="D3835" t="s">
        <v>2930</v>
      </c>
      <c r="E3835">
        <v>24.3</v>
      </c>
    </row>
    <row r="3836" spans="1:5" x14ac:dyDescent="0.2">
      <c r="A3836" t="s">
        <v>7102</v>
      </c>
      <c r="B3836" t="s">
        <v>2831</v>
      </c>
      <c r="C3836" t="s">
        <v>8514</v>
      </c>
      <c r="D3836" t="s">
        <v>2930</v>
      </c>
      <c r="E3836">
        <v>16.8</v>
      </c>
    </row>
    <row r="3837" spans="1:5" x14ac:dyDescent="0.2">
      <c r="A3837" t="s">
        <v>7103</v>
      </c>
      <c r="B3837" t="s">
        <v>2833</v>
      </c>
      <c r="C3837" t="s">
        <v>8514</v>
      </c>
      <c r="D3837" t="s">
        <v>2930</v>
      </c>
      <c r="E3837">
        <v>46.2</v>
      </c>
    </row>
    <row r="3838" spans="1:5" x14ac:dyDescent="0.2">
      <c r="A3838" t="s">
        <v>7104</v>
      </c>
      <c r="B3838" t="s">
        <v>2835</v>
      </c>
      <c r="C3838" t="s">
        <v>8514</v>
      </c>
      <c r="D3838" t="s">
        <v>2930</v>
      </c>
      <c r="E3838">
        <v>45</v>
      </c>
    </row>
    <row r="3839" spans="1:5" x14ac:dyDescent="0.2">
      <c r="A3839" t="s">
        <v>7105</v>
      </c>
      <c r="B3839" t="s">
        <v>2789</v>
      </c>
      <c r="C3839" t="s">
        <v>8514</v>
      </c>
      <c r="D3839" t="s">
        <v>2930</v>
      </c>
      <c r="E3839">
        <v>59.1</v>
      </c>
    </row>
    <row r="3840" spans="1:5" x14ac:dyDescent="0.2">
      <c r="A3840" t="s">
        <v>7106</v>
      </c>
      <c r="B3840" t="s">
        <v>2838</v>
      </c>
      <c r="C3840" t="s">
        <v>8514</v>
      </c>
      <c r="D3840" t="s">
        <v>2930</v>
      </c>
      <c r="E3840">
        <v>28.5</v>
      </c>
    </row>
    <row r="3841" spans="1:5" x14ac:dyDescent="0.2">
      <c r="A3841" t="s">
        <v>7107</v>
      </c>
      <c r="B3841" t="s">
        <v>2840</v>
      </c>
      <c r="C3841" t="s">
        <v>8514</v>
      </c>
      <c r="D3841" t="s">
        <v>2930</v>
      </c>
      <c r="E3841">
        <v>46.9</v>
      </c>
    </row>
    <row r="3842" spans="1:5" x14ac:dyDescent="0.2">
      <c r="A3842" t="s">
        <v>7108</v>
      </c>
      <c r="B3842" t="s">
        <v>2780</v>
      </c>
      <c r="C3842" t="s">
        <v>8535</v>
      </c>
      <c r="D3842" t="s">
        <v>2930</v>
      </c>
      <c r="E3842">
        <v>77.166666666666671</v>
      </c>
    </row>
    <row r="3843" spans="1:5" x14ac:dyDescent="0.2">
      <c r="A3843" t="s">
        <v>7109</v>
      </c>
      <c r="B3843" t="s">
        <v>2794</v>
      </c>
      <c r="C3843" t="s">
        <v>8535</v>
      </c>
      <c r="D3843" t="s">
        <v>2930</v>
      </c>
      <c r="E3843">
        <v>74.786185983827494</v>
      </c>
    </row>
    <row r="3844" spans="1:5" x14ac:dyDescent="0.2">
      <c r="A3844" t="s">
        <v>7110</v>
      </c>
      <c r="B3844" t="s">
        <v>2785</v>
      </c>
      <c r="C3844" t="s">
        <v>8535</v>
      </c>
      <c r="D3844" t="s">
        <v>2930</v>
      </c>
      <c r="E3844">
        <v>80.099999999999994</v>
      </c>
    </row>
    <row r="3845" spans="1:5" x14ac:dyDescent="0.2">
      <c r="A3845" t="s">
        <v>7111</v>
      </c>
      <c r="B3845" t="s">
        <v>2811</v>
      </c>
      <c r="C3845" t="s">
        <v>8535</v>
      </c>
      <c r="D3845" t="s">
        <v>2930</v>
      </c>
      <c r="E3845">
        <v>68.3</v>
      </c>
    </row>
    <row r="3846" spans="1:5" x14ac:dyDescent="0.2">
      <c r="A3846" t="s">
        <v>7112</v>
      </c>
      <c r="B3846" t="s">
        <v>2788</v>
      </c>
      <c r="C3846" t="s">
        <v>8535</v>
      </c>
      <c r="D3846" t="s">
        <v>2930</v>
      </c>
      <c r="E3846">
        <v>68.900000000000006</v>
      </c>
    </row>
    <row r="3847" spans="1:5" x14ac:dyDescent="0.2">
      <c r="A3847" t="s">
        <v>7113</v>
      </c>
      <c r="B3847" t="s">
        <v>2814</v>
      </c>
      <c r="C3847" t="s">
        <v>8535</v>
      </c>
      <c r="D3847" t="s">
        <v>2930</v>
      </c>
      <c r="E3847">
        <v>68.099999999999994</v>
      </c>
    </row>
    <row r="3848" spans="1:5" x14ac:dyDescent="0.2">
      <c r="A3848" t="s">
        <v>7114</v>
      </c>
      <c r="B3848" t="s">
        <v>2816</v>
      </c>
      <c r="C3848" t="s">
        <v>8535</v>
      </c>
      <c r="D3848" t="s">
        <v>2930</v>
      </c>
      <c r="E3848">
        <v>73.099999999999994</v>
      </c>
    </row>
    <row r="3849" spans="1:5" x14ac:dyDescent="0.2">
      <c r="A3849" t="s">
        <v>7115</v>
      </c>
      <c r="B3849" t="s">
        <v>2818</v>
      </c>
      <c r="C3849" t="s">
        <v>8535</v>
      </c>
      <c r="D3849" t="s">
        <v>2930</v>
      </c>
      <c r="E3849">
        <v>76.099999999999994</v>
      </c>
    </row>
    <row r="3850" spans="1:5" x14ac:dyDescent="0.2">
      <c r="A3850" t="s">
        <v>7116</v>
      </c>
      <c r="B3850" t="s">
        <v>2820</v>
      </c>
      <c r="C3850" t="s">
        <v>8535</v>
      </c>
      <c r="D3850" t="s">
        <v>2930</v>
      </c>
      <c r="E3850">
        <v>75.7</v>
      </c>
    </row>
    <row r="3851" spans="1:5" x14ac:dyDescent="0.2">
      <c r="A3851" t="s">
        <v>7117</v>
      </c>
      <c r="B3851" t="s">
        <v>2822</v>
      </c>
      <c r="C3851" t="s">
        <v>8535</v>
      </c>
      <c r="D3851" t="s">
        <v>2930</v>
      </c>
    </row>
    <row r="3852" spans="1:5" x14ac:dyDescent="0.2">
      <c r="A3852" t="s">
        <v>7118</v>
      </c>
      <c r="B3852" t="s">
        <v>2825</v>
      </c>
      <c r="C3852" t="s">
        <v>8535</v>
      </c>
      <c r="D3852" t="s">
        <v>2930</v>
      </c>
      <c r="E3852">
        <v>60.7</v>
      </c>
    </row>
    <row r="3853" spans="1:5" x14ac:dyDescent="0.2">
      <c r="A3853" t="s">
        <v>7119</v>
      </c>
      <c r="B3853" t="s">
        <v>2786</v>
      </c>
      <c r="C3853" t="s">
        <v>8535</v>
      </c>
      <c r="D3853" t="s">
        <v>2930</v>
      </c>
      <c r="E3853">
        <v>81.3</v>
      </c>
    </row>
    <row r="3854" spans="1:5" x14ac:dyDescent="0.2">
      <c r="A3854" t="s">
        <v>7120</v>
      </c>
      <c r="B3854" t="s">
        <v>2787</v>
      </c>
      <c r="C3854" t="s">
        <v>8535</v>
      </c>
      <c r="D3854" t="s">
        <v>2930</v>
      </c>
      <c r="E3854">
        <v>81.599999999999994</v>
      </c>
    </row>
    <row r="3855" spans="1:5" x14ac:dyDescent="0.2">
      <c r="A3855" t="s">
        <v>7121</v>
      </c>
      <c r="B3855" t="s">
        <v>2829</v>
      </c>
      <c r="C3855" t="s">
        <v>8535</v>
      </c>
      <c r="D3855" t="s">
        <v>2930</v>
      </c>
      <c r="E3855">
        <v>78.3</v>
      </c>
    </row>
    <row r="3856" spans="1:5" x14ac:dyDescent="0.2">
      <c r="A3856" t="s">
        <v>7122</v>
      </c>
      <c r="B3856" t="s">
        <v>2831</v>
      </c>
      <c r="C3856" t="s">
        <v>8535</v>
      </c>
      <c r="D3856" t="s">
        <v>2930</v>
      </c>
      <c r="E3856">
        <v>63.1</v>
      </c>
    </row>
    <row r="3857" spans="1:5" x14ac:dyDescent="0.2">
      <c r="A3857" t="s">
        <v>7123</v>
      </c>
      <c r="B3857" t="s">
        <v>2833</v>
      </c>
      <c r="C3857" t="s">
        <v>8535</v>
      </c>
      <c r="D3857" t="s">
        <v>2930</v>
      </c>
      <c r="E3857">
        <v>68.7</v>
      </c>
    </row>
    <row r="3858" spans="1:5" x14ac:dyDescent="0.2">
      <c r="A3858" t="s">
        <v>7124</v>
      </c>
      <c r="B3858" t="s">
        <v>2835</v>
      </c>
      <c r="C3858" t="s">
        <v>8535</v>
      </c>
      <c r="D3858" t="s">
        <v>2930</v>
      </c>
      <c r="E3858">
        <v>83.6</v>
      </c>
    </row>
    <row r="3859" spans="1:5" x14ac:dyDescent="0.2">
      <c r="A3859" t="s">
        <v>7125</v>
      </c>
      <c r="B3859" t="s">
        <v>2789</v>
      </c>
      <c r="C3859" t="s">
        <v>8535</v>
      </c>
      <c r="D3859" t="s">
        <v>2930</v>
      </c>
      <c r="E3859">
        <v>77.900000000000006</v>
      </c>
    </row>
    <row r="3860" spans="1:5" x14ac:dyDescent="0.2">
      <c r="A3860" t="s">
        <v>7126</v>
      </c>
      <c r="B3860" t="s">
        <v>2838</v>
      </c>
      <c r="C3860" t="s">
        <v>8535</v>
      </c>
      <c r="D3860" t="s">
        <v>2930</v>
      </c>
      <c r="E3860">
        <v>73</v>
      </c>
    </row>
    <row r="3861" spans="1:5" x14ac:dyDescent="0.2">
      <c r="A3861" t="s">
        <v>7127</v>
      </c>
      <c r="B3861" t="s">
        <v>2840</v>
      </c>
      <c r="C3861" t="s">
        <v>8535</v>
      </c>
      <c r="D3861" t="s">
        <v>2930</v>
      </c>
      <c r="E3861">
        <v>74.099999999999994</v>
      </c>
    </row>
    <row r="3862" spans="1:5" x14ac:dyDescent="0.2">
      <c r="A3862" t="s">
        <v>4011</v>
      </c>
      <c r="B3862" t="s">
        <v>2780</v>
      </c>
      <c r="C3862" t="s">
        <v>8556</v>
      </c>
      <c r="D3862" t="s">
        <v>2930</v>
      </c>
      <c r="E3862">
        <v>88.1</v>
      </c>
    </row>
    <row r="3863" spans="1:5" x14ac:dyDescent="0.2">
      <c r="A3863" t="s">
        <v>4012</v>
      </c>
      <c r="B3863" t="s">
        <v>2794</v>
      </c>
      <c r="C3863" t="s">
        <v>8556</v>
      </c>
      <c r="D3863" t="s">
        <v>2930</v>
      </c>
      <c r="E3863">
        <v>86.168059299191384</v>
      </c>
    </row>
    <row r="3864" spans="1:5" x14ac:dyDescent="0.2">
      <c r="A3864" t="s">
        <v>4013</v>
      </c>
      <c r="B3864" t="s">
        <v>2785</v>
      </c>
      <c r="C3864" t="s">
        <v>8556</v>
      </c>
      <c r="D3864" t="s">
        <v>2930</v>
      </c>
      <c r="E3864">
        <v>96.2</v>
      </c>
    </row>
    <row r="3865" spans="1:5" x14ac:dyDescent="0.2">
      <c r="A3865" t="s">
        <v>4014</v>
      </c>
      <c r="B3865" t="s">
        <v>2811</v>
      </c>
      <c r="C3865" t="s">
        <v>8556</v>
      </c>
      <c r="D3865" t="s">
        <v>2930</v>
      </c>
      <c r="E3865">
        <v>60</v>
      </c>
    </row>
    <row r="3866" spans="1:5" x14ac:dyDescent="0.2">
      <c r="A3866" t="s">
        <v>4015</v>
      </c>
      <c r="B3866" t="s">
        <v>2788</v>
      </c>
      <c r="C3866" t="s">
        <v>8556</v>
      </c>
      <c r="D3866" t="s">
        <v>2930</v>
      </c>
      <c r="E3866">
        <v>75.3</v>
      </c>
    </row>
    <row r="3867" spans="1:5" x14ac:dyDescent="0.2">
      <c r="A3867" t="s">
        <v>4016</v>
      </c>
      <c r="B3867" t="s">
        <v>2814</v>
      </c>
      <c r="C3867" t="s">
        <v>8556</v>
      </c>
      <c r="D3867" t="s">
        <v>2930</v>
      </c>
      <c r="E3867">
        <v>74.5</v>
      </c>
    </row>
    <row r="3868" spans="1:5" x14ac:dyDescent="0.2">
      <c r="A3868" t="s">
        <v>4017</v>
      </c>
      <c r="B3868" t="s">
        <v>2816</v>
      </c>
      <c r="C3868" t="s">
        <v>8556</v>
      </c>
      <c r="D3868" t="s">
        <v>2930</v>
      </c>
      <c r="E3868">
        <v>93.9</v>
      </c>
    </row>
    <row r="3869" spans="1:5" x14ac:dyDescent="0.2">
      <c r="A3869" t="s">
        <v>4018</v>
      </c>
      <c r="B3869" t="s">
        <v>2818</v>
      </c>
      <c r="C3869" t="s">
        <v>8556</v>
      </c>
      <c r="D3869" t="s">
        <v>2930</v>
      </c>
      <c r="E3869">
        <v>88.3</v>
      </c>
    </row>
    <row r="3870" spans="1:5" x14ac:dyDescent="0.2">
      <c r="A3870" t="s">
        <v>4019</v>
      </c>
      <c r="B3870" t="s">
        <v>2820</v>
      </c>
      <c r="C3870" t="s">
        <v>8556</v>
      </c>
      <c r="D3870" t="s">
        <v>2930</v>
      </c>
      <c r="E3870">
        <v>93.7</v>
      </c>
    </row>
    <row r="3871" spans="1:5" x14ac:dyDescent="0.2">
      <c r="A3871" t="s">
        <v>4020</v>
      </c>
      <c r="B3871" t="s">
        <v>2822</v>
      </c>
      <c r="C3871" t="s">
        <v>8556</v>
      </c>
      <c r="D3871" t="s">
        <v>2930</v>
      </c>
    </row>
    <row r="3872" spans="1:5" x14ac:dyDescent="0.2">
      <c r="A3872" t="s">
        <v>4021</v>
      </c>
      <c r="B3872" t="s">
        <v>2825</v>
      </c>
      <c r="C3872" t="s">
        <v>8556</v>
      </c>
      <c r="D3872" t="s">
        <v>2930</v>
      </c>
      <c r="E3872">
        <v>69.400000000000006</v>
      </c>
    </row>
    <row r="3873" spans="1:5" x14ac:dyDescent="0.2">
      <c r="A3873" t="s">
        <v>4022</v>
      </c>
      <c r="B3873" t="s">
        <v>2786</v>
      </c>
      <c r="C3873" t="s">
        <v>8556</v>
      </c>
      <c r="D3873" t="s">
        <v>2930</v>
      </c>
      <c r="E3873">
        <v>91.9</v>
      </c>
    </row>
    <row r="3874" spans="1:5" x14ac:dyDescent="0.2">
      <c r="A3874" t="s">
        <v>4023</v>
      </c>
      <c r="B3874" t="s">
        <v>2787</v>
      </c>
      <c r="C3874" t="s">
        <v>8556</v>
      </c>
      <c r="D3874" t="s">
        <v>2930</v>
      </c>
      <c r="E3874">
        <v>92.1</v>
      </c>
    </row>
    <row r="3875" spans="1:5" x14ac:dyDescent="0.2">
      <c r="A3875" t="s">
        <v>4024</v>
      </c>
      <c r="B3875" t="s">
        <v>2829</v>
      </c>
      <c r="C3875" t="s">
        <v>8556</v>
      </c>
      <c r="D3875" t="s">
        <v>2930</v>
      </c>
      <c r="E3875">
        <v>94.7</v>
      </c>
    </row>
    <row r="3876" spans="1:5" x14ac:dyDescent="0.2">
      <c r="A3876" t="s">
        <v>4025</v>
      </c>
      <c r="B3876" t="s">
        <v>2831</v>
      </c>
      <c r="C3876" t="s">
        <v>8556</v>
      </c>
      <c r="D3876" t="s">
        <v>2930</v>
      </c>
      <c r="E3876">
        <v>92</v>
      </c>
    </row>
    <row r="3877" spans="1:5" x14ac:dyDescent="0.2">
      <c r="A3877" t="s">
        <v>4026</v>
      </c>
      <c r="B3877" t="s">
        <v>2833</v>
      </c>
      <c r="C3877" t="s">
        <v>8556</v>
      </c>
      <c r="D3877" t="s">
        <v>2930</v>
      </c>
      <c r="E3877">
        <v>85.3</v>
      </c>
    </row>
    <row r="3878" spans="1:5" x14ac:dyDescent="0.2">
      <c r="A3878" t="s">
        <v>4027</v>
      </c>
      <c r="B3878" t="s">
        <v>2835</v>
      </c>
      <c r="C3878" t="s">
        <v>8556</v>
      </c>
      <c r="D3878" t="s">
        <v>2930</v>
      </c>
      <c r="E3878">
        <v>95.5</v>
      </c>
    </row>
    <row r="3879" spans="1:5" x14ac:dyDescent="0.2">
      <c r="A3879" t="s">
        <v>4028</v>
      </c>
      <c r="B3879" t="s">
        <v>2789</v>
      </c>
      <c r="C3879" t="s">
        <v>8556</v>
      </c>
      <c r="D3879" t="s">
        <v>2930</v>
      </c>
      <c r="E3879">
        <v>92.2</v>
      </c>
    </row>
    <row r="3880" spans="1:5" x14ac:dyDescent="0.2">
      <c r="A3880" t="s">
        <v>4029</v>
      </c>
      <c r="B3880" t="s">
        <v>2838</v>
      </c>
      <c r="C3880" t="s">
        <v>8556</v>
      </c>
      <c r="D3880" t="s">
        <v>2930</v>
      </c>
      <c r="E3880">
        <v>85.1</v>
      </c>
    </row>
    <row r="3881" spans="1:5" x14ac:dyDescent="0.2">
      <c r="A3881" t="s">
        <v>4030</v>
      </c>
      <c r="B3881" t="s">
        <v>2840</v>
      </c>
      <c r="C3881" t="s">
        <v>8556</v>
      </c>
      <c r="D3881" t="s">
        <v>2930</v>
      </c>
      <c r="E3881">
        <v>89.2</v>
      </c>
    </row>
    <row r="3882" spans="1:5" x14ac:dyDescent="0.2">
      <c r="A3882" t="s">
        <v>4031</v>
      </c>
      <c r="B3882" t="s">
        <v>2780</v>
      </c>
      <c r="C3882" t="s">
        <v>8577</v>
      </c>
      <c r="D3882" t="s">
        <v>2930</v>
      </c>
      <c r="E3882">
        <v>0.98055555555555562</v>
      </c>
    </row>
    <row r="3883" spans="1:5" x14ac:dyDescent="0.2">
      <c r="A3883" t="s">
        <v>4032</v>
      </c>
      <c r="B3883" t="s">
        <v>2794</v>
      </c>
      <c r="C3883" t="s">
        <v>8577</v>
      </c>
      <c r="D3883" t="s">
        <v>2930</v>
      </c>
      <c r="E3883">
        <v>1.1816051774483378</v>
      </c>
    </row>
    <row r="3884" spans="1:5" x14ac:dyDescent="0.2">
      <c r="A3884" t="s">
        <v>4033</v>
      </c>
      <c r="B3884" t="s">
        <v>2785</v>
      </c>
      <c r="C3884" t="s">
        <v>8577</v>
      </c>
      <c r="D3884" t="s">
        <v>2930</v>
      </c>
      <c r="E3884">
        <v>1.0138888888888888</v>
      </c>
    </row>
    <row r="3885" spans="1:5" x14ac:dyDescent="0.2">
      <c r="A3885" t="s">
        <v>4034</v>
      </c>
      <c r="B3885" t="s">
        <v>2811</v>
      </c>
      <c r="C3885" t="s">
        <v>8577</v>
      </c>
      <c r="D3885" t="s">
        <v>2930</v>
      </c>
      <c r="E3885">
        <v>1.1854166666666666</v>
      </c>
    </row>
    <row r="3886" spans="1:5" x14ac:dyDescent="0.2">
      <c r="A3886" t="s">
        <v>4035</v>
      </c>
      <c r="B3886" t="s">
        <v>2788</v>
      </c>
      <c r="C3886" t="s">
        <v>8577</v>
      </c>
      <c r="D3886" t="s">
        <v>2930</v>
      </c>
      <c r="E3886">
        <v>1.6444444444444446</v>
      </c>
    </row>
    <row r="3887" spans="1:5" x14ac:dyDescent="0.2">
      <c r="A3887" t="s">
        <v>4036</v>
      </c>
      <c r="B3887" t="s">
        <v>2814</v>
      </c>
      <c r="C3887" t="s">
        <v>8577</v>
      </c>
      <c r="D3887" t="s">
        <v>2930</v>
      </c>
      <c r="E3887">
        <v>1.6520833333333333</v>
      </c>
    </row>
    <row r="3888" spans="1:5" x14ac:dyDescent="0.2">
      <c r="A3888" t="s">
        <v>4037</v>
      </c>
      <c r="B3888" t="s">
        <v>2816</v>
      </c>
      <c r="C3888" t="s">
        <v>8577</v>
      </c>
      <c r="D3888" t="s">
        <v>2930</v>
      </c>
      <c r="E3888">
        <v>1.0409722222222222</v>
      </c>
    </row>
    <row r="3889" spans="1:5" x14ac:dyDescent="0.2">
      <c r="A3889" t="s">
        <v>4038</v>
      </c>
      <c r="B3889" t="s">
        <v>2818</v>
      </c>
      <c r="C3889" t="s">
        <v>8577</v>
      </c>
      <c r="D3889" t="s">
        <v>2930</v>
      </c>
      <c r="E3889">
        <v>0.88958333333333339</v>
      </c>
    </row>
    <row r="3890" spans="1:5" x14ac:dyDescent="0.2">
      <c r="A3890" t="s">
        <v>4039</v>
      </c>
      <c r="B3890" t="s">
        <v>2820</v>
      </c>
      <c r="C3890" t="s">
        <v>8577</v>
      </c>
      <c r="D3890" t="s">
        <v>2930</v>
      </c>
      <c r="E3890">
        <v>1.0381944444444444</v>
      </c>
    </row>
    <row r="3891" spans="1:5" x14ac:dyDescent="0.2">
      <c r="A3891" t="s">
        <v>4040</v>
      </c>
      <c r="B3891" t="s">
        <v>2822</v>
      </c>
      <c r="C3891" t="s">
        <v>8577</v>
      </c>
      <c r="D3891" t="s">
        <v>2930</v>
      </c>
    </row>
    <row r="3892" spans="1:5" x14ac:dyDescent="0.2">
      <c r="A3892" t="s">
        <v>4041</v>
      </c>
      <c r="B3892" t="s">
        <v>2825</v>
      </c>
      <c r="C3892" t="s">
        <v>8577</v>
      </c>
      <c r="D3892" t="s">
        <v>2930</v>
      </c>
      <c r="E3892">
        <v>1.2527777777777778</v>
      </c>
    </row>
    <row r="3893" spans="1:5" x14ac:dyDescent="0.2">
      <c r="A3893" t="s">
        <v>4042</v>
      </c>
      <c r="B3893" t="s">
        <v>2786</v>
      </c>
      <c r="C3893" t="s">
        <v>8577</v>
      </c>
      <c r="D3893" t="s">
        <v>2930</v>
      </c>
      <c r="E3893">
        <v>0.95138888888888884</v>
      </c>
    </row>
    <row r="3894" spans="1:5" x14ac:dyDescent="0.2">
      <c r="A3894" t="s">
        <v>4043</v>
      </c>
      <c r="B3894" t="s">
        <v>2787</v>
      </c>
      <c r="C3894" t="s">
        <v>8577</v>
      </c>
      <c r="D3894" t="s">
        <v>2930</v>
      </c>
      <c r="E3894">
        <v>1.0763888888888888</v>
      </c>
    </row>
    <row r="3895" spans="1:5" x14ac:dyDescent="0.2">
      <c r="A3895" t="s">
        <v>4044</v>
      </c>
      <c r="B3895" t="s">
        <v>2829</v>
      </c>
      <c r="C3895" t="s">
        <v>8577</v>
      </c>
      <c r="D3895" t="s">
        <v>2930</v>
      </c>
      <c r="E3895">
        <v>0.875</v>
      </c>
    </row>
    <row r="3896" spans="1:5" x14ac:dyDescent="0.2">
      <c r="A3896" t="s">
        <v>4045</v>
      </c>
      <c r="B3896" t="s">
        <v>2831</v>
      </c>
      <c r="C3896" t="s">
        <v>8577</v>
      </c>
      <c r="D3896" t="s">
        <v>2930</v>
      </c>
      <c r="E3896">
        <v>1.288888888888889</v>
      </c>
    </row>
    <row r="3897" spans="1:5" x14ac:dyDescent="0.2">
      <c r="A3897" t="s">
        <v>4046</v>
      </c>
      <c r="B3897" t="s">
        <v>2833</v>
      </c>
      <c r="C3897" t="s">
        <v>8577</v>
      </c>
      <c r="D3897" t="s">
        <v>2930</v>
      </c>
      <c r="E3897">
        <v>1.3097222222222222</v>
      </c>
    </row>
    <row r="3898" spans="1:5" x14ac:dyDescent="0.2">
      <c r="A3898" t="s">
        <v>4047</v>
      </c>
      <c r="B3898" t="s">
        <v>2835</v>
      </c>
      <c r="C3898" t="s">
        <v>8577</v>
      </c>
      <c r="D3898" t="s">
        <v>2930</v>
      </c>
      <c r="E3898">
        <v>0.87013888888888891</v>
      </c>
    </row>
    <row r="3899" spans="1:5" x14ac:dyDescent="0.2">
      <c r="A3899" t="s">
        <v>4048</v>
      </c>
      <c r="B3899" t="s">
        <v>2789</v>
      </c>
      <c r="C3899" t="s">
        <v>8577</v>
      </c>
      <c r="D3899" t="s">
        <v>2930</v>
      </c>
      <c r="E3899">
        <v>1.0347222222222221</v>
      </c>
    </row>
    <row r="3900" spans="1:5" x14ac:dyDescent="0.2">
      <c r="A3900" t="s">
        <v>4049</v>
      </c>
      <c r="B3900" t="s">
        <v>2838</v>
      </c>
      <c r="C3900" t="s">
        <v>8577</v>
      </c>
      <c r="D3900" t="s">
        <v>2930</v>
      </c>
      <c r="E3900">
        <v>1.6034722222222222</v>
      </c>
    </row>
    <row r="3901" spans="1:5" x14ac:dyDescent="0.2">
      <c r="A3901" t="s">
        <v>4050</v>
      </c>
      <c r="B3901" t="s">
        <v>2840</v>
      </c>
      <c r="C3901" t="s">
        <v>8577</v>
      </c>
      <c r="D3901" t="s">
        <v>2930</v>
      </c>
      <c r="E3901">
        <v>1.1666666666666667</v>
      </c>
    </row>
    <row r="3902" spans="1:5" x14ac:dyDescent="0.2">
      <c r="A3902" t="s">
        <v>4051</v>
      </c>
      <c r="B3902" t="s">
        <v>2780</v>
      </c>
      <c r="C3902" t="s">
        <v>8598</v>
      </c>
      <c r="D3902" t="s">
        <v>2930</v>
      </c>
      <c r="E3902">
        <v>93.8</v>
      </c>
    </row>
    <row r="3903" spans="1:5" x14ac:dyDescent="0.2">
      <c r="A3903" t="s">
        <v>4052</v>
      </c>
      <c r="B3903" t="s">
        <v>2794</v>
      </c>
      <c r="C3903" t="s">
        <v>8598</v>
      </c>
      <c r="D3903" t="s">
        <v>2930</v>
      </c>
      <c r="E3903">
        <v>91.722371967654979</v>
      </c>
    </row>
    <row r="3904" spans="1:5" x14ac:dyDescent="0.2">
      <c r="A3904" t="s">
        <v>4053</v>
      </c>
      <c r="B3904" t="s">
        <v>2785</v>
      </c>
      <c r="C3904" t="s">
        <v>8598</v>
      </c>
      <c r="D3904" t="s">
        <v>2930</v>
      </c>
      <c r="E3904">
        <v>96.1</v>
      </c>
    </row>
    <row r="3905" spans="1:5" x14ac:dyDescent="0.2">
      <c r="A3905" t="s">
        <v>4054</v>
      </c>
      <c r="B3905" t="s">
        <v>2811</v>
      </c>
      <c r="C3905" t="s">
        <v>8598</v>
      </c>
      <c r="D3905" t="s">
        <v>2930</v>
      </c>
      <c r="E3905">
        <v>92</v>
      </c>
    </row>
    <row r="3906" spans="1:5" x14ac:dyDescent="0.2">
      <c r="A3906" t="s">
        <v>4055</v>
      </c>
      <c r="B3906" t="s">
        <v>2788</v>
      </c>
      <c r="C3906" t="s">
        <v>8598</v>
      </c>
      <c r="D3906" t="s">
        <v>2930</v>
      </c>
      <c r="E3906">
        <v>88.3</v>
      </c>
    </row>
    <row r="3907" spans="1:5" x14ac:dyDescent="0.2">
      <c r="A3907" t="s">
        <v>4056</v>
      </c>
      <c r="B3907" t="s">
        <v>2814</v>
      </c>
      <c r="C3907" t="s">
        <v>8598</v>
      </c>
      <c r="D3907" t="s">
        <v>2930</v>
      </c>
      <c r="E3907">
        <v>90</v>
      </c>
    </row>
    <row r="3908" spans="1:5" x14ac:dyDescent="0.2">
      <c r="A3908" t="s">
        <v>4057</v>
      </c>
      <c r="B3908" t="s">
        <v>2816</v>
      </c>
      <c r="C3908" t="s">
        <v>8598</v>
      </c>
      <c r="D3908" t="s">
        <v>2930</v>
      </c>
      <c r="E3908">
        <v>91.5</v>
      </c>
    </row>
    <row r="3909" spans="1:5" x14ac:dyDescent="0.2">
      <c r="A3909" t="s">
        <v>4058</v>
      </c>
      <c r="B3909" t="s">
        <v>2818</v>
      </c>
      <c r="C3909" t="s">
        <v>8598</v>
      </c>
      <c r="D3909" t="s">
        <v>2930</v>
      </c>
      <c r="E3909">
        <v>88.6</v>
      </c>
    </row>
    <row r="3910" spans="1:5" x14ac:dyDescent="0.2">
      <c r="A3910" t="s">
        <v>4059</v>
      </c>
      <c r="B3910" t="s">
        <v>2820</v>
      </c>
      <c r="C3910" t="s">
        <v>8598</v>
      </c>
      <c r="D3910" t="s">
        <v>2930</v>
      </c>
      <c r="E3910">
        <v>95</v>
      </c>
    </row>
    <row r="3911" spans="1:5" x14ac:dyDescent="0.2">
      <c r="A3911" t="s">
        <v>4060</v>
      </c>
      <c r="B3911" t="s">
        <v>2822</v>
      </c>
      <c r="C3911" t="s">
        <v>8598</v>
      </c>
      <c r="D3911" t="s">
        <v>2930</v>
      </c>
    </row>
    <row r="3912" spans="1:5" x14ac:dyDescent="0.2">
      <c r="A3912" t="s">
        <v>4061</v>
      </c>
      <c r="B3912" t="s">
        <v>2825</v>
      </c>
      <c r="C3912" t="s">
        <v>8598</v>
      </c>
      <c r="D3912" t="s">
        <v>2930</v>
      </c>
      <c r="E3912">
        <v>84.5</v>
      </c>
    </row>
    <row r="3913" spans="1:5" x14ac:dyDescent="0.2">
      <c r="A3913" t="s">
        <v>4062</v>
      </c>
      <c r="B3913" t="s">
        <v>2786</v>
      </c>
      <c r="C3913" t="s">
        <v>8598</v>
      </c>
      <c r="D3913" t="s">
        <v>2930</v>
      </c>
      <c r="E3913">
        <v>93.8</v>
      </c>
    </row>
    <row r="3914" spans="1:5" x14ac:dyDescent="0.2">
      <c r="A3914" t="s">
        <v>4063</v>
      </c>
      <c r="B3914" t="s">
        <v>2787</v>
      </c>
      <c r="C3914" t="s">
        <v>8598</v>
      </c>
      <c r="D3914" t="s">
        <v>2930</v>
      </c>
      <c r="E3914">
        <v>100</v>
      </c>
    </row>
    <row r="3915" spans="1:5" x14ac:dyDescent="0.2">
      <c r="A3915" t="s">
        <v>4064</v>
      </c>
      <c r="B3915" t="s">
        <v>2829</v>
      </c>
      <c r="C3915" t="s">
        <v>8598</v>
      </c>
      <c r="D3915" t="s">
        <v>2930</v>
      </c>
      <c r="E3915">
        <v>93</v>
      </c>
    </row>
    <row r="3916" spans="1:5" x14ac:dyDescent="0.2">
      <c r="A3916" t="s">
        <v>4065</v>
      </c>
      <c r="B3916" t="s">
        <v>2831</v>
      </c>
      <c r="C3916" t="s">
        <v>8598</v>
      </c>
      <c r="D3916" t="s">
        <v>2930</v>
      </c>
      <c r="E3916">
        <v>90.8</v>
      </c>
    </row>
    <row r="3917" spans="1:5" x14ac:dyDescent="0.2">
      <c r="A3917" t="s">
        <v>4066</v>
      </c>
      <c r="B3917" t="s">
        <v>2833</v>
      </c>
      <c r="C3917" t="s">
        <v>8598</v>
      </c>
      <c r="D3917" t="s">
        <v>2930</v>
      </c>
      <c r="E3917">
        <v>84.1</v>
      </c>
    </row>
    <row r="3918" spans="1:5" x14ac:dyDescent="0.2">
      <c r="A3918" t="s">
        <v>4067</v>
      </c>
      <c r="B3918" t="s">
        <v>2835</v>
      </c>
      <c r="C3918" t="s">
        <v>8598</v>
      </c>
      <c r="D3918" t="s">
        <v>2930</v>
      </c>
      <c r="E3918">
        <v>100</v>
      </c>
    </row>
    <row r="3919" spans="1:5" x14ac:dyDescent="0.2">
      <c r="A3919" t="s">
        <v>4068</v>
      </c>
      <c r="B3919" t="s">
        <v>2789</v>
      </c>
      <c r="C3919" t="s">
        <v>8598</v>
      </c>
      <c r="D3919" t="s">
        <v>2930</v>
      </c>
      <c r="E3919">
        <v>93.3</v>
      </c>
    </row>
    <row r="3920" spans="1:5" x14ac:dyDescent="0.2">
      <c r="A3920" t="s">
        <v>4069</v>
      </c>
      <c r="B3920" t="s">
        <v>2838</v>
      </c>
      <c r="C3920" t="s">
        <v>8598</v>
      </c>
      <c r="D3920" t="s">
        <v>2930</v>
      </c>
      <c r="E3920">
        <v>88.9</v>
      </c>
    </row>
    <row r="3921" spans="1:5" x14ac:dyDescent="0.2">
      <c r="A3921" t="s">
        <v>4070</v>
      </c>
      <c r="B3921" t="s">
        <v>2840</v>
      </c>
      <c r="C3921" t="s">
        <v>8598</v>
      </c>
      <c r="D3921" t="s">
        <v>2930</v>
      </c>
      <c r="E3921">
        <v>91.9</v>
      </c>
    </row>
    <row r="3922" spans="1:5" x14ac:dyDescent="0.2">
      <c r="A3922" t="s">
        <v>4071</v>
      </c>
      <c r="B3922" t="s">
        <v>2780</v>
      </c>
      <c r="C3922" t="s">
        <v>8619</v>
      </c>
      <c r="D3922" t="s">
        <v>2930</v>
      </c>
      <c r="E3922">
        <v>0.92083333333333339</v>
      </c>
    </row>
    <row r="3923" spans="1:5" x14ac:dyDescent="0.2">
      <c r="A3923" t="s">
        <v>4072</v>
      </c>
      <c r="B3923" t="s">
        <v>2794</v>
      </c>
      <c r="C3923" t="s">
        <v>8619</v>
      </c>
      <c r="D3923" t="s">
        <v>2930</v>
      </c>
      <c r="E3923">
        <v>0.99207191524408522</v>
      </c>
    </row>
    <row r="3924" spans="1:5" x14ac:dyDescent="0.2">
      <c r="A3924" t="s">
        <v>4073</v>
      </c>
      <c r="B3924" t="s">
        <v>2785</v>
      </c>
      <c r="C3924" t="s">
        <v>8619</v>
      </c>
      <c r="D3924" t="s">
        <v>2930</v>
      </c>
      <c r="E3924">
        <v>1.0527777777777778</v>
      </c>
    </row>
    <row r="3925" spans="1:5" x14ac:dyDescent="0.2">
      <c r="A3925" t="s">
        <v>4074</v>
      </c>
      <c r="B3925" t="s">
        <v>2811</v>
      </c>
      <c r="C3925" t="s">
        <v>8619</v>
      </c>
      <c r="D3925" t="s">
        <v>2930</v>
      </c>
      <c r="E3925">
        <v>0.99305555555555547</v>
      </c>
    </row>
    <row r="3926" spans="1:5" x14ac:dyDescent="0.2">
      <c r="A3926" t="s">
        <v>4075</v>
      </c>
      <c r="B3926" t="s">
        <v>2788</v>
      </c>
      <c r="C3926" t="s">
        <v>8619</v>
      </c>
      <c r="D3926" t="s">
        <v>2930</v>
      </c>
      <c r="E3926">
        <v>1.054861111111111</v>
      </c>
    </row>
    <row r="3927" spans="1:5" x14ac:dyDescent="0.2">
      <c r="A3927" t="s">
        <v>4076</v>
      </c>
      <c r="B3927" t="s">
        <v>2814</v>
      </c>
      <c r="C3927" t="s">
        <v>8619</v>
      </c>
      <c r="D3927" t="s">
        <v>2930</v>
      </c>
      <c r="E3927">
        <v>1.0256944444444445</v>
      </c>
    </row>
    <row r="3928" spans="1:5" x14ac:dyDescent="0.2">
      <c r="A3928" t="s">
        <v>4077</v>
      </c>
      <c r="B3928" t="s">
        <v>2816</v>
      </c>
      <c r="C3928" t="s">
        <v>8619</v>
      </c>
      <c r="D3928" t="s">
        <v>2930</v>
      </c>
      <c r="E3928">
        <v>1.1506944444444445</v>
      </c>
    </row>
    <row r="3929" spans="1:5" x14ac:dyDescent="0.2">
      <c r="A3929" t="s">
        <v>4078</v>
      </c>
      <c r="B3929" t="s">
        <v>2818</v>
      </c>
      <c r="C3929" t="s">
        <v>8619</v>
      </c>
      <c r="D3929" t="s">
        <v>2930</v>
      </c>
      <c r="E3929">
        <v>0.89861111111111114</v>
      </c>
    </row>
    <row r="3930" spans="1:5" x14ac:dyDescent="0.2">
      <c r="A3930" t="s">
        <v>4079</v>
      </c>
      <c r="B3930" t="s">
        <v>2820</v>
      </c>
      <c r="C3930" t="s">
        <v>8619</v>
      </c>
      <c r="D3930" t="s">
        <v>2930</v>
      </c>
      <c r="E3930">
        <v>1.1145833333333333</v>
      </c>
    </row>
    <row r="3931" spans="1:5" x14ac:dyDescent="0.2">
      <c r="A3931" t="s">
        <v>4080</v>
      </c>
      <c r="B3931" t="s">
        <v>2822</v>
      </c>
      <c r="C3931" t="s">
        <v>8619</v>
      </c>
      <c r="D3931" t="s">
        <v>2930</v>
      </c>
    </row>
    <row r="3932" spans="1:5" x14ac:dyDescent="0.2">
      <c r="A3932" t="s">
        <v>4081</v>
      </c>
      <c r="B3932" t="s">
        <v>2825</v>
      </c>
      <c r="C3932" t="s">
        <v>8619</v>
      </c>
      <c r="D3932" t="s">
        <v>2930</v>
      </c>
      <c r="E3932">
        <v>0.96944444444444444</v>
      </c>
    </row>
    <row r="3933" spans="1:5" x14ac:dyDescent="0.2">
      <c r="A3933" t="s">
        <v>4082</v>
      </c>
      <c r="B3933" t="s">
        <v>2786</v>
      </c>
      <c r="C3933" t="s">
        <v>8619</v>
      </c>
      <c r="D3933" t="s">
        <v>2930</v>
      </c>
      <c r="E3933">
        <v>0.93125000000000002</v>
      </c>
    </row>
    <row r="3934" spans="1:5" x14ac:dyDescent="0.2">
      <c r="A3934" t="s">
        <v>4083</v>
      </c>
      <c r="B3934" t="s">
        <v>2787</v>
      </c>
      <c r="C3934" t="s">
        <v>8619</v>
      </c>
      <c r="D3934" t="s">
        <v>2930</v>
      </c>
      <c r="E3934">
        <v>0.73958333333333337</v>
      </c>
    </row>
    <row r="3935" spans="1:5" x14ac:dyDescent="0.2">
      <c r="A3935" t="s">
        <v>4084</v>
      </c>
      <c r="B3935" t="s">
        <v>2829</v>
      </c>
      <c r="C3935" t="s">
        <v>8619</v>
      </c>
      <c r="D3935" t="s">
        <v>2930</v>
      </c>
      <c r="E3935">
        <v>0.87222222222222223</v>
      </c>
    </row>
    <row r="3936" spans="1:5" x14ac:dyDescent="0.2">
      <c r="A3936" t="s">
        <v>4085</v>
      </c>
      <c r="B3936" t="s">
        <v>2831</v>
      </c>
      <c r="C3936" t="s">
        <v>8619</v>
      </c>
      <c r="D3936" t="s">
        <v>2930</v>
      </c>
      <c r="E3936">
        <v>1.0354166666666667</v>
      </c>
    </row>
    <row r="3937" spans="1:5" x14ac:dyDescent="0.2">
      <c r="A3937" t="s">
        <v>4086</v>
      </c>
      <c r="B3937" t="s">
        <v>2833</v>
      </c>
      <c r="C3937" t="s">
        <v>8619</v>
      </c>
      <c r="D3937" t="s">
        <v>2930</v>
      </c>
      <c r="E3937">
        <v>1.3097222222222222</v>
      </c>
    </row>
    <row r="3938" spans="1:5" x14ac:dyDescent="0.2">
      <c r="A3938" t="s">
        <v>4087</v>
      </c>
      <c r="B3938" t="s">
        <v>2835</v>
      </c>
      <c r="C3938" t="s">
        <v>8619</v>
      </c>
      <c r="D3938" t="s">
        <v>2930</v>
      </c>
      <c r="E3938">
        <v>0.78680555555555554</v>
      </c>
    </row>
    <row r="3939" spans="1:5" x14ac:dyDescent="0.2">
      <c r="A3939" t="s">
        <v>4088</v>
      </c>
      <c r="B3939" t="s">
        <v>2789</v>
      </c>
      <c r="C3939" t="s">
        <v>8619</v>
      </c>
      <c r="D3939" t="s">
        <v>2930</v>
      </c>
      <c r="E3939">
        <v>0.98958333333333337</v>
      </c>
    </row>
    <row r="3940" spans="1:5" x14ac:dyDescent="0.2">
      <c r="A3940" t="s">
        <v>4089</v>
      </c>
      <c r="B3940" t="s">
        <v>2838</v>
      </c>
      <c r="C3940" t="s">
        <v>8619</v>
      </c>
      <c r="D3940" t="s">
        <v>2930</v>
      </c>
      <c r="E3940">
        <v>1.1902777777777778</v>
      </c>
    </row>
    <row r="3941" spans="1:5" x14ac:dyDescent="0.2">
      <c r="A3941" t="s">
        <v>4090</v>
      </c>
      <c r="B3941" t="s">
        <v>2840</v>
      </c>
      <c r="C3941" t="s">
        <v>8619</v>
      </c>
      <c r="D3941" t="s">
        <v>2930</v>
      </c>
      <c r="E3941">
        <v>0.8125</v>
      </c>
    </row>
    <row r="3942" spans="1:5" x14ac:dyDescent="0.2">
      <c r="A3942" t="s">
        <v>4091</v>
      </c>
      <c r="B3942" t="s">
        <v>2780</v>
      </c>
      <c r="C3942" t="s">
        <v>5884</v>
      </c>
      <c r="D3942" t="s">
        <v>2930</v>
      </c>
      <c r="E3942">
        <v>81.099999999999994</v>
      </c>
    </row>
    <row r="3943" spans="1:5" x14ac:dyDescent="0.2">
      <c r="A3943" t="s">
        <v>4092</v>
      </c>
      <c r="B3943" t="s">
        <v>2794</v>
      </c>
      <c r="C3943" t="s">
        <v>5884</v>
      </c>
      <c r="D3943" t="s">
        <v>2930</v>
      </c>
      <c r="E3943">
        <v>80.8266846361186</v>
      </c>
    </row>
    <row r="3944" spans="1:5" x14ac:dyDescent="0.2">
      <c r="A3944" t="s">
        <v>4093</v>
      </c>
      <c r="B3944" t="s">
        <v>2785</v>
      </c>
      <c r="C3944" t="s">
        <v>5884</v>
      </c>
      <c r="D3944" t="s">
        <v>2930</v>
      </c>
      <c r="E3944">
        <v>98.1</v>
      </c>
    </row>
    <row r="3945" spans="1:5" x14ac:dyDescent="0.2">
      <c r="A3945" t="s">
        <v>4094</v>
      </c>
      <c r="B3945" t="s">
        <v>2811</v>
      </c>
      <c r="C3945" t="s">
        <v>5884</v>
      </c>
      <c r="D3945" t="s">
        <v>2930</v>
      </c>
      <c r="E3945">
        <v>68</v>
      </c>
    </row>
    <row r="3946" spans="1:5" x14ac:dyDescent="0.2">
      <c r="A3946" t="s">
        <v>4095</v>
      </c>
      <c r="B3946" t="s">
        <v>2788</v>
      </c>
      <c r="C3946" t="s">
        <v>5884</v>
      </c>
      <c r="D3946" t="s">
        <v>2930</v>
      </c>
      <c r="E3946">
        <v>89.8</v>
      </c>
    </row>
    <row r="3947" spans="1:5" x14ac:dyDescent="0.2">
      <c r="A3947" t="s">
        <v>4096</v>
      </c>
      <c r="B3947" t="s">
        <v>2814</v>
      </c>
      <c r="C3947" t="s">
        <v>5884</v>
      </c>
      <c r="D3947" t="s">
        <v>2930</v>
      </c>
      <c r="E3947">
        <v>84.2</v>
      </c>
    </row>
    <row r="3948" spans="1:5" x14ac:dyDescent="0.2">
      <c r="A3948" t="s">
        <v>4097</v>
      </c>
      <c r="B3948" t="s">
        <v>2816</v>
      </c>
      <c r="C3948" t="s">
        <v>5884</v>
      </c>
      <c r="D3948" t="s">
        <v>2930</v>
      </c>
      <c r="E3948">
        <v>73.3</v>
      </c>
    </row>
    <row r="3949" spans="1:5" x14ac:dyDescent="0.2">
      <c r="A3949" t="s">
        <v>4098</v>
      </c>
      <c r="B3949" t="s">
        <v>2818</v>
      </c>
      <c r="C3949" t="s">
        <v>5884</v>
      </c>
      <c r="D3949" t="s">
        <v>2930</v>
      </c>
      <c r="E3949">
        <v>79.5</v>
      </c>
    </row>
    <row r="3950" spans="1:5" x14ac:dyDescent="0.2">
      <c r="A3950" t="s">
        <v>4099</v>
      </c>
      <c r="B3950" t="s">
        <v>2820</v>
      </c>
      <c r="C3950" t="s">
        <v>5884</v>
      </c>
      <c r="D3950" t="s">
        <v>2930</v>
      </c>
      <c r="E3950">
        <v>85.7</v>
      </c>
    </row>
    <row r="3951" spans="1:5" x14ac:dyDescent="0.2">
      <c r="A3951" t="s">
        <v>4100</v>
      </c>
      <c r="B3951" t="s">
        <v>2822</v>
      </c>
      <c r="C3951" t="s">
        <v>5884</v>
      </c>
      <c r="D3951" t="s">
        <v>2930</v>
      </c>
    </row>
    <row r="3952" spans="1:5" x14ac:dyDescent="0.2">
      <c r="A3952" t="s">
        <v>4101</v>
      </c>
      <c r="B3952" t="s">
        <v>2825</v>
      </c>
      <c r="C3952" t="s">
        <v>5884</v>
      </c>
      <c r="D3952" t="s">
        <v>2930</v>
      </c>
      <c r="E3952">
        <v>40</v>
      </c>
    </row>
    <row r="3953" spans="1:5" x14ac:dyDescent="0.2">
      <c r="A3953" t="s">
        <v>4102</v>
      </c>
      <c r="B3953" t="s">
        <v>2786</v>
      </c>
      <c r="C3953" t="s">
        <v>5884</v>
      </c>
      <c r="D3953" t="s">
        <v>2930</v>
      </c>
      <c r="E3953">
        <v>92</v>
      </c>
    </row>
    <row r="3954" spans="1:5" x14ac:dyDescent="0.2">
      <c r="A3954" t="s">
        <v>4103</v>
      </c>
      <c r="B3954" t="s">
        <v>2787</v>
      </c>
      <c r="C3954" t="s">
        <v>5884</v>
      </c>
      <c r="D3954" t="s">
        <v>2930</v>
      </c>
      <c r="E3954">
        <v>97.6</v>
      </c>
    </row>
    <row r="3955" spans="1:5" x14ac:dyDescent="0.2">
      <c r="A3955" t="s">
        <v>4104</v>
      </c>
      <c r="B3955" t="s">
        <v>2829</v>
      </c>
      <c r="C3955" t="s">
        <v>5884</v>
      </c>
      <c r="D3955" t="s">
        <v>2930</v>
      </c>
      <c r="E3955">
        <v>71.900000000000006</v>
      </c>
    </row>
    <row r="3956" spans="1:5" x14ac:dyDescent="0.2">
      <c r="A3956" t="s">
        <v>4105</v>
      </c>
      <c r="B3956" t="s">
        <v>2831</v>
      </c>
      <c r="C3956" t="s">
        <v>5884</v>
      </c>
      <c r="D3956" t="s">
        <v>2930</v>
      </c>
      <c r="E3956">
        <v>65.5</v>
      </c>
    </row>
    <row r="3957" spans="1:5" x14ac:dyDescent="0.2">
      <c r="A3957" t="s">
        <v>4106</v>
      </c>
      <c r="B3957" t="s">
        <v>2833</v>
      </c>
      <c r="C3957" t="s">
        <v>5884</v>
      </c>
      <c r="D3957" t="s">
        <v>2930</v>
      </c>
      <c r="E3957">
        <v>83</v>
      </c>
    </row>
    <row r="3958" spans="1:5" x14ac:dyDescent="0.2">
      <c r="A3958" t="s">
        <v>4107</v>
      </c>
      <c r="B3958" t="s">
        <v>2835</v>
      </c>
      <c r="C3958" t="s">
        <v>5884</v>
      </c>
      <c r="D3958" t="s">
        <v>2930</v>
      </c>
      <c r="E3958">
        <v>96.2</v>
      </c>
    </row>
    <row r="3959" spans="1:5" x14ac:dyDescent="0.2">
      <c r="A3959" t="s">
        <v>4108</v>
      </c>
      <c r="B3959" t="s">
        <v>2789</v>
      </c>
      <c r="C3959" t="s">
        <v>5884</v>
      </c>
      <c r="D3959" t="s">
        <v>2930</v>
      </c>
      <c r="E3959">
        <v>91.9</v>
      </c>
    </row>
    <row r="3960" spans="1:5" x14ac:dyDescent="0.2">
      <c r="A3960" t="s">
        <v>4109</v>
      </c>
      <c r="B3960" t="s">
        <v>2838</v>
      </c>
      <c r="C3960" t="s">
        <v>5884</v>
      </c>
      <c r="D3960" t="s">
        <v>2930</v>
      </c>
      <c r="E3960">
        <v>93.8</v>
      </c>
    </row>
    <row r="3961" spans="1:5" x14ac:dyDescent="0.2">
      <c r="A3961" t="s">
        <v>4110</v>
      </c>
      <c r="B3961" t="s">
        <v>2840</v>
      </c>
      <c r="C3961" t="s">
        <v>5884</v>
      </c>
      <c r="D3961" t="s">
        <v>2930</v>
      </c>
      <c r="E3961">
        <v>73.5</v>
      </c>
    </row>
    <row r="3962" spans="1:5" x14ac:dyDescent="0.2">
      <c r="A3962" t="s">
        <v>4111</v>
      </c>
      <c r="B3962" t="s">
        <v>2780</v>
      </c>
      <c r="C3962" t="s">
        <v>5905</v>
      </c>
      <c r="D3962" t="s">
        <v>2930</v>
      </c>
      <c r="E3962">
        <v>1.01875</v>
      </c>
    </row>
    <row r="3963" spans="1:5" x14ac:dyDescent="0.2">
      <c r="A3963" t="s">
        <v>4112</v>
      </c>
      <c r="B3963" t="s">
        <v>2794</v>
      </c>
      <c r="C3963" t="s">
        <v>5905</v>
      </c>
      <c r="D3963" t="s">
        <v>2930</v>
      </c>
      <c r="E3963">
        <v>1.1318166928721174</v>
      </c>
    </row>
    <row r="3964" spans="1:5" x14ac:dyDescent="0.2">
      <c r="A3964" t="s">
        <v>4113</v>
      </c>
      <c r="B3964" t="s">
        <v>2785</v>
      </c>
      <c r="C3964" t="s">
        <v>5905</v>
      </c>
      <c r="D3964" t="s">
        <v>2930</v>
      </c>
      <c r="E3964">
        <v>0.99375000000000002</v>
      </c>
    </row>
    <row r="3965" spans="1:5" x14ac:dyDescent="0.2">
      <c r="A3965" t="s">
        <v>4114</v>
      </c>
      <c r="B3965" t="s">
        <v>2811</v>
      </c>
      <c r="C3965" t="s">
        <v>5905</v>
      </c>
      <c r="D3965" t="s">
        <v>2930</v>
      </c>
      <c r="E3965">
        <v>1.0347222222222221</v>
      </c>
    </row>
    <row r="3966" spans="1:5" x14ac:dyDescent="0.2">
      <c r="A3966" t="s">
        <v>4115</v>
      </c>
      <c r="B3966" t="s">
        <v>2788</v>
      </c>
      <c r="C3966" t="s">
        <v>5905</v>
      </c>
      <c r="D3966" t="s">
        <v>2930</v>
      </c>
      <c r="E3966">
        <v>1.0888888888888888</v>
      </c>
    </row>
    <row r="3967" spans="1:5" x14ac:dyDescent="0.2">
      <c r="A3967" t="s">
        <v>4116</v>
      </c>
      <c r="B3967" t="s">
        <v>2814</v>
      </c>
      <c r="C3967" t="s">
        <v>5905</v>
      </c>
      <c r="D3967" t="s">
        <v>2930</v>
      </c>
      <c r="E3967">
        <v>1.1902777777777778</v>
      </c>
    </row>
    <row r="3968" spans="1:5" x14ac:dyDescent="0.2">
      <c r="A3968" t="s">
        <v>4117</v>
      </c>
      <c r="B3968" t="s">
        <v>2816</v>
      </c>
      <c r="C3968" t="s">
        <v>5905</v>
      </c>
      <c r="D3968" t="s">
        <v>2930</v>
      </c>
      <c r="E3968">
        <v>1.2451388888888888</v>
      </c>
    </row>
    <row r="3969" spans="1:5" x14ac:dyDescent="0.2">
      <c r="A3969" t="s">
        <v>4118</v>
      </c>
      <c r="B3969" t="s">
        <v>2818</v>
      </c>
      <c r="C3969" t="s">
        <v>5905</v>
      </c>
      <c r="D3969" t="s">
        <v>2930</v>
      </c>
      <c r="E3969">
        <v>1.0152777777777777</v>
      </c>
    </row>
    <row r="3970" spans="1:5" x14ac:dyDescent="0.2">
      <c r="A3970" t="s">
        <v>4119</v>
      </c>
      <c r="B3970" t="s">
        <v>2820</v>
      </c>
      <c r="C3970" t="s">
        <v>5905</v>
      </c>
      <c r="D3970" t="s">
        <v>2930</v>
      </c>
      <c r="E3970">
        <v>1.0604166666666666</v>
      </c>
    </row>
    <row r="3971" spans="1:5" x14ac:dyDescent="0.2">
      <c r="A3971" t="s">
        <v>4120</v>
      </c>
      <c r="B3971" t="s">
        <v>2822</v>
      </c>
      <c r="C3971" t="s">
        <v>5905</v>
      </c>
      <c r="D3971" t="s">
        <v>2930</v>
      </c>
    </row>
    <row r="3972" spans="1:5" x14ac:dyDescent="0.2">
      <c r="A3972" t="s">
        <v>4121</v>
      </c>
      <c r="B3972" t="s">
        <v>2825</v>
      </c>
      <c r="C3972" t="s">
        <v>5905</v>
      </c>
      <c r="D3972" t="s">
        <v>2930</v>
      </c>
      <c r="E3972">
        <v>1.45625</v>
      </c>
    </row>
    <row r="3973" spans="1:5" x14ac:dyDescent="0.2">
      <c r="A3973" t="s">
        <v>4122</v>
      </c>
      <c r="B3973" t="s">
        <v>2786</v>
      </c>
      <c r="C3973" t="s">
        <v>5905</v>
      </c>
      <c r="D3973" t="s">
        <v>2930</v>
      </c>
      <c r="E3973">
        <v>0.91319444444444453</v>
      </c>
    </row>
    <row r="3974" spans="1:5" x14ac:dyDescent="0.2">
      <c r="A3974" t="s">
        <v>4123</v>
      </c>
      <c r="B3974" t="s">
        <v>2787</v>
      </c>
      <c r="C3974" t="s">
        <v>5905</v>
      </c>
      <c r="D3974" t="s">
        <v>2930</v>
      </c>
      <c r="E3974">
        <v>1.007638888888889</v>
      </c>
    </row>
    <row r="3975" spans="1:5" x14ac:dyDescent="0.2">
      <c r="A3975" t="s">
        <v>4124</v>
      </c>
      <c r="B3975" t="s">
        <v>2829</v>
      </c>
      <c r="C3975" t="s">
        <v>5905</v>
      </c>
      <c r="D3975" t="s">
        <v>2930</v>
      </c>
      <c r="E3975">
        <v>0.90555555555555556</v>
      </c>
    </row>
    <row r="3976" spans="1:5" x14ac:dyDescent="0.2">
      <c r="A3976" t="s">
        <v>4125</v>
      </c>
      <c r="B3976" t="s">
        <v>2831</v>
      </c>
      <c r="C3976" t="s">
        <v>5905</v>
      </c>
      <c r="D3976" t="s">
        <v>2930</v>
      </c>
      <c r="E3976">
        <v>2.0159722222222221</v>
      </c>
    </row>
    <row r="3977" spans="1:5" x14ac:dyDescent="0.2">
      <c r="A3977" t="s">
        <v>4126</v>
      </c>
      <c r="B3977" t="s">
        <v>2833</v>
      </c>
      <c r="C3977" t="s">
        <v>5905</v>
      </c>
      <c r="D3977" t="s">
        <v>2930</v>
      </c>
      <c r="E3977">
        <v>1.1541666666666666</v>
      </c>
    </row>
    <row r="3978" spans="1:5" x14ac:dyDescent="0.2">
      <c r="A3978" t="s">
        <v>4127</v>
      </c>
      <c r="B3978" t="s">
        <v>2835</v>
      </c>
      <c r="C3978" t="s">
        <v>5905</v>
      </c>
      <c r="D3978" t="s">
        <v>2930</v>
      </c>
      <c r="E3978">
        <v>0.81805555555555554</v>
      </c>
    </row>
    <row r="3979" spans="1:5" x14ac:dyDescent="0.2">
      <c r="A3979" t="s">
        <v>4128</v>
      </c>
      <c r="B3979" t="s">
        <v>2789</v>
      </c>
      <c r="C3979" t="s">
        <v>5905</v>
      </c>
      <c r="D3979" t="s">
        <v>2930</v>
      </c>
      <c r="E3979">
        <v>1.0902777777777779</v>
      </c>
    </row>
    <row r="3980" spans="1:5" x14ac:dyDescent="0.2">
      <c r="A3980" t="s">
        <v>4129</v>
      </c>
      <c r="B3980" t="s">
        <v>2838</v>
      </c>
      <c r="C3980" t="s">
        <v>5905</v>
      </c>
      <c r="D3980" t="s">
        <v>2930</v>
      </c>
      <c r="E3980">
        <v>0.96319444444444446</v>
      </c>
    </row>
    <row r="3981" spans="1:5" x14ac:dyDescent="0.2">
      <c r="A3981" t="s">
        <v>4130</v>
      </c>
      <c r="B3981" t="s">
        <v>2840</v>
      </c>
      <c r="C3981" t="s">
        <v>5905</v>
      </c>
      <c r="D3981" t="s">
        <v>2930</v>
      </c>
      <c r="E3981">
        <v>1.0520833333333333</v>
      </c>
    </row>
    <row r="3982" spans="1:5" x14ac:dyDescent="0.2">
      <c r="A3982" t="s">
        <v>4131</v>
      </c>
      <c r="B3982" t="s">
        <v>2780</v>
      </c>
      <c r="C3982" t="s">
        <v>5926</v>
      </c>
      <c r="D3982" t="s">
        <v>2930</v>
      </c>
      <c r="E3982">
        <v>78</v>
      </c>
    </row>
    <row r="3983" spans="1:5" x14ac:dyDescent="0.2">
      <c r="A3983" t="s">
        <v>4132</v>
      </c>
      <c r="B3983" t="s">
        <v>2794</v>
      </c>
      <c r="C3983" t="s">
        <v>5926</v>
      </c>
      <c r="D3983" t="s">
        <v>2930</v>
      </c>
      <c r="E3983">
        <v>82.154191425591634</v>
      </c>
    </row>
    <row r="3984" spans="1:5" x14ac:dyDescent="0.2">
      <c r="A3984" t="s">
        <v>4133</v>
      </c>
      <c r="B3984" t="s">
        <v>2785</v>
      </c>
      <c r="C3984" t="s">
        <v>5926</v>
      </c>
      <c r="D3984" t="s">
        <v>2930</v>
      </c>
      <c r="E3984">
        <v>96.9</v>
      </c>
    </row>
    <row r="3985" spans="1:5" x14ac:dyDescent="0.2">
      <c r="A3985" t="s">
        <v>7250</v>
      </c>
      <c r="B3985" t="s">
        <v>2811</v>
      </c>
      <c r="C3985" t="s">
        <v>5926</v>
      </c>
      <c r="D3985" t="s">
        <v>2930</v>
      </c>
      <c r="E3985">
        <v>58.6</v>
      </c>
    </row>
    <row r="3986" spans="1:5" x14ac:dyDescent="0.2">
      <c r="A3986" t="s">
        <v>7251</v>
      </c>
      <c r="B3986" t="s">
        <v>2788</v>
      </c>
      <c r="C3986" t="s">
        <v>5926</v>
      </c>
      <c r="D3986" t="s">
        <v>2930</v>
      </c>
      <c r="E3986">
        <v>90.7</v>
      </c>
    </row>
    <row r="3987" spans="1:5" x14ac:dyDescent="0.2">
      <c r="A3987" t="s">
        <v>7252</v>
      </c>
      <c r="B3987" t="s">
        <v>2814</v>
      </c>
      <c r="C3987" t="s">
        <v>5926</v>
      </c>
      <c r="D3987" t="s">
        <v>2930</v>
      </c>
      <c r="E3987">
        <v>68.2</v>
      </c>
    </row>
    <row r="3988" spans="1:5" x14ac:dyDescent="0.2">
      <c r="A3988" t="s">
        <v>7253</v>
      </c>
      <c r="B3988" t="s">
        <v>2816</v>
      </c>
      <c r="C3988" t="s">
        <v>5926</v>
      </c>
      <c r="D3988" t="s">
        <v>2930</v>
      </c>
      <c r="E3988">
        <v>67.8</v>
      </c>
    </row>
    <row r="3989" spans="1:5" x14ac:dyDescent="0.2">
      <c r="A3989" t="s">
        <v>7254</v>
      </c>
      <c r="B3989" t="s">
        <v>2818</v>
      </c>
      <c r="C3989" t="s">
        <v>5926</v>
      </c>
      <c r="D3989" t="s">
        <v>2930</v>
      </c>
      <c r="E3989">
        <v>93.4</v>
      </c>
    </row>
    <row r="3990" spans="1:5" x14ac:dyDescent="0.2">
      <c r="A3990" t="s">
        <v>7255</v>
      </c>
      <c r="B3990" t="s">
        <v>2820</v>
      </c>
      <c r="C3990" t="s">
        <v>5926</v>
      </c>
      <c r="D3990" t="s">
        <v>2930</v>
      </c>
      <c r="E3990">
        <v>63.8</v>
      </c>
    </row>
    <row r="3991" spans="1:5" x14ac:dyDescent="0.2">
      <c r="A3991" t="s">
        <v>7256</v>
      </c>
      <c r="B3991" t="s">
        <v>2822</v>
      </c>
      <c r="C3991" t="s">
        <v>5926</v>
      </c>
      <c r="D3991" t="s">
        <v>2930</v>
      </c>
    </row>
    <row r="3992" spans="1:5" x14ac:dyDescent="0.2">
      <c r="A3992" t="s">
        <v>7257</v>
      </c>
      <c r="B3992" t="s">
        <v>2825</v>
      </c>
      <c r="C3992" t="s">
        <v>5926</v>
      </c>
      <c r="D3992" t="s">
        <v>2930</v>
      </c>
      <c r="E3992">
        <v>72.7</v>
      </c>
    </row>
    <row r="3993" spans="1:5" x14ac:dyDescent="0.2">
      <c r="A3993" t="s">
        <v>7258</v>
      </c>
      <c r="B3993" t="s">
        <v>2786</v>
      </c>
      <c r="C3993" t="s">
        <v>5926</v>
      </c>
      <c r="D3993" t="s">
        <v>2930</v>
      </c>
      <c r="E3993">
        <v>80.2</v>
      </c>
    </row>
    <row r="3994" spans="1:5" x14ac:dyDescent="0.2">
      <c r="A3994" t="s">
        <v>7259</v>
      </c>
      <c r="B3994" t="s">
        <v>2787</v>
      </c>
      <c r="C3994" t="s">
        <v>5926</v>
      </c>
      <c r="D3994" t="s">
        <v>2930</v>
      </c>
      <c r="E3994">
        <v>94.8</v>
      </c>
    </row>
    <row r="3995" spans="1:5" x14ac:dyDescent="0.2">
      <c r="A3995" t="s">
        <v>7260</v>
      </c>
      <c r="B3995" t="s">
        <v>2829</v>
      </c>
      <c r="C3995" t="s">
        <v>5926</v>
      </c>
      <c r="D3995" t="s">
        <v>2930</v>
      </c>
      <c r="E3995">
        <v>61.7</v>
      </c>
    </row>
    <row r="3996" spans="1:5" x14ac:dyDescent="0.2">
      <c r="A3996" t="s">
        <v>7261</v>
      </c>
      <c r="B3996" t="s">
        <v>2831</v>
      </c>
      <c r="C3996" t="s">
        <v>5926</v>
      </c>
      <c r="D3996" t="s">
        <v>2930</v>
      </c>
      <c r="E3996">
        <v>64.099999999999994</v>
      </c>
    </row>
    <row r="3997" spans="1:5" x14ac:dyDescent="0.2">
      <c r="A3997" t="s">
        <v>7262</v>
      </c>
      <c r="B3997" t="s">
        <v>2833</v>
      </c>
      <c r="C3997" t="s">
        <v>5926</v>
      </c>
      <c r="D3997" t="s">
        <v>2930</v>
      </c>
      <c r="E3997">
        <v>57.4</v>
      </c>
    </row>
    <row r="3998" spans="1:5" x14ac:dyDescent="0.2">
      <c r="A3998" t="s">
        <v>7263</v>
      </c>
      <c r="B3998" t="s">
        <v>2835</v>
      </c>
      <c r="C3998" t="s">
        <v>5926</v>
      </c>
      <c r="D3998" t="s">
        <v>2930</v>
      </c>
      <c r="E3998">
        <v>89.8</v>
      </c>
    </row>
    <row r="3999" spans="1:5" x14ac:dyDescent="0.2">
      <c r="A3999" t="s">
        <v>7264</v>
      </c>
      <c r="B3999" t="s">
        <v>2789</v>
      </c>
      <c r="C3999" t="s">
        <v>5926</v>
      </c>
      <c r="D3999" t="s">
        <v>2930</v>
      </c>
      <c r="E3999">
        <v>95.4</v>
      </c>
    </row>
    <row r="4000" spans="1:5" x14ac:dyDescent="0.2">
      <c r="A4000" t="s">
        <v>7265</v>
      </c>
      <c r="B4000" t="s">
        <v>2838</v>
      </c>
      <c r="C4000" t="s">
        <v>5926</v>
      </c>
      <c r="D4000" t="s">
        <v>2930</v>
      </c>
      <c r="E4000">
        <v>86</v>
      </c>
    </row>
    <row r="4001" spans="1:5" x14ac:dyDescent="0.2">
      <c r="A4001" t="s">
        <v>7266</v>
      </c>
      <c r="B4001" t="s">
        <v>2840</v>
      </c>
      <c r="C4001" t="s">
        <v>5926</v>
      </c>
      <c r="D4001" t="s">
        <v>2930</v>
      </c>
      <c r="E4001">
        <v>90.1</v>
      </c>
    </row>
    <row r="4002" spans="1:5" x14ac:dyDescent="0.2">
      <c r="A4002" t="s">
        <v>7267</v>
      </c>
      <c r="B4002" t="s">
        <v>2780</v>
      </c>
      <c r="C4002" t="s">
        <v>5947</v>
      </c>
      <c r="D4002" t="s">
        <v>2930</v>
      </c>
      <c r="E4002">
        <v>67</v>
      </c>
    </row>
    <row r="4003" spans="1:5" x14ac:dyDescent="0.2">
      <c r="A4003" t="s">
        <v>7268</v>
      </c>
      <c r="B4003" t="s">
        <v>2794</v>
      </c>
      <c r="C4003" t="s">
        <v>5947</v>
      </c>
      <c r="D4003" t="s">
        <v>2930</v>
      </c>
      <c r="E4003">
        <v>72.054582763337876</v>
      </c>
    </row>
    <row r="4004" spans="1:5" x14ac:dyDescent="0.2">
      <c r="A4004" t="s">
        <v>7269</v>
      </c>
      <c r="B4004" t="s">
        <v>2785</v>
      </c>
      <c r="C4004" t="s">
        <v>5947</v>
      </c>
      <c r="D4004" t="s">
        <v>2930</v>
      </c>
      <c r="E4004">
        <v>100</v>
      </c>
    </row>
    <row r="4005" spans="1:5" x14ac:dyDescent="0.2">
      <c r="A4005" t="s">
        <v>10381</v>
      </c>
      <c r="B4005" t="s">
        <v>2811</v>
      </c>
      <c r="C4005" t="s">
        <v>5947</v>
      </c>
      <c r="D4005" t="s">
        <v>2930</v>
      </c>
      <c r="E4005">
        <v>85.7</v>
      </c>
    </row>
    <row r="4006" spans="1:5" x14ac:dyDescent="0.2">
      <c r="A4006" t="s">
        <v>10382</v>
      </c>
      <c r="B4006" t="s">
        <v>2788</v>
      </c>
      <c r="C4006" t="s">
        <v>5947</v>
      </c>
      <c r="D4006" t="s">
        <v>2930</v>
      </c>
      <c r="E4006">
        <v>92</v>
      </c>
    </row>
    <row r="4007" spans="1:5" x14ac:dyDescent="0.2">
      <c r="A4007" t="s">
        <v>10383</v>
      </c>
      <c r="B4007" t="s">
        <v>2814</v>
      </c>
      <c r="C4007" t="s">
        <v>5947</v>
      </c>
      <c r="D4007" t="s">
        <v>2930</v>
      </c>
      <c r="E4007">
        <v>69.2</v>
      </c>
    </row>
    <row r="4008" spans="1:5" x14ac:dyDescent="0.2">
      <c r="A4008" t="s">
        <v>10384</v>
      </c>
      <c r="B4008" t="s">
        <v>2816</v>
      </c>
      <c r="C4008" t="s">
        <v>5947</v>
      </c>
      <c r="D4008" t="s">
        <v>2930</v>
      </c>
      <c r="E4008">
        <v>61.5</v>
      </c>
    </row>
    <row r="4009" spans="1:5" x14ac:dyDescent="0.2">
      <c r="A4009" t="s">
        <v>10385</v>
      </c>
      <c r="B4009" t="s">
        <v>2818</v>
      </c>
      <c r="C4009" t="s">
        <v>5947</v>
      </c>
      <c r="D4009" t="s">
        <v>2930</v>
      </c>
      <c r="E4009">
        <v>81.5</v>
      </c>
    </row>
    <row r="4010" spans="1:5" x14ac:dyDescent="0.2">
      <c r="A4010" t="s">
        <v>10386</v>
      </c>
      <c r="B4010" t="s">
        <v>2820</v>
      </c>
      <c r="C4010" t="s">
        <v>5947</v>
      </c>
      <c r="D4010" t="s">
        <v>2930</v>
      </c>
      <c r="E4010">
        <v>23.9</v>
      </c>
    </row>
    <row r="4011" spans="1:5" x14ac:dyDescent="0.2">
      <c r="A4011" t="s">
        <v>10387</v>
      </c>
      <c r="B4011" t="s">
        <v>2822</v>
      </c>
      <c r="C4011" t="s">
        <v>5947</v>
      </c>
      <c r="D4011" t="s">
        <v>2930</v>
      </c>
    </row>
    <row r="4012" spans="1:5" x14ac:dyDescent="0.2">
      <c r="A4012" t="s">
        <v>10388</v>
      </c>
      <c r="B4012" t="s">
        <v>2825</v>
      </c>
      <c r="C4012" t="s">
        <v>5947</v>
      </c>
      <c r="D4012" t="s">
        <v>2930</v>
      </c>
      <c r="E4012">
        <v>50</v>
      </c>
    </row>
    <row r="4013" spans="1:5" x14ac:dyDescent="0.2">
      <c r="A4013" t="s">
        <v>10389</v>
      </c>
      <c r="B4013" t="s">
        <v>2786</v>
      </c>
      <c r="C4013" t="s">
        <v>5947</v>
      </c>
      <c r="D4013" t="s">
        <v>2930</v>
      </c>
      <c r="E4013">
        <v>67.900000000000006</v>
      </c>
    </row>
    <row r="4014" spans="1:5" x14ac:dyDescent="0.2">
      <c r="A4014" t="s">
        <v>10390</v>
      </c>
      <c r="B4014" t="s">
        <v>2787</v>
      </c>
      <c r="C4014" t="s">
        <v>5947</v>
      </c>
      <c r="D4014" t="s">
        <v>2930</v>
      </c>
      <c r="E4014">
        <v>96.6</v>
      </c>
    </row>
    <row r="4015" spans="1:5" x14ac:dyDescent="0.2">
      <c r="A4015" t="s">
        <v>10391</v>
      </c>
      <c r="B4015" t="s">
        <v>2829</v>
      </c>
      <c r="C4015" t="s">
        <v>5947</v>
      </c>
      <c r="D4015" t="s">
        <v>2930</v>
      </c>
      <c r="E4015">
        <v>41.7</v>
      </c>
    </row>
    <row r="4016" spans="1:5" x14ac:dyDescent="0.2">
      <c r="A4016" t="s">
        <v>10392</v>
      </c>
      <c r="B4016" t="s">
        <v>2831</v>
      </c>
      <c r="C4016" t="s">
        <v>5947</v>
      </c>
      <c r="D4016" t="s">
        <v>2930</v>
      </c>
      <c r="E4016">
        <v>52.2</v>
      </c>
    </row>
    <row r="4017" spans="1:5" x14ac:dyDescent="0.2">
      <c r="A4017" t="s">
        <v>10393</v>
      </c>
      <c r="B4017" t="s">
        <v>2833</v>
      </c>
      <c r="C4017" t="s">
        <v>5947</v>
      </c>
      <c r="D4017" t="s">
        <v>2930</v>
      </c>
      <c r="E4017">
        <v>58.3</v>
      </c>
    </row>
    <row r="4018" spans="1:5" x14ac:dyDescent="0.2">
      <c r="A4018" t="s">
        <v>10394</v>
      </c>
      <c r="B4018" t="s">
        <v>2835</v>
      </c>
      <c r="C4018" t="s">
        <v>5947</v>
      </c>
      <c r="D4018" t="s">
        <v>2930</v>
      </c>
      <c r="E4018">
        <v>73.7</v>
      </c>
    </row>
    <row r="4019" spans="1:5" x14ac:dyDescent="0.2">
      <c r="A4019" t="s">
        <v>10395</v>
      </c>
      <c r="B4019" t="s">
        <v>2789</v>
      </c>
      <c r="C4019" t="s">
        <v>5947</v>
      </c>
      <c r="D4019" t="s">
        <v>2930</v>
      </c>
      <c r="E4019">
        <v>88.9</v>
      </c>
    </row>
    <row r="4020" spans="1:5" x14ac:dyDescent="0.2">
      <c r="A4020" t="s">
        <v>10396</v>
      </c>
      <c r="B4020" t="s">
        <v>2838</v>
      </c>
      <c r="C4020" t="s">
        <v>5947</v>
      </c>
      <c r="D4020" t="s">
        <v>2930</v>
      </c>
      <c r="E4020">
        <v>89.5</v>
      </c>
    </row>
    <row r="4021" spans="1:5" x14ac:dyDescent="0.2">
      <c r="A4021" t="s">
        <v>10397</v>
      </c>
      <c r="B4021" t="s">
        <v>2840</v>
      </c>
      <c r="C4021" t="s">
        <v>5947</v>
      </c>
      <c r="D4021" t="s">
        <v>2930</v>
      </c>
      <c r="E4021">
        <v>81.3</v>
      </c>
    </row>
    <row r="4022" spans="1:5" x14ac:dyDescent="0.2">
      <c r="A4022" t="s">
        <v>10398</v>
      </c>
      <c r="B4022" t="s">
        <v>2780</v>
      </c>
      <c r="C4022" t="s">
        <v>5968</v>
      </c>
      <c r="D4022" t="s">
        <v>2930</v>
      </c>
      <c r="E4022">
        <v>83</v>
      </c>
    </row>
    <row r="4023" spans="1:5" x14ac:dyDescent="0.2">
      <c r="A4023" t="s">
        <v>10399</v>
      </c>
      <c r="B4023" t="s">
        <v>2794</v>
      </c>
      <c r="C4023" t="s">
        <v>5968</v>
      </c>
      <c r="D4023" t="s">
        <v>2930</v>
      </c>
      <c r="E4023">
        <v>81.188684582743988</v>
      </c>
    </row>
    <row r="4024" spans="1:5" x14ac:dyDescent="0.2">
      <c r="A4024" t="s">
        <v>10400</v>
      </c>
      <c r="B4024" t="s">
        <v>2785</v>
      </c>
      <c r="C4024" t="s">
        <v>5968</v>
      </c>
      <c r="D4024" t="s">
        <v>2930</v>
      </c>
      <c r="E4024">
        <v>92.9</v>
      </c>
    </row>
    <row r="4025" spans="1:5" x14ac:dyDescent="0.2">
      <c r="A4025" t="s">
        <v>10401</v>
      </c>
      <c r="B4025" t="s">
        <v>2811</v>
      </c>
      <c r="C4025" t="s">
        <v>5968</v>
      </c>
      <c r="D4025" t="s">
        <v>2930</v>
      </c>
      <c r="E4025">
        <v>73.3</v>
      </c>
    </row>
    <row r="4026" spans="1:5" x14ac:dyDescent="0.2">
      <c r="A4026" t="s">
        <v>10402</v>
      </c>
      <c r="B4026" t="s">
        <v>2788</v>
      </c>
      <c r="C4026" t="s">
        <v>5968</v>
      </c>
      <c r="D4026" t="s">
        <v>2930</v>
      </c>
      <c r="E4026">
        <v>87.9</v>
      </c>
    </row>
    <row r="4027" spans="1:5" x14ac:dyDescent="0.2">
      <c r="A4027" t="s">
        <v>10403</v>
      </c>
      <c r="B4027" t="s">
        <v>2814</v>
      </c>
      <c r="C4027" t="s">
        <v>5968</v>
      </c>
      <c r="D4027" t="s">
        <v>2930</v>
      </c>
      <c r="E4027">
        <v>64.7</v>
      </c>
    </row>
    <row r="4028" spans="1:5" x14ac:dyDescent="0.2">
      <c r="A4028" t="s">
        <v>10404</v>
      </c>
      <c r="B4028" t="s">
        <v>2816</v>
      </c>
      <c r="C4028" t="s">
        <v>5968</v>
      </c>
      <c r="D4028" t="s">
        <v>2930</v>
      </c>
      <c r="E4028">
        <v>62.8</v>
      </c>
    </row>
    <row r="4029" spans="1:5" x14ac:dyDescent="0.2">
      <c r="A4029" t="s">
        <v>7285</v>
      </c>
      <c r="B4029" t="s">
        <v>2818</v>
      </c>
      <c r="C4029" t="s">
        <v>5968</v>
      </c>
      <c r="D4029" t="s">
        <v>2930</v>
      </c>
      <c r="E4029">
        <v>100</v>
      </c>
    </row>
    <row r="4030" spans="1:5" x14ac:dyDescent="0.2">
      <c r="A4030" t="s">
        <v>7286</v>
      </c>
      <c r="B4030" t="s">
        <v>2820</v>
      </c>
      <c r="C4030" t="s">
        <v>5968</v>
      </c>
      <c r="D4030" t="s">
        <v>2930</v>
      </c>
      <c r="E4030">
        <v>75</v>
      </c>
    </row>
    <row r="4031" spans="1:5" x14ac:dyDescent="0.2">
      <c r="A4031" t="s">
        <v>7287</v>
      </c>
      <c r="B4031" t="s">
        <v>2822</v>
      </c>
      <c r="C4031" t="s">
        <v>5968</v>
      </c>
      <c r="D4031" t="s">
        <v>2930</v>
      </c>
    </row>
    <row r="4032" spans="1:5" x14ac:dyDescent="0.2">
      <c r="A4032" t="s">
        <v>7288</v>
      </c>
      <c r="B4032" t="s">
        <v>2825</v>
      </c>
      <c r="C4032" t="s">
        <v>5968</v>
      </c>
      <c r="D4032" t="s">
        <v>2930</v>
      </c>
      <c r="E4032">
        <v>73.2</v>
      </c>
    </row>
    <row r="4033" spans="1:5" x14ac:dyDescent="0.2">
      <c r="A4033" t="s">
        <v>7289</v>
      </c>
      <c r="B4033" t="s">
        <v>2786</v>
      </c>
      <c r="C4033" t="s">
        <v>5968</v>
      </c>
      <c r="D4033" t="s">
        <v>2930</v>
      </c>
      <c r="E4033">
        <v>83.3</v>
      </c>
    </row>
    <row r="4034" spans="1:5" x14ac:dyDescent="0.2">
      <c r="A4034" t="s">
        <v>7290</v>
      </c>
      <c r="B4034" t="s">
        <v>2787</v>
      </c>
      <c r="C4034" t="s">
        <v>5968</v>
      </c>
      <c r="D4034" t="s">
        <v>2930</v>
      </c>
      <c r="E4034">
        <v>93.3</v>
      </c>
    </row>
    <row r="4035" spans="1:5" x14ac:dyDescent="0.2">
      <c r="A4035" t="s">
        <v>7291</v>
      </c>
      <c r="B4035" t="s">
        <v>2829</v>
      </c>
      <c r="C4035" t="s">
        <v>5968</v>
      </c>
      <c r="D4035" t="s">
        <v>2930</v>
      </c>
      <c r="E4035">
        <v>50</v>
      </c>
    </row>
    <row r="4036" spans="1:5" x14ac:dyDescent="0.2">
      <c r="A4036" t="s">
        <v>7292</v>
      </c>
      <c r="B4036" t="s">
        <v>2831</v>
      </c>
      <c r="C4036" t="s">
        <v>5968</v>
      </c>
      <c r="D4036" t="s">
        <v>2930</v>
      </c>
      <c r="E4036">
        <v>48.5</v>
      </c>
    </row>
    <row r="4037" spans="1:5" x14ac:dyDescent="0.2">
      <c r="A4037" t="s">
        <v>7293</v>
      </c>
      <c r="B4037" t="s">
        <v>2833</v>
      </c>
      <c r="C4037" t="s">
        <v>5968</v>
      </c>
      <c r="D4037" t="s">
        <v>2930</v>
      </c>
      <c r="E4037">
        <v>15.4</v>
      </c>
    </row>
    <row r="4038" spans="1:5" x14ac:dyDescent="0.2">
      <c r="A4038" t="s">
        <v>7294</v>
      </c>
      <c r="B4038" t="s">
        <v>2835</v>
      </c>
      <c r="C4038" t="s">
        <v>5968</v>
      </c>
      <c r="D4038" t="s">
        <v>2930</v>
      </c>
      <c r="E4038">
        <v>100</v>
      </c>
    </row>
    <row r="4039" spans="1:5" x14ac:dyDescent="0.2">
      <c r="A4039" t="s">
        <v>7295</v>
      </c>
      <c r="B4039" t="s">
        <v>2789</v>
      </c>
      <c r="C4039" t="s">
        <v>5968</v>
      </c>
      <c r="D4039" t="s">
        <v>2930</v>
      </c>
      <c r="E4039">
        <v>100</v>
      </c>
    </row>
    <row r="4040" spans="1:5" x14ac:dyDescent="0.2">
      <c r="A4040" t="s">
        <v>7296</v>
      </c>
      <c r="B4040" t="s">
        <v>2838</v>
      </c>
      <c r="C4040" t="s">
        <v>5968</v>
      </c>
      <c r="D4040" t="s">
        <v>2930</v>
      </c>
      <c r="E4040">
        <v>81.099999999999994</v>
      </c>
    </row>
    <row r="4041" spans="1:5" x14ac:dyDescent="0.2">
      <c r="A4041" t="s">
        <v>7297</v>
      </c>
      <c r="B4041" t="s">
        <v>2840</v>
      </c>
      <c r="C4041" t="s">
        <v>5968</v>
      </c>
      <c r="D4041" t="s">
        <v>2930</v>
      </c>
      <c r="E4041">
        <v>96.4</v>
      </c>
    </row>
    <row r="4042" spans="1:5" x14ac:dyDescent="0.2">
      <c r="A4042" t="s">
        <v>7298</v>
      </c>
      <c r="B4042" t="s">
        <v>2780</v>
      </c>
      <c r="C4042" t="s">
        <v>5989</v>
      </c>
      <c r="D4042" t="s">
        <v>2930</v>
      </c>
      <c r="E4042">
        <v>84</v>
      </c>
    </row>
    <row r="4043" spans="1:5" x14ac:dyDescent="0.2">
      <c r="A4043" t="s">
        <v>7299</v>
      </c>
      <c r="B4043" t="s">
        <v>2794</v>
      </c>
      <c r="C4043" t="s">
        <v>5989</v>
      </c>
      <c r="D4043" t="s">
        <v>2930</v>
      </c>
      <c r="E4043">
        <v>93.219306930693051</v>
      </c>
    </row>
    <row r="4044" spans="1:5" x14ac:dyDescent="0.2">
      <c r="A4044" t="s">
        <v>7300</v>
      </c>
      <c r="B4044" t="s">
        <v>2785</v>
      </c>
      <c r="C4044" t="s">
        <v>5989</v>
      </c>
      <c r="D4044" t="s">
        <v>2930</v>
      </c>
      <c r="E4044">
        <v>97.8</v>
      </c>
    </row>
    <row r="4045" spans="1:5" x14ac:dyDescent="0.2">
      <c r="A4045" t="s">
        <v>7301</v>
      </c>
      <c r="B4045" t="s">
        <v>2811</v>
      </c>
      <c r="C4045" t="s">
        <v>5989</v>
      </c>
      <c r="D4045" t="s">
        <v>2930</v>
      </c>
      <c r="E4045">
        <v>16.7</v>
      </c>
    </row>
    <row r="4046" spans="1:5" x14ac:dyDescent="0.2">
      <c r="A4046" t="s">
        <v>7302</v>
      </c>
      <c r="B4046" t="s">
        <v>2788</v>
      </c>
      <c r="C4046" t="s">
        <v>5989</v>
      </c>
      <c r="D4046" t="s">
        <v>2930</v>
      </c>
      <c r="E4046">
        <v>92.2</v>
      </c>
    </row>
    <row r="4047" spans="1:5" x14ac:dyDescent="0.2">
      <c r="A4047" t="s">
        <v>7303</v>
      </c>
      <c r="B4047" t="s">
        <v>2814</v>
      </c>
      <c r="C4047" t="s">
        <v>5989</v>
      </c>
      <c r="D4047" t="s">
        <v>2930</v>
      </c>
      <c r="E4047">
        <v>70.599999999999994</v>
      </c>
    </row>
    <row r="4048" spans="1:5" x14ac:dyDescent="0.2">
      <c r="A4048" t="s">
        <v>7304</v>
      </c>
      <c r="B4048" t="s">
        <v>2816</v>
      </c>
      <c r="C4048" t="s">
        <v>5989</v>
      </c>
      <c r="D4048" t="s">
        <v>2930</v>
      </c>
      <c r="E4048">
        <v>78.900000000000006</v>
      </c>
    </row>
    <row r="4049" spans="1:5" x14ac:dyDescent="0.2">
      <c r="A4049" t="s">
        <v>7305</v>
      </c>
      <c r="B4049" t="s">
        <v>2818</v>
      </c>
      <c r="C4049" t="s">
        <v>5989</v>
      </c>
      <c r="D4049" t="s">
        <v>2930</v>
      </c>
      <c r="E4049">
        <v>98.7</v>
      </c>
    </row>
    <row r="4050" spans="1:5" x14ac:dyDescent="0.2">
      <c r="A4050" t="s">
        <v>7306</v>
      </c>
      <c r="B4050" t="s">
        <v>2820</v>
      </c>
      <c r="C4050" t="s">
        <v>5989</v>
      </c>
      <c r="D4050" t="s">
        <v>2930</v>
      </c>
      <c r="E4050">
        <v>92.6</v>
      </c>
    </row>
    <row r="4051" spans="1:5" x14ac:dyDescent="0.2">
      <c r="A4051" t="s">
        <v>7307</v>
      </c>
      <c r="B4051" t="s">
        <v>2822</v>
      </c>
      <c r="C4051" t="s">
        <v>5989</v>
      </c>
      <c r="D4051" t="s">
        <v>2930</v>
      </c>
    </row>
    <row r="4052" spans="1:5" x14ac:dyDescent="0.2">
      <c r="A4052" t="s">
        <v>7308</v>
      </c>
      <c r="B4052" t="s">
        <v>2825</v>
      </c>
      <c r="C4052" t="s">
        <v>5989</v>
      </c>
      <c r="D4052" t="s">
        <v>2930</v>
      </c>
      <c r="E4052">
        <v>95</v>
      </c>
    </row>
    <row r="4053" spans="1:5" x14ac:dyDescent="0.2">
      <c r="A4053" t="s">
        <v>7309</v>
      </c>
      <c r="B4053" t="s">
        <v>2786</v>
      </c>
      <c r="C4053" t="s">
        <v>5989</v>
      </c>
      <c r="D4053" t="s">
        <v>2930</v>
      </c>
      <c r="E4053">
        <v>89.5</v>
      </c>
    </row>
    <row r="4054" spans="1:5" x14ac:dyDescent="0.2">
      <c r="A4054" t="s">
        <v>7310</v>
      </c>
      <c r="B4054" t="s">
        <v>2787</v>
      </c>
      <c r="C4054" t="s">
        <v>5989</v>
      </c>
      <c r="D4054" t="s">
        <v>2930</v>
      </c>
      <c r="E4054">
        <v>94.6</v>
      </c>
    </row>
    <row r="4055" spans="1:5" x14ac:dyDescent="0.2">
      <c r="A4055" t="s">
        <v>7311</v>
      </c>
      <c r="B4055" t="s">
        <v>2829</v>
      </c>
      <c r="C4055" t="s">
        <v>5989</v>
      </c>
      <c r="D4055" t="s">
        <v>2930</v>
      </c>
      <c r="E4055">
        <v>93.3</v>
      </c>
    </row>
    <row r="4056" spans="1:5" x14ac:dyDescent="0.2">
      <c r="A4056" t="s">
        <v>7312</v>
      </c>
      <c r="B4056" t="s">
        <v>2831</v>
      </c>
      <c r="C4056" t="s">
        <v>5989</v>
      </c>
      <c r="D4056" t="s">
        <v>2930</v>
      </c>
      <c r="E4056">
        <v>91.5</v>
      </c>
    </row>
    <row r="4057" spans="1:5" x14ac:dyDescent="0.2">
      <c r="A4057" t="s">
        <v>7313</v>
      </c>
      <c r="B4057" t="s">
        <v>2833</v>
      </c>
      <c r="C4057" t="s">
        <v>5989</v>
      </c>
      <c r="D4057" t="s">
        <v>2930</v>
      </c>
      <c r="E4057">
        <v>98.3</v>
      </c>
    </row>
    <row r="4058" spans="1:5" x14ac:dyDescent="0.2">
      <c r="A4058" t="s">
        <v>4196</v>
      </c>
      <c r="B4058" t="s">
        <v>2835</v>
      </c>
      <c r="C4058" t="s">
        <v>5989</v>
      </c>
      <c r="D4058" t="s">
        <v>2930</v>
      </c>
      <c r="E4058">
        <v>95.7</v>
      </c>
    </row>
    <row r="4059" spans="1:5" x14ac:dyDescent="0.2">
      <c r="A4059" t="s">
        <v>4197</v>
      </c>
      <c r="B4059" t="s">
        <v>2789</v>
      </c>
      <c r="C4059" t="s">
        <v>5989</v>
      </c>
      <c r="D4059" t="s">
        <v>2930</v>
      </c>
      <c r="E4059">
        <v>97.3</v>
      </c>
    </row>
    <row r="4060" spans="1:5" x14ac:dyDescent="0.2">
      <c r="A4060" t="s">
        <v>4198</v>
      </c>
      <c r="B4060" t="s">
        <v>2838</v>
      </c>
      <c r="C4060" t="s">
        <v>5989</v>
      </c>
      <c r="D4060" t="s">
        <v>2930</v>
      </c>
      <c r="E4060">
        <v>87.5</v>
      </c>
    </row>
    <row r="4061" spans="1:5" x14ac:dyDescent="0.2">
      <c r="A4061" t="s">
        <v>4199</v>
      </c>
      <c r="B4061" t="s">
        <v>2840</v>
      </c>
      <c r="C4061" t="s">
        <v>5989</v>
      </c>
      <c r="D4061" t="s">
        <v>2930</v>
      </c>
      <c r="E4061">
        <v>92.6</v>
      </c>
    </row>
    <row r="4062" spans="1:5" x14ac:dyDescent="0.2">
      <c r="A4062" t="s">
        <v>4200</v>
      </c>
      <c r="B4062" t="s">
        <v>2780</v>
      </c>
      <c r="C4062" t="s">
        <v>6010</v>
      </c>
      <c r="D4062" t="s">
        <v>2930</v>
      </c>
      <c r="E4062">
        <v>70.575000000000003</v>
      </c>
    </row>
    <row r="4063" spans="1:5" x14ac:dyDescent="0.2">
      <c r="A4063" t="s">
        <v>4201</v>
      </c>
      <c r="B4063" t="s">
        <v>2794</v>
      </c>
      <c r="C4063" t="s">
        <v>6010</v>
      </c>
      <c r="D4063" t="s">
        <v>2930</v>
      </c>
      <c r="E4063">
        <v>72.09576710435384</v>
      </c>
    </row>
    <row r="4064" spans="1:5" x14ac:dyDescent="0.2">
      <c r="A4064" t="s">
        <v>4202</v>
      </c>
      <c r="B4064" t="s">
        <v>2785</v>
      </c>
      <c r="C4064" t="s">
        <v>6010</v>
      </c>
      <c r="D4064" t="s">
        <v>2930</v>
      </c>
      <c r="E4064">
        <v>99</v>
      </c>
    </row>
    <row r="4065" spans="1:5" x14ac:dyDescent="0.2">
      <c r="A4065" t="s">
        <v>4203</v>
      </c>
      <c r="B4065" t="s">
        <v>2811</v>
      </c>
      <c r="C4065" t="s">
        <v>6010</v>
      </c>
      <c r="D4065" t="s">
        <v>2930</v>
      </c>
      <c r="E4065">
        <v>89.8</v>
      </c>
    </row>
    <row r="4066" spans="1:5" x14ac:dyDescent="0.2">
      <c r="A4066" t="s">
        <v>4204</v>
      </c>
      <c r="B4066" t="s">
        <v>2788</v>
      </c>
      <c r="C4066" t="s">
        <v>6010</v>
      </c>
      <c r="D4066" t="s">
        <v>2930</v>
      </c>
      <c r="E4066">
        <v>79.5</v>
      </c>
    </row>
    <row r="4067" spans="1:5" x14ac:dyDescent="0.2">
      <c r="A4067" t="s">
        <v>4205</v>
      </c>
      <c r="B4067" t="s">
        <v>2814</v>
      </c>
      <c r="C4067" t="s">
        <v>6010</v>
      </c>
      <c r="D4067" t="s">
        <v>2930</v>
      </c>
      <c r="E4067">
        <v>83.1</v>
      </c>
    </row>
    <row r="4068" spans="1:5" x14ac:dyDescent="0.2">
      <c r="A4068" t="s">
        <v>4206</v>
      </c>
      <c r="B4068" t="s">
        <v>2816</v>
      </c>
      <c r="C4068" t="s">
        <v>6010</v>
      </c>
      <c r="D4068" t="s">
        <v>2930</v>
      </c>
      <c r="E4068">
        <v>54.5</v>
      </c>
    </row>
    <row r="4069" spans="1:5" x14ac:dyDescent="0.2">
      <c r="A4069" t="s">
        <v>4207</v>
      </c>
      <c r="B4069" t="s">
        <v>2818</v>
      </c>
      <c r="C4069" t="s">
        <v>6010</v>
      </c>
      <c r="D4069" t="s">
        <v>2930</v>
      </c>
      <c r="E4069">
        <v>77.5</v>
      </c>
    </row>
    <row r="4070" spans="1:5" x14ac:dyDescent="0.2">
      <c r="A4070" t="s">
        <v>4208</v>
      </c>
      <c r="B4070" t="s">
        <v>2820</v>
      </c>
      <c r="C4070" t="s">
        <v>6010</v>
      </c>
      <c r="D4070" t="s">
        <v>2930</v>
      </c>
      <c r="E4070">
        <v>72.8</v>
      </c>
    </row>
    <row r="4071" spans="1:5" x14ac:dyDescent="0.2">
      <c r="A4071" t="s">
        <v>4209</v>
      </c>
      <c r="B4071" t="s">
        <v>2822</v>
      </c>
      <c r="C4071" t="s">
        <v>6010</v>
      </c>
      <c r="D4071" t="s">
        <v>2930</v>
      </c>
    </row>
    <row r="4072" spans="1:5" x14ac:dyDescent="0.2">
      <c r="A4072" t="s">
        <v>4210</v>
      </c>
      <c r="B4072" t="s">
        <v>2825</v>
      </c>
      <c r="C4072" t="s">
        <v>6010</v>
      </c>
      <c r="D4072" t="s">
        <v>2930</v>
      </c>
      <c r="E4072">
        <v>78.5</v>
      </c>
    </row>
    <row r="4073" spans="1:5" x14ac:dyDescent="0.2">
      <c r="A4073" t="s">
        <v>4211</v>
      </c>
      <c r="B4073" t="s">
        <v>2786</v>
      </c>
      <c r="C4073" t="s">
        <v>6010</v>
      </c>
      <c r="D4073" t="s">
        <v>2930</v>
      </c>
      <c r="E4073">
        <v>76</v>
      </c>
    </row>
    <row r="4074" spans="1:5" x14ac:dyDescent="0.2">
      <c r="A4074" t="s">
        <v>4212</v>
      </c>
      <c r="B4074" t="s">
        <v>2787</v>
      </c>
      <c r="C4074" t="s">
        <v>6010</v>
      </c>
      <c r="D4074" t="s">
        <v>2930</v>
      </c>
      <c r="E4074">
        <v>91.8</v>
      </c>
    </row>
    <row r="4075" spans="1:5" x14ac:dyDescent="0.2">
      <c r="A4075" t="s">
        <v>4213</v>
      </c>
      <c r="B4075" t="s">
        <v>2829</v>
      </c>
      <c r="C4075" t="s">
        <v>6010</v>
      </c>
      <c r="D4075" t="s">
        <v>2930</v>
      </c>
      <c r="E4075">
        <v>87.6</v>
      </c>
    </row>
    <row r="4076" spans="1:5" x14ac:dyDescent="0.2">
      <c r="A4076" t="s">
        <v>4214</v>
      </c>
      <c r="B4076" t="s">
        <v>2831</v>
      </c>
      <c r="C4076" t="s">
        <v>6010</v>
      </c>
      <c r="D4076" t="s">
        <v>2930</v>
      </c>
      <c r="E4076">
        <v>79</v>
      </c>
    </row>
    <row r="4077" spans="1:5" x14ac:dyDescent="0.2">
      <c r="A4077" t="s">
        <v>4215</v>
      </c>
      <c r="B4077" t="s">
        <v>2833</v>
      </c>
      <c r="C4077" t="s">
        <v>6010</v>
      </c>
      <c r="D4077" t="s">
        <v>2930</v>
      </c>
      <c r="E4077">
        <v>95.7</v>
      </c>
    </row>
    <row r="4078" spans="1:5" x14ac:dyDescent="0.2">
      <c r="A4078" t="s">
        <v>4216</v>
      </c>
      <c r="B4078" t="s">
        <v>2835</v>
      </c>
      <c r="C4078" t="s">
        <v>6010</v>
      </c>
      <c r="D4078" t="s">
        <v>2930</v>
      </c>
      <c r="E4078">
        <v>91.4</v>
      </c>
    </row>
    <row r="4079" spans="1:5" x14ac:dyDescent="0.2">
      <c r="A4079" t="s">
        <v>4217</v>
      </c>
      <c r="B4079" t="s">
        <v>2789</v>
      </c>
      <c r="C4079" t="s">
        <v>6010</v>
      </c>
      <c r="D4079" t="s">
        <v>2930</v>
      </c>
      <c r="E4079">
        <v>74.7</v>
      </c>
    </row>
    <row r="4080" spans="1:5" x14ac:dyDescent="0.2">
      <c r="A4080" t="s">
        <v>4218</v>
      </c>
      <c r="B4080" t="s">
        <v>2838</v>
      </c>
      <c r="C4080" t="s">
        <v>6010</v>
      </c>
      <c r="D4080" t="s">
        <v>2930</v>
      </c>
      <c r="E4080">
        <v>70.3</v>
      </c>
    </row>
    <row r="4081" spans="1:5" x14ac:dyDescent="0.2">
      <c r="A4081" t="s">
        <v>4219</v>
      </c>
      <c r="B4081" t="s">
        <v>2840</v>
      </c>
      <c r="C4081" t="s">
        <v>6010</v>
      </c>
      <c r="D4081" t="s">
        <v>2930</v>
      </c>
      <c r="E4081">
        <v>72.900000000000006</v>
      </c>
    </row>
    <row r="4082" spans="1:5" x14ac:dyDescent="0.2">
      <c r="A4082" t="s">
        <v>4220</v>
      </c>
      <c r="B4082" t="s">
        <v>2780</v>
      </c>
      <c r="C4082" t="s">
        <v>2776</v>
      </c>
      <c r="D4082" t="s">
        <v>2930</v>
      </c>
      <c r="E4082">
        <v>79.099999999999994</v>
      </c>
    </row>
    <row r="4083" spans="1:5" x14ac:dyDescent="0.2">
      <c r="A4083" t="s">
        <v>4221</v>
      </c>
      <c r="B4083" t="s">
        <v>2794</v>
      </c>
      <c r="C4083" t="s">
        <v>2776</v>
      </c>
      <c r="D4083" t="s">
        <v>2930</v>
      </c>
      <c r="E4083">
        <v>85.467449896337243</v>
      </c>
    </row>
    <row r="4084" spans="1:5" x14ac:dyDescent="0.2">
      <c r="A4084" t="s">
        <v>4222</v>
      </c>
      <c r="B4084" t="s">
        <v>2785</v>
      </c>
      <c r="C4084" t="s">
        <v>2776</v>
      </c>
      <c r="D4084" t="s">
        <v>2930</v>
      </c>
      <c r="E4084">
        <v>97.2</v>
      </c>
    </row>
    <row r="4085" spans="1:5" x14ac:dyDescent="0.2">
      <c r="A4085" t="s">
        <v>4223</v>
      </c>
      <c r="B4085" t="s">
        <v>2811</v>
      </c>
      <c r="C4085" t="s">
        <v>2776</v>
      </c>
      <c r="D4085" t="s">
        <v>2930</v>
      </c>
      <c r="E4085" t="s">
        <v>2823</v>
      </c>
    </row>
    <row r="4086" spans="1:5" x14ac:dyDescent="0.2">
      <c r="A4086" t="s">
        <v>4224</v>
      </c>
      <c r="B4086" t="s">
        <v>2788</v>
      </c>
      <c r="C4086" t="s">
        <v>2776</v>
      </c>
      <c r="D4086" t="s">
        <v>2930</v>
      </c>
      <c r="E4086">
        <v>100</v>
      </c>
    </row>
    <row r="4087" spans="1:5" x14ac:dyDescent="0.2">
      <c r="A4087" t="s">
        <v>4225</v>
      </c>
      <c r="B4087" t="s">
        <v>2814</v>
      </c>
      <c r="C4087" t="s">
        <v>2776</v>
      </c>
      <c r="D4087" t="s">
        <v>2930</v>
      </c>
      <c r="E4087">
        <v>100</v>
      </c>
    </row>
    <row r="4088" spans="1:5" x14ac:dyDescent="0.2">
      <c r="A4088" t="s">
        <v>4226</v>
      </c>
      <c r="B4088" t="s">
        <v>2816</v>
      </c>
      <c r="C4088" t="s">
        <v>2776</v>
      </c>
      <c r="D4088" t="s">
        <v>2930</v>
      </c>
      <c r="E4088">
        <v>100</v>
      </c>
    </row>
    <row r="4089" spans="1:5" x14ac:dyDescent="0.2">
      <c r="A4089" t="s">
        <v>4227</v>
      </c>
      <c r="B4089" t="s">
        <v>2818</v>
      </c>
      <c r="C4089" t="s">
        <v>2776</v>
      </c>
      <c r="D4089" t="s">
        <v>2930</v>
      </c>
      <c r="E4089">
        <v>41</v>
      </c>
    </row>
    <row r="4090" spans="1:5" x14ac:dyDescent="0.2">
      <c r="A4090" t="s">
        <v>4228</v>
      </c>
      <c r="B4090" t="s">
        <v>2820</v>
      </c>
      <c r="C4090" t="s">
        <v>2776</v>
      </c>
      <c r="D4090" t="s">
        <v>2930</v>
      </c>
      <c r="E4090">
        <v>66.7</v>
      </c>
    </row>
    <row r="4091" spans="1:5" x14ac:dyDescent="0.2">
      <c r="A4091" t="s">
        <v>4229</v>
      </c>
      <c r="B4091" t="s">
        <v>2822</v>
      </c>
      <c r="C4091" t="s">
        <v>2776</v>
      </c>
      <c r="D4091" t="s">
        <v>2930</v>
      </c>
    </row>
    <row r="4092" spans="1:5" x14ac:dyDescent="0.2">
      <c r="A4092" t="s">
        <v>4230</v>
      </c>
      <c r="B4092" t="s">
        <v>2825</v>
      </c>
      <c r="C4092" t="s">
        <v>2776</v>
      </c>
      <c r="D4092" t="s">
        <v>2930</v>
      </c>
      <c r="E4092">
        <v>100</v>
      </c>
    </row>
    <row r="4093" spans="1:5" x14ac:dyDescent="0.2">
      <c r="A4093" t="s">
        <v>4231</v>
      </c>
      <c r="B4093" t="s">
        <v>2786</v>
      </c>
      <c r="C4093" t="s">
        <v>2776</v>
      </c>
      <c r="D4093" t="s">
        <v>2930</v>
      </c>
      <c r="E4093">
        <v>62.5</v>
      </c>
    </row>
    <row r="4094" spans="1:5" x14ac:dyDescent="0.2">
      <c r="A4094" t="s">
        <v>4232</v>
      </c>
      <c r="B4094" t="s">
        <v>2787</v>
      </c>
      <c r="C4094" t="s">
        <v>2776</v>
      </c>
      <c r="D4094" t="s">
        <v>2930</v>
      </c>
      <c r="E4094">
        <v>100</v>
      </c>
    </row>
    <row r="4095" spans="1:5" x14ac:dyDescent="0.2">
      <c r="A4095" t="s">
        <v>4233</v>
      </c>
      <c r="B4095" t="s">
        <v>2829</v>
      </c>
      <c r="C4095" t="s">
        <v>2776</v>
      </c>
      <c r="D4095" t="s">
        <v>2930</v>
      </c>
      <c r="E4095">
        <v>90.6</v>
      </c>
    </row>
    <row r="4096" spans="1:5" x14ac:dyDescent="0.2">
      <c r="A4096" t="s">
        <v>4234</v>
      </c>
      <c r="B4096" t="s">
        <v>2831</v>
      </c>
      <c r="C4096" t="s">
        <v>2776</v>
      </c>
      <c r="D4096" t="s">
        <v>2930</v>
      </c>
      <c r="E4096">
        <v>80</v>
      </c>
    </row>
    <row r="4097" spans="1:5" x14ac:dyDescent="0.2">
      <c r="A4097" t="s">
        <v>4235</v>
      </c>
      <c r="B4097" t="s">
        <v>2833</v>
      </c>
      <c r="C4097" t="s">
        <v>2776</v>
      </c>
      <c r="D4097" t="s">
        <v>2930</v>
      </c>
      <c r="E4097">
        <v>87.5</v>
      </c>
    </row>
    <row r="4098" spans="1:5" x14ac:dyDescent="0.2">
      <c r="A4098" t="s">
        <v>4236</v>
      </c>
      <c r="B4098" t="s">
        <v>2835</v>
      </c>
      <c r="C4098" t="s">
        <v>2776</v>
      </c>
      <c r="D4098" t="s">
        <v>2930</v>
      </c>
      <c r="E4098">
        <v>88.9</v>
      </c>
    </row>
    <row r="4099" spans="1:5" x14ac:dyDescent="0.2">
      <c r="A4099" t="s">
        <v>4237</v>
      </c>
      <c r="B4099" t="s">
        <v>2789</v>
      </c>
      <c r="C4099" t="s">
        <v>2776</v>
      </c>
      <c r="D4099" t="s">
        <v>2930</v>
      </c>
      <c r="E4099">
        <v>100</v>
      </c>
    </row>
    <row r="4100" spans="1:5" x14ac:dyDescent="0.2">
      <c r="A4100" t="s">
        <v>4238</v>
      </c>
      <c r="B4100" t="s">
        <v>2838</v>
      </c>
      <c r="C4100" t="s">
        <v>2776</v>
      </c>
      <c r="D4100" t="s">
        <v>2930</v>
      </c>
      <c r="E4100">
        <v>95.5</v>
      </c>
    </row>
    <row r="4101" spans="1:5" x14ac:dyDescent="0.2">
      <c r="A4101" t="s">
        <v>4239</v>
      </c>
      <c r="B4101" t="s">
        <v>2840</v>
      </c>
      <c r="C4101" t="s">
        <v>2776</v>
      </c>
      <c r="D4101" t="s">
        <v>2930</v>
      </c>
      <c r="E4101">
        <v>98.2</v>
      </c>
    </row>
    <row r="4102" spans="1:5" x14ac:dyDescent="0.2">
      <c r="A4102" t="s">
        <v>4240</v>
      </c>
      <c r="B4102" t="s">
        <v>2780</v>
      </c>
      <c r="C4102" t="s">
        <v>2777</v>
      </c>
      <c r="D4102" t="s">
        <v>2930</v>
      </c>
      <c r="E4102">
        <v>25.7</v>
      </c>
    </row>
    <row r="4103" spans="1:5" x14ac:dyDescent="0.2">
      <c r="A4103" t="s">
        <v>4241</v>
      </c>
      <c r="B4103" t="s">
        <v>2794</v>
      </c>
      <c r="C4103" t="s">
        <v>2777</v>
      </c>
      <c r="D4103" t="s">
        <v>2930</v>
      </c>
      <c r="E4103">
        <v>22.638908085694538</v>
      </c>
    </row>
    <row r="4104" spans="1:5" x14ac:dyDescent="0.2">
      <c r="A4104" t="s">
        <v>4242</v>
      </c>
      <c r="B4104" t="s">
        <v>2785</v>
      </c>
      <c r="C4104" t="s">
        <v>2777</v>
      </c>
      <c r="D4104" t="s">
        <v>2930</v>
      </c>
      <c r="E4104">
        <v>45.6</v>
      </c>
    </row>
    <row r="4105" spans="1:5" x14ac:dyDescent="0.2">
      <c r="A4105" t="s">
        <v>4243</v>
      </c>
      <c r="B4105" t="s">
        <v>2811</v>
      </c>
      <c r="C4105" t="s">
        <v>2777</v>
      </c>
      <c r="D4105" t="s">
        <v>2930</v>
      </c>
      <c r="E4105">
        <v>34.4</v>
      </c>
    </row>
    <row r="4106" spans="1:5" x14ac:dyDescent="0.2">
      <c r="A4106" t="s">
        <v>4244</v>
      </c>
      <c r="B4106" t="s">
        <v>2788</v>
      </c>
      <c r="C4106" t="s">
        <v>2777</v>
      </c>
      <c r="D4106" t="s">
        <v>2930</v>
      </c>
      <c r="E4106">
        <v>11.4</v>
      </c>
    </row>
    <row r="4107" spans="1:5" x14ac:dyDescent="0.2">
      <c r="A4107" t="s">
        <v>4245</v>
      </c>
      <c r="B4107" t="s">
        <v>2814</v>
      </c>
      <c r="C4107" t="s">
        <v>2777</v>
      </c>
      <c r="D4107" t="s">
        <v>2930</v>
      </c>
      <c r="E4107">
        <v>14</v>
      </c>
    </row>
    <row r="4108" spans="1:5" x14ac:dyDescent="0.2">
      <c r="A4108" t="s">
        <v>4246</v>
      </c>
      <c r="B4108" t="s">
        <v>2816</v>
      </c>
      <c r="C4108" t="s">
        <v>2777</v>
      </c>
      <c r="D4108" t="s">
        <v>2930</v>
      </c>
      <c r="E4108">
        <v>0</v>
      </c>
    </row>
    <row r="4109" spans="1:5" x14ac:dyDescent="0.2">
      <c r="A4109" t="s">
        <v>4247</v>
      </c>
      <c r="B4109" t="s">
        <v>2818</v>
      </c>
      <c r="C4109" t="s">
        <v>2777</v>
      </c>
      <c r="D4109" t="s">
        <v>2930</v>
      </c>
      <c r="E4109">
        <v>54.9</v>
      </c>
    </row>
    <row r="4110" spans="1:5" x14ac:dyDescent="0.2">
      <c r="A4110" t="s">
        <v>4248</v>
      </c>
      <c r="B4110" t="s">
        <v>2820</v>
      </c>
      <c r="C4110" t="s">
        <v>2777</v>
      </c>
      <c r="D4110" t="s">
        <v>2930</v>
      </c>
      <c r="E4110">
        <v>34.5</v>
      </c>
    </row>
    <row r="4111" spans="1:5" x14ac:dyDescent="0.2">
      <c r="A4111" t="s">
        <v>4249</v>
      </c>
      <c r="B4111" t="s">
        <v>2822</v>
      </c>
      <c r="C4111" t="s">
        <v>2777</v>
      </c>
      <c r="D4111" t="s">
        <v>2930</v>
      </c>
    </row>
    <row r="4112" spans="1:5" x14ac:dyDescent="0.2">
      <c r="A4112" t="s">
        <v>4250</v>
      </c>
      <c r="B4112" t="s">
        <v>2825</v>
      </c>
      <c r="C4112" t="s">
        <v>2777</v>
      </c>
      <c r="D4112" t="s">
        <v>2930</v>
      </c>
      <c r="E4112">
        <v>14.1</v>
      </c>
    </row>
    <row r="4113" spans="1:5" x14ac:dyDescent="0.2">
      <c r="A4113" t="s">
        <v>4251</v>
      </c>
      <c r="B4113" t="s">
        <v>2786</v>
      </c>
      <c r="C4113" t="s">
        <v>2777</v>
      </c>
      <c r="D4113" t="s">
        <v>2930</v>
      </c>
      <c r="E4113">
        <v>17.3</v>
      </c>
    </row>
    <row r="4114" spans="1:5" x14ac:dyDescent="0.2">
      <c r="A4114" t="s">
        <v>4252</v>
      </c>
      <c r="B4114" t="s">
        <v>2787</v>
      </c>
      <c r="C4114" t="s">
        <v>2777</v>
      </c>
      <c r="D4114" t="s">
        <v>2930</v>
      </c>
      <c r="E4114">
        <v>28.1</v>
      </c>
    </row>
    <row r="4115" spans="1:5" x14ac:dyDescent="0.2">
      <c r="A4115" t="s">
        <v>4253</v>
      </c>
      <c r="B4115" t="s">
        <v>2829</v>
      </c>
      <c r="C4115" t="s">
        <v>2777</v>
      </c>
      <c r="D4115" t="s">
        <v>2930</v>
      </c>
      <c r="E4115">
        <v>33.299999999999997</v>
      </c>
    </row>
    <row r="4116" spans="1:5" x14ac:dyDescent="0.2">
      <c r="A4116" t="s">
        <v>4254</v>
      </c>
      <c r="B4116" t="s">
        <v>2831</v>
      </c>
      <c r="C4116" t="s">
        <v>2777</v>
      </c>
      <c r="D4116" t="s">
        <v>2930</v>
      </c>
      <c r="E4116">
        <v>29.9</v>
      </c>
    </row>
    <row r="4117" spans="1:5" x14ac:dyDescent="0.2">
      <c r="A4117" t="s">
        <v>4255</v>
      </c>
      <c r="B4117" t="s">
        <v>2833</v>
      </c>
      <c r="C4117" t="s">
        <v>2777</v>
      </c>
      <c r="D4117" t="s">
        <v>2930</v>
      </c>
      <c r="E4117">
        <v>44.6</v>
      </c>
    </row>
    <row r="4118" spans="1:5" x14ac:dyDescent="0.2">
      <c r="A4118" t="s">
        <v>4256</v>
      </c>
      <c r="B4118" t="s">
        <v>2835</v>
      </c>
      <c r="C4118" t="s">
        <v>2777</v>
      </c>
      <c r="D4118" t="s">
        <v>2930</v>
      </c>
      <c r="E4118">
        <v>30.7</v>
      </c>
    </row>
    <row r="4119" spans="1:5" x14ac:dyDescent="0.2">
      <c r="A4119" t="s">
        <v>4257</v>
      </c>
      <c r="B4119" t="s">
        <v>2789</v>
      </c>
      <c r="C4119" t="s">
        <v>2777</v>
      </c>
      <c r="D4119" t="s">
        <v>2930</v>
      </c>
      <c r="E4119">
        <v>0</v>
      </c>
    </row>
    <row r="4120" spans="1:5" x14ac:dyDescent="0.2">
      <c r="A4120" t="s">
        <v>4258</v>
      </c>
      <c r="B4120" t="s">
        <v>2838</v>
      </c>
      <c r="C4120" t="s">
        <v>2777</v>
      </c>
      <c r="D4120" t="s">
        <v>2930</v>
      </c>
      <c r="E4120">
        <v>1.7</v>
      </c>
    </row>
    <row r="4121" spans="1:5" x14ac:dyDescent="0.2">
      <c r="A4121" t="s">
        <v>4259</v>
      </c>
      <c r="B4121" t="s">
        <v>2840</v>
      </c>
      <c r="C4121" t="s">
        <v>2777</v>
      </c>
      <c r="D4121" t="s">
        <v>2930</v>
      </c>
      <c r="E4121">
        <v>0</v>
      </c>
    </row>
    <row r="4122" spans="1:5" x14ac:dyDescent="0.2">
      <c r="A4122" t="s">
        <v>4260</v>
      </c>
      <c r="B4122" t="s">
        <v>2780</v>
      </c>
      <c r="C4122" t="s">
        <v>2778</v>
      </c>
      <c r="D4122" t="s">
        <v>2930</v>
      </c>
      <c r="E4122">
        <v>94.3</v>
      </c>
    </row>
    <row r="4123" spans="1:5" x14ac:dyDescent="0.2">
      <c r="A4123" t="s">
        <v>4261</v>
      </c>
      <c r="B4123" t="s">
        <v>2794</v>
      </c>
      <c r="C4123" t="s">
        <v>2778</v>
      </c>
      <c r="D4123" t="s">
        <v>2930</v>
      </c>
      <c r="E4123">
        <v>96.458673116793364</v>
      </c>
    </row>
    <row r="4124" spans="1:5" x14ac:dyDescent="0.2">
      <c r="A4124" t="s">
        <v>4262</v>
      </c>
      <c r="B4124" t="s">
        <v>2785</v>
      </c>
      <c r="C4124" t="s">
        <v>2778</v>
      </c>
      <c r="D4124" t="s">
        <v>2930</v>
      </c>
      <c r="E4124">
        <v>100</v>
      </c>
    </row>
    <row r="4125" spans="1:5" x14ac:dyDescent="0.2">
      <c r="A4125" t="s">
        <v>4263</v>
      </c>
      <c r="B4125" t="s">
        <v>2811</v>
      </c>
      <c r="C4125" t="s">
        <v>2778</v>
      </c>
      <c r="D4125" t="s">
        <v>2930</v>
      </c>
      <c r="E4125">
        <v>83.3</v>
      </c>
    </row>
    <row r="4126" spans="1:5" x14ac:dyDescent="0.2">
      <c r="A4126" t="s">
        <v>4264</v>
      </c>
      <c r="B4126" t="s">
        <v>2788</v>
      </c>
      <c r="C4126" t="s">
        <v>2778</v>
      </c>
      <c r="D4126" t="s">
        <v>2930</v>
      </c>
      <c r="E4126">
        <v>90.9</v>
      </c>
    </row>
    <row r="4127" spans="1:5" x14ac:dyDescent="0.2">
      <c r="A4127" t="s">
        <v>4265</v>
      </c>
      <c r="B4127" t="s">
        <v>2814</v>
      </c>
      <c r="C4127" t="s">
        <v>2778</v>
      </c>
      <c r="D4127" t="s">
        <v>2930</v>
      </c>
      <c r="E4127">
        <v>100</v>
      </c>
    </row>
    <row r="4128" spans="1:5" x14ac:dyDescent="0.2">
      <c r="A4128" t="s">
        <v>4266</v>
      </c>
      <c r="B4128" t="s">
        <v>2816</v>
      </c>
      <c r="C4128" t="s">
        <v>2778</v>
      </c>
      <c r="D4128" t="s">
        <v>2930</v>
      </c>
      <c r="E4128">
        <v>84.2</v>
      </c>
    </row>
    <row r="4129" spans="1:5" x14ac:dyDescent="0.2">
      <c r="A4129" t="s">
        <v>4267</v>
      </c>
      <c r="B4129" t="s">
        <v>2818</v>
      </c>
      <c r="C4129" t="s">
        <v>2778</v>
      </c>
      <c r="D4129" t="s">
        <v>2930</v>
      </c>
      <c r="E4129">
        <v>100</v>
      </c>
    </row>
    <row r="4130" spans="1:5" x14ac:dyDescent="0.2">
      <c r="A4130" t="s">
        <v>4268</v>
      </c>
      <c r="B4130" t="s">
        <v>2820</v>
      </c>
      <c r="C4130" t="s">
        <v>2778</v>
      </c>
      <c r="D4130" t="s">
        <v>2930</v>
      </c>
      <c r="E4130">
        <v>83.3</v>
      </c>
    </row>
    <row r="4131" spans="1:5" x14ac:dyDescent="0.2">
      <c r="A4131" t="s">
        <v>4269</v>
      </c>
      <c r="B4131" t="s">
        <v>2822</v>
      </c>
      <c r="C4131" t="s">
        <v>2778</v>
      </c>
      <c r="D4131" t="s">
        <v>2930</v>
      </c>
    </row>
    <row r="4132" spans="1:5" x14ac:dyDescent="0.2">
      <c r="A4132" t="s">
        <v>4270</v>
      </c>
      <c r="B4132" t="s">
        <v>2825</v>
      </c>
      <c r="C4132" t="s">
        <v>2778</v>
      </c>
      <c r="D4132" t="s">
        <v>2930</v>
      </c>
      <c r="E4132">
        <v>100</v>
      </c>
    </row>
    <row r="4133" spans="1:5" x14ac:dyDescent="0.2">
      <c r="A4133" t="s">
        <v>4271</v>
      </c>
      <c r="B4133" t="s">
        <v>2786</v>
      </c>
      <c r="C4133" t="s">
        <v>2778</v>
      </c>
      <c r="D4133" t="s">
        <v>2930</v>
      </c>
      <c r="E4133">
        <v>100</v>
      </c>
    </row>
    <row r="4134" spans="1:5" x14ac:dyDescent="0.2">
      <c r="A4134" t="s">
        <v>4272</v>
      </c>
      <c r="B4134" t="s">
        <v>2787</v>
      </c>
      <c r="C4134" t="s">
        <v>2778</v>
      </c>
      <c r="D4134" t="s">
        <v>2930</v>
      </c>
      <c r="E4134">
        <v>100</v>
      </c>
    </row>
    <row r="4135" spans="1:5" x14ac:dyDescent="0.2">
      <c r="A4135" t="s">
        <v>4273</v>
      </c>
      <c r="B4135" t="s">
        <v>2829</v>
      </c>
      <c r="C4135" t="s">
        <v>2778</v>
      </c>
      <c r="D4135" t="s">
        <v>2930</v>
      </c>
      <c r="E4135">
        <v>100</v>
      </c>
    </row>
    <row r="4136" spans="1:5" x14ac:dyDescent="0.2">
      <c r="A4136" t="s">
        <v>4274</v>
      </c>
      <c r="B4136" t="s">
        <v>2831</v>
      </c>
      <c r="C4136" t="s">
        <v>2778</v>
      </c>
      <c r="D4136" t="s">
        <v>2930</v>
      </c>
      <c r="E4136">
        <v>100</v>
      </c>
    </row>
    <row r="4137" spans="1:5" x14ac:dyDescent="0.2">
      <c r="A4137" t="s">
        <v>4275</v>
      </c>
      <c r="B4137" t="s">
        <v>2833</v>
      </c>
      <c r="C4137" t="s">
        <v>2778</v>
      </c>
      <c r="D4137" t="s">
        <v>2930</v>
      </c>
      <c r="E4137">
        <v>100</v>
      </c>
    </row>
    <row r="4138" spans="1:5" x14ac:dyDescent="0.2">
      <c r="A4138" t="s">
        <v>4276</v>
      </c>
      <c r="B4138" t="s">
        <v>2835</v>
      </c>
      <c r="C4138" t="s">
        <v>2778</v>
      </c>
      <c r="D4138" t="s">
        <v>2930</v>
      </c>
      <c r="E4138">
        <v>100</v>
      </c>
    </row>
    <row r="4139" spans="1:5" x14ac:dyDescent="0.2">
      <c r="A4139" t="s">
        <v>4277</v>
      </c>
      <c r="B4139" t="s">
        <v>2789</v>
      </c>
      <c r="C4139" t="s">
        <v>2778</v>
      </c>
      <c r="D4139" t="s">
        <v>2930</v>
      </c>
      <c r="E4139">
        <v>100</v>
      </c>
    </row>
    <row r="4140" spans="1:5" x14ac:dyDescent="0.2">
      <c r="A4140" t="s">
        <v>4278</v>
      </c>
      <c r="B4140" t="s">
        <v>2838</v>
      </c>
      <c r="C4140" t="s">
        <v>2778</v>
      </c>
      <c r="D4140" t="s">
        <v>2930</v>
      </c>
      <c r="E4140">
        <v>100</v>
      </c>
    </row>
    <row r="4141" spans="1:5" x14ac:dyDescent="0.2">
      <c r="A4141" t="s">
        <v>4279</v>
      </c>
      <c r="B4141" t="s">
        <v>2840</v>
      </c>
      <c r="C4141" t="s">
        <v>2778</v>
      </c>
      <c r="D4141" t="s">
        <v>2930</v>
      </c>
      <c r="E4141">
        <v>100</v>
      </c>
    </row>
    <row r="4142" spans="1:5" x14ac:dyDescent="0.2">
      <c r="A4142" t="s">
        <v>4280</v>
      </c>
      <c r="B4142" t="s">
        <v>2780</v>
      </c>
      <c r="C4142" t="s">
        <v>2779</v>
      </c>
      <c r="D4142" t="s">
        <v>2930</v>
      </c>
      <c r="E4142">
        <v>83.2</v>
      </c>
    </row>
    <row r="4143" spans="1:5" x14ac:dyDescent="0.2">
      <c r="A4143" t="s">
        <v>4281</v>
      </c>
      <c r="B4143" t="s">
        <v>2794</v>
      </c>
      <c r="C4143" t="s">
        <v>2779</v>
      </c>
      <c r="D4143" t="s">
        <v>2930</v>
      </c>
      <c r="E4143">
        <v>83.818037318590186</v>
      </c>
    </row>
    <row r="4144" spans="1:5" x14ac:dyDescent="0.2">
      <c r="A4144" t="s">
        <v>4282</v>
      </c>
      <c r="B4144" t="s">
        <v>2785</v>
      </c>
      <c r="C4144" t="s">
        <v>2779</v>
      </c>
      <c r="D4144" t="s">
        <v>2930</v>
      </c>
      <c r="E4144">
        <v>98.9</v>
      </c>
    </row>
    <row r="4145" spans="1:5" x14ac:dyDescent="0.2">
      <c r="A4145" t="s">
        <v>4283</v>
      </c>
      <c r="B4145" t="s">
        <v>2811</v>
      </c>
      <c r="C4145" t="s">
        <v>2779</v>
      </c>
      <c r="D4145" t="s">
        <v>2930</v>
      </c>
      <c r="E4145">
        <v>100</v>
      </c>
    </row>
    <row r="4146" spans="1:5" x14ac:dyDescent="0.2">
      <c r="A4146" t="s">
        <v>4284</v>
      </c>
      <c r="B4146" t="s">
        <v>2788</v>
      </c>
      <c r="C4146" t="s">
        <v>2779</v>
      </c>
      <c r="D4146" t="s">
        <v>2930</v>
      </c>
      <c r="E4146">
        <v>98.9</v>
      </c>
    </row>
    <row r="4147" spans="1:5" x14ac:dyDescent="0.2">
      <c r="A4147" t="s">
        <v>4285</v>
      </c>
      <c r="B4147" t="s">
        <v>2814</v>
      </c>
      <c r="C4147" t="s">
        <v>2779</v>
      </c>
      <c r="D4147" t="s">
        <v>2930</v>
      </c>
      <c r="E4147">
        <v>97.7</v>
      </c>
    </row>
    <row r="4148" spans="1:5" x14ac:dyDescent="0.2">
      <c r="A4148" t="s">
        <v>4286</v>
      </c>
      <c r="B4148" t="s">
        <v>2816</v>
      </c>
      <c r="C4148" t="s">
        <v>2779</v>
      </c>
      <c r="D4148" t="s">
        <v>2930</v>
      </c>
      <c r="E4148">
        <v>33.9</v>
      </c>
    </row>
    <row r="4149" spans="1:5" x14ac:dyDescent="0.2">
      <c r="A4149" t="s">
        <v>4287</v>
      </c>
      <c r="B4149" t="s">
        <v>2818</v>
      </c>
      <c r="C4149" t="s">
        <v>2779</v>
      </c>
      <c r="D4149" t="s">
        <v>2930</v>
      </c>
      <c r="E4149">
        <v>69</v>
      </c>
    </row>
    <row r="4150" spans="1:5" x14ac:dyDescent="0.2">
      <c r="A4150" t="s">
        <v>4288</v>
      </c>
      <c r="B4150" t="s">
        <v>2820</v>
      </c>
      <c r="C4150" t="s">
        <v>2779</v>
      </c>
      <c r="D4150" t="s">
        <v>2930</v>
      </c>
      <c r="E4150">
        <v>55.2</v>
      </c>
    </row>
    <row r="4151" spans="1:5" x14ac:dyDescent="0.2">
      <c r="A4151" t="s">
        <v>4289</v>
      </c>
      <c r="B4151" t="s">
        <v>2822</v>
      </c>
      <c r="C4151" t="s">
        <v>2779</v>
      </c>
      <c r="D4151" t="s">
        <v>2930</v>
      </c>
    </row>
    <row r="4152" spans="1:5" x14ac:dyDescent="0.2">
      <c r="A4152" t="s">
        <v>4290</v>
      </c>
      <c r="B4152" t="s">
        <v>2825</v>
      </c>
      <c r="C4152" t="s">
        <v>2779</v>
      </c>
      <c r="D4152" t="s">
        <v>2930</v>
      </c>
      <c r="E4152">
        <v>78.8</v>
      </c>
    </row>
    <row r="4153" spans="1:5" x14ac:dyDescent="0.2">
      <c r="A4153" t="s">
        <v>4291</v>
      </c>
      <c r="B4153" t="s">
        <v>2786</v>
      </c>
      <c r="C4153" t="s">
        <v>2779</v>
      </c>
      <c r="D4153" t="s">
        <v>2930</v>
      </c>
      <c r="E4153">
        <v>98.1</v>
      </c>
    </row>
    <row r="4154" spans="1:5" x14ac:dyDescent="0.2">
      <c r="A4154" t="s">
        <v>4292</v>
      </c>
      <c r="B4154" t="s">
        <v>2787</v>
      </c>
      <c r="C4154" t="s">
        <v>2779</v>
      </c>
      <c r="D4154" t="s">
        <v>2930</v>
      </c>
      <c r="E4154">
        <v>96.9</v>
      </c>
    </row>
    <row r="4155" spans="1:5" x14ac:dyDescent="0.2">
      <c r="A4155" t="s">
        <v>4293</v>
      </c>
      <c r="B4155" t="s">
        <v>2829</v>
      </c>
      <c r="C4155" t="s">
        <v>2779</v>
      </c>
      <c r="D4155" t="s">
        <v>2930</v>
      </c>
      <c r="E4155">
        <v>76.5</v>
      </c>
    </row>
    <row r="4156" spans="1:5" x14ac:dyDescent="0.2">
      <c r="A4156" t="s">
        <v>4294</v>
      </c>
      <c r="B4156" t="s">
        <v>2831</v>
      </c>
      <c r="C4156" t="s">
        <v>2779</v>
      </c>
      <c r="D4156" t="s">
        <v>2930</v>
      </c>
      <c r="E4156">
        <v>61.2</v>
      </c>
    </row>
    <row r="4157" spans="1:5" x14ac:dyDescent="0.2">
      <c r="A4157" t="s">
        <v>4295</v>
      </c>
      <c r="B4157" t="s">
        <v>2833</v>
      </c>
      <c r="C4157" t="s">
        <v>2779</v>
      </c>
      <c r="D4157" t="s">
        <v>2930</v>
      </c>
      <c r="E4157">
        <v>95.4</v>
      </c>
    </row>
    <row r="4158" spans="1:5" x14ac:dyDescent="0.2">
      <c r="A4158" t="s">
        <v>4296</v>
      </c>
      <c r="B4158" t="s">
        <v>2835</v>
      </c>
      <c r="C4158" t="s">
        <v>2779</v>
      </c>
      <c r="D4158" t="s">
        <v>2930</v>
      </c>
      <c r="E4158">
        <v>100</v>
      </c>
    </row>
    <row r="4159" spans="1:5" x14ac:dyDescent="0.2">
      <c r="A4159" t="s">
        <v>4297</v>
      </c>
      <c r="B4159" t="s">
        <v>2789</v>
      </c>
      <c r="C4159" t="s">
        <v>2779</v>
      </c>
      <c r="D4159" t="s">
        <v>2930</v>
      </c>
      <c r="E4159">
        <v>98.7</v>
      </c>
    </row>
    <row r="4160" spans="1:5" x14ac:dyDescent="0.2">
      <c r="A4160" t="s">
        <v>4298</v>
      </c>
      <c r="B4160" t="s">
        <v>2838</v>
      </c>
      <c r="C4160" t="s">
        <v>2779</v>
      </c>
      <c r="D4160" t="s">
        <v>2930</v>
      </c>
      <c r="E4160">
        <v>81.400000000000006</v>
      </c>
    </row>
    <row r="4161" spans="1:5" x14ac:dyDescent="0.2">
      <c r="A4161" t="s">
        <v>4299</v>
      </c>
      <c r="B4161" t="s">
        <v>2840</v>
      </c>
      <c r="C4161" t="s">
        <v>2779</v>
      </c>
      <c r="D4161" t="s">
        <v>2930</v>
      </c>
      <c r="E4161">
        <v>93.3</v>
      </c>
    </row>
    <row r="4162" spans="1:5" x14ac:dyDescent="0.2">
      <c r="A4162" t="s">
        <v>1484</v>
      </c>
      <c r="B4162" t="s">
        <v>2833</v>
      </c>
      <c r="C4162" t="s">
        <v>2842</v>
      </c>
      <c r="D4162" t="s">
        <v>1485</v>
      </c>
      <c r="E4162">
        <v>32.9</v>
      </c>
    </row>
    <row r="4163" spans="1:5" x14ac:dyDescent="0.2">
      <c r="A4163" t="s">
        <v>1486</v>
      </c>
      <c r="B4163" t="s">
        <v>2838</v>
      </c>
      <c r="C4163" t="s">
        <v>2842</v>
      </c>
      <c r="D4163" t="s">
        <v>1485</v>
      </c>
      <c r="E4163">
        <v>37.299999999999997</v>
      </c>
    </row>
    <row r="4164" spans="1:5" x14ac:dyDescent="0.2">
      <c r="A4164" t="s">
        <v>1487</v>
      </c>
      <c r="B4164" t="s">
        <v>2829</v>
      </c>
      <c r="C4164" t="s">
        <v>2842</v>
      </c>
      <c r="D4164" t="s">
        <v>1485</v>
      </c>
      <c r="E4164">
        <v>43</v>
      </c>
    </row>
    <row r="4165" spans="1:5" x14ac:dyDescent="0.2">
      <c r="A4165" t="s">
        <v>1488</v>
      </c>
      <c r="B4165" t="s">
        <v>2840</v>
      </c>
      <c r="C4165" t="s">
        <v>2842</v>
      </c>
      <c r="D4165" t="s">
        <v>1485</v>
      </c>
      <c r="E4165">
        <v>43.4</v>
      </c>
    </row>
    <row r="4166" spans="1:5" x14ac:dyDescent="0.2">
      <c r="A4166" t="s">
        <v>1489</v>
      </c>
      <c r="B4166" t="s">
        <v>2780</v>
      </c>
      <c r="C4166" t="s">
        <v>2842</v>
      </c>
      <c r="D4166" t="s">
        <v>1485</v>
      </c>
      <c r="E4166">
        <v>44.1</v>
      </c>
    </row>
    <row r="4167" spans="1:5" x14ac:dyDescent="0.2">
      <c r="A4167" t="s">
        <v>1490</v>
      </c>
      <c r="B4167" t="s">
        <v>2787</v>
      </c>
      <c r="C4167" t="s">
        <v>2842</v>
      </c>
      <c r="D4167" t="s">
        <v>1485</v>
      </c>
      <c r="E4167">
        <v>47.2</v>
      </c>
    </row>
    <row r="4168" spans="1:5" x14ac:dyDescent="0.2">
      <c r="A4168" t="s">
        <v>1491</v>
      </c>
      <c r="B4168" t="s">
        <v>2814</v>
      </c>
      <c r="C4168" t="s">
        <v>2842</v>
      </c>
      <c r="D4168" t="s">
        <v>1485</v>
      </c>
      <c r="E4168">
        <v>47.5</v>
      </c>
    </row>
    <row r="4169" spans="1:5" x14ac:dyDescent="0.2">
      <c r="A4169" t="s">
        <v>1492</v>
      </c>
      <c r="B4169" t="s">
        <v>2835</v>
      </c>
      <c r="C4169" t="s">
        <v>2842</v>
      </c>
      <c r="D4169" t="s">
        <v>1485</v>
      </c>
      <c r="E4169">
        <v>48.8</v>
      </c>
    </row>
    <row r="4170" spans="1:5" x14ac:dyDescent="0.2">
      <c r="A4170" t="s">
        <v>1493</v>
      </c>
      <c r="B4170" t="s">
        <v>2831</v>
      </c>
      <c r="C4170" t="s">
        <v>2842</v>
      </c>
      <c r="D4170" t="s">
        <v>1485</v>
      </c>
      <c r="E4170">
        <v>50</v>
      </c>
    </row>
    <row r="4171" spans="1:5" x14ac:dyDescent="0.2">
      <c r="A4171" t="s">
        <v>1494</v>
      </c>
      <c r="B4171" t="s">
        <v>2794</v>
      </c>
      <c r="C4171" t="s">
        <v>2842</v>
      </c>
      <c r="D4171" t="s">
        <v>1485</v>
      </c>
      <c r="E4171">
        <v>56.229496402877686</v>
      </c>
    </row>
    <row r="4172" spans="1:5" x14ac:dyDescent="0.2">
      <c r="A4172" t="s">
        <v>1495</v>
      </c>
      <c r="B4172" t="s">
        <v>2789</v>
      </c>
      <c r="C4172" t="s">
        <v>2842</v>
      </c>
      <c r="D4172" t="s">
        <v>1485</v>
      </c>
      <c r="E4172">
        <v>57.1</v>
      </c>
    </row>
    <row r="4173" spans="1:5" x14ac:dyDescent="0.2">
      <c r="A4173" t="s">
        <v>1496</v>
      </c>
      <c r="B4173" t="s">
        <v>2785</v>
      </c>
      <c r="C4173" t="s">
        <v>2842</v>
      </c>
      <c r="D4173" t="s">
        <v>1485</v>
      </c>
      <c r="E4173">
        <v>57.9</v>
      </c>
    </row>
    <row r="4174" spans="1:5" x14ac:dyDescent="0.2">
      <c r="A4174" t="s">
        <v>1497</v>
      </c>
      <c r="B4174" t="s">
        <v>2818</v>
      </c>
      <c r="C4174" t="s">
        <v>2842</v>
      </c>
      <c r="D4174" t="s">
        <v>1485</v>
      </c>
      <c r="E4174">
        <v>64.400000000000006</v>
      </c>
    </row>
    <row r="4175" spans="1:5" x14ac:dyDescent="0.2">
      <c r="A4175" t="s">
        <v>1498</v>
      </c>
      <c r="B4175" t="s">
        <v>2786</v>
      </c>
      <c r="C4175" t="s">
        <v>2842</v>
      </c>
      <c r="D4175" t="s">
        <v>1485</v>
      </c>
      <c r="E4175">
        <v>64.400000000000006</v>
      </c>
    </row>
    <row r="4176" spans="1:5" x14ac:dyDescent="0.2">
      <c r="A4176" t="s">
        <v>1499</v>
      </c>
      <c r="B4176" t="s">
        <v>2811</v>
      </c>
      <c r="C4176" t="s">
        <v>2842</v>
      </c>
      <c r="D4176" t="s">
        <v>1485</v>
      </c>
      <c r="E4176">
        <v>67.900000000000006</v>
      </c>
    </row>
    <row r="4177" spans="1:5" x14ac:dyDescent="0.2">
      <c r="A4177" t="s">
        <v>1500</v>
      </c>
      <c r="B4177" t="s">
        <v>2788</v>
      </c>
      <c r="C4177" t="s">
        <v>2842</v>
      </c>
      <c r="D4177" t="s">
        <v>1485</v>
      </c>
      <c r="E4177">
        <v>68.400000000000006</v>
      </c>
    </row>
    <row r="4178" spans="1:5" x14ac:dyDescent="0.2">
      <c r="A4178" t="s">
        <v>1501</v>
      </c>
      <c r="B4178" t="s">
        <v>2820</v>
      </c>
      <c r="C4178" t="s">
        <v>2842</v>
      </c>
      <c r="D4178" t="s">
        <v>1485</v>
      </c>
      <c r="E4178">
        <v>71.599999999999994</v>
      </c>
    </row>
    <row r="4179" spans="1:5" x14ac:dyDescent="0.2">
      <c r="A4179" t="s">
        <v>1502</v>
      </c>
      <c r="B4179" t="s">
        <v>2825</v>
      </c>
      <c r="C4179" t="s">
        <v>2842</v>
      </c>
      <c r="D4179" t="s">
        <v>1485</v>
      </c>
      <c r="E4179">
        <v>73.8</v>
      </c>
    </row>
    <row r="4180" spans="1:5" x14ac:dyDescent="0.2">
      <c r="A4180" t="s">
        <v>1503</v>
      </c>
      <c r="B4180" t="s">
        <v>2816</v>
      </c>
      <c r="C4180" t="s">
        <v>2842</v>
      </c>
      <c r="D4180" t="s">
        <v>1485</v>
      </c>
      <c r="E4180">
        <v>76.3</v>
      </c>
    </row>
    <row r="4181" spans="1:5" x14ac:dyDescent="0.2">
      <c r="A4181" t="s">
        <v>1504</v>
      </c>
      <c r="B4181" t="s">
        <v>2838</v>
      </c>
      <c r="C4181" t="s">
        <v>2863</v>
      </c>
      <c r="D4181" t="s">
        <v>1485</v>
      </c>
      <c r="E4181">
        <v>75.900000000000006</v>
      </c>
    </row>
    <row r="4182" spans="1:5" x14ac:dyDescent="0.2">
      <c r="A4182" t="s">
        <v>1505</v>
      </c>
      <c r="B4182" t="s">
        <v>2840</v>
      </c>
      <c r="C4182" t="s">
        <v>2863</v>
      </c>
      <c r="D4182" t="s">
        <v>1485</v>
      </c>
      <c r="E4182">
        <v>85.2</v>
      </c>
    </row>
    <row r="4183" spans="1:5" x14ac:dyDescent="0.2">
      <c r="A4183" t="s">
        <v>1506</v>
      </c>
      <c r="B4183" t="s">
        <v>2829</v>
      </c>
      <c r="C4183" t="s">
        <v>2863</v>
      </c>
      <c r="D4183" t="s">
        <v>1485</v>
      </c>
      <c r="E4183">
        <v>87.3</v>
      </c>
    </row>
    <row r="4184" spans="1:5" x14ac:dyDescent="0.2">
      <c r="A4184" t="s">
        <v>1507</v>
      </c>
      <c r="B4184" t="s">
        <v>2780</v>
      </c>
      <c r="C4184" t="s">
        <v>2863</v>
      </c>
      <c r="D4184" t="s">
        <v>1485</v>
      </c>
      <c r="E4184">
        <v>87.7</v>
      </c>
    </row>
    <row r="4185" spans="1:5" x14ac:dyDescent="0.2">
      <c r="A4185" t="s">
        <v>1508</v>
      </c>
      <c r="B4185" t="s">
        <v>2786</v>
      </c>
      <c r="C4185" t="s">
        <v>2863</v>
      </c>
      <c r="D4185" t="s">
        <v>1485</v>
      </c>
      <c r="E4185">
        <v>90.4</v>
      </c>
    </row>
    <row r="4186" spans="1:5" x14ac:dyDescent="0.2">
      <c r="A4186" t="s">
        <v>1509</v>
      </c>
      <c r="B4186" t="s">
        <v>2835</v>
      </c>
      <c r="C4186" t="s">
        <v>2863</v>
      </c>
      <c r="D4186" t="s">
        <v>1485</v>
      </c>
      <c r="E4186">
        <v>90.7</v>
      </c>
    </row>
    <row r="4187" spans="1:5" x14ac:dyDescent="0.2">
      <c r="A4187" t="s">
        <v>1510</v>
      </c>
      <c r="B4187" t="s">
        <v>2818</v>
      </c>
      <c r="C4187" t="s">
        <v>2863</v>
      </c>
      <c r="D4187" t="s">
        <v>1485</v>
      </c>
      <c r="E4187">
        <v>92.2</v>
      </c>
    </row>
    <row r="4188" spans="1:5" x14ac:dyDescent="0.2">
      <c r="A4188" t="s">
        <v>1511</v>
      </c>
      <c r="B4188" t="s">
        <v>2811</v>
      </c>
      <c r="C4188" t="s">
        <v>2863</v>
      </c>
      <c r="D4188" t="s">
        <v>1485</v>
      </c>
      <c r="E4188">
        <v>92.5</v>
      </c>
    </row>
    <row r="4189" spans="1:5" x14ac:dyDescent="0.2">
      <c r="A4189" t="s">
        <v>1512</v>
      </c>
      <c r="B4189" t="s">
        <v>2794</v>
      </c>
      <c r="C4189" t="s">
        <v>2863</v>
      </c>
      <c r="D4189" t="s">
        <v>1485</v>
      </c>
      <c r="E4189">
        <v>92.787638979725301</v>
      </c>
    </row>
    <row r="4190" spans="1:5" x14ac:dyDescent="0.2">
      <c r="A4190" t="s">
        <v>1513</v>
      </c>
      <c r="B4190" t="s">
        <v>2833</v>
      </c>
      <c r="C4190" t="s">
        <v>2863</v>
      </c>
      <c r="D4190" t="s">
        <v>1485</v>
      </c>
      <c r="E4190">
        <v>93.9</v>
      </c>
    </row>
    <row r="4191" spans="1:5" x14ac:dyDescent="0.2">
      <c r="A4191" t="s">
        <v>1514</v>
      </c>
      <c r="B4191" t="s">
        <v>2831</v>
      </c>
      <c r="C4191" t="s">
        <v>2863</v>
      </c>
      <c r="D4191" t="s">
        <v>1485</v>
      </c>
      <c r="E4191">
        <v>94.3</v>
      </c>
    </row>
    <row r="4192" spans="1:5" x14ac:dyDescent="0.2">
      <c r="A4192" t="s">
        <v>1515</v>
      </c>
      <c r="B4192" t="s">
        <v>2785</v>
      </c>
      <c r="C4192" t="s">
        <v>2863</v>
      </c>
      <c r="D4192" t="s">
        <v>1485</v>
      </c>
      <c r="E4192">
        <v>94.7</v>
      </c>
    </row>
    <row r="4193" spans="1:5" x14ac:dyDescent="0.2">
      <c r="A4193" t="s">
        <v>1516</v>
      </c>
      <c r="B4193" t="s">
        <v>2788</v>
      </c>
      <c r="C4193" t="s">
        <v>2863</v>
      </c>
      <c r="D4193" t="s">
        <v>1485</v>
      </c>
      <c r="E4193">
        <v>94.7</v>
      </c>
    </row>
    <row r="4194" spans="1:5" x14ac:dyDescent="0.2">
      <c r="A4194" t="s">
        <v>1517</v>
      </c>
      <c r="B4194" t="s">
        <v>2820</v>
      </c>
      <c r="C4194" t="s">
        <v>2863</v>
      </c>
      <c r="D4194" t="s">
        <v>1485</v>
      </c>
      <c r="E4194">
        <v>95.4</v>
      </c>
    </row>
    <row r="4195" spans="1:5" x14ac:dyDescent="0.2">
      <c r="A4195" t="s">
        <v>1518</v>
      </c>
      <c r="B4195" t="s">
        <v>2787</v>
      </c>
      <c r="C4195" t="s">
        <v>2863</v>
      </c>
      <c r="D4195" t="s">
        <v>1485</v>
      </c>
      <c r="E4195">
        <v>96.2</v>
      </c>
    </row>
    <row r="4196" spans="1:5" x14ac:dyDescent="0.2">
      <c r="A4196" t="s">
        <v>1519</v>
      </c>
      <c r="B4196" t="s">
        <v>2814</v>
      </c>
      <c r="C4196" t="s">
        <v>2863</v>
      </c>
      <c r="D4196" t="s">
        <v>1485</v>
      </c>
      <c r="E4196">
        <v>96.7</v>
      </c>
    </row>
    <row r="4197" spans="1:5" x14ac:dyDescent="0.2">
      <c r="A4197" t="s">
        <v>1520</v>
      </c>
      <c r="B4197" t="s">
        <v>2789</v>
      </c>
      <c r="C4197" t="s">
        <v>2863</v>
      </c>
      <c r="D4197" t="s">
        <v>1485</v>
      </c>
      <c r="E4197">
        <v>97.1</v>
      </c>
    </row>
    <row r="4198" spans="1:5" x14ac:dyDescent="0.2">
      <c r="A4198" t="s">
        <v>1521</v>
      </c>
      <c r="B4198" t="s">
        <v>2816</v>
      </c>
      <c r="C4198" t="s">
        <v>2863</v>
      </c>
      <c r="D4198" t="s">
        <v>1485</v>
      </c>
      <c r="E4198">
        <v>98.7</v>
      </c>
    </row>
    <row r="4199" spans="1:5" x14ac:dyDescent="0.2">
      <c r="A4199" t="s">
        <v>1522</v>
      </c>
      <c r="B4199" t="s">
        <v>2825</v>
      </c>
      <c r="C4199" t="s">
        <v>2863</v>
      </c>
      <c r="D4199" t="s">
        <v>1485</v>
      </c>
      <c r="E4199">
        <v>99.2</v>
      </c>
    </row>
    <row r="4200" spans="1:5" x14ac:dyDescent="0.2">
      <c r="A4200" t="s">
        <v>1523</v>
      </c>
      <c r="B4200" t="s">
        <v>2816</v>
      </c>
      <c r="C4200" t="s">
        <v>1580</v>
      </c>
      <c r="D4200" t="s">
        <v>1485</v>
      </c>
      <c r="E4200">
        <v>1.6666666666666666E-2</v>
      </c>
    </row>
    <row r="4201" spans="1:5" x14ac:dyDescent="0.2">
      <c r="A4201" t="s">
        <v>1524</v>
      </c>
      <c r="B4201" t="s">
        <v>2820</v>
      </c>
      <c r="C4201" t="s">
        <v>1580</v>
      </c>
      <c r="D4201" t="s">
        <v>1485</v>
      </c>
      <c r="E4201">
        <v>2.2916666666666669E-2</v>
      </c>
    </row>
    <row r="4202" spans="1:5" x14ac:dyDescent="0.2">
      <c r="A4202" t="s">
        <v>1525</v>
      </c>
      <c r="B4202" t="s">
        <v>2785</v>
      </c>
      <c r="C4202" t="s">
        <v>1580</v>
      </c>
      <c r="D4202" t="s">
        <v>1485</v>
      </c>
      <c r="E4202">
        <v>2.361111111111111E-2</v>
      </c>
    </row>
    <row r="4203" spans="1:5" x14ac:dyDescent="0.2">
      <c r="A4203" t="s">
        <v>1526</v>
      </c>
      <c r="B4203" t="s">
        <v>2825</v>
      </c>
      <c r="C4203" t="s">
        <v>1580</v>
      </c>
      <c r="D4203" t="s">
        <v>1485</v>
      </c>
      <c r="E4203">
        <v>2.7083333333333334E-2</v>
      </c>
    </row>
    <row r="4204" spans="1:5" x14ac:dyDescent="0.2">
      <c r="A4204" t="s">
        <v>1527</v>
      </c>
      <c r="B4204" t="s">
        <v>2786</v>
      </c>
      <c r="C4204" t="s">
        <v>1580</v>
      </c>
      <c r="D4204" t="s">
        <v>1485</v>
      </c>
      <c r="E4204">
        <v>2.7777777777777776E-2</v>
      </c>
    </row>
    <row r="4205" spans="1:5" x14ac:dyDescent="0.2">
      <c r="A4205" t="s">
        <v>1528</v>
      </c>
      <c r="B4205" t="s">
        <v>2818</v>
      </c>
      <c r="C4205" t="s">
        <v>1580</v>
      </c>
      <c r="D4205" t="s">
        <v>1485</v>
      </c>
      <c r="E4205">
        <v>2.8472222222222222E-2</v>
      </c>
    </row>
    <row r="4206" spans="1:5" x14ac:dyDescent="0.2">
      <c r="A4206" t="s">
        <v>1529</v>
      </c>
      <c r="B4206" t="s">
        <v>2811</v>
      </c>
      <c r="C4206" t="s">
        <v>1580</v>
      </c>
      <c r="D4206" t="s">
        <v>1485</v>
      </c>
      <c r="E4206">
        <v>3.0555555555555555E-2</v>
      </c>
    </row>
    <row r="4207" spans="1:5" x14ac:dyDescent="0.2">
      <c r="A4207" t="s">
        <v>1530</v>
      </c>
      <c r="B4207" t="s">
        <v>2788</v>
      </c>
      <c r="C4207" t="s">
        <v>1580</v>
      </c>
      <c r="D4207" t="s">
        <v>1485</v>
      </c>
      <c r="E4207">
        <v>3.0555555555555555E-2</v>
      </c>
    </row>
    <row r="4208" spans="1:5" x14ac:dyDescent="0.2">
      <c r="A4208" t="s">
        <v>1531</v>
      </c>
      <c r="B4208" t="s">
        <v>2789</v>
      </c>
      <c r="C4208" t="s">
        <v>1580</v>
      </c>
      <c r="D4208" t="s">
        <v>1485</v>
      </c>
      <c r="E4208">
        <v>3.6805555555555557E-2</v>
      </c>
    </row>
    <row r="4209" spans="1:5" x14ac:dyDescent="0.2">
      <c r="A4209" t="s">
        <v>1532</v>
      </c>
      <c r="B4209" t="s">
        <v>2794</v>
      </c>
      <c r="C4209" t="s">
        <v>1580</v>
      </c>
      <c r="D4209" t="s">
        <v>1485</v>
      </c>
      <c r="E4209">
        <v>4.0033881985320832E-2</v>
      </c>
    </row>
    <row r="4210" spans="1:5" x14ac:dyDescent="0.2">
      <c r="A4210" t="s">
        <v>1533</v>
      </c>
      <c r="B4210" t="s">
        <v>2835</v>
      </c>
      <c r="C4210" t="s">
        <v>1580</v>
      </c>
      <c r="D4210" t="s">
        <v>1485</v>
      </c>
      <c r="E4210">
        <v>4.2361111111111106E-2</v>
      </c>
    </row>
    <row r="4211" spans="1:5" x14ac:dyDescent="0.2">
      <c r="A4211" t="s">
        <v>1534</v>
      </c>
      <c r="B4211" t="s">
        <v>2831</v>
      </c>
      <c r="C4211" t="s">
        <v>1580</v>
      </c>
      <c r="D4211" t="s">
        <v>1485</v>
      </c>
      <c r="E4211">
        <v>4.3749999999999997E-2</v>
      </c>
    </row>
    <row r="4212" spans="1:5" x14ac:dyDescent="0.2">
      <c r="A4212" t="s">
        <v>1535</v>
      </c>
      <c r="B4212" t="s">
        <v>2814</v>
      </c>
      <c r="C4212" t="s">
        <v>1580</v>
      </c>
      <c r="D4212" t="s">
        <v>1485</v>
      </c>
      <c r="E4212">
        <v>4.4444444444444446E-2</v>
      </c>
    </row>
    <row r="4213" spans="1:5" x14ac:dyDescent="0.2">
      <c r="A4213" t="s">
        <v>1536</v>
      </c>
      <c r="B4213" t="s">
        <v>2787</v>
      </c>
      <c r="C4213" t="s">
        <v>1580</v>
      </c>
      <c r="D4213" t="s">
        <v>1485</v>
      </c>
      <c r="E4213">
        <v>4.9305555555555554E-2</v>
      </c>
    </row>
    <row r="4214" spans="1:5" x14ac:dyDescent="0.2">
      <c r="A4214" t="s">
        <v>1537</v>
      </c>
      <c r="B4214" t="s">
        <v>2780</v>
      </c>
      <c r="C4214" t="s">
        <v>1580</v>
      </c>
      <c r="D4214" t="s">
        <v>1485</v>
      </c>
      <c r="E4214">
        <v>5.2083333333333336E-2</v>
      </c>
    </row>
    <row r="4215" spans="1:5" x14ac:dyDescent="0.2">
      <c r="A4215" t="s">
        <v>1538</v>
      </c>
      <c r="B4215" t="s">
        <v>2829</v>
      </c>
      <c r="C4215" t="s">
        <v>1580</v>
      </c>
      <c r="D4215" t="s">
        <v>1485</v>
      </c>
      <c r="E4215">
        <v>5.347222222222222E-2</v>
      </c>
    </row>
    <row r="4216" spans="1:5" x14ac:dyDescent="0.2">
      <c r="A4216" t="s">
        <v>1539</v>
      </c>
      <c r="B4216" t="s">
        <v>2840</v>
      </c>
      <c r="C4216" t="s">
        <v>1580</v>
      </c>
      <c r="D4216" t="s">
        <v>1485</v>
      </c>
      <c r="E4216">
        <v>5.4166666666666669E-2</v>
      </c>
    </row>
    <row r="4217" spans="1:5" x14ac:dyDescent="0.2">
      <c r="A4217" t="s">
        <v>1540</v>
      </c>
      <c r="B4217" t="s">
        <v>2833</v>
      </c>
      <c r="C4217" t="s">
        <v>1580</v>
      </c>
      <c r="D4217" t="s">
        <v>1485</v>
      </c>
      <c r="E4217">
        <v>7.1527777777777787E-2</v>
      </c>
    </row>
    <row r="4218" spans="1:5" x14ac:dyDescent="0.2">
      <c r="A4218" t="s">
        <v>1541</v>
      </c>
      <c r="B4218" t="s">
        <v>2838</v>
      </c>
      <c r="C4218" t="s">
        <v>1580</v>
      </c>
      <c r="D4218" t="s">
        <v>1485</v>
      </c>
      <c r="E4218">
        <v>8.0555555555555561E-2</v>
      </c>
    </row>
    <row r="4219" spans="1:5" x14ac:dyDescent="0.2">
      <c r="A4219" t="s">
        <v>1542</v>
      </c>
      <c r="B4219" t="s">
        <v>2818</v>
      </c>
      <c r="C4219" t="s">
        <v>2776</v>
      </c>
      <c r="D4219" t="s">
        <v>1485</v>
      </c>
      <c r="E4219">
        <v>52.3</v>
      </c>
    </row>
    <row r="4220" spans="1:5" x14ac:dyDescent="0.2">
      <c r="A4220" t="s">
        <v>1543</v>
      </c>
      <c r="B4220" t="s">
        <v>2833</v>
      </c>
      <c r="C4220" t="s">
        <v>2776</v>
      </c>
      <c r="D4220" t="s">
        <v>1485</v>
      </c>
      <c r="E4220">
        <v>75</v>
      </c>
    </row>
    <row r="4221" spans="1:5" x14ac:dyDescent="0.2">
      <c r="A4221" t="s">
        <v>1544</v>
      </c>
      <c r="B4221" t="s">
        <v>2786</v>
      </c>
      <c r="C4221" t="s">
        <v>2776</v>
      </c>
      <c r="D4221" t="s">
        <v>1485</v>
      </c>
      <c r="E4221">
        <v>77.3</v>
      </c>
    </row>
    <row r="4222" spans="1:5" x14ac:dyDescent="0.2">
      <c r="A4222" t="s">
        <v>1545</v>
      </c>
      <c r="B4222" t="s">
        <v>2780</v>
      </c>
      <c r="C4222" t="s">
        <v>2776</v>
      </c>
      <c r="D4222" t="s">
        <v>1485</v>
      </c>
      <c r="E4222">
        <v>80.7</v>
      </c>
    </row>
    <row r="4223" spans="1:5" x14ac:dyDescent="0.2">
      <c r="A4223" t="s">
        <v>1546</v>
      </c>
      <c r="B4223" t="s">
        <v>2811</v>
      </c>
      <c r="C4223" t="s">
        <v>2776</v>
      </c>
      <c r="D4223" t="s">
        <v>1485</v>
      </c>
      <c r="E4223">
        <v>87.5</v>
      </c>
    </row>
    <row r="4224" spans="1:5" x14ac:dyDescent="0.2">
      <c r="A4224" t="s">
        <v>1547</v>
      </c>
      <c r="B4224" t="s">
        <v>2794</v>
      </c>
      <c r="C4224" t="s">
        <v>2776</v>
      </c>
      <c r="D4224" t="s">
        <v>1485</v>
      </c>
      <c r="E4224">
        <v>93.487127371273701</v>
      </c>
    </row>
    <row r="4225" spans="1:5" x14ac:dyDescent="0.2">
      <c r="A4225" t="s">
        <v>1548</v>
      </c>
      <c r="B4225" t="s">
        <v>2825</v>
      </c>
      <c r="C4225" t="s">
        <v>2776</v>
      </c>
      <c r="D4225" t="s">
        <v>1485</v>
      </c>
      <c r="E4225">
        <v>94.6</v>
      </c>
    </row>
    <row r="4226" spans="1:5" x14ac:dyDescent="0.2">
      <c r="A4226" t="s">
        <v>1549</v>
      </c>
      <c r="B4226" t="s">
        <v>2829</v>
      </c>
      <c r="C4226" t="s">
        <v>2776</v>
      </c>
      <c r="D4226" t="s">
        <v>1485</v>
      </c>
      <c r="E4226">
        <v>95.1</v>
      </c>
    </row>
    <row r="4227" spans="1:5" x14ac:dyDescent="0.2">
      <c r="A4227" t="s">
        <v>1550</v>
      </c>
      <c r="B4227" t="s">
        <v>2785</v>
      </c>
      <c r="C4227" t="s">
        <v>2776</v>
      </c>
      <c r="D4227" t="s">
        <v>1485</v>
      </c>
      <c r="E4227">
        <v>100</v>
      </c>
    </row>
    <row r="4228" spans="1:5" x14ac:dyDescent="0.2">
      <c r="A4228" t="s">
        <v>1551</v>
      </c>
      <c r="B4228" t="s">
        <v>2788</v>
      </c>
      <c r="C4228" t="s">
        <v>2776</v>
      </c>
      <c r="D4228" t="s">
        <v>1485</v>
      </c>
      <c r="E4228">
        <v>100</v>
      </c>
    </row>
    <row r="4229" spans="1:5" x14ac:dyDescent="0.2">
      <c r="A4229" t="s">
        <v>1552</v>
      </c>
      <c r="B4229" t="s">
        <v>2814</v>
      </c>
      <c r="C4229" t="s">
        <v>2776</v>
      </c>
      <c r="D4229" t="s">
        <v>1485</v>
      </c>
      <c r="E4229">
        <v>100</v>
      </c>
    </row>
    <row r="4230" spans="1:5" x14ac:dyDescent="0.2">
      <c r="A4230" t="s">
        <v>1553</v>
      </c>
      <c r="B4230" t="s">
        <v>2816</v>
      </c>
      <c r="C4230" t="s">
        <v>2776</v>
      </c>
      <c r="D4230" t="s">
        <v>1485</v>
      </c>
      <c r="E4230">
        <v>100</v>
      </c>
    </row>
    <row r="4231" spans="1:5" x14ac:dyDescent="0.2">
      <c r="A4231" t="s">
        <v>1554</v>
      </c>
      <c r="B4231" t="s">
        <v>2820</v>
      </c>
      <c r="C4231" t="s">
        <v>2776</v>
      </c>
      <c r="D4231" t="s">
        <v>1485</v>
      </c>
      <c r="E4231">
        <v>100</v>
      </c>
    </row>
    <row r="4232" spans="1:5" x14ac:dyDescent="0.2">
      <c r="A4232" t="s">
        <v>1555</v>
      </c>
      <c r="B4232" t="s">
        <v>2787</v>
      </c>
      <c r="C4232" t="s">
        <v>2776</v>
      </c>
      <c r="D4232" t="s">
        <v>1485</v>
      </c>
      <c r="E4232">
        <v>100</v>
      </c>
    </row>
    <row r="4233" spans="1:5" x14ac:dyDescent="0.2">
      <c r="A4233" t="s">
        <v>1556</v>
      </c>
      <c r="B4233" t="s">
        <v>2831</v>
      </c>
      <c r="C4233" t="s">
        <v>2776</v>
      </c>
      <c r="D4233" t="s">
        <v>1485</v>
      </c>
      <c r="E4233">
        <v>100</v>
      </c>
    </row>
    <row r="4234" spans="1:5" x14ac:dyDescent="0.2">
      <c r="A4234" t="s">
        <v>1557</v>
      </c>
      <c r="B4234" t="s">
        <v>2835</v>
      </c>
      <c r="C4234" t="s">
        <v>2776</v>
      </c>
      <c r="D4234" t="s">
        <v>1485</v>
      </c>
      <c r="E4234">
        <v>100</v>
      </c>
    </row>
    <row r="4235" spans="1:5" x14ac:dyDescent="0.2">
      <c r="A4235" t="s">
        <v>1558</v>
      </c>
      <c r="B4235" t="s">
        <v>2789</v>
      </c>
      <c r="C4235" t="s">
        <v>2776</v>
      </c>
      <c r="D4235" t="s">
        <v>1485</v>
      </c>
      <c r="E4235">
        <v>100</v>
      </c>
    </row>
    <row r="4236" spans="1:5" x14ac:dyDescent="0.2">
      <c r="A4236" t="s">
        <v>1559</v>
      </c>
      <c r="B4236" t="s">
        <v>2838</v>
      </c>
      <c r="C4236" t="s">
        <v>2776</v>
      </c>
      <c r="D4236" t="s">
        <v>1485</v>
      </c>
      <c r="E4236">
        <v>100</v>
      </c>
    </row>
    <row r="4237" spans="1:5" x14ac:dyDescent="0.2">
      <c r="A4237" t="s">
        <v>1560</v>
      </c>
      <c r="B4237" t="s">
        <v>2840</v>
      </c>
      <c r="C4237" t="s">
        <v>2776</v>
      </c>
      <c r="D4237" t="s">
        <v>1485</v>
      </c>
      <c r="E4237">
        <v>100</v>
      </c>
    </row>
    <row r="4238" spans="1:5" x14ac:dyDescent="0.2">
      <c r="A4238" t="s">
        <v>1561</v>
      </c>
      <c r="B4238" t="s">
        <v>2838</v>
      </c>
      <c r="C4238" t="s">
        <v>2777</v>
      </c>
      <c r="D4238" t="s">
        <v>1485</v>
      </c>
      <c r="E4238">
        <v>0</v>
      </c>
    </row>
    <row r="4239" spans="1:5" x14ac:dyDescent="0.2">
      <c r="A4239" t="s">
        <v>1562</v>
      </c>
      <c r="B4239" t="s">
        <v>2840</v>
      </c>
      <c r="C4239" t="s">
        <v>2777</v>
      </c>
      <c r="D4239" t="s">
        <v>1485</v>
      </c>
      <c r="E4239">
        <v>0</v>
      </c>
    </row>
    <row r="4240" spans="1:5" x14ac:dyDescent="0.2">
      <c r="A4240" t="s">
        <v>4739</v>
      </c>
      <c r="B4240" t="s">
        <v>2789</v>
      </c>
      <c r="C4240" t="s">
        <v>2777</v>
      </c>
      <c r="D4240" t="s">
        <v>1485</v>
      </c>
      <c r="E4240">
        <v>5.7</v>
      </c>
    </row>
    <row r="4241" spans="1:5" x14ac:dyDescent="0.2">
      <c r="A4241" t="s">
        <v>4740</v>
      </c>
      <c r="B4241" t="s">
        <v>2816</v>
      </c>
      <c r="C4241" t="s">
        <v>2777</v>
      </c>
      <c r="D4241" t="s">
        <v>1485</v>
      </c>
      <c r="E4241">
        <v>8.3000000000000007</v>
      </c>
    </row>
    <row r="4242" spans="1:5" x14ac:dyDescent="0.2">
      <c r="A4242" t="s">
        <v>4741</v>
      </c>
      <c r="B4242" t="s">
        <v>2825</v>
      </c>
      <c r="C4242" t="s">
        <v>2777</v>
      </c>
      <c r="D4242" t="s">
        <v>1485</v>
      </c>
      <c r="E4242">
        <v>13.3</v>
      </c>
    </row>
    <row r="4243" spans="1:5" x14ac:dyDescent="0.2">
      <c r="A4243" t="s">
        <v>4742</v>
      </c>
      <c r="B4243" t="s">
        <v>2814</v>
      </c>
      <c r="C4243" t="s">
        <v>2777</v>
      </c>
      <c r="D4243" t="s">
        <v>1485</v>
      </c>
      <c r="E4243">
        <v>13.5</v>
      </c>
    </row>
    <row r="4244" spans="1:5" x14ac:dyDescent="0.2">
      <c r="A4244" t="s">
        <v>4743</v>
      </c>
      <c r="B4244" t="s">
        <v>2788</v>
      </c>
      <c r="C4244" t="s">
        <v>2777</v>
      </c>
      <c r="D4244" t="s">
        <v>1485</v>
      </c>
      <c r="E4244">
        <v>16.7</v>
      </c>
    </row>
    <row r="4245" spans="1:5" x14ac:dyDescent="0.2">
      <c r="A4245" t="s">
        <v>4744</v>
      </c>
      <c r="B4245" t="s">
        <v>2786</v>
      </c>
      <c r="C4245" t="s">
        <v>2777</v>
      </c>
      <c r="D4245" t="s">
        <v>1485</v>
      </c>
      <c r="E4245">
        <v>17.2</v>
      </c>
    </row>
    <row r="4246" spans="1:5" x14ac:dyDescent="0.2">
      <c r="A4246" t="s">
        <v>4745</v>
      </c>
      <c r="B4246" t="s">
        <v>2811</v>
      </c>
      <c r="C4246" t="s">
        <v>2777</v>
      </c>
      <c r="D4246" t="s">
        <v>1485</v>
      </c>
      <c r="E4246">
        <v>21.4</v>
      </c>
    </row>
    <row r="4247" spans="1:5" x14ac:dyDescent="0.2">
      <c r="A4247" t="s">
        <v>4746</v>
      </c>
      <c r="B4247" t="s">
        <v>2794</v>
      </c>
      <c r="C4247" t="s">
        <v>2777</v>
      </c>
      <c r="D4247" t="s">
        <v>1485</v>
      </c>
      <c r="E4247">
        <v>26.67188346883469</v>
      </c>
    </row>
    <row r="4248" spans="1:5" x14ac:dyDescent="0.2">
      <c r="A4248" t="s">
        <v>4747</v>
      </c>
      <c r="B4248" t="s">
        <v>2780</v>
      </c>
      <c r="C4248" t="s">
        <v>2777</v>
      </c>
      <c r="D4248" t="s">
        <v>1485</v>
      </c>
      <c r="E4248">
        <v>26.9</v>
      </c>
    </row>
    <row r="4249" spans="1:5" x14ac:dyDescent="0.2">
      <c r="A4249" t="s">
        <v>4748</v>
      </c>
      <c r="B4249" t="s">
        <v>2787</v>
      </c>
      <c r="C4249" t="s">
        <v>2777</v>
      </c>
      <c r="D4249" t="s">
        <v>1485</v>
      </c>
      <c r="E4249">
        <v>28.3</v>
      </c>
    </row>
    <row r="4250" spans="1:5" x14ac:dyDescent="0.2">
      <c r="A4250" t="s">
        <v>4749</v>
      </c>
      <c r="B4250" t="s">
        <v>2831</v>
      </c>
      <c r="C4250" t="s">
        <v>2777</v>
      </c>
      <c r="D4250" t="s">
        <v>1485</v>
      </c>
      <c r="E4250">
        <v>29.9</v>
      </c>
    </row>
    <row r="4251" spans="1:5" x14ac:dyDescent="0.2">
      <c r="A4251" t="s">
        <v>4750</v>
      </c>
      <c r="B4251" t="s">
        <v>2835</v>
      </c>
      <c r="C4251" t="s">
        <v>2777</v>
      </c>
      <c r="D4251" t="s">
        <v>1485</v>
      </c>
      <c r="E4251">
        <v>38.6</v>
      </c>
    </row>
    <row r="4252" spans="1:5" x14ac:dyDescent="0.2">
      <c r="A4252" t="s">
        <v>4751</v>
      </c>
      <c r="B4252" t="s">
        <v>2785</v>
      </c>
      <c r="C4252" t="s">
        <v>2777</v>
      </c>
      <c r="D4252" t="s">
        <v>1485</v>
      </c>
      <c r="E4252">
        <v>39.299999999999997</v>
      </c>
    </row>
    <row r="4253" spans="1:5" x14ac:dyDescent="0.2">
      <c r="A4253" t="s">
        <v>4752</v>
      </c>
      <c r="B4253" t="s">
        <v>2820</v>
      </c>
      <c r="C4253" t="s">
        <v>2777</v>
      </c>
      <c r="D4253" t="s">
        <v>1485</v>
      </c>
      <c r="E4253">
        <v>42</v>
      </c>
    </row>
    <row r="4254" spans="1:5" x14ac:dyDescent="0.2">
      <c r="A4254" t="s">
        <v>4753</v>
      </c>
      <c r="B4254" t="s">
        <v>2818</v>
      </c>
      <c r="C4254" t="s">
        <v>2777</v>
      </c>
      <c r="D4254" t="s">
        <v>1485</v>
      </c>
      <c r="E4254">
        <v>51.4</v>
      </c>
    </row>
    <row r="4255" spans="1:5" x14ac:dyDescent="0.2">
      <c r="A4255" t="s">
        <v>4754</v>
      </c>
      <c r="B4255" t="s">
        <v>2833</v>
      </c>
      <c r="C4255" t="s">
        <v>2777</v>
      </c>
      <c r="D4255" t="s">
        <v>1485</v>
      </c>
      <c r="E4255">
        <v>51.7</v>
      </c>
    </row>
    <row r="4256" spans="1:5" x14ac:dyDescent="0.2">
      <c r="A4256" t="s">
        <v>4755</v>
      </c>
      <c r="B4256" t="s">
        <v>2829</v>
      </c>
      <c r="C4256" t="s">
        <v>2777</v>
      </c>
      <c r="D4256" t="s">
        <v>1485</v>
      </c>
      <c r="E4256">
        <v>57.6</v>
      </c>
    </row>
    <row r="4257" spans="1:5" x14ac:dyDescent="0.2">
      <c r="A4257" t="s">
        <v>4756</v>
      </c>
      <c r="B4257" t="s">
        <v>2811</v>
      </c>
      <c r="C4257" t="s">
        <v>2778</v>
      </c>
      <c r="D4257" t="s">
        <v>1485</v>
      </c>
      <c r="E4257">
        <v>50</v>
      </c>
    </row>
    <row r="4258" spans="1:5" x14ac:dyDescent="0.2">
      <c r="A4258" t="s">
        <v>4757</v>
      </c>
      <c r="B4258" t="s">
        <v>2818</v>
      </c>
      <c r="C4258" t="s">
        <v>2778</v>
      </c>
      <c r="D4258" t="s">
        <v>1485</v>
      </c>
      <c r="E4258">
        <v>71.400000000000006</v>
      </c>
    </row>
    <row r="4259" spans="1:5" x14ac:dyDescent="0.2">
      <c r="A4259" t="s">
        <v>4758</v>
      </c>
      <c r="B4259" t="s">
        <v>2835</v>
      </c>
      <c r="C4259" t="s">
        <v>2778</v>
      </c>
      <c r="D4259" t="s">
        <v>1485</v>
      </c>
      <c r="E4259">
        <v>92.3</v>
      </c>
    </row>
    <row r="4260" spans="1:5" x14ac:dyDescent="0.2">
      <c r="A4260" t="s">
        <v>4759</v>
      </c>
      <c r="B4260" t="s">
        <v>2816</v>
      </c>
      <c r="C4260" t="s">
        <v>2778</v>
      </c>
      <c r="D4260" t="s">
        <v>1485</v>
      </c>
      <c r="E4260">
        <v>93.8</v>
      </c>
    </row>
    <row r="4261" spans="1:5" x14ac:dyDescent="0.2">
      <c r="A4261" t="s">
        <v>4760</v>
      </c>
      <c r="B4261" t="s">
        <v>2780</v>
      </c>
      <c r="C4261" t="s">
        <v>2778</v>
      </c>
      <c r="D4261" t="s">
        <v>1485</v>
      </c>
      <c r="E4261">
        <v>95.9</v>
      </c>
    </row>
    <row r="4262" spans="1:5" x14ac:dyDescent="0.2">
      <c r="A4262" t="s">
        <v>4761</v>
      </c>
      <c r="B4262" t="s">
        <v>2794</v>
      </c>
      <c r="C4262" t="s">
        <v>2778</v>
      </c>
      <c r="D4262" t="s">
        <v>1485</v>
      </c>
      <c r="E4262">
        <v>98.087804878048772</v>
      </c>
    </row>
    <row r="4263" spans="1:5" x14ac:dyDescent="0.2">
      <c r="A4263" t="s">
        <v>4762</v>
      </c>
      <c r="B4263" t="s">
        <v>2785</v>
      </c>
      <c r="C4263" t="s">
        <v>2778</v>
      </c>
      <c r="D4263" t="s">
        <v>1485</v>
      </c>
      <c r="E4263">
        <v>100</v>
      </c>
    </row>
    <row r="4264" spans="1:5" x14ac:dyDescent="0.2">
      <c r="A4264" t="s">
        <v>4763</v>
      </c>
      <c r="B4264" t="s">
        <v>2788</v>
      </c>
      <c r="C4264" t="s">
        <v>2778</v>
      </c>
      <c r="D4264" t="s">
        <v>1485</v>
      </c>
      <c r="E4264">
        <v>100</v>
      </c>
    </row>
    <row r="4265" spans="1:5" x14ac:dyDescent="0.2">
      <c r="A4265" t="s">
        <v>4764</v>
      </c>
      <c r="B4265" t="s">
        <v>2814</v>
      </c>
      <c r="C4265" t="s">
        <v>2778</v>
      </c>
      <c r="D4265" t="s">
        <v>1485</v>
      </c>
      <c r="E4265">
        <v>100</v>
      </c>
    </row>
    <row r="4266" spans="1:5" x14ac:dyDescent="0.2">
      <c r="A4266" t="s">
        <v>4765</v>
      </c>
      <c r="B4266" t="s">
        <v>2820</v>
      </c>
      <c r="C4266" t="s">
        <v>2778</v>
      </c>
      <c r="D4266" t="s">
        <v>1485</v>
      </c>
      <c r="E4266">
        <v>100</v>
      </c>
    </row>
    <row r="4267" spans="1:5" x14ac:dyDescent="0.2">
      <c r="A4267" t="s">
        <v>4766</v>
      </c>
      <c r="B4267" t="s">
        <v>2825</v>
      </c>
      <c r="C4267" t="s">
        <v>2778</v>
      </c>
      <c r="D4267" t="s">
        <v>1485</v>
      </c>
      <c r="E4267">
        <v>100</v>
      </c>
    </row>
    <row r="4268" spans="1:5" x14ac:dyDescent="0.2">
      <c r="A4268" t="s">
        <v>4767</v>
      </c>
      <c r="B4268" t="s">
        <v>2786</v>
      </c>
      <c r="C4268" t="s">
        <v>2778</v>
      </c>
      <c r="D4268" t="s">
        <v>1485</v>
      </c>
      <c r="E4268">
        <v>100</v>
      </c>
    </row>
    <row r="4269" spans="1:5" x14ac:dyDescent="0.2">
      <c r="A4269" t="s">
        <v>4768</v>
      </c>
      <c r="B4269" t="s">
        <v>2787</v>
      </c>
      <c r="C4269" t="s">
        <v>2778</v>
      </c>
      <c r="D4269" t="s">
        <v>1485</v>
      </c>
      <c r="E4269">
        <v>100</v>
      </c>
    </row>
    <row r="4270" spans="1:5" x14ac:dyDescent="0.2">
      <c r="A4270" t="s">
        <v>4769</v>
      </c>
      <c r="B4270" t="s">
        <v>2829</v>
      </c>
      <c r="C4270" t="s">
        <v>2778</v>
      </c>
      <c r="D4270" t="s">
        <v>1485</v>
      </c>
      <c r="E4270">
        <v>100</v>
      </c>
    </row>
    <row r="4271" spans="1:5" x14ac:dyDescent="0.2">
      <c r="A4271" t="s">
        <v>4770</v>
      </c>
      <c r="B4271" t="s">
        <v>2831</v>
      </c>
      <c r="C4271" t="s">
        <v>2778</v>
      </c>
      <c r="D4271" t="s">
        <v>1485</v>
      </c>
      <c r="E4271">
        <v>100</v>
      </c>
    </row>
    <row r="4272" spans="1:5" x14ac:dyDescent="0.2">
      <c r="A4272" t="s">
        <v>4771</v>
      </c>
      <c r="B4272" t="s">
        <v>2833</v>
      </c>
      <c r="C4272" t="s">
        <v>2778</v>
      </c>
      <c r="D4272" t="s">
        <v>1485</v>
      </c>
      <c r="E4272">
        <v>100</v>
      </c>
    </row>
    <row r="4273" spans="1:5" x14ac:dyDescent="0.2">
      <c r="A4273" t="s">
        <v>4772</v>
      </c>
      <c r="B4273" t="s">
        <v>2789</v>
      </c>
      <c r="C4273" t="s">
        <v>2778</v>
      </c>
      <c r="D4273" t="s">
        <v>1485</v>
      </c>
      <c r="E4273">
        <v>100</v>
      </c>
    </row>
    <row r="4274" spans="1:5" x14ac:dyDescent="0.2">
      <c r="A4274" t="s">
        <v>4773</v>
      </c>
      <c r="B4274" t="s">
        <v>2838</v>
      </c>
      <c r="C4274" t="s">
        <v>2778</v>
      </c>
      <c r="D4274" t="s">
        <v>1485</v>
      </c>
      <c r="E4274">
        <v>100</v>
      </c>
    </row>
    <row r="4275" spans="1:5" x14ac:dyDescent="0.2">
      <c r="A4275" t="s">
        <v>4774</v>
      </c>
      <c r="B4275" t="s">
        <v>2840</v>
      </c>
      <c r="C4275" t="s">
        <v>2778</v>
      </c>
      <c r="D4275" t="s">
        <v>1485</v>
      </c>
      <c r="E4275">
        <v>100</v>
      </c>
    </row>
    <row r="4276" spans="1:5" x14ac:dyDescent="0.2">
      <c r="A4276" t="s">
        <v>4775</v>
      </c>
      <c r="B4276" t="s">
        <v>2816</v>
      </c>
      <c r="C4276" t="s">
        <v>2779</v>
      </c>
      <c r="D4276" t="s">
        <v>1485</v>
      </c>
      <c r="E4276">
        <v>54.2</v>
      </c>
    </row>
    <row r="4277" spans="1:5" x14ac:dyDescent="0.2">
      <c r="A4277" t="s">
        <v>4776</v>
      </c>
      <c r="B4277" t="s">
        <v>2825</v>
      </c>
      <c r="C4277" t="s">
        <v>2779</v>
      </c>
      <c r="D4277" t="s">
        <v>1485</v>
      </c>
      <c r="E4277">
        <v>77.5</v>
      </c>
    </row>
    <row r="4278" spans="1:5" x14ac:dyDescent="0.2">
      <c r="A4278" t="s">
        <v>4777</v>
      </c>
      <c r="B4278" t="s">
        <v>2838</v>
      </c>
      <c r="C4278" t="s">
        <v>2779</v>
      </c>
      <c r="D4278" t="s">
        <v>1485</v>
      </c>
      <c r="E4278">
        <v>83.1</v>
      </c>
    </row>
    <row r="4279" spans="1:5" x14ac:dyDescent="0.2">
      <c r="A4279" t="s">
        <v>4778</v>
      </c>
      <c r="B4279" t="s">
        <v>2780</v>
      </c>
      <c r="C4279" t="s">
        <v>2779</v>
      </c>
      <c r="D4279" t="s">
        <v>1485</v>
      </c>
      <c r="E4279">
        <v>85.2</v>
      </c>
    </row>
    <row r="4280" spans="1:5" x14ac:dyDescent="0.2">
      <c r="A4280" t="s">
        <v>4779</v>
      </c>
      <c r="B4280" t="s">
        <v>2831</v>
      </c>
      <c r="C4280" t="s">
        <v>2779</v>
      </c>
      <c r="D4280" t="s">
        <v>1485</v>
      </c>
      <c r="E4280">
        <v>86.6</v>
      </c>
    </row>
    <row r="4281" spans="1:5" x14ac:dyDescent="0.2">
      <c r="A4281" t="s">
        <v>4780</v>
      </c>
      <c r="B4281" t="s">
        <v>2818</v>
      </c>
      <c r="C4281" t="s">
        <v>2779</v>
      </c>
      <c r="D4281" t="s">
        <v>1485</v>
      </c>
      <c r="E4281">
        <v>87.5</v>
      </c>
    </row>
    <row r="4282" spans="1:5" x14ac:dyDescent="0.2">
      <c r="A4282" t="s">
        <v>4781</v>
      </c>
      <c r="B4282" t="s">
        <v>2840</v>
      </c>
      <c r="C4282" t="s">
        <v>2779</v>
      </c>
      <c r="D4282" t="s">
        <v>1485</v>
      </c>
      <c r="E4282">
        <v>88.4</v>
      </c>
    </row>
    <row r="4283" spans="1:5" x14ac:dyDescent="0.2">
      <c r="A4283" t="s">
        <v>4782</v>
      </c>
      <c r="B4283" t="s">
        <v>2794</v>
      </c>
      <c r="C4283" t="s">
        <v>2779</v>
      </c>
      <c r="D4283" t="s">
        <v>1485</v>
      </c>
      <c r="E4283">
        <v>91.975271002710031</v>
      </c>
    </row>
    <row r="4284" spans="1:5" x14ac:dyDescent="0.2">
      <c r="A4284" t="s">
        <v>4783</v>
      </c>
      <c r="B4284" t="s">
        <v>2833</v>
      </c>
      <c r="C4284" t="s">
        <v>2779</v>
      </c>
      <c r="D4284" t="s">
        <v>1485</v>
      </c>
      <c r="E4284">
        <v>93.1</v>
      </c>
    </row>
    <row r="4285" spans="1:5" x14ac:dyDescent="0.2">
      <c r="A4285" t="s">
        <v>4784</v>
      </c>
      <c r="B4285" t="s">
        <v>2820</v>
      </c>
      <c r="C4285" t="s">
        <v>2779</v>
      </c>
      <c r="D4285" t="s">
        <v>1485</v>
      </c>
      <c r="E4285">
        <v>94.3</v>
      </c>
    </row>
    <row r="4286" spans="1:5" x14ac:dyDescent="0.2">
      <c r="A4286" t="s">
        <v>4785</v>
      </c>
      <c r="B4286" t="s">
        <v>2811</v>
      </c>
      <c r="C4286" t="s">
        <v>2779</v>
      </c>
      <c r="D4286" t="s">
        <v>1485</v>
      </c>
      <c r="E4286">
        <v>96.4</v>
      </c>
    </row>
    <row r="4287" spans="1:5" x14ac:dyDescent="0.2">
      <c r="A4287" t="s">
        <v>4786</v>
      </c>
      <c r="B4287" t="s">
        <v>2786</v>
      </c>
      <c r="C4287" t="s">
        <v>2779</v>
      </c>
      <c r="D4287" t="s">
        <v>1485</v>
      </c>
      <c r="E4287">
        <v>96.9</v>
      </c>
    </row>
    <row r="4288" spans="1:5" x14ac:dyDescent="0.2">
      <c r="A4288" t="s">
        <v>4787</v>
      </c>
      <c r="B4288" t="s">
        <v>2787</v>
      </c>
      <c r="C4288" t="s">
        <v>2779</v>
      </c>
      <c r="D4288" t="s">
        <v>1485</v>
      </c>
      <c r="E4288">
        <v>97.2</v>
      </c>
    </row>
    <row r="4289" spans="1:5" x14ac:dyDescent="0.2">
      <c r="A4289" t="s">
        <v>4788</v>
      </c>
      <c r="B4289" t="s">
        <v>2785</v>
      </c>
      <c r="C4289" t="s">
        <v>2779</v>
      </c>
      <c r="D4289" t="s">
        <v>1485</v>
      </c>
      <c r="E4289">
        <v>97.6</v>
      </c>
    </row>
    <row r="4290" spans="1:5" x14ac:dyDescent="0.2">
      <c r="A4290" t="s">
        <v>4789</v>
      </c>
      <c r="B4290" t="s">
        <v>2788</v>
      </c>
      <c r="C4290" t="s">
        <v>2779</v>
      </c>
      <c r="D4290" t="s">
        <v>1485</v>
      </c>
      <c r="E4290">
        <v>98.3</v>
      </c>
    </row>
    <row r="4291" spans="1:5" x14ac:dyDescent="0.2">
      <c r="A4291" t="s">
        <v>4790</v>
      </c>
      <c r="B4291" t="s">
        <v>2829</v>
      </c>
      <c r="C4291" t="s">
        <v>2779</v>
      </c>
      <c r="D4291" t="s">
        <v>1485</v>
      </c>
      <c r="E4291">
        <v>98.5</v>
      </c>
    </row>
    <row r="4292" spans="1:5" x14ac:dyDescent="0.2">
      <c r="A4292" t="s">
        <v>4791</v>
      </c>
      <c r="B4292" t="s">
        <v>2789</v>
      </c>
      <c r="C4292" t="s">
        <v>2779</v>
      </c>
      <c r="D4292" t="s">
        <v>1485</v>
      </c>
      <c r="E4292">
        <v>98.6</v>
      </c>
    </row>
    <row r="4293" spans="1:5" x14ac:dyDescent="0.2">
      <c r="A4293" t="s">
        <v>4792</v>
      </c>
      <c r="B4293" t="s">
        <v>2814</v>
      </c>
      <c r="C4293" t="s">
        <v>2779</v>
      </c>
      <c r="D4293" t="s">
        <v>1485</v>
      </c>
      <c r="E4293">
        <v>100</v>
      </c>
    </row>
    <row r="4294" spans="1:5" x14ac:dyDescent="0.2">
      <c r="A4294" t="s">
        <v>4793</v>
      </c>
      <c r="B4294" t="s">
        <v>2835</v>
      </c>
      <c r="C4294" t="s">
        <v>2779</v>
      </c>
      <c r="D4294" t="s">
        <v>1485</v>
      </c>
      <c r="E4294">
        <v>100</v>
      </c>
    </row>
    <row r="4295" spans="1:5" x14ac:dyDescent="0.2">
      <c r="A4295" t="s">
        <v>4794</v>
      </c>
      <c r="B4295" t="s">
        <v>2831</v>
      </c>
      <c r="C4295" t="s">
        <v>1622</v>
      </c>
      <c r="D4295" t="s">
        <v>1485</v>
      </c>
      <c r="E4295">
        <v>31.4</v>
      </c>
    </row>
    <row r="4296" spans="1:5" x14ac:dyDescent="0.2">
      <c r="A4296" t="s">
        <v>4795</v>
      </c>
      <c r="B4296" t="s">
        <v>2833</v>
      </c>
      <c r="C4296" t="s">
        <v>1622</v>
      </c>
      <c r="D4296" t="s">
        <v>1485</v>
      </c>
      <c r="E4296">
        <v>44.3</v>
      </c>
    </row>
    <row r="4297" spans="1:5" x14ac:dyDescent="0.2">
      <c r="A4297" t="s">
        <v>4796</v>
      </c>
      <c r="B4297" t="s">
        <v>2785</v>
      </c>
      <c r="C4297" t="s">
        <v>1622</v>
      </c>
      <c r="D4297" t="s">
        <v>1485</v>
      </c>
      <c r="E4297">
        <v>46.7</v>
      </c>
    </row>
    <row r="4298" spans="1:5" x14ac:dyDescent="0.2">
      <c r="A4298" t="s">
        <v>4797</v>
      </c>
      <c r="B4298" t="s">
        <v>2814</v>
      </c>
      <c r="C4298" t="s">
        <v>1622</v>
      </c>
      <c r="D4298" t="s">
        <v>1485</v>
      </c>
      <c r="E4298">
        <v>50</v>
      </c>
    </row>
    <row r="4299" spans="1:5" x14ac:dyDescent="0.2">
      <c r="A4299" t="s">
        <v>4798</v>
      </c>
      <c r="B4299" t="s">
        <v>2789</v>
      </c>
      <c r="C4299" t="s">
        <v>1622</v>
      </c>
      <c r="D4299" t="s">
        <v>1485</v>
      </c>
      <c r="E4299">
        <v>51.9</v>
      </c>
    </row>
    <row r="4300" spans="1:5" x14ac:dyDescent="0.2">
      <c r="A4300" t="s">
        <v>4799</v>
      </c>
      <c r="B4300" t="s">
        <v>2835</v>
      </c>
      <c r="C4300" t="s">
        <v>1622</v>
      </c>
      <c r="D4300" t="s">
        <v>1485</v>
      </c>
      <c r="E4300">
        <v>52.9</v>
      </c>
    </row>
    <row r="4301" spans="1:5" x14ac:dyDescent="0.2">
      <c r="A4301" t="s">
        <v>4800</v>
      </c>
      <c r="B4301" t="s">
        <v>2816</v>
      </c>
      <c r="C4301" t="s">
        <v>1622</v>
      </c>
      <c r="D4301" t="s">
        <v>1485</v>
      </c>
      <c r="E4301">
        <v>56.6</v>
      </c>
    </row>
    <row r="4302" spans="1:5" x14ac:dyDescent="0.2">
      <c r="A4302" t="s">
        <v>4801</v>
      </c>
      <c r="B4302" t="s">
        <v>2829</v>
      </c>
      <c r="C4302" t="s">
        <v>1622</v>
      </c>
      <c r="D4302" t="s">
        <v>1485</v>
      </c>
      <c r="E4302">
        <v>59.5</v>
      </c>
    </row>
    <row r="4303" spans="1:5" x14ac:dyDescent="0.2">
      <c r="A4303" t="s">
        <v>4802</v>
      </c>
      <c r="B4303" t="s">
        <v>2780</v>
      </c>
      <c r="C4303" t="s">
        <v>1622</v>
      </c>
      <c r="D4303" t="s">
        <v>1485</v>
      </c>
      <c r="E4303">
        <v>59.8</v>
      </c>
    </row>
    <row r="4304" spans="1:5" x14ac:dyDescent="0.2">
      <c r="A4304" t="s">
        <v>4803</v>
      </c>
      <c r="B4304" t="s">
        <v>2788</v>
      </c>
      <c r="C4304" t="s">
        <v>1622</v>
      </c>
      <c r="D4304" t="s">
        <v>1485</v>
      </c>
      <c r="E4304">
        <v>60.2</v>
      </c>
    </row>
    <row r="4305" spans="1:5" x14ac:dyDescent="0.2">
      <c r="A4305" t="s">
        <v>4804</v>
      </c>
      <c r="B4305" t="s">
        <v>2794</v>
      </c>
      <c r="C4305" t="s">
        <v>1622</v>
      </c>
      <c r="D4305" t="s">
        <v>1485</v>
      </c>
      <c r="E4305">
        <v>61.63492478744277</v>
      </c>
    </row>
    <row r="4306" spans="1:5" x14ac:dyDescent="0.2">
      <c r="A4306" t="s">
        <v>4805</v>
      </c>
      <c r="B4306" t="s">
        <v>2838</v>
      </c>
      <c r="C4306" t="s">
        <v>1622</v>
      </c>
      <c r="D4306" t="s">
        <v>1485</v>
      </c>
      <c r="E4306">
        <v>63.8</v>
      </c>
    </row>
    <row r="4307" spans="1:5" x14ac:dyDescent="0.2">
      <c r="A4307" t="s">
        <v>4806</v>
      </c>
      <c r="B4307" t="s">
        <v>2818</v>
      </c>
      <c r="C4307" t="s">
        <v>1622</v>
      </c>
      <c r="D4307" t="s">
        <v>1485</v>
      </c>
      <c r="E4307">
        <v>64.400000000000006</v>
      </c>
    </row>
    <row r="4308" spans="1:5" x14ac:dyDescent="0.2">
      <c r="A4308" t="s">
        <v>4807</v>
      </c>
      <c r="B4308" t="s">
        <v>2811</v>
      </c>
      <c r="C4308" t="s">
        <v>1622</v>
      </c>
      <c r="D4308" t="s">
        <v>1485</v>
      </c>
      <c r="E4308">
        <v>65.400000000000006</v>
      </c>
    </row>
    <row r="4309" spans="1:5" x14ac:dyDescent="0.2">
      <c r="A4309" t="s">
        <v>4808</v>
      </c>
      <c r="B4309" t="s">
        <v>2786</v>
      </c>
      <c r="C4309" t="s">
        <v>1622</v>
      </c>
      <c r="D4309" t="s">
        <v>1485</v>
      </c>
      <c r="E4309">
        <v>70.099999999999994</v>
      </c>
    </row>
    <row r="4310" spans="1:5" x14ac:dyDescent="0.2">
      <c r="A4310" t="s">
        <v>4809</v>
      </c>
      <c r="B4310" t="s">
        <v>2787</v>
      </c>
      <c r="C4310" t="s">
        <v>1622</v>
      </c>
      <c r="D4310" t="s">
        <v>1485</v>
      </c>
      <c r="E4310">
        <v>71.8</v>
      </c>
    </row>
    <row r="4311" spans="1:5" x14ac:dyDescent="0.2">
      <c r="A4311" t="s">
        <v>4810</v>
      </c>
      <c r="B4311" t="s">
        <v>2820</v>
      </c>
      <c r="C4311" t="s">
        <v>1622</v>
      </c>
      <c r="D4311" t="s">
        <v>1485</v>
      </c>
      <c r="E4311">
        <v>76.400000000000006</v>
      </c>
    </row>
    <row r="4312" spans="1:5" x14ac:dyDescent="0.2">
      <c r="A4312" t="s">
        <v>4811</v>
      </c>
      <c r="B4312" t="s">
        <v>2825</v>
      </c>
      <c r="C4312" t="s">
        <v>1622</v>
      </c>
      <c r="D4312" t="s">
        <v>1485</v>
      </c>
      <c r="E4312">
        <v>80.3</v>
      </c>
    </row>
    <row r="4313" spans="1:5" x14ac:dyDescent="0.2">
      <c r="A4313" t="s">
        <v>4812</v>
      </c>
      <c r="B4313" t="s">
        <v>2840</v>
      </c>
      <c r="C4313" t="s">
        <v>1622</v>
      </c>
      <c r="D4313" t="s">
        <v>1485</v>
      </c>
      <c r="E4313">
        <v>81.2</v>
      </c>
    </row>
    <row r="4314" spans="1:5" x14ac:dyDescent="0.2">
      <c r="A4314" t="s">
        <v>4813</v>
      </c>
      <c r="B4314" t="s">
        <v>2786</v>
      </c>
      <c r="C4314" t="s">
        <v>1664</v>
      </c>
      <c r="D4314" t="s">
        <v>1485</v>
      </c>
      <c r="E4314">
        <v>80</v>
      </c>
    </row>
    <row r="4315" spans="1:5" x14ac:dyDescent="0.2">
      <c r="A4315" t="s">
        <v>4814</v>
      </c>
      <c r="B4315" t="s">
        <v>2831</v>
      </c>
      <c r="C4315" t="s">
        <v>1664</v>
      </c>
      <c r="D4315" t="s">
        <v>1485</v>
      </c>
      <c r="E4315">
        <v>82.8</v>
      </c>
    </row>
    <row r="4316" spans="1:5" x14ac:dyDescent="0.2">
      <c r="A4316" t="s">
        <v>4815</v>
      </c>
      <c r="B4316" t="s">
        <v>2833</v>
      </c>
      <c r="C4316" t="s">
        <v>1664</v>
      </c>
      <c r="D4316" t="s">
        <v>1485</v>
      </c>
      <c r="E4316">
        <v>83.3</v>
      </c>
    </row>
    <row r="4317" spans="1:5" x14ac:dyDescent="0.2">
      <c r="A4317" t="s">
        <v>4816</v>
      </c>
      <c r="B4317" t="s">
        <v>2818</v>
      </c>
      <c r="C4317" t="s">
        <v>1664</v>
      </c>
      <c r="D4317" t="s">
        <v>1485</v>
      </c>
      <c r="E4317">
        <v>83.7</v>
      </c>
    </row>
    <row r="4318" spans="1:5" x14ac:dyDescent="0.2">
      <c r="A4318" t="s">
        <v>4817</v>
      </c>
      <c r="B4318" t="s">
        <v>2780</v>
      </c>
      <c r="C4318" t="s">
        <v>1664</v>
      </c>
      <c r="D4318" t="s">
        <v>1485</v>
      </c>
      <c r="E4318">
        <v>84.3</v>
      </c>
    </row>
    <row r="4319" spans="1:5" x14ac:dyDescent="0.2">
      <c r="A4319" t="s">
        <v>4818</v>
      </c>
      <c r="B4319" t="s">
        <v>2785</v>
      </c>
      <c r="C4319" t="s">
        <v>1664</v>
      </c>
      <c r="D4319" t="s">
        <v>1485</v>
      </c>
      <c r="E4319">
        <v>85</v>
      </c>
    </row>
    <row r="4320" spans="1:5" x14ac:dyDescent="0.2">
      <c r="A4320" t="s">
        <v>4819</v>
      </c>
      <c r="B4320" t="s">
        <v>2835</v>
      </c>
      <c r="C4320" t="s">
        <v>1664</v>
      </c>
      <c r="D4320" t="s">
        <v>1485</v>
      </c>
      <c r="E4320">
        <v>87.8</v>
      </c>
    </row>
    <row r="4321" spans="1:5" x14ac:dyDescent="0.2">
      <c r="A4321" t="s">
        <v>4820</v>
      </c>
      <c r="B4321" t="s">
        <v>2788</v>
      </c>
      <c r="C4321" t="s">
        <v>1664</v>
      </c>
      <c r="D4321" t="s">
        <v>1485</v>
      </c>
      <c r="E4321">
        <v>88</v>
      </c>
    </row>
    <row r="4322" spans="1:5" x14ac:dyDescent="0.2">
      <c r="A4322" t="s">
        <v>4821</v>
      </c>
      <c r="B4322" t="s">
        <v>2816</v>
      </c>
      <c r="C4322" t="s">
        <v>1664</v>
      </c>
      <c r="D4322" t="s">
        <v>1485</v>
      </c>
      <c r="E4322">
        <v>88.5</v>
      </c>
    </row>
    <row r="4323" spans="1:5" x14ac:dyDescent="0.2">
      <c r="A4323" t="s">
        <v>4822</v>
      </c>
      <c r="B4323" t="s">
        <v>2794</v>
      </c>
      <c r="C4323" t="s">
        <v>1664</v>
      </c>
      <c r="D4323" t="s">
        <v>1485</v>
      </c>
      <c r="E4323">
        <v>88.94987405541562</v>
      </c>
    </row>
    <row r="4324" spans="1:5" x14ac:dyDescent="0.2">
      <c r="A4324" t="s">
        <v>4823</v>
      </c>
      <c r="B4324" t="s">
        <v>2789</v>
      </c>
      <c r="C4324" t="s">
        <v>1664</v>
      </c>
      <c r="D4324" t="s">
        <v>1485</v>
      </c>
      <c r="E4324">
        <v>89.8</v>
      </c>
    </row>
    <row r="4325" spans="1:5" x14ac:dyDescent="0.2">
      <c r="A4325" t="s">
        <v>4824</v>
      </c>
      <c r="B4325" t="s">
        <v>2814</v>
      </c>
      <c r="C4325" t="s">
        <v>1664</v>
      </c>
      <c r="D4325" t="s">
        <v>1485</v>
      </c>
      <c r="E4325">
        <v>90</v>
      </c>
    </row>
    <row r="4326" spans="1:5" x14ac:dyDescent="0.2">
      <c r="A4326" t="s">
        <v>4825</v>
      </c>
      <c r="B4326" t="s">
        <v>2840</v>
      </c>
      <c r="C4326" t="s">
        <v>1664</v>
      </c>
      <c r="D4326" t="s">
        <v>1485</v>
      </c>
      <c r="E4326">
        <v>90.5</v>
      </c>
    </row>
    <row r="4327" spans="1:5" x14ac:dyDescent="0.2">
      <c r="A4327" t="s">
        <v>4826</v>
      </c>
      <c r="B4327" t="s">
        <v>2829</v>
      </c>
      <c r="C4327" t="s">
        <v>1664</v>
      </c>
      <c r="D4327" t="s">
        <v>1485</v>
      </c>
      <c r="E4327">
        <v>90.6</v>
      </c>
    </row>
    <row r="4328" spans="1:5" x14ac:dyDescent="0.2">
      <c r="A4328" t="s">
        <v>4827</v>
      </c>
      <c r="B4328" t="s">
        <v>2820</v>
      </c>
      <c r="C4328" t="s">
        <v>1664</v>
      </c>
      <c r="D4328" t="s">
        <v>1485</v>
      </c>
      <c r="E4328">
        <v>90.8</v>
      </c>
    </row>
    <row r="4329" spans="1:5" x14ac:dyDescent="0.2">
      <c r="A4329" t="s">
        <v>4828</v>
      </c>
      <c r="B4329" t="s">
        <v>2838</v>
      </c>
      <c r="C4329" t="s">
        <v>1664</v>
      </c>
      <c r="D4329" t="s">
        <v>1485</v>
      </c>
      <c r="E4329">
        <v>92.3</v>
      </c>
    </row>
    <row r="4330" spans="1:5" x14ac:dyDescent="0.2">
      <c r="A4330" t="s">
        <v>4829</v>
      </c>
      <c r="B4330" t="s">
        <v>2787</v>
      </c>
      <c r="C4330" t="s">
        <v>1664</v>
      </c>
      <c r="D4330" t="s">
        <v>1485</v>
      </c>
      <c r="E4330">
        <v>92.6</v>
      </c>
    </row>
    <row r="4331" spans="1:5" x14ac:dyDescent="0.2">
      <c r="A4331" t="s">
        <v>4830</v>
      </c>
      <c r="B4331" t="s">
        <v>2811</v>
      </c>
      <c r="C4331" t="s">
        <v>1664</v>
      </c>
      <c r="D4331" t="s">
        <v>1485</v>
      </c>
      <c r="E4331">
        <v>93.9</v>
      </c>
    </row>
    <row r="4332" spans="1:5" x14ac:dyDescent="0.2">
      <c r="A4332" t="s">
        <v>4831</v>
      </c>
      <c r="B4332" t="s">
        <v>2825</v>
      </c>
      <c r="C4332" t="s">
        <v>1664</v>
      </c>
      <c r="D4332" t="s">
        <v>1485</v>
      </c>
      <c r="E4332">
        <v>95.4</v>
      </c>
    </row>
    <row r="4333" spans="1:5" x14ac:dyDescent="0.2">
      <c r="A4333" t="s">
        <v>4832</v>
      </c>
      <c r="B4333" t="s">
        <v>2829</v>
      </c>
      <c r="C4333" t="s">
        <v>1706</v>
      </c>
      <c r="D4333" t="s">
        <v>1485</v>
      </c>
      <c r="E4333">
        <v>3.8</v>
      </c>
    </row>
    <row r="4334" spans="1:5" x14ac:dyDescent="0.2">
      <c r="A4334" t="s">
        <v>4833</v>
      </c>
      <c r="B4334" t="s">
        <v>2831</v>
      </c>
      <c r="C4334" t="s">
        <v>1706</v>
      </c>
      <c r="D4334" t="s">
        <v>1485</v>
      </c>
      <c r="E4334">
        <v>5.7</v>
      </c>
    </row>
    <row r="4335" spans="1:5" x14ac:dyDescent="0.2">
      <c r="A4335" t="s">
        <v>4834</v>
      </c>
      <c r="B4335" t="s">
        <v>2825</v>
      </c>
      <c r="C4335" t="s">
        <v>1706</v>
      </c>
      <c r="D4335" t="s">
        <v>1485</v>
      </c>
      <c r="E4335">
        <v>6.3</v>
      </c>
    </row>
    <row r="4336" spans="1:5" x14ac:dyDescent="0.2">
      <c r="A4336" t="s">
        <v>4835</v>
      </c>
      <c r="B4336" t="s">
        <v>2835</v>
      </c>
      <c r="C4336" t="s">
        <v>1706</v>
      </c>
      <c r="D4336" t="s">
        <v>1485</v>
      </c>
      <c r="E4336">
        <v>7</v>
      </c>
    </row>
    <row r="4337" spans="1:5" x14ac:dyDescent="0.2">
      <c r="A4337" t="s">
        <v>4836</v>
      </c>
      <c r="B4337" t="s">
        <v>2789</v>
      </c>
      <c r="C4337" t="s">
        <v>1706</v>
      </c>
      <c r="D4337" t="s">
        <v>1485</v>
      </c>
      <c r="E4337">
        <v>7.6</v>
      </c>
    </row>
    <row r="4338" spans="1:5" x14ac:dyDescent="0.2">
      <c r="A4338" t="s">
        <v>4837</v>
      </c>
      <c r="B4338" t="s">
        <v>2786</v>
      </c>
      <c r="C4338" t="s">
        <v>1706</v>
      </c>
      <c r="D4338" t="s">
        <v>1485</v>
      </c>
      <c r="E4338">
        <v>9.6</v>
      </c>
    </row>
    <row r="4339" spans="1:5" x14ac:dyDescent="0.2">
      <c r="A4339" t="s">
        <v>4838</v>
      </c>
      <c r="B4339" t="s">
        <v>2814</v>
      </c>
      <c r="C4339" t="s">
        <v>1706</v>
      </c>
      <c r="D4339" t="s">
        <v>1485</v>
      </c>
      <c r="E4339">
        <v>9.8000000000000007</v>
      </c>
    </row>
    <row r="4340" spans="1:5" x14ac:dyDescent="0.2">
      <c r="A4340" t="s">
        <v>4839</v>
      </c>
      <c r="B4340" t="s">
        <v>2787</v>
      </c>
      <c r="C4340" t="s">
        <v>1706</v>
      </c>
      <c r="D4340" t="s">
        <v>1485</v>
      </c>
      <c r="E4340">
        <v>10.4</v>
      </c>
    </row>
    <row r="4341" spans="1:5" x14ac:dyDescent="0.2">
      <c r="A4341" t="s">
        <v>4840</v>
      </c>
      <c r="B4341" t="s">
        <v>2833</v>
      </c>
      <c r="C4341" t="s">
        <v>1706</v>
      </c>
      <c r="D4341" t="s">
        <v>1485</v>
      </c>
      <c r="E4341">
        <v>11</v>
      </c>
    </row>
    <row r="4342" spans="1:5" x14ac:dyDescent="0.2">
      <c r="A4342" t="s">
        <v>4841</v>
      </c>
      <c r="B4342" t="s">
        <v>2780</v>
      </c>
      <c r="C4342" t="s">
        <v>1706</v>
      </c>
      <c r="D4342" t="s">
        <v>1485</v>
      </c>
      <c r="E4342">
        <v>11.7</v>
      </c>
    </row>
    <row r="4343" spans="1:5" x14ac:dyDescent="0.2">
      <c r="A4343" t="s">
        <v>4842</v>
      </c>
      <c r="B4343" t="s">
        <v>2794</v>
      </c>
      <c r="C4343" t="s">
        <v>1706</v>
      </c>
      <c r="D4343" t="s">
        <v>1485</v>
      </c>
      <c r="E4343">
        <v>11.899607586657943</v>
      </c>
    </row>
    <row r="4344" spans="1:5" x14ac:dyDescent="0.2">
      <c r="A4344" t="s">
        <v>4843</v>
      </c>
      <c r="B4344" t="s">
        <v>2818</v>
      </c>
      <c r="C4344" t="s">
        <v>1706</v>
      </c>
      <c r="D4344" t="s">
        <v>1485</v>
      </c>
      <c r="E4344">
        <v>13.3</v>
      </c>
    </row>
    <row r="4345" spans="1:5" x14ac:dyDescent="0.2">
      <c r="A4345" t="s">
        <v>4844</v>
      </c>
      <c r="B4345" t="s">
        <v>2788</v>
      </c>
      <c r="C4345" t="s">
        <v>1706</v>
      </c>
      <c r="D4345" t="s">
        <v>1485</v>
      </c>
      <c r="E4345">
        <v>13.7</v>
      </c>
    </row>
    <row r="4346" spans="1:5" x14ac:dyDescent="0.2">
      <c r="A4346" t="s">
        <v>4845</v>
      </c>
      <c r="B4346" t="s">
        <v>2811</v>
      </c>
      <c r="C4346" t="s">
        <v>1706</v>
      </c>
      <c r="D4346" t="s">
        <v>1485</v>
      </c>
      <c r="E4346">
        <v>15.1</v>
      </c>
    </row>
    <row r="4347" spans="1:5" x14ac:dyDescent="0.2">
      <c r="A4347" t="s">
        <v>4846</v>
      </c>
      <c r="B4347" t="s">
        <v>2816</v>
      </c>
      <c r="C4347" t="s">
        <v>1706</v>
      </c>
      <c r="D4347" t="s">
        <v>1485</v>
      </c>
      <c r="E4347">
        <v>15.8</v>
      </c>
    </row>
    <row r="4348" spans="1:5" x14ac:dyDescent="0.2">
      <c r="A4348" t="s">
        <v>4847</v>
      </c>
      <c r="B4348" t="s">
        <v>2785</v>
      </c>
      <c r="C4348" t="s">
        <v>1706</v>
      </c>
      <c r="D4348" t="s">
        <v>1485</v>
      </c>
      <c r="E4348">
        <v>16.8</v>
      </c>
    </row>
    <row r="4349" spans="1:5" x14ac:dyDescent="0.2">
      <c r="A4349" t="s">
        <v>4848</v>
      </c>
      <c r="B4349" t="s">
        <v>2838</v>
      </c>
      <c r="C4349" t="s">
        <v>1706</v>
      </c>
      <c r="D4349" t="s">
        <v>1485</v>
      </c>
      <c r="E4349">
        <v>16.899999999999999</v>
      </c>
    </row>
    <row r="4350" spans="1:5" x14ac:dyDescent="0.2">
      <c r="A4350" t="s">
        <v>4849</v>
      </c>
      <c r="B4350" t="s">
        <v>2820</v>
      </c>
      <c r="C4350" t="s">
        <v>1706</v>
      </c>
      <c r="D4350" t="s">
        <v>1485</v>
      </c>
      <c r="E4350">
        <v>17.399999999999999</v>
      </c>
    </row>
    <row r="4351" spans="1:5" x14ac:dyDescent="0.2">
      <c r="A4351" t="s">
        <v>4850</v>
      </c>
      <c r="B4351" t="s">
        <v>2840</v>
      </c>
      <c r="C4351" t="s">
        <v>1706</v>
      </c>
      <c r="D4351" t="s">
        <v>1485</v>
      </c>
      <c r="E4351">
        <v>20.5</v>
      </c>
    </row>
    <row r="4352" spans="1:5" x14ac:dyDescent="0.2">
      <c r="A4352" t="s">
        <v>4851</v>
      </c>
      <c r="B4352" t="s">
        <v>2825</v>
      </c>
      <c r="C4352" t="s">
        <v>1727</v>
      </c>
      <c r="D4352" t="s">
        <v>1485</v>
      </c>
      <c r="E4352">
        <v>47.1</v>
      </c>
    </row>
    <row r="4353" spans="1:5" x14ac:dyDescent="0.2">
      <c r="A4353" t="s">
        <v>4852</v>
      </c>
      <c r="B4353" t="s">
        <v>2835</v>
      </c>
      <c r="C4353" t="s">
        <v>1727</v>
      </c>
      <c r="D4353" t="s">
        <v>1485</v>
      </c>
      <c r="E4353">
        <v>50</v>
      </c>
    </row>
    <row r="4354" spans="1:5" x14ac:dyDescent="0.2">
      <c r="A4354" t="s">
        <v>4853</v>
      </c>
      <c r="B4354" t="s">
        <v>2818</v>
      </c>
      <c r="C4354" t="s">
        <v>1727</v>
      </c>
      <c r="D4354" t="s">
        <v>1485</v>
      </c>
      <c r="E4354">
        <v>66.7</v>
      </c>
    </row>
    <row r="4355" spans="1:5" x14ac:dyDescent="0.2">
      <c r="A4355" t="s">
        <v>4854</v>
      </c>
      <c r="B4355" t="s">
        <v>2816</v>
      </c>
      <c r="C4355" t="s">
        <v>1727</v>
      </c>
      <c r="D4355" t="s">
        <v>1485</v>
      </c>
      <c r="E4355">
        <v>76.900000000000006</v>
      </c>
    </row>
    <row r="4356" spans="1:5" x14ac:dyDescent="0.2">
      <c r="A4356" t="s">
        <v>4855</v>
      </c>
      <c r="B4356" t="s">
        <v>2780</v>
      </c>
      <c r="C4356" t="s">
        <v>1727</v>
      </c>
      <c r="D4356" t="s">
        <v>1485</v>
      </c>
      <c r="E4356">
        <v>79.400000000000006</v>
      </c>
    </row>
    <row r="4357" spans="1:5" x14ac:dyDescent="0.2">
      <c r="A4357" t="s">
        <v>4856</v>
      </c>
      <c r="B4357" t="s">
        <v>2811</v>
      </c>
      <c r="C4357" t="s">
        <v>1727</v>
      </c>
      <c r="D4357" t="s">
        <v>1485</v>
      </c>
      <c r="E4357">
        <v>80</v>
      </c>
    </row>
    <row r="4358" spans="1:5" x14ac:dyDescent="0.2">
      <c r="A4358" t="s">
        <v>4857</v>
      </c>
      <c r="B4358" t="s">
        <v>2820</v>
      </c>
      <c r="C4358" t="s">
        <v>1727</v>
      </c>
      <c r="D4358" t="s">
        <v>1485</v>
      </c>
      <c r="E4358">
        <v>81.3</v>
      </c>
    </row>
    <row r="4359" spans="1:5" x14ac:dyDescent="0.2">
      <c r="A4359" t="s">
        <v>4858</v>
      </c>
      <c r="B4359" t="s">
        <v>2794</v>
      </c>
      <c r="C4359" t="s">
        <v>1727</v>
      </c>
      <c r="D4359" t="s">
        <v>1485</v>
      </c>
      <c r="E4359">
        <v>85.271288423806411</v>
      </c>
    </row>
    <row r="4360" spans="1:5" x14ac:dyDescent="0.2">
      <c r="A4360" t="s">
        <v>4859</v>
      </c>
      <c r="B4360" t="s">
        <v>2786</v>
      </c>
      <c r="C4360" t="s">
        <v>1727</v>
      </c>
      <c r="D4360" t="s">
        <v>1485</v>
      </c>
      <c r="E4360">
        <v>85.7</v>
      </c>
    </row>
    <row r="4361" spans="1:5" x14ac:dyDescent="0.2">
      <c r="A4361" t="s">
        <v>4860</v>
      </c>
      <c r="B4361" t="s">
        <v>2789</v>
      </c>
      <c r="C4361" t="s">
        <v>1727</v>
      </c>
      <c r="D4361" t="s">
        <v>1485</v>
      </c>
      <c r="E4361">
        <v>88.9</v>
      </c>
    </row>
    <row r="4362" spans="1:5" x14ac:dyDescent="0.2">
      <c r="A4362" t="s">
        <v>4861</v>
      </c>
      <c r="B4362" t="s">
        <v>2833</v>
      </c>
      <c r="C4362" t="s">
        <v>1727</v>
      </c>
      <c r="D4362" t="s">
        <v>1485</v>
      </c>
      <c r="E4362">
        <v>90</v>
      </c>
    </row>
    <row r="4363" spans="1:5" x14ac:dyDescent="0.2">
      <c r="A4363" t="s">
        <v>4862</v>
      </c>
      <c r="B4363" t="s">
        <v>2788</v>
      </c>
      <c r="C4363" t="s">
        <v>1727</v>
      </c>
      <c r="D4363" t="s">
        <v>1485</v>
      </c>
      <c r="E4363">
        <v>92.9</v>
      </c>
    </row>
    <row r="4364" spans="1:5" x14ac:dyDescent="0.2">
      <c r="A4364" t="s">
        <v>4863</v>
      </c>
      <c r="B4364" t="s">
        <v>2785</v>
      </c>
      <c r="C4364" t="s">
        <v>1727</v>
      </c>
      <c r="D4364" t="s">
        <v>1485</v>
      </c>
      <c r="E4364">
        <v>100</v>
      </c>
    </row>
    <row r="4365" spans="1:5" x14ac:dyDescent="0.2">
      <c r="A4365" t="s">
        <v>4864</v>
      </c>
      <c r="B4365" t="s">
        <v>2814</v>
      </c>
      <c r="C4365" t="s">
        <v>1727</v>
      </c>
      <c r="D4365" t="s">
        <v>1485</v>
      </c>
      <c r="E4365">
        <v>100</v>
      </c>
    </row>
    <row r="4366" spans="1:5" x14ac:dyDescent="0.2">
      <c r="A4366" t="s">
        <v>4865</v>
      </c>
      <c r="B4366" t="s">
        <v>2787</v>
      </c>
      <c r="C4366" t="s">
        <v>1727</v>
      </c>
      <c r="D4366" t="s">
        <v>1485</v>
      </c>
      <c r="E4366">
        <v>100</v>
      </c>
    </row>
    <row r="4367" spans="1:5" x14ac:dyDescent="0.2">
      <c r="A4367" t="s">
        <v>4866</v>
      </c>
      <c r="B4367" t="s">
        <v>2829</v>
      </c>
      <c r="C4367" t="s">
        <v>1727</v>
      </c>
      <c r="D4367" t="s">
        <v>1485</v>
      </c>
      <c r="E4367">
        <v>100</v>
      </c>
    </row>
    <row r="4368" spans="1:5" x14ac:dyDescent="0.2">
      <c r="A4368" t="s">
        <v>4867</v>
      </c>
      <c r="B4368" t="s">
        <v>2831</v>
      </c>
      <c r="C4368" t="s">
        <v>1727</v>
      </c>
      <c r="D4368" t="s">
        <v>1485</v>
      </c>
      <c r="E4368">
        <v>100</v>
      </c>
    </row>
    <row r="4369" spans="1:5" x14ac:dyDescent="0.2">
      <c r="A4369" t="s">
        <v>4868</v>
      </c>
      <c r="B4369" t="s">
        <v>2838</v>
      </c>
      <c r="C4369" t="s">
        <v>1727</v>
      </c>
      <c r="D4369" t="s">
        <v>1485</v>
      </c>
      <c r="E4369">
        <v>100</v>
      </c>
    </row>
    <row r="4370" spans="1:5" x14ac:dyDescent="0.2">
      <c r="A4370" t="s">
        <v>4869</v>
      </c>
      <c r="B4370" t="s">
        <v>2840</v>
      </c>
      <c r="C4370" t="s">
        <v>1727</v>
      </c>
      <c r="D4370" t="s">
        <v>1485</v>
      </c>
      <c r="E4370">
        <v>100</v>
      </c>
    </row>
    <row r="4371" spans="1:5" x14ac:dyDescent="0.2">
      <c r="A4371" t="s">
        <v>4870</v>
      </c>
      <c r="B4371" t="s">
        <v>2833</v>
      </c>
      <c r="C4371" t="s">
        <v>1748</v>
      </c>
      <c r="D4371" t="s">
        <v>1485</v>
      </c>
      <c r="E4371">
        <v>0</v>
      </c>
    </row>
    <row r="4372" spans="1:5" x14ac:dyDescent="0.2">
      <c r="A4372" t="s">
        <v>4871</v>
      </c>
      <c r="B4372" t="s">
        <v>2831</v>
      </c>
      <c r="C4372" t="s">
        <v>1748</v>
      </c>
      <c r="D4372" t="s">
        <v>1485</v>
      </c>
      <c r="E4372">
        <v>20</v>
      </c>
    </row>
    <row r="4373" spans="1:5" x14ac:dyDescent="0.2">
      <c r="A4373" t="s">
        <v>4872</v>
      </c>
      <c r="B4373" t="s">
        <v>2786</v>
      </c>
      <c r="C4373" t="s">
        <v>1748</v>
      </c>
      <c r="D4373" t="s">
        <v>1485</v>
      </c>
      <c r="E4373">
        <v>28.6</v>
      </c>
    </row>
    <row r="4374" spans="1:5" x14ac:dyDescent="0.2">
      <c r="A4374" t="s">
        <v>4873</v>
      </c>
      <c r="B4374" t="s">
        <v>2814</v>
      </c>
      <c r="C4374" t="s">
        <v>1748</v>
      </c>
      <c r="D4374" t="s">
        <v>1485</v>
      </c>
      <c r="E4374">
        <v>33.299999999999997</v>
      </c>
    </row>
    <row r="4375" spans="1:5" x14ac:dyDescent="0.2">
      <c r="A4375" t="s">
        <v>4874</v>
      </c>
      <c r="B4375" t="s">
        <v>2825</v>
      </c>
      <c r="C4375" t="s">
        <v>1748</v>
      </c>
      <c r="D4375" t="s">
        <v>1485</v>
      </c>
      <c r="E4375">
        <v>37.5</v>
      </c>
    </row>
    <row r="4376" spans="1:5" x14ac:dyDescent="0.2">
      <c r="A4376" t="s">
        <v>4875</v>
      </c>
      <c r="B4376" t="s">
        <v>2787</v>
      </c>
      <c r="C4376" t="s">
        <v>1748</v>
      </c>
      <c r="D4376" t="s">
        <v>1485</v>
      </c>
      <c r="E4376">
        <v>45.5</v>
      </c>
    </row>
    <row r="4377" spans="1:5" x14ac:dyDescent="0.2">
      <c r="A4377" t="s">
        <v>4876</v>
      </c>
      <c r="B4377" t="s">
        <v>2840</v>
      </c>
      <c r="C4377" t="s">
        <v>1748</v>
      </c>
      <c r="D4377" t="s">
        <v>1485</v>
      </c>
      <c r="E4377">
        <v>48</v>
      </c>
    </row>
    <row r="4378" spans="1:5" x14ac:dyDescent="0.2">
      <c r="A4378" t="s">
        <v>4877</v>
      </c>
      <c r="B4378" t="s">
        <v>2794</v>
      </c>
      <c r="C4378" t="s">
        <v>1748</v>
      </c>
      <c r="D4378" t="s">
        <v>1485</v>
      </c>
      <c r="E4378">
        <v>50.115892740353161</v>
      </c>
    </row>
    <row r="4379" spans="1:5" x14ac:dyDescent="0.2">
      <c r="A4379" t="s">
        <v>4878</v>
      </c>
      <c r="B4379" t="s">
        <v>2820</v>
      </c>
      <c r="C4379" t="s">
        <v>1748</v>
      </c>
      <c r="D4379" t="s">
        <v>1485</v>
      </c>
      <c r="E4379">
        <v>52.6</v>
      </c>
    </row>
    <row r="4380" spans="1:5" x14ac:dyDescent="0.2">
      <c r="A4380" t="s">
        <v>4879</v>
      </c>
      <c r="B4380" t="s">
        <v>2788</v>
      </c>
      <c r="C4380" t="s">
        <v>1748</v>
      </c>
      <c r="D4380" t="s">
        <v>1485</v>
      </c>
      <c r="E4380">
        <v>53.8</v>
      </c>
    </row>
    <row r="4381" spans="1:5" x14ac:dyDescent="0.2">
      <c r="A4381" t="s">
        <v>4880</v>
      </c>
      <c r="B4381" t="s">
        <v>2780</v>
      </c>
      <c r="C4381" t="s">
        <v>1748</v>
      </c>
      <c r="D4381" t="s">
        <v>1485</v>
      </c>
      <c r="E4381">
        <v>56.4</v>
      </c>
    </row>
    <row r="4382" spans="1:5" x14ac:dyDescent="0.2">
      <c r="A4382" t="s">
        <v>4881</v>
      </c>
      <c r="B4382" t="s">
        <v>2816</v>
      </c>
      <c r="C4382" t="s">
        <v>1748</v>
      </c>
      <c r="D4382" t="s">
        <v>1485</v>
      </c>
      <c r="E4382">
        <v>58.3</v>
      </c>
    </row>
    <row r="4383" spans="1:5" x14ac:dyDescent="0.2">
      <c r="A4383" t="s">
        <v>4882</v>
      </c>
      <c r="B4383" t="s">
        <v>2811</v>
      </c>
      <c r="C4383" t="s">
        <v>1748</v>
      </c>
      <c r="D4383" t="s">
        <v>1485</v>
      </c>
      <c r="E4383">
        <v>62.5</v>
      </c>
    </row>
    <row r="4384" spans="1:5" x14ac:dyDescent="0.2">
      <c r="A4384" t="s">
        <v>4883</v>
      </c>
      <c r="B4384" t="s">
        <v>2838</v>
      </c>
      <c r="C4384" t="s">
        <v>1748</v>
      </c>
      <c r="D4384" t="s">
        <v>1485</v>
      </c>
      <c r="E4384">
        <v>64.3</v>
      </c>
    </row>
    <row r="4385" spans="1:5" x14ac:dyDescent="0.2">
      <c r="A4385" t="s">
        <v>4884</v>
      </c>
      <c r="B4385" t="s">
        <v>2818</v>
      </c>
      <c r="C4385" t="s">
        <v>1748</v>
      </c>
      <c r="D4385" t="s">
        <v>1485</v>
      </c>
      <c r="E4385">
        <v>66.7</v>
      </c>
    </row>
    <row r="4386" spans="1:5" x14ac:dyDescent="0.2">
      <c r="A4386" t="s">
        <v>4885</v>
      </c>
      <c r="B4386" t="s">
        <v>2829</v>
      </c>
      <c r="C4386" t="s">
        <v>1748</v>
      </c>
      <c r="D4386" t="s">
        <v>1485</v>
      </c>
      <c r="E4386">
        <v>66.7</v>
      </c>
    </row>
    <row r="4387" spans="1:5" x14ac:dyDescent="0.2">
      <c r="A4387" t="s">
        <v>4886</v>
      </c>
      <c r="B4387" t="s">
        <v>2835</v>
      </c>
      <c r="C4387" t="s">
        <v>1748</v>
      </c>
      <c r="D4387" t="s">
        <v>1485</v>
      </c>
      <c r="E4387">
        <v>66.7</v>
      </c>
    </row>
    <row r="4388" spans="1:5" x14ac:dyDescent="0.2">
      <c r="A4388" t="s">
        <v>4887</v>
      </c>
      <c r="B4388" t="s">
        <v>2785</v>
      </c>
      <c r="C4388" t="s">
        <v>1748</v>
      </c>
      <c r="D4388" t="s">
        <v>1485</v>
      </c>
      <c r="E4388">
        <v>68.8</v>
      </c>
    </row>
    <row r="4389" spans="1:5" x14ac:dyDescent="0.2">
      <c r="A4389" t="s">
        <v>4888</v>
      </c>
      <c r="B4389" t="s">
        <v>2789</v>
      </c>
      <c r="C4389" t="s">
        <v>1748</v>
      </c>
      <c r="D4389" t="s">
        <v>1485</v>
      </c>
      <c r="E4389">
        <v>75</v>
      </c>
    </row>
    <row r="4390" spans="1:5" x14ac:dyDescent="0.2">
      <c r="A4390" t="s">
        <v>4889</v>
      </c>
      <c r="B4390" t="s">
        <v>2831</v>
      </c>
      <c r="C4390" t="s">
        <v>1769</v>
      </c>
      <c r="D4390" t="s">
        <v>1485</v>
      </c>
      <c r="E4390">
        <v>31.4</v>
      </c>
    </row>
    <row r="4391" spans="1:5" x14ac:dyDescent="0.2">
      <c r="A4391" t="s">
        <v>4890</v>
      </c>
      <c r="B4391" t="s">
        <v>2833</v>
      </c>
      <c r="C4391" t="s">
        <v>1769</v>
      </c>
      <c r="D4391" t="s">
        <v>1485</v>
      </c>
      <c r="E4391">
        <v>43</v>
      </c>
    </row>
    <row r="4392" spans="1:5" x14ac:dyDescent="0.2">
      <c r="A4392" t="s">
        <v>4891</v>
      </c>
      <c r="B4392" t="s">
        <v>2785</v>
      </c>
      <c r="C4392" t="s">
        <v>1769</v>
      </c>
      <c r="D4392" t="s">
        <v>1485</v>
      </c>
      <c r="E4392">
        <v>46.7</v>
      </c>
    </row>
    <row r="4393" spans="1:5" x14ac:dyDescent="0.2">
      <c r="A4393" t="s">
        <v>4892</v>
      </c>
      <c r="B4393" t="s">
        <v>2814</v>
      </c>
      <c r="C4393" t="s">
        <v>1769</v>
      </c>
      <c r="D4393" t="s">
        <v>1485</v>
      </c>
      <c r="E4393">
        <v>50</v>
      </c>
    </row>
    <row r="4394" spans="1:5" x14ac:dyDescent="0.2">
      <c r="A4394" t="s">
        <v>4893</v>
      </c>
      <c r="B4394" t="s">
        <v>2789</v>
      </c>
      <c r="C4394" t="s">
        <v>1769</v>
      </c>
      <c r="D4394" t="s">
        <v>1485</v>
      </c>
      <c r="E4394">
        <v>51.9</v>
      </c>
    </row>
    <row r="4395" spans="1:5" x14ac:dyDescent="0.2">
      <c r="A4395" t="s">
        <v>4894</v>
      </c>
      <c r="B4395" t="s">
        <v>2835</v>
      </c>
      <c r="C4395" t="s">
        <v>1769</v>
      </c>
      <c r="D4395" t="s">
        <v>1485</v>
      </c>
      <c r="E4395">
        <v>52.9</v>
      </c>
    </row>
    <row r="4396" spans="1:5" x14ac:dyDescent="0.2">
      <c r="A4396" t="s">
        <v>4895</v>
      </c>
      <c r="B4396" t="s">
        <v>2816</v>
      </c>
      <c r="C4396" t="s">
        <v>1769</v>
      </c>
      <c r="D4396" t="s">
        <v>1485</v>
      </c>
      <c r="E4396">
        <v>56.6</v>
      </c>
    </row>
    <row r="4397" spans="1:5" x14ac:dyDescent="0.2">
      <c r="A4397" t="s">
        <v>4896</v>
      </c>
      <c r="B4397" t="s">
        <v>2780</v>
      </c>
      <c r="C4397" t="s">
        <v>1769</v>
      </c>
      <c r="D4397" t="s">
        <v>1485</v>
      </c>
      <c r="E4397">
        <v>59</v>
      </c>
    </row>
    <row r="4398" spans="1:5" x14ac:dyDescent="0.2">
      <c r="A4398" t="s">
        <v>4897</v>
      </c>
      <c r="B4398" t="s">
        <v>2829</v>
      </c>
      <c r="C4398" t="s">
        <v>1769</v>
      </c>
      <c r="D4398" t="s">
        <v>1485</v>
      </c>
      <c r="E4398">
        <v>59.5</v>
      </c>
    </row>
    <row r="4399" spans="1:5" x14ac:dyDescent="0.2">
      <c r="A4399" t="s">
        <v>4898</v>
      </c>
      <c r="B4399" t="s">
        <v>2788</v>
      </c>
      <c r="C4399" t="s">
        <v>1769</v>
      </c>
      <c r="D4399" t="s">
        <v>1485</v>
      </c>
      <c r="E4399">
        <v>60.2</v>
      </c>
    </row>
    <row r="4400" spans="1:5" x14ac:dyDescent="0.2">
      <c r="A4400" t="s">
        <v>4899</v>
      </c>
      <c r="B4400" t="s">
        <v>2794</v>
      </c>
      <c r="C4400" t="s">
        <v>1769</v>
      </c>
      <c r="D4400" t="s">
        <v>1485</v>
      </c>
      <c r="E4400">
        <v>61.293198168737732</v>
      </c>
    </row>
    <row r="4401" spans="1:5" x14ac:dyDescent="0.2">
      <c r="A4401" t="s">
        <v>4900</v>
      </c>
      <c r="B4401" t="s">
        <v>2818</v>
      </c>
      <c r="C4401" t="s">
        <v>1769</v>
      </c>
      <c r="D4401" t="s">
        <v>1485</v>
      </c>
      <c r="E4401">
        <v>63.2</v>
      </c>
    </row>
    <row r="4402" spans="1:5" x14ac:dyDescent="0.2">
      <c r="A4402" t="s">
        <v>4901</v>
      </c>
      <c r="B4402" t="s">
        <v>2838</v>
      </c>
      <c r="C4402" t="s">
        <v>1769</v>
      </c>
      <c r="D4402" t="s">
        <v>1485</v>
      </c>
      <c r="E4402">
        <v>63.8</v>
      </c>
    </row>
    <row r="4403" spans="1:5" x14ac:dyDescent="0.2">
      <c r="A4403" t="s">
        <v>4902</v>
      </c>
      <c r="B4403" t="s">
        <v>2811</v>
      </c>
      <c r="C4403" t="s">
        <v>1769</v>
      </c>
      <c r="D4403" t="s">
        <v>1485</v>
      </c>
      <c r="E4403">
        <v>65.400000000000006</v>
      </c>
    </row>
    <row r="4404" spans="1:5" x14ac:dyDescent="0.2">
      <c r="A4404" t="s">
        <v>4903</v>
      </c>
      <c r="B4404" t="s">
        <v>2786</v>
      </c>
      <c r="C4404" t="s">
        <v>1769</v>
      </c>
      <c r="D4404" t="s">
        <v>1485</v>
      </c>
      <c r="E4404">
        <v>70.099999999999994</v>
      </c>
    </row>
    <row r="4405" spans="1:5" x14ac:dyDescent="0.2">
      <c r="A4405" t="s">
        <v>4904</v>
      </c>
      <c r="B4405" t="s">
        <v>2787</v>
      </c>
      <c r="C4405" t="s">
        <v>1769</v>
      </c>
      <c r="D4405" t="s">
        <v>1485</v>
      </c>
      <c r="E4405">
        <v>71.8</v>
      </c>
    </row>
    <row r="4406" spans="1:5" x14ac:dyDescent="0.2">
      <c r="A4406" t="s">
        <v>4905</v>
      </c>
      <c r="B4406" t="s">
        <v>2820</v>
      </c>
      <c r="C4406" t="s">
        <v>1769</v>
      </c>
      <c r="D4406" t="s">
        <v>1485</v>
      </c>
      <c r="E4406">
        <v>74.5</v>
      </c>
    </row>
    <row r="4407" spans="1:5" x14ac:dyDescent="0.2">
      <c r="A4407" t="s">
        <v>4906</v>
      </c>
      <c r="B4407" t="s">
        <v>2825</v>
      </c>
      <c r="C4407" t="s">
        <v>1769</v>
      </c>
      <c r="D4407" t="s">
        <v>1485</v>
      </c>
      <c r="E4407">
        <v>79.5</v>
      </c>
    </row>
    <row r="4408" spans="1:5" x14ac:dyDescent="0.2">
      <c r="A4408" t="s">
        <v>4907</v>
      </c>
      <c r="B4408" t="s">
        <v>2840</v>
      </c>
      <c r="C4408" t="s">
        <v>1769</v>
      </c>
      <c r="D4408" t="s">
        <v>1485</v>
      </c>
      <c r="E4408">
        <v>81.2</v>
      </c>
    </row>
    <row r="4409" spans="1:5" x14ac:dyDescent="0.2">
      <c r="A4409" t="s">
        <v>4908</v>
      </c>
      <c r="B4409" t="s">
        <v>2835</v>
      </c>
      <c r="C4409" t="s">
        <v>1790</v>
      </c>
      <c r="D4409" t="s">
        <v>1485</v>
      </c>
      <c r="E4409">
        <v>2.013888888888889E-2</v>
      </c>
    </row>
    <row r="4410" spans="1:5" x14ac:dyDescent="0.2">
      <c r="A4410" t="s">
        <v>4909</v>
      </c>
      <c r="B4410" t="s">
        <v>2838</v>
      </c>
      <c r="C4410" t="s">
        <v>1790</v>
      </c>
      <c r="D4410" t="s">
        <v>1485</v>
      </c>
      <c r="E4410">
        <v>2.2916666666666669E-2</v>
      </c>
    </row>
    <row r="4411" spans="1:5" x14ac:dyDescent="0.2">
      <c r="A4411" t="s">
        <v>4910</v>
      </c>
      <c r="B4411" t="s">
        <v>2785</v>
      </c>
      <c r="C4411" t="s">
        <v>1790</v>
      </c>
      <c r="D4411" t="s">
        <v>1485</v>
      </c>
      <c r="E4411">
        <v>3.0555555555555555E-2</v>
      </c>
    </row>
    <row r="4412" spans="1:5" x14ac:dyDescent="0.2">
      <c r="A4412" t="s">
        <v>4911</v>
      </c>
      <c r="B4412" t="s">
        <v>2811</v>
      </c>
      <c r="C4412" t="s">
        <v>1790</v>
      </c>
      <c r="D4412" t="s">
        <v>1485</v>
      </c>
      <c r="E4412">
        <v>3.2638888888888891E-2</v>
      </c>
    </row>
    <row r="4413" spans="1:5" x14ac:dyDescent="0.2">
      <c r="A4413" t="s">
        <v>4912</v>
      </c>
      <c r="B4413" t="s">
        <v>2788</v>
      </c>
      <c r="C4413" t="s">
        <v>1790</v>
      </c>
      <c r="D4413" t="s">
        <v>1485</v>
      </c>
      <c r="E4413">
        <v>3.4027777777777775E-2</v>
      </c>
    </row>
    <row r="4414" spans="1:5" x14ac:dyDescent="0.2">
      <c r="A4414" t="s">
        <v>4913</v>
      </c>
      <c r="B4414" t="s">
        <v>2818</v>
      </c>
      <c r="C4414" t="s">
        <v>1790</v>
      </c>
      <c r="D4414" t="s">
        <v>1485</v>
      </c>
      <c r="E4414">
        <v>3.6805555555555557E-2</v>
      </c>
    </row>
    <row r="4415" spans="1:5" x14ac:dyDescent="0.2">
      <c r="A4415" t="s">
        <v>4914</v>
      </c>
      <c r="B4415" t="s">
        <v>2789</v>
      </c>
      <c r="C4415" t="s">
        <v>1790</v>
      </c>
      <c r="D4415" t="s">
        <v>1485</v>
      </c>
      <c r="E4415">
        <v>3.6805555555555557E-2</v>
      </c>
    </row>
    <row r="4416" spans="1:5" x14ac:dyDescent="0.2">
      <c r="A4416" t="s">
        <v>4915</v>
      </c>
      <c r="B4416" t="s">
        <v>2816</v>
      </c>
      <c r="C4416" t="s">
        <v>1790</v>
      </c>
      <c r="D4416" t="s">
        <v>1485</v>
      </c>
      <c r="E4416">
        <v>3.8194444444444441E-2</v>
      </c>
    </row>
    <row r="4417" spans="1:5" x14ac:dyDescent="0.2">
      <c r="A4417" t="s">
        <v>4916</v>
      </c>
      <c r="B4417" t="s">
        <v>2829</v>
      </c>
      <c r="C4417" t="s">
        <v>1790</v>
      </c>
      <c r="D4417" t="s">
        <v>1485</v>
      </c>
      <c r="E4417">
        <v>3.8194444444444441E-2</v>
      </c>
    </row>
    <row r="4418" spans="1:5" x14ac:dyDescent="0.2">
      <c r="A4418" t="s">
        <v>4917</v>
      </c>
      <c r="B4418" t="s">
        <v>2780</v>
      </c>
      <c r="C4418" t="s">
        <v>1790</v>
      </c>
      <c r="D4418" t="s">
        <v>1485</v>
      </c>
      <c r="E4418">
        <v>3.888888888888889E-2</v>
      </c>
    </row>
    <row r="4419" spans="1:5" x14ac:dyDescent="0.2">
      <c r="A4419" t="s">
        <v>4918</v>
      </c>
      <c r="B4419" t="s">
        <v>2820</v>
      </c>
      <c r="C4419" t="s">
        <v>1790</v>
      </c>
      <c r="D4419" t="s">
        <v>1485</v>
      </c>
      <c r="E4419">
        <v>4.1666666666666664E-2</v>
      </c>
    </row>
    <row r="4420" spans="1:5" x14ac:dyDescent="0.2">
      <c r="A4420" t="s">
        <v>4919</v>
      </c>
      <c r="B4420" t="s">
        <v>2794</v>
      </c>
      <c r="C4420" t="s">
        <v>1790</v>
      </c>
      <c r="D4420" t="s">
        <v>1485</v>
      </c>
      <c r="E4420">
        <v>4.2018203618923042E-2</v>
      </c>
    </row>
    <row r="4421" spans="1:5" x14ac:dyDescent="0.2">
      <c r="A4421" t="s">
        <v>4920</v>
      </c>
      <c r="B4421" t="s">
        <v>2825</v>
      </c>
      <c r="C4421" t="s">
        <v>1790</v>
      </c>
      <c r="D4421" t="s">
        <v>1485</v>
      </c>
      <c r="E4421">
        <v>4.7222222222222221E-2</v>
      </c>
    </row>
    <row r="4422" spans="1:5" x14ac:dyDescent="0.2">
      <c r="A4422" t="s">
        <v>4921</v>
      </c>
      <c r="B4422" t="s">
        <v>2786</v>
      </c>
      <c r="C4422" t="s">
        <v>1790</v>
      </c>
      <c r="D4422" t="s">
        <v>1485</v>
      </c>
      <c r="E4422">
        <v>4.7222222222222221E-2</v>
      </c>
    </row>
    <row r="4423" spans="1:5" x14ac:dyDescent="0.2">
      <c r="A4423" t="s">
        <v>4922</v>
      </c>
      <c r="B4423" t="s">
        <v>2787</v>
      </c>
      <c r="C4423" t="s">
        <v>1790</v>
      </c>
      <c r="D4423" t="s">
        <v>1485</v>
      </c>
      <c r="E4423">
        <v>4.7916666666666663E-2</v>
      </c>
    </row>
    <row r="4424" spans="1:5" x14ac:dyDescent="0.2">
      <c r="A4424" t="s">
        <v>4923</v>
      </c>
      <c r="B4424" t="s">
        <v>2840</v>
      </c>
      <c r="C4424" t="s">
        <v>1790</v>
      </c>
      <c r="D4424" t="s">
        <v>1485</v>
      </c>
      <c r="E4424">
        <v>4.8611111111111112E-2</v>
      </c>
    </row>
    <row r="4425" spans="1:5" x14ac:dyDescent="0.2">
      <c r="A4425" t="s">
        <v>4924</v>
      </c>
      <c r="B4425" t="s">
        <v>2814</v>
      </c>
      <c r="C4425" t="s">
        <v>1790</v>
      </c>
      <c r="D4425" t="s">
        <v>1485</v>
      </c>
      <c r="E4425">
        <v>6.1805555555555558E-2</v>
      </c>
    </row>
    <row r="4426" spans="1:5" x14ac:dyDescent="0.2">
      <c r="A4426" t="s">
        <v>4925</v>
      </c>
      <c r="B4426" t="s">
        <v>2833</v>
      </c>
      <c r="C4426" t="s">
        <v>1790</v>
      </c>
      <c r="D4426" t="s">
        <v>1485</v>
      </c>
      <c r="E4426">
        <v>6.25E-2</v>
      </c>
    </row>
    <row r="4427" spans="1:5" x14ac:dyDescent="0.2">
      <c r="A4427" t="s">
        <v>4926</v>
      </c>
      <c r="B4427" t="s">
        <v>2831</v>
      </c>
      <c r="C4427" t="s">
        <v>1790</v>
      </c>
      <c r="D4427" t="s">
        <v>1485</v>
      </c>
      <c r="E4427">
        <v>6.5972222222222224E-2</v>
      </c>
    </row>
    <row r="4428" spans="1:5" x14ac:dyDescent="0.2">
      <c r="A4428" t="s">
        <v>4927</v>
      </c>
      <c r="B4428" t="s">
        <v>2811</v>
      </c>
      <c r="C4428" t="s">
        <v>1832</v>
      </c>
      <c r="D4428" t="s">
        <v>1485</v>
      </c>
      <c r="E4428">
        <v>43.4</v>
      </c>
    </row>
    <row r="4429" spans="1:5" x14ac:dyDescent="0.2">
      <c r="A4429" t="s">
        <v>4928</v>
      </c>
      <c r="B4429" t="s">
        <v>2833</v>
      </c>
      <c r="C4429" t="s">
        <v>1832</v>
      </c>
      <c r="D4429" t="s">
        <v>1485</v>
      </c>
      <c r="E4429">
        <v>61</v>
      </c>
    </row>
    <row r="4430" spans="1:5" x14ac:dyDescent="0.2">
      <c r="A4430" t="s">
        <v>4929</v>
      </c>
      <c r="B4430" t="s">
        <v>2825</v>
      </c>
      <c r="C4430" t="s">
        <v>1832</v>
      </c>
      <c r="D4430" t="s">
        <v>1485</v>
      </c>
      <c r="E4430">
        <v>65.099999999999994</v>
      </c>
    </row>
    <row r="4431" spans="1:5" x14ac:dyDescent="0.2">
      <c r="A4431" t="s">
        <v>4930</v>
      </c>
      <c r="B4431" t="s">
        <v>2829</v>
      </c>
      <c r="C4431" t="s">
        <v>1832</v>
      </c>
      <c r="D4431" t="s">
        <v>1485</v>
      </c>
      <c r="E4431">
        <v>67.099999999999994</v>
      </c>
    </row>
    <row r="4432" spans="1:5" x14ac:dyDescent="0.2">
      <c r="A4432" t="s">
        <v>4931</v>
      </c>
      <c r="B4432" t="s">
        <v>2785</v>
      </c>
      <c r="C4432" t="s">
        <v>1832</v>
      </c>
      <c r="D4432" t="s">
        <v>1485</v>
      </c>
      <c r="E4432">
        <v>67.400000000000006</v>
      </c>
    </row>
    <row r="4433" spans="1:5" x14ac:dyDescent="0.2">
      <c r="A4433" t="s">
        <v>4932</v>
      </c>
      <c r="B4433" t="s">
        <v>2835</v>
      </c>
      <c r="C4433" t="s">
        <v>1832</v>
      </c>
      <c r="D4433" t="s">
        <v>1485</v>
      </c>
      <c r="E4433">
        <v>68.599999999999994</v>
      </c>
    </row>
    <row r="4434" spans="1:5" x14ac:dyDescent="0.2">
      <c r="A4434" t="s">
        <v>4933</v>
      </c>
      <c r="B4434" t="s">
        <v>2814</v>
      </c>
      <c r="C4434" t="s">
        <v>1832</v>
      </c>
      <c r="D4434" t="s">
        <v>1485</v>
      </c>
      <c r="E4434">
        <v>70.5</v>
      </c>
    </row>
    <row r="4435" spans="1:5" x14ac:dyDescent="0.2">
      <c r="A4435" t="s">
        <v>4934</v>
      </c>
      <c r="B4435" t="s">
        <v>2789</v>
      </c>
      <c r="C4435" t="s">
        <v>1832</v>
      </c>
      <c r="D4435" t="s">
        <v>1485</v>
      </c>
      <c r="E4435">
        <v>71.400000000000006</v>
      </c>
    </row>
    <row r="4436" spans="1:5" x14ac:dyDescent="0.2">
      <c r="A4436" t="s">
        <v>4935</v>
      </c>
      <c r="B4436" t="s">
        <v>2786</v>
      </c>
      <c r="C4436" t="s">
        <v>1832</v>
      </c>
      <c r="D4436" t="s">
        <v>1485</v>
      </c>
      <c r="E4436">
        <v>74</v>
      </c>
    </row>
    <row r="4437" spans="1:5" x14ac:dyDescent="0.2">
      <c r="A4437" t="s">
        <v>4936</v>
      </c>
      <c r="B4437" t="s">
        <v>2780</v>
      </c>
      <c r="C4437" t="s">
        <v>1832</v>
      </c>
      <c r="D4437" t="s">
        <v>1485</v>
      </c>
      <c r="E4437">
        <v>76.5</v>
      </c>
    </row>
    <row r="4438" spans="1:5" x14ac:dyDescent="0.2">
      <c r="A4438" t="s">
        <v>4937</v>
      </c>
      <c r="B4438" t="s">
        <v>2794</v>
      </c>
      <c r="C4438" t="s">
        <v>1832</v>
      </c>
      <c r="D4438" t="s">
        <v>1485</v>
      </c>
      <c r="E4438">
        <v>77.046566383257044</v>
      </c>
    </row>
    <row r="4439" spans="1:5" x14ac:dyDescent="0.2">
      <c r="A4439" t="s">
        <v>4938</v>
      </c>
      <c r="B4439" t="s">
        <v>2838</v>
      </c>
      <c r="C4439" t="s">
        <v>1832</v>
      </c>
      <c r="D4439" t="s">
        <v>1485</v>
      </c>
      <c r="E4439">
        <v>79.5</v>
      </c>
    </row>
    <row r="4440" spans="1:5" x14ac:dyDescent="0.2">
      <c r="A4440" t="s">
        <v>4939</v>
      </c>
      <c r="B4440" t="s">
        <v>2818</v>
      </c>
      <c r="C4440" t="s">
        <v>1832</v>
      </c>
      <c r="D4440" t="s">
        <v>1485</v>
      </c>
      <c r="E4440">
        <v>80</v>
      </c>
    </row>
    <row r="4441" spans="1:5" x14ac:dyDescent="0.2">
      <c r="A4441" t="s">
        <v>4940</v>
      </c>
      <c r="B4441" t="s">
        <v>2831</v>
      </c>
      <c r="C4441" t="s">
        <v>1832</v>
      </c>
      <c r="D4441" t="s">
        <v>1485</v>
      </c>
      <c r="E4441">
        <v>84.1</v>
      </c>
    </row>
    <row r="4442" spans="1:5" x14ac:dyDescent="0.2">
      <c r="A4442" t="s">
        <v>4941</v>
      </c>
      <c r="B4442" t="s">
        <v>2840</v>
      </c>
      <c r="C4442" t="s">
        <v>1832</v>
      </c>
      <c r="D4442" t="s">
        <v>1485</v>
      </c>
      <c r="E4442">
        <v>84.4</v>
      </c>
    </row>
    <row r="4443" spans="1:5" x14ac:dyDescent="0.2">
      <c r="A4443" t="s">
        <v>4942</v>
      </c>
      <c r="B4443" t="s">
        <v>2820</v>
      </c>
      <c r="C4443" t="s">
        <v>1832</v>
      </c>
      <c r="D4443" t="s">
        <v>1485</v>
      </c>
      <c r="E4443">
        <v>89</v>
      </c>
    </row>
    <row r="4444" spans="1:5" x14ac:dyDescent="0.2">
      <c r="A4444" t="s">
        <v>4943</v>
      </c>
      <c r="B4444" t="s">
        <v>2788</v>
      </c>
      <c r="C4444" t="s">
        <v>1832</v>
      </c>
      <c r="D4444" t="s">
        <v>1485</v>
      </c>
      <c r="E4444">
        <v>90.5</v>
      </c>
    </row>
    <row r="4445" spans="1:5" x14ac:dyDescent="0.2">
      <c r="A4445" t="s">
        <v>4944</v>
      </c>
      <c r="B4445" t="s">
        <v>2787</v>
      </c>
      <c r="C4445" t="s">
        <v>1832</v>
      </c>
      <c r="D4445" t="s">
        <v>1485</v>
      </c>
      <c r="E4445">
        <v>95.3</v>
      </c>
    </row>
    <row r="4446" spans="1:5" x14ac:dyDescent="0.2">
      <c r="A4446" t="s">
        <v>4945</v>
      </c>
      <c r="B4446" t="s">
        <v>2816</v>
      </c>
      <c r="C4446" t="s">
        <v>1832</v>
      </c>
      <c r="D4446" t="s">
        <v>1485</v>
      </c>
      <c r="E4446">
        <v>100</v>
      </c>
    </row>
    <row r="4447" spans="1:5" x14ac:dyDescent="0.2">
      <c r="A4447" t="s">
        <v>4946</v>
      </c>
      <c r="B4447" t="s">
        <v>2818</v>
      </c>
      <c r="C4447" t="s">
        <v>5023</v>
      </c>
      <c r="D4447" t="s">
        <v>1485</v>
      </c>
      <c r="E4447">
        <v>5.5555555555555558E-3</v>
      </c>
    </row>
    <row r="4448" spans="1:5" x14ac:dyDescent="0.2">
      <c r="A4448" t="s">
        <v>4947</v>
      </c>
      <c r="B4448" t="s">
        <v>2816</v>
      </c>
      <c r="C4448" t="s">
        <v>5023</v>
      </c>
      <c r="D4448" t="s">
        <v>1485</v>
      </c>
      <c r="E4448">
        <v>1.0416666666666666E-2</v>
      </c>
    </row>
    <row r="4449" spans="1:5" x14ac:dyDescent="0.2">
      <c r="A4449" t="s">
        <v>4948</v>
      </c>
      <c r="B4449" t="s">
        <v>2820</v>
      </c>
      <c r="C4449" t="s">
        <v>5023</v>
      </c>
      <c r="D4449" t="s">
        <v>1485</v>
      </c>
      <c r="E4449">
        <v>3.125E-2</v>
      </c>
    </row>
    <row r="4450" spans="1:5" x14ac:dyDescent="0.2">
      <c r="A4450" t="s">
        <v>4949</v>
      </c>
      <c r="B4450" t="s">
        <v>2787</v>
      </c>
      <c r="C4450" t="s">
        <v>5023</v>
      </c>
      <c r="D4450" t="s">
        <v>1485</v>
      </c>
      <c r="E4450">
        <v>0.14583333333333334</v>
      </c>
    </row>
    <row r="4451" spans="1:5" x14ac:dyDescent="0.2">
      <c r="A4451" t="s">
        <v>4950</v>
      </c>
      <c r="B4451" t="s">
        <v>2788</v>
      </c>
      <c r="C4451" t="s">
        <v>5023</v>
      </c>
      <c r="D4451" t="s">
        <v>1485</v>
      </c>
      <c r="E4451">
        <v>0.21736111111111112</v>
      </c>
    </row>
    <row r="4452" spans="1:5" x14ac:dyDescent="0.2">
      <c r="A4452" t="s">
        <v>4951</v>
      </c>
      <c r="B4452" t="s">
        <v>2786</v>
      </c>
      <c r="C4452" t="s">
        <v>5023</v>
      </c>
      <c r="D4452" t="s">
        <v>1485</v>
      </c>
      <c r="E4452">
        <v>0.24861111111111112</v>
      </c>
    </row>
    <row r="4453" spans="1:5" x14ac:dyDescent="0.2">
      <c r="A4453" t="s">
        <v>4952</v>
      </c>
      <c r="B4453" t="s">
        <v>2840</v>
      </c>
      <c r="C4453" t="s">
        <v>5023</v>
      </c>
      <c r="D4453" t="s">
        <v>1485</v>
      </c>
      <c r="E4453">
        <v>0.27638888888888885</v>
      </c>
    </row>
    <row r="4454" spans="1:5" x14ac:dyDescent="0.2">
      <c r="A4454" t="s">
        <v>4953</v>
      </c>
      <c r="B4454" t="s">
        <v>2794</v>
      </c>
      <c r="C4454" t="s">
        <v>5023</v>
      </c>
      <c r="D4454" t="s">
        <v>1485</v>
      </c>
      <c r="E4454">
        <v>0.43097158636726979</v>
      </c>
    </row>
    <row r="4455" spans="1:5" x14ac:dyDescent="0.2">
      <c r="A4455" t="s">
        <v>4954</v>
      </c>
      <c r="B4455" t="s">
        <v>2835</v>
      </c>
      <c r="C4455" t="s">
        <v>5023</v>
      </c>
      <c r="D4455" t="s">
        <v>1485</v>
      </c>
      <c r="E4455">
        <v>0.53541666666666665</v>
      </c>
    </row>
    <row r="4456" spans="1:5" x14ac:dyDescent="0.2">
      <c r="A4456" t="s">
        <v>4955</v>
      </c>
      <c r="B4456" t="s">
        <v>2780</v>
      </c>
      <c r="C4456" t="s">
        <v>5023</v>
      </c>
      <c r="D4456" t="s">
        <v>1485</v>
      </c>
      <c r="E4456">
        <v>0.53819444444444442</v>
      </c>
    </row>
    <row r="4457" spans="1:5" x14ac:dyDescent="0.2">
      <c r="A4457" t="s">
        <v>4956</v>
      </c>
      <c r="B4457" t="s">
        <v>2825</v>
      </c>
      <c r="C4457" t="s">
        <v>5023</v>
      </c>
      <c r="D4457" t="s">
        <v>1485</v>
      </c>
      <c r="E4457">
        <v>0.60624999999999996</v>
      </c>
    </row>
    <row r="4458" spans="1:5" x14ac:dyDescent="0.2">
      <c r="A4458" t="s">
        <v>4957</v>
      </c>
      <c r="B4458" t="s">
        <v>2838</v>
      </c>
      <c r="C4458" t="s">
        <v>5023</v>
      </c>
      <c r="D4458" t="s">
        <v>1485</v>
      </c>
      <c r="E4458">
        <v>0.63472222222222219</v>
      </c>
    </row>
    <row r="4459" spans="1:5" x14ac:dyDescent="0.2">
      <c r="A4459" t="s">
        <v>4958</v>
      </c>
      <c r="B4459" t="s">
        <v>2829</v>
      </c>
      <c r="C4459" t="s">
        <v>5023</v>
      </c>
      <c r="D4459" t="s">
        <v>1485</v>
      </c>
      <c r="E4459">
        <v>0.64583333333333337</v>
      </c>
    </row>
    <row r="4460" spans="1:5" x14ac:dyDescent="0.2">
      <c r="A4460" t="s">
        <v>4959</v>
      </c>
      <c r="B4460" t="s">
        <v>2789</v>
      </c>
      <c r="C4460" t="s">
        <v>5023</v>
      </c>
      <c r="D4460" t="s">
        <v>1485</v>
      </c>
      <c r="E4460">
        <v>0.6479166666666667</v>
      </c>
    </row>
    <row r="4461" spans="1:5" x14ac:dyDescent="0.2">
      <c r="A4461" t="s">
        <v>4960</v>
      </c>
      <c r="B4461" t="s">
        <v>2785</v>
      </c>
      <c r="C4461" t="s">
        <v>5023</v>
      </c>
      <c r="D4461" t="s">
        <v>1485</v>
      </c>
      <c r="E4461">
        <v>0.64861111111111114</v>
      </c>
    </row>
    <row r="4462" spans="1:5" x14ac:dyDescent="0.2">
      <c r="A4462" t="s">
        <v>4961</v>
      </c>
      <c r="B4462" t="s">
        <v>2831</v>
      </c>
      <c r="C4462" t="s">
        <v>5023</v>
      </c>
      <c r="D4462" t="s">
        <v>1485</v>
      </c>
      <c r="E4462">
        <v>0.66319444444444442</v>
      </c>
    </row>
    <row r="4463" spans="1:5" x14ac:dyDescent="0.2">
      <c r="A4463" t="s">
        <v>4962</v>
      </c>
      <c r="B4463" t="s">
        <v>2814</v>
      </c>
      <c r="C4463" t="s">
        <v>5023</v>
      </c>
      <c r="D4463" t="s">
        <v>1485</v>
      </c>
      <c r="E4463">
        <v>0.70208333333333339</v>
      </c>
    </row>
    <row r="4464" spans="1:5" x14ac:dyDescent="0.2">
      <c r="A4464" t="s">
        <v>4963</v>
      </c>
      <c r="B4464" t="s">
        <v>2833</v>
      </c>
      <c r="C4464" t="s">
        <v>5023</v>
      </c>
      <c r="D4464" t="s">
        <v>1485</v>
      </c>
      <c r="E4464">
        <v>0.80069444444444438</v>
      </c>
    </row>
    <row r="4465" spans="1:5" x14ac:dyDescent="0.2">
      <c r="A4465" t="s">
        <v>4964</v>
      </c>
      <c r="B4465" t="s">
        <v>2811</v>
      </c>
      <c r="C4465" t="s">
        <v>5023</v>
      </c>
      <c r="D4465" t="s">
        <v>1485</v>
      </c>
      <c r="E4465">
        <v>0.82361111111111107</v>
      </c>
    </row>
    <row r="4466" spans="1:5" x14ac:dyDescent="0.2">
      <c r="A4466" t="s">
        <v>4965</v>
      </c>
      <c r="B4466" t="s">
        <v>2833</v>
      </c>
      <c r="C4466" t="s">
        <v>5044</v>
      </c>
      <c r="D4466" t="s">
        <v>1485</v>
      </c>
      <c r="E4466">
        <v>80.5</v>
      </c>
    </row>
    <row r="4467" spans="1:5" x14ac:dyDescent="0.2">
      <c r="A4467" t="s">
        <v>4966</v>
      </c>
      <c r="B4467" t="s">
        <v>2818</v>
      </c>
      <c r="C4467" t="s">
        <v>5044</v>
      </c>
      <c r="D4467" t="s">
        <v>1485</v>
      </c>
      <c r="E4467">
        <v>81.099999999999994</v>
      </c>
    </row>
    <row r="4468" spans="1:5" x14ac:dyDescent="0.2">
      <c r="A4468" t="s">
        <v>4967</v>
      </c>
      <c r="B4468" t="s">
        <v>2831</v>
      </c>
      <c r="C4468" t="s">
        <v>5044</v>
      </c>
      <c r="D4468" t="s">
        <v>1485</v>
      </c>
      <c r="E4468">
        <v>85.2</v>
      </c>
    </row>
    <row r="4469" spans="1:5" x14ac:dyDescent="0.2">
      <c r="A4469" t="s">
        <v>4968</v>
      </c>
      <c r="B4469" t="s">
        <v>2788</v>
      </c>
      <c r="C4469" t="s">
        <v>5044</v>
      </c>
      <c r="D4469" t="s">
        <v>1485</v>
      </c>
      <c r="E4469">
        <v>85.3</v>
      </c>
    </row>
    <row r="4470" spans="1:5" x14ac:dyDescent="0.2">
      <c r="A4470" t="s">
        <v>4969</v>
      </c>
      <c r="B4470" t="s">
        <v>2786</v>
      </c>
      <c r="C4470" t="s">
        <v>5044</v>
      </c>
      <c r="D4470" t="s">
        <v>1485</v>
      </c>
      <c r="E4470">
        <v>87.7</v>
      </c>
    </row>
    <row r="4471" spans="1:5" x14ac:dyDescent="0.2">
      <c r="A4471" t="s">
        <v>4970</v>
      </c>
      <c r="B4471" t="s">
        <v>2780</v>
      </c>
      <c r="C4471" t="s">
        <v>5044</v>
      </c>
      <c r="D4471" t="s">
        <v>1485</v>
      </c>
      <c r="E4471">
        <v>87.8</v>
      </c>
    </row>
    <row r="4472" spans="1:5" x14ac:dyDescent="0.2">
      <c r="A4472" t="s">
        <v>4971</v>
      </c>
      <c r="B4472" t="s">
        <v>2820</v>
      </c>
      <c r="C4472" t="s">
        <v>5044</v>
      </c>
      <c r="D4472" t="s">
        <v>1485</v>
      </c>
      <c r="E4472">
        <v>90.8</v>
      </c>
    </row>
    <row r="4473" spans="1:5" x14ac:dyDescent="0.2">
      <c r="A4473" t="s">
        <v>4972</v>
      </c>
      <c r="B4473" t="s">
        <v>2829</v>
      </c>
      <c r="C4473" t="s">
        <v>5044</v>
      </c>
      <c r="D4473" t="s">
        <v>1485</v>
      </c>
      <c r="E4473">
        <v>91.1</v>
      </c>
    </row>
    <row r="4474" spans="1:5" x14ac:dyDescent="0.2">
      <c r="A4474" t="s">
        <v>4973</v>
      </c>
      <c r="B4474" t="s">
        <v>2794</v>
      </c>
      <c r="C4474" t="s">
        <v>5044</v>
      </c>
      <c r="D4474" t="s">
        <v>1485</v>
      </c>
      <c r="E4474">
        <v>91.170503597122305</v>
      </c>
    </row>
    <row r="4475" spans="1:5" x14ac:dyDescent="0.2">
      <c r="A4475" t="s">
        <v>4974</v>
      </c>
      <c r="B4475" t="s">
        <v>2814</v>
      </c>
      <c r="C4475" t="s">
        <v>5044</v>
      </c>
      <c r="D4475" t="s">
        <v>1485</v>
      </c>
      <c r="E4475">
        <v>91.8</v>
      </c>
    </row>
    <row r="4476" spans="1:5" x14ac:dyDescent="0.2">
      <c r="A4476" t="s">
        <v>4975</v>
      </c>
      <c r="B4476" t="s">
        <v>2811</v>
      </c>
      <c r="C4476" t="s">
        <v>5044</v>
      </c>
      <c r="D4476" t="s">
        <v>1485</v>
      </c>
      <c r="E4476">
        <v>92.5</v>
      </c>
    </row>
    <row r="4477" spans="1:5" x14ac:dyDescent="0.2">
      <c r="A4477" t="s">
        <v>4976</v>
      </c>
      <c r="B4477" t="s">
        <v>2785</v>
      </c>
      <c r="C4477" t="s">
        <v>5044</v>
      </c>
      <c r="D4477" t="s">
        <v>1485</v>
      </c>
      <c r="E4477">
        <v>92.6</v>
      </c>
    </row>
    <row r="4478" spans="1:5" x14ac:dyDescent="0.2">
      <c r="A4478" t="s">
        <v>4977</v>
      </c>
      <c r="B4478" t="s">
        <v>2840</v>
      </c>
      <c r="C4478" t="s">
        <v>5044</v>
      </c>
      <c r="D4478" t="s">
        <v>1485</v>
      </c>
      <c r="E4478">
        <v>92.6</v>
      </c>
    </row>
    <row r="4479" spans="1:5" x14ac:dyDescent="0.2">
      <c r="A4479" t="s">
        <v>4978</v>
      </c>
      <c r="B4479" t="s">
        <v>2825</v>
      </c>
      <c r="C4479" t="s">
        <v>5044</v>
      </c>
      <c r="D4479" t="s">
        <v>1485</v>
      </c>
      <c r="E4479">
        <v>92.9</v>
      </c>
    </row>
    <row r="4480" spans="1:5" x14ac:dyDescent="0.2">
      <c r="A4480" t="s">
        <v>4979</v>
      </c>
      <c r="B4480" t="s">
        <v>2835</v>
      </c>
      <c r="C4480" t="s">
        <v>5044</v>
      </c>
      <c r="D4480" t="s">
        <v>1485</v>
      </c>
      <c r="E4480">
        <v>94.2</v>
      </c>
    </row>
    <row r="4481" spans="1:5" x14ac:dyDescent="0.2">
      <c r="A4481" t="s">
        <v>4980</v>
      </c>
      <c r="B4481" t="s">
        <v>2838</v>
      </c>
      <c r="C4481" t="s">
        <v>5044</v>
      </c>
      <c r="D4481" t="s">
        <v>1485</v>
      </c>
      <c r="E4481">
        <v>95.2</v>
      </c>
    </row>
    <row r="4482" spans="1:5" x14ac:dyDescent="0.2">
      <c r="A4482" t="s">
        <v>4981</v>
      </c>
      <c r="B4482" t="s">
        <v>2787</v>
      </c>
      <c r="C4482" t="s">
        <v>5044</v>
      </c>
      <c r="D4482" t="s">
        <v>1485</v>
      </c>
      <c r="E4482">
        <v>96.2</v>
      </c>
    </row>
    <row r="4483" spans="1:5" x14ac:dyDescent="0.2">
      <c r="A4483" t="s">
        <v>4982</v>
      </c>
      <c r="B4483" t="s">
        <v>2789</v>
      </c>
      <c r="C4483" t="s">
        <v>5044</v>
      </c>
      <c r="D4483" t="s">
        <v>1485</v>
      </c>
      <c r="E4483">
        <v>98.1</v>
      </c>
    </row>
    <row r="4484" spans="1:5" x14ac:dyDescent="0.2">
      <c r="A4484" t="s">
        <v>4983</v>
      </c>
      <c r="B4484" t="s">
        <v>2816</v>
      </c>
      <c r="C4484" t="s">
        <v>5044</v>
      </c>
      <c r="D4484" t="s">
        <v>1485</v>
      </c>
      <c r="E4484">
        <v>100</v>
      </c>
    </row>
    <row r="4485" spans="1:5" x14ac:dyDescent="0.2">
      <c r="A4485" t="s">
        <v>4984</v>
      </c>
      <c r="B4485" t="s">
        <v>2818</v>
      </c>
      <c r="C4485" t="s">
        <v>5065</v>
      </c>
      <c r="D4485" t="s">
        <v>1485</v>
      </c>
      <c r="E4485">
        <v>0</v>
      </c>
    </row>
    <row r="4486" spans="1:5" x14ac:dyDescent="0.2">
      <c r="A4486" t="s">
        <v>4985</v>
      </c>
      <c r="B4486" t="s">
        <v>2820</v>
      </c>
      <c r="C4486" t="s">
        <v>5065</v>
      </c>
      <c r="D4486" t="s">
        <v>1485</v>
      </c>
      <c r="E4486">
        <v>0</v>
      </c>
    </row>
    <row r="4487" spans="1:5" x14ac:dyDescent="0.2">
      <c r="A4487" t="s">
        <v>4986</v>
      </c>
      <c r="B4487" t="s">
        <v>2816</v>
      </c>
      <c r="C4487" t="s">
        <v>5065</v>
      </c>
      <c r="D4487" t="s">
        <v>1485</v>
      </c>
      <c r="E4487">
        <v>2.0833333333333333E-3</v>
      </c>
    </row>
    <row r="4488" spans="1:5" x14ac:dyDescent="0.2">
      <c r="A4488" t="s">
        <v>4987</v>
      </c>
      <c r="B4488" t="s">
        <v>2825</v>
      </c>
      <c r="C4488" t="s">
        <v>5065</v>
      </c>
      <c r="D4488" t="s">
        <v>1485</v>
      </c>
      <c r="E4488">
        <v>3.472222222222222E-3</v>
      </c>
    </row>
    <row r="4489" spans="1:5" x14ac:dyDescent="0.2">
      <c r="A4489" t="s">
        <v>4988</v>
      </c>
      <c r="B4489" t="s">
        <v>2789</v>
      </c>
      <c r="C4489" t="s">
        <v>5065</v>
      </c>
      <c r="D4489" t="s">
        <v>1485</v>
      </c>
      <c r="E4489">
        <v>6.9444444444444441E-3</v>
      </c>
    </row>
    <row r="4490" spans="1:5" x14ac:dyDescent="0.2">
      <c r="A4490" t="s">
        <v>4989</v>
      </c>
      <c r="B4490" t="s">
        <v>2831</v>
      </c>
      <c r="C4490" t="s">
        <v>5065</v>
      </c>
      <c r="D4490" t="s">
        <v>1485</v>
      </c>
      <c r="E4490">
        <v>1.0416666666666666E-2</v>
      </c>
    </row>
    <row r="4491" spans="1:5" x14ac:dyDescent="0.2">
      <c r="A4491" t="s">
        <v>4990</v>
      </c>
      <c r="B4491" t="s">
        <v>2814</v>
      </c>
      <c r="C4491" t="s">
        <v>5065</v>
      </c>
      <c r="D4491" t="s">
        <v>1485</v>
      </c>
      <c r="E4491">
        <v>2.013888888888889E-2</v>
      </c>
    </row>
    <row r="4492" spans="1:5" x14ac:dyDescent="0.2">
      <c r="A4492" t="s">
        <v>4991</v>
      </c>
      <c r="B4492" t="s">
        <v>2788</v>
      </c>
      <c r="C4492" t="s">
        <v>5065</v>
      </c>
      <c r="D4492" t="s">
        <v>1485</v>
      </c>
      <c r="E4492">
        <v>2.2916666666666669E-2</v>
      </c>
    </row>
    <row r="4493" spans="1:5" x14ac:dyDescent="0.2">
      <c r="A4493" t="s">
        <v>4992</v>
      </c>
      <c r="B4493" t="s">
        <v>2833</v>
      </c>
      <c r="C4493" t="s">
        <v>5065</v>
      </c>
      <c r="D4493" t="s">
        <v>1485</v>
      </c>
      <c r="E4493">
        <v>2.4305555555555556E-2</v>
      </c>
    </row>
    <row r="4494" spans="1:5" x14ac:dyDescent="0.2">
      <c r="A4494" t="s">
        <v>4993</v>
      </c>
      <c r="B4494" t="s">
        <v>2794</v>
      </c>
      <c r="C4494" t="s">
        <v>5065</v>
      </c>
      <c r="D4494" t="s">
        <v>1485</v>
      </c>
      <c r="E4494">
        <v>2.6832624809243508E-2</v>
      </c>
    </row>
    <row r="4495" spans="1:5" x14ac:dyDescent="0.2">
      <c r="A4495" t="s">
        <v>4994</v>
      </c>
      <c r="B4495" t="s">
        <v>2787</v>
      </c>
      <c r="C4495" t="s">
        <v>5065</v>
      </c>
      <c r="D4495" t="s">
        <v>1485</v>
      </c>
      <c r="E4495">
        <v>2.9861111111111113E-2</v>
      </c>
    </row>
    <row r="4496" spans="1:5" x14ac:dyDescent="0.2">
      <c r="A4496" t="s">
        <v>4995</v>
      </c>
      <c r="B4496" t="s">
        <v>2835</v>
      </c>
      <c r="C4496" t="s">
        <v>5065</v>
      </c>
      <c r="D4496" t="s">
        <v>1485</v>
      </c>
      <c r="E4496">
        <v>3.125E-2</v>
      </c>
    </row>
    <row r="4497" spans="1:5" x14ac:dyDescent="0.2">
      <c r="A4497" t="s">
        <v>4996</v>
      </c>
      <c r="B4497" t="s">
        <v>2785</v>
      </c>
      <c r="C4497" t="s">
        <v>5065</v>
      </c>
      <c r="D4497" t="s">
        <v>1485</v>
      </c>
      <c r="E4497">
        <v>3.4027777777777775E-2</v>
      </c>
    </row>
    <row r="4498" spans="1:5" x14ac:dyDescent="0.2">
      <c r="A4498" t="s">
        <v>4997</v>
      </c>
      <c r="B4498" t="s">
        <v>2829</v>
      </c>
      <c r="C4498" t="s">
        <v>5065</v>
      </c>
      <c r="D4498" t="s">
        <v>1485</v>
      </c>
      <c r="E4498">
        <v>3.6805555555555557E-2</v>
      </c>
    </row>
    <row r="4499" spans="1:5" x14ac:dyDescent="0.2">
      <c r="A4499" t="s">
        <v>4998</v>
      </c>
      <c r="B4499" t="s">
        <v>2840</v>
      </c>
      <c r="C4499" t="s">
        <v>5065</v>
      </c>
      <c r="D4499" t="s">
        <v>1485</v>
      </c>
      <c r="E4499">
        <v>4.5833333333333337E-2</v>
      </c>
    </row>
    <row r="4500" spans="1:5" x14ac:dyDescent="0.2">
      <c r="A4500" t="s">
        <v>4999</v>
      </c>
      <c r="B4500" t="s">
        <v>2786</v>
      </c>
      <c r="C4500" t="s">
        <v>5065</v>
      </c>
      <c r="D4500" t="s">
        <v>1485</v>
      </c>
      <c r="E4500">
        <v>6.5972222222222224E-2</v>
      </c>
    </row>
    <row r="4501" spans="1:5" x14ac:dyDescent="0.2">
      <c r="A4501" t="s">
        <v>5000</v>
      </c>
      <c r="B4501" t="s">
        <v>2780</v>
      </c>
      <c r="C4501" t="s">
        <v>5065</v>
      </c>
      <c r="D4501" t="s">
        <v>1485</v>
      </c>
      <c r="E4501">
        <v>7.5694444444444439E-2</v>
      </c>
    </row>
    <row r="4502" spans="1:5" x14ac:dyDescent="0.2">
      <c r="A4502" t="s">
        <v>5001</v>
      </c>
      <c r="B4502" t="s">
        <v>2811</v>
      </c>
      <c r="C4502" t="s">
        <v>5065</v>
      </c>
      <c r="D4502" t="s">
        <v>1485</v>
      </c>
      <c r="E4502">
        <v>7.5694444444444439E-2</v>
      </c>
    </row>
    <row r="4503" spans="1:5" x14ac:dyDescent="0.2">
      <c r="A4503" t="s">
        <v>5002</v>
      </c>
      <c r="B4503" t="s">
        <v>2838</v>
      </c>
      <c r="C4503" t="s">
        <v>5065</v>
      </c>
      <c r="D4503" t="s">
        <v>1485</v>
      </c>
      <c r="E4503">
        <v>8.4027777777777771E-2</v>
      </c>
    </row>
    <row r="4504" spans="1:5" x14ac:dyDescent="0.2">
      <c r="A4504" t="s">
        <v>5003</v>
      </c>
      <c r="B4504" t="s">
        <v>2833</v>
      </c>
      <c r="C4504" t="s">
        <v>8173</v>
      </c>
      <c r="D4504" t="s">
        <v>1485</v>
      </c>
      <c r="E4504">
        <v>62.7</v>
      </c>
    </row>
    <row r="4505" spans="1:5" x14ac:dyDescent="0.2">
      <c r="A4505" t="s">
        <v>5004</v>
      </c>
      <c r="B4505" t="s">
        <v>2835</v>
      </c>
      <c r="C4505" t="s">
        <v>8173</v>
      </c>
      <c r="D4505" t="s">
        <v>1485</v>
      </c>
      <c r="E4505">
        <v>65.099999999999994</v>
      </c>
    </row>
    <row r="4506" spans="1:5" x14ac:dyDescent="0.2">
      <c r="A4506" t="s">
        <v>5005</v>
      </c>
      <c r="B4506" t="s">
        <v>2818</v>
      </c>
      <c r="C4506" t="s">
        <v>8173</v>
      </c>
      <c r="D4506" t="s">
        <v>1485</v>
      </c>
      <c r="E4506">
        <v>65.900000000000006</v>
      </c>
    </row>
    <row r="4507" spans="1:5" x14ac:dyDescent="0.2">
      <c r="A4507" t="s">
        <v>5006</v>
      </c>
      <c r="B4507" t="s">
        <v>2814</v>
      </c>
      <c r="C4507" t="s">
        <v>8173</v>
      </c>
      <c r="D4507" t="s">
        <v>1485</v>
      </c>
      <c r="E4507">
        <v>66.7</v>
      </c>
    </row>
    <row r="4508" spans="1:5" x14ac:dyDescent="0.2">
      <c r="A4508" t="s">
        <v>5007</v>
      </c>
      <c r="B4508" t="s">
        <v>2780</v>
      </c>
      <c r="C4508" t="s">
        <v>8173</v>
      </c>
      <c r="D4508" t="s">
        <v>1485</v>
      </c>
      <c r="E4508">
        <v>69.2</v>
      </c>
    </row>
    <row r="4509" spans="1:5" x14ac:dyDescent="0.2">
      <c r="A4509" t="s">
        <v>5008</v>
      </c>
      <c r="B4509" t="s">
        <v>2811</v>
      </c>
      <c r="C4509" t="s">
        <v>8173</v>
      </c>
      <c r="D4509" t="s">
        <v>1485</v>
      </c>
      <c r="E4509">
        <v>69.8</v>
      </c>
    </row>
    <row r="4510" spans="1:5" x14ac:dyDescent="0.2">
      <c r="A4510" t="s">
        <v>11996</v>
      </c>
      <c r="B4510" t="s">
        <v>2825</v>
      </c>
      <c r="C4510" t="s">
        <v>8173</v>
      </c>
      <c r="D4510" t="s">
        <v>1485</v>
      </c>
      <c r="E4510">
        <v>70.3</v>
      </c>
    </row>
    <row r="4511" spans="1:5" x14ac:dyDescent="0.2">
      <c r="A4511" t="s">
        <v>11997</v>
      </c>
      <c r="B4511" t="s">
        <v>2829</v>
      </c>
      <c r="C4511" t="s">
        <v>8173</v>
      </c>
      <c r="D4511" t="s">
        <v>1485</v>
      </c>
      <c r="E4511">
        <v>70.599999999999994</v>
      </c>
    </row>
    <row r="4512" spans="1:5" x14ac:dyDescent="0.2">
      <c r="A4512" t="s">
        <v>11998</v>
      </c>
      <c r="B4512" t="s">
        <v>2840</v>
      </c>
      <c r="C4512" t="s">
        <v>8173</v>
      </c>
      <c r="D4512" t="s">
        <v>1485</v>
      </c>
      <c r="E4512">
        <v>73.599999999999994</v>
      </c>
    </row>
    <row r="4513" spans="1:5" x14ac:dyDescent="0.2">
      <c r="A4513" t="s">
        <v>11999</v>
      </c>
      <c r="B4513" t="s">
        <v>2786</v>
      </c>
      <c r="C4513" t="s">
        <v>8173</v>
      </c>
      <c r="D4513" t="s">
        <v>1485</v>
      </c>
      <c r="E4513">
        <v>76.099999999999994</v>
      </c>
    </row>
    <row r="4514" spans="1:5" x14ac:dyDescent="0.2">
      <c r="A4514" t="s">
        <v>12000</v>
      </c>
      <c r="B4514" t="s">
        <v>2794</v>
      </c>
      <c r="C4514" t="s">
        <v>8173</v>
      </c>
      <c r="D4514" t="s">
        <v>1485</v>
      </c>
      <c r="E4514">
        <v>78.461085676913001</v>
      </c>
    </row>
    <row r="4515" spans="1:5" x14ac:dyDescent="0.2">
      <c r="A4515" t="s">
        <v>12001</v>
      </c>
      <c r="B4515" t="s">
        <v>2816</v>
      </c>
      <c r="C4515" t="s">
        <v>8173</v>
      </c>
      <c r="D4515" t="s">
        <v>1485</v>
      </c>
      <c r="E4515">
        <v>80.400000000000006</v>
      </c>
    </row>
    <row r="4516" spans="1:5" x14ac:dyDescent="0.2">
      <c r="A4516" t="s">
        <v>12002</v>
      </c>
      <c r="B4516" t="s">
        <v>2831</v>
      </c>
      <c r="C4516" t="s">
        <v>8173</v>
      </c>
      <c r="D4516" t="s">
        <v>1485</v>
      </c>
      <c r="E4516">
        <v>82.4</v>
      </c>
    </row>
    <row r="4517" spans="1:5" x14ac:dyDescent="0.2">
      <c r="A4517" t="s">
        <v>12003</v>
      </c>
      <c r="B4517" t="s">
        <v>2787</v>
      </c>
      <c r="C4517" t="s">
        <v>8173</v>
      </c>
      <c r="D4517" t="s">
        <v>1485</v>
      </c>
      <c r="E4517">
        <v>82.7</v>
      </c>
    </row>
    <row r="4518" spans="1:5" x14ac:dyDescent="0.2">
      <c r="A4518" t="s">
        <v>12004</v>
      </c>
      <c r="B4518" t="s">
        <v>2838</v>
      </c>
      <c r="C4518" t="s">
        <v>8173</v>
      </c>
      <c r="D4518" t="s">
        <v>1485</v>
      </c>
      <c r="E4518">
        <v>83.3</v>
      </c>
    </row>
    <row r="4519" spans="1:5" x14ac:dyDescent="0.2">
      <c r="A4519" t="s">
        <v>12005</v>
      </c>
      <c r="B4519" t="s">
        <v>2788</v>
      </c>
      <c r="C4519" t="s">
        <v>8173</v>
      </c>
      <c r="D4519" t="s">
        <v>1485</v>
      </c>
      <c r="E4519">
        <v>87</v>
      </c>
    </row>
    <row r="4520" spans="1:5" x14ac:dyDescent="0.2">
      <c r="A4520" t="s">
        <v>12006</v>
      </c>
      <c r="B4520" t="s">
        <v>2820</v>
      </c>
      <c r="C4520" t="s">
        <v>8173</v>
      </c>
      <c r="D4520" t="s">
        <v>1485</v>
      </c>
      <c r="E4520">
        <v>89.5</v>
      </c>
    </row>
    <row r="4521" spans="1:5" x14ac:dyDescent="0.2">
      <c r="A4521" t="s">
        <v>12007</v>
      </c>
      <c r="B4521" t="s">
        <v>2789</v>
      </c>
      <c r="C4521" t="s">
        <v>8173</v>
      </c>
      <c r="D4521" t="s">
        <v>1485</v>
      </c>
      <c r="E4521">
        <v>95.2</v>
      </c>
    </row>
    <row r="4522" spans="1:5" x14ac:dyDescent="0.2">
      <c r="A4522" t="s">
        <v>12008</v>
      </c>
      <c r="B4522" t="s">
        <v>2785</v>
      </c>
      <c r="C4522" t="s">
        <v>8173</v>
      </c>
      <c r="D4522" t="s">
        <v>1485</v>
      </c>
      <c r="E4522">
        <v>100</v>
      </c>
    </row>
    <row r="4523" spans="1:5" x14ac:dyDescent="0.2">
      <c r="A4523" t="s">
        <v>12009</v>
      </c>
      <c r="B4523" t="s">
        <v>2825</v>
      </c>
      <c r="C4523" t="s">
        <v>8194</v>
      </c>
      <c r="D4523" t="s">
        <v>1485</v>
      </c>
      <c r="E4523">
        <v>52.5</v>
      </c>
    </row>
    <row r="4524" spans="1:5" x14ac:dyDescent="0.2">
      <c r="A4524" t="s">
        <v>12010</v>
      </c>
      <c r="B4524" t="s">
        <v>2833</v>
      </c>
      <c r="C4524" t="s">
        <v>8194</v>
      </c>
      <c r="D4524" t="s">
        <v>1485</v>
      </c>
      <c r="E4524">
        <v>65.5</v>
      </c>
    </row>
    <row r="4525" spans="1:5" x14ac:dyDescent="0.2">
      <c r="A4525" t="s">
        <v>12011</v>
      </c>
      <c r="B4525" t="s">
        <v>2831</v>
      </c>
      <c r="C4525" t="s">
        <v>8194</v>
      </c>
      <c r="D4525" t="s">
        <v>1485</v>
      </c>
      <c r="E4525">
        <v>72</v>
      </c>
    </row>
    <row r="4526" spans="1:5" x14ac:dyDescent="0.2">
      <c r="A4526" t="s">
        <v>8872</v>
      </c>
      <c r="B4526" t="s">
        <v>2788</v>
      </c>
      <c r="C4526" t="s">
        <v>8194</v>
      </c>
      <c r="D4526" t="s">
        <v>1485</v>
      </c>
      <c r="E4526">
        <v>76</v>
      </c>
    </row>
    <row r="4527" spans="1:5" x14ac:dyDescent="0.2">
      <c r="A4527" t="s">
        <v>8873</v>
      </c>
      <c r="B4527" t="s">
        <v>2811</v>
      </c>
      <c r="C4527" t="s">
        <v>8194</v>
      </c>
      <c r="D4527" t="s">
        <v>1485</v>
      </c>
      <c r="E4527">
        <v>76.5</v>
      </c>
    </row>
    <row r="4528" spans="1:5" x14ac:dyDescent="0.2">
      <c r="A4528" t="s">
        <v>8874</v>
      </c>
      <c r="B4528" t="s">
        <v>2814</v>
      </c>
      <c r="C4528" t="s">
        <v>8194</v>
      </c>
      <c r="D4528" t="s">
        <v>1485</v>
      </c>
      <c r="E4528">
        <v>78.599999999999994</v>
      </c>
    </row>
    <row r="4529" spans="1:5" x14ac:dyDescent="0.2">
      <c r="A4529" t="s">
        <v>8875</v>
      </c>
      <c r="B4529" t="s">
        <v>2829</v>
      </c>
      <c r="C4529" t="s">
        <v>8194</v>
      </c>
      <c r="D4529" t="s">
        <v>1485</v>
      </c>
      <c r="E4529">
        <v>78.8</v>
      </c>
    </row>
    <row r="4530" spans="1:5" x14ac:dyDescent="0.2">
      <c r="A4530" t="s">
        <v>8876</v>
      </c>
      <c r="B4530" t="s">
        <v>2794</v>
      </c>
      <c r="C4530" t="s">
        <v>8194</v>
      </c>
      <c r="D4530" t="s">
        <v>1485</v>
      </c>
      <c r="E4530">
        <v>83.558665794637037</v>
      </c>
    </row>
    <row r="4531" spans="1:5" x14ac:dyDescent="0.2">
      <c r="A4531" t="s">
        <v>8877</v>
      </c>
      <c r="B4531" t="s">
        <v>2780</v>
      </c>
      <c r="C4531" t="s">
        <v>8194</v>
      </c>
      <c r="D4531" t="s">
        <v>1485</v>
      </c>
      <c r="E4531">
        <v>83.6</v>
      </c>
    </row>
    <row r="4532" spans="1:5" x14ac:dyDescent="0.2">
      <c r="A4532" t="s">
        <v>8878</v>
      </c>
      <c r="B4532" t="s">
        <v>2840</v>
      </c>
      <c r="C4532" t="s">
        <v>8194</v>
      </c>
      <c r="D4532" t="s">
        <v>1485</v>
      </c>
      <c r="E4532">
        <v>85</v>
      </c>
    </row>
    <row r="4533" spans="1:5" x14ac:dyDescent="0.2">
      <c r="A4533" t="s">
        <v>8879</v>
      </c>
      <c r="B4533" t="s">
        <v>2787</v>
      </c>
      <c r="C4533" t="s">
        <v>8194</v>
      </c>
      <c r="D4533" t="s">
        <v>1485</v>
      </c>
      <c r="E4533">
        <v>87</v>
      </c>
    </row>
    <row r="4534" spans="1:5" x14ac:dyDescent="0.2">
      <c r="A4534" t="s">
        <v>8880</v>
      </c>
      <c r="B4534" t="s">
        <v>2835</v>
      </c>
      <c r="C4534" t="s">
        <v>8194</v>
      </c>
      <c r="D4534" t="s">
        <v>1485</v>
      </c>
      <c r="E4534">
        <v>87.9</v>
      </c>
    </row>
    <row r="4535" spans="1:5" x14ac:dyDescent="0.2">
      <c r="A4535" t="s">
        <v>8881</v>
      </c>
      <c r="B4535" t="s">
        <v>2820</v>
      </c>
      <c r="C4535" t="s">
        <v>8194</v>
      </c>
      <c r="D4535" t="s">
        <v>1485</v>
      </c>
      <c r="E4535">
        <v>89.2</v>
      </c>
    </row>
    <row r="4536" spans="1:5" x14ac:dyDescent="0.2">
      <c r="A4536" t="s">
        <v>8882</v>
      </c>
      <c r="B4536" t="s">
        <v>2786</v>
      </c>
      <c r="C4536" t="s">
        <v>8194</v>
      </c>
      <c r="D4536" t="s">
        <v>1485</v>
      </c>
      <c r="E4536">
        <v>90.9</v>
      </c>
    </row>
    <row r="4537" spans="1:5" x14ac:dyDescent="0.2">
      <c r="A4537" t="s">
        <v>8883</v>
      </c>
      <c r="B4537" t="s">
        <v>2818</v>
      </c>
      <c r="C4537" t="s">
        <v>8194</v>
      </c>
      <c r="D4537" t="s">
        <v>1485</v>
      </c>
      <c r="E4537">
        <v>94</v>
      </c>
    </row>
    <row r="4538" spans="1:5" x14ac:dyDescent="0.2">
      <c r="A4538" t="s">
        <v>8884</v>
      </c>
      <c r="B4538" t="s">
        <v>2838</v>
      </c>
      <c r="C4538" t="s">
        <v>8194</v>
      </c>
      <c r="D4538" t="s">
        <v>1485</v>
      </c>
      <c r="E4538">
        <v>95.5</v>
      </c>
    </row>
    <row r="4539" spans="1:5" x14ac:dyDescent="0.2">
      <c r="A4539" t="s">
        <v>8885</v>
      </c>
      <c r="B4539" t="s">
        <v>2785</v>
      </c>
      <c r="C4539" t="s">
        <v>8194</v>
      </c>
      <c r="D4539" t="s">
        <v>1485</v>
      </c>
      <c r="E4539">
        <v>96.3</v>
      </c>
    </row>
    <row r="4540" spans="1:5" x14ac:dyDescent="0.2">
      <c r="A4540" t="s">
        <v>8886</v>
      </c>
      <c r="B4540" t="s">
        <v>2816</v>
      </c>
      <c r="C4540" t="s">
        <v>8194</v>
      </c>
      <c r="D4540" t="s">
        <v>1485</v>
      </c>
      <c r="E4540">
        <v>100</v>
      </c>
    </row>
    <row r="4541" spans="1:5" x14ac:dyDescent="0.2">
      <c r="A4541" t="s">
        <v>8887</v>
      </c>
      <c r="B4541" t="s">
        <v>2789</v>
      </c>
      <c r="C4541" t="s">
        <v>8194</v>
      </c>
      <c r="D4541" t="s">
        <v>1485</v>
      </c>
      <c r="E4541">
        <v>100</v>
      </c>
    </row>
    <row r="4542" spans="1:5" x14ac:dyDescent="0.2">
      <c r="A4542" t="s">
        <v>8888</v>
      </c>
      <c r="B4542" t="s">
        <v>2816</v>
      </c>
      <c r="C4542" t="s">
        <v>8236</v>
      </c>
      <c r="D4542" t="s">
        <v>1485</v>
      </c>
      <c r="E4542">
        <v>60.3</v>
      </c>
    </row>
    <row r="4543" spans="1:5" x14ac:dyDescent="0.2">
      <c r="A4543" t="s">
        <v>8889</v>
      </c>
      <c r="B4543" t="s">
        <v>2833</v>
      </c>
      <c r="C4543" t="s">
        <v>8236</v>
      </c>
      <c r="D4543" t="s">
        <v>1485</v>
      </c>
      <c r="E4543">
        <v>63.8</v>
      </c>
    </row>
    <row r="4544" spans="1:5" x14ac:dyDescent="0.2">
      <c r="A4544" t="s">
        <v>8890</v>
      </c>
      <c r="B4544" t="s">
        <v>2811</v>
      </c>
      <c r="C4544" t="s">
        <v>8236</v>
      </c>
      <c r="D4544" t="s">
        <v>1485</v>
      </c>
      <c r="E4544">
        <v>64.7</v>
      </c>
    </row>
    <row r="4545" spans="1:5" x14ac:dyDescent="0.2">
      <c r="A4545" t="s">
        <v>8891</v>
      </c>
      <c r="B4545" t="s">
        <v>2787</v>
      </c>
      <c r="C4545" t="s">
        <v>8236</v>
      </c>
      <c r="D4545" t="s">
        <v>1485</v>
      </c>
      <c r="E4545">
        <v>74.2</v>
      </c>
    </row>
    <row r="4546" spans="1:5" x14ac:dyDescent="0.2">
      <c r="A4546" t="s">
        <v>8892</v>
      </c>
      <c r="B4546" t="s">
        <v>2838</v>
      </c>
      <c r="C4546" t="s">
        <v>8236</v>
      </c>
      <c r="D4546" t="s">
        <v>1485</v>
      </c>
      <c r="E4546">
        <v>74.2</v>
      </c>
    </row>
    <row r="4547" spans="1:5" x14ac:dyDescent="0.2">
      <c r="A4547" t="s">
        <v>8893</v>
      </c>
      <c r="B4547" t="s">
        <v>2814</v>
      </c>
      <c r="C4547" t="s">
        <v>8236</v>
      </c>
      <c r="D4547" t="s">
        <v>1485</v>
      </c>
      <c r="E4547">
        <v>75</v>
      </c>
    </row>
    <row r="4548" spans="1:5" x14ac:dyDescent="0.2">
      <c r="A4548" t="s">
        <v>8894</v>
      </c>
      <c r="B4548" t="s">
        <v>2788</v>
      </c>
      <c r="C4548" t="s">
        <v>8236</v>
      </c>
      <c r="D4548" t="s">
        <v>1485</v>
      </c>
      <c r="E4548">
        <v>76.3</v>
      </c>
    </row>
    <row r="4549" spans="1:5" x14ac:dyDescent="0.2">
      <c r="A4549" t="s">
        <v>8895</v>
      </c>
      <c r="B4549" t="s">
        <v>2780</v>
      </c>
      <c r="C4549" t="s">
        <v>8236</v>
      </c>
      <c r="D4549" t="s">
        <v>1485</v>
      </c>
      <c r="E4549">
        <v>81.400000000000006</v>
      </c>
    </row>
    <row r="4550" spans="1:5" x14ac:dyDescent="0.2">
      <c r="A4550" t="s">
        <v>8896</v>
      </c>
      <c r="B4550" t="s">
        <v>2794</v>
      </c>
      <c r="C4550" t="s">
        <v>8236</v>
      </c>
      <c r="D4550" t="s">
        <v>1485</v>
      </c>
      <c r="E4550">
        <v>82.017679900744426</v>
      </c>
    </row>
    <row r="4551" spans="1:5" x14ac:dyDescent="0.2">
      <c r="A4551" t="s">
        <v>8897</v>
      </c>
      <c r="B4551" t="s">
        <v>2840</v>
      </c>
      <c r="C4551" t="s">
        <v>8236</v>
      </c>
      <c r="D4551" t="s">
        <v>1485</v>
      </c>
      <c r="E4551">
        <v>84.2</v>
      </c>
    </row>
    <row r="4552" spans="1:5" x14ac:dyDescent="0.2">
      <c r="A4552" t="s">
        <v>8898</v>
      </c>
      <c r="B4552" t="s">
        <v>2820</v>
      </c>
      <c r="C4552" t="s">
        <v>8236</v>
      </c>
      <c r="D4552" t="s">
        <v>1485</v>
      </c>
      <c r="E4552">
        <v>85.5</v>
      </c>
    </row>
    <row r="4553" spans="1:5" x14ac:dyDescent="0.2">
      <c r="A4553" t="s">
        <v>8899</v>
      </c>
      <c r="B4553" t="s">
        <v>2785</v>
      </c>
      <c r="C4553" t="s">
        <v>8236</v>
      </c>
      <c r="D4553" t="s">
        <v>1485</v>
      </c>
      <c r="E4553">
        <v>86.4</v>
      </c>
    </row>
    <row r="4554" spans="1:5" x14ac:dyDescent="0.2">
      <c r="A4554" t="s">
        <v>8900</v>
      </c>
      <c r="B4554" t="s">
        <v>2786</v>
      </c>
      <c r="C4554" t="s">
        <v>8236</v>
      </c>
      <c r="D4554" t="s">
        <v>1485</v>
      </c>
      <c r="E4554">
        <v>87.2</v>
      </c>
    </row>
    <row r="4555" spans="1:5" x14ac:dyDescent="0.2">
      <c r="A4555" t="s">
        <v>8901</v>
      </c>
      <c r="B4555" t="s">
        <v>2818</v>
      </c>
      <c r="C4555" t="s">
        <v>8236</v>
      </c>
      <c r="D4555" t="s">
        <v>1485</v>
      </c>
      <c r="E4555">
        <v>87.6</v>
      </c>
    </row>
    <row r="4556" spans="1:5" x14ac:dyDescent="0.2">
      <c r="A4556" t="s">
        <v>8902</v>
      </c>
      <c r="B4556" t="s">
        <v>2825</v>
      </c>
      <c r="C4556" t="s">
        <v>8236</v>
      </c>
      <c r="D4556" t="s">
        <v>1485</v>
      </c>
      <c r="E4556">
        <v>87.9</v>
      </c>
    </row>
    <row r="4557" spans="1:5" x14ac:dyDescent="0.2">
      <c r="A4557" t="s">
        <v>8903</v>
      </c>
      <c r="B4557" t="s">
        <v>2831</v>
      </c>
      <c r="C4557" t="s">
        <v>8236</v>
      </c>
      <c r="D4557" t="s">
        <v>1485</v>
      </c>
      <c r="E4557">
        <v>88.5</v>
      </c>
    </row>
    <row r="4558" spans="1:5" x14ac:dyDescent="0.2">
      <c r="A4558" t="s">
        <v>8904</v>
      </c>
      <c r="B4558" t="s">
        <v>2829</v>
      </c>
      <c r="C4558" t="s">
        <v>8236</v>
      </c>
      <c r="D4558" t="s">
        <v>1485</v>
      </c>
      <c r="E4558">
        <v>89.4</v>
      </c>
    </row>
    <row r="4559" spans="1:5" x14ac:dyDescent="0.2">
      <c r="A4559" t="s">
        <v>8905</v>
      </c>
      <c r="B4559" t="s">
        <v>2835</v>
      </c>
      <c r="C4559" t="s">
        <v>8236</v>
      </c>
      <c r="D4559" t="s">
        <v>1485</v>
      </c>
      <c r="E4559">
        <v>92.7</v>
      </c>
    </row>
    <row r="4560" spans="1:5" x14ac:dyDescent="0.2">
      <c r="A4560" t="s">
        <v>8906</v>
      </c>
      <c r="B4560" t="s">
        <v>2789</v>
      </c>
      <c r="C4560" t="s">
        <v>8236</v>
      </c>
      <c r="D4560" t="s">
        <v>1485</v>
      </c>
      <c r="E4560">
        <v>92.7</v>
      </c>
    </row>
    <row r="4561" spans="1:5" x14ac:dyDescent="0.2">
      <c r="A4561" t="s">
        <v>8907</v>
      </c>
      <c r="B4561" t="s">
        <v>2816</v>
      </c>
      <c r="C4561" t="s">
        <v>8257</v>
      </c>
      <c r="D4561" t="s">
        <v>1485</v>
      </c>
      <c r="E4561">
        <v>25</v>
      </c>
    </row>
    <row r="4562" spans="1:5" x14ac:dyDescent="0.2">
      <c r="A4562" t="s">
        <v>8908</v>
      </c>
      <c r="B4562" t="s">
        <v>2825</v>
      </c>
      <c r="C4562" t="s">
        <v>8257</v>
      </c>
      <c r="D4562" t="s">
        <v>1485</v>
      </c>
      <c r="E4562">
        <v>30</v>
      </c>
    </row>
    <row r="4563" spans="1:5" x14ac:dyDescent="0.2">
      <c r="A4563" t="s">
        <v>8909</v>
      </c>
      <c r="B4563" t="s">
        <v>2831</v>
      </c>
      <c r="C4563" t="s">
        <v>8257</v>
      </c>
      <c r="D4563" t="s">
        <v>1485</v>
      </c>
      <c r="E4563">
        <v>32.4</v>
      </c>
    </row>
    <row r="4564" spans="1:5" x14ac:dyDescent="0.2">
      <c r="A4564" t="s">
        <v>8910</v>
      </c>
      <c r="B4564" t="s">
        <v>2818</v>
      </c>
      <c r="C4564" t="s">
        <v>8257</v>
      </c>
      <c r="D4564" t="s">
        <v>1485</v>
      </c>
      <c r="E4564">
        <v>33</v>
      </c>
    </row>
    <row r="4565" spans="1:5" x14ac:dyDescent="0.2">
      <c r="A4565" t="s">
        <v>8911</v>
      </c>
      <c r="B4565" t="s">
        <v>2787</v>
      </c>
      <c r="C4565" t="s">
        <v>8257</v>
      </c>
      <c r="D4565" t="s">
        <v>1485</v>
      </c>
      <c r="E4565">
        <v>35</v>
      </c>
    </row>
    <row r="4566" spans="1:5" x14ac:dyDescent="0.2">
      <c r="A4566" t="s">
        <v>8912</v>
      </c>
      <c r="B4566" t="s">
        <v>2835</v>
      </c>
      <c r="C4566" t="s">
        <v>8257</v>
      </c>
      <c r="D4566" t="s">
        <v>1485</v>
      </c>
      <c r="E4566">
        <v>35.4</v>
      </c>
    </row>
    <row r="4567" spans="1:5" x14ac:dyDescent="0.2">
      <c r="A4567" t="s">
        <v>8913</v>
      </c>
      <c r="B4567" t="s">
        <v>2789</v>
      </c>
      <c r="C4567" t="s">
        <v>8257</v>
      </c>
      <c r="D4567" t="s">
        <v>1485</v>
      </c>
      <c r="E4567">
        <v>37.5</v>
      </c>
    </row>
    <row r="4568" spans="1:5" x14ac:dyDescent="0.2">
      <c r="A4568" t="s">
        <v>8914</v>
      </c>
      <c r="B4568" t="s">
        <v>2794</v>
      </c>
      <c r="C4568" t="s">
        <v>8257</v>
      </c>
      <c r="D4568" t="s">
        <v>1485</v>
      </c>
      <c r="E4568">
        <v>38.03616625310174</v>
      </c>
    </row>
    <row r="4569" spans="1:5" x14ac:dyDescent="0.2">
      <c r="A4569" t="s">
        <v>8915</v>
      </c>
      <c r="B4569" t="s">
        <v>2820</v>
      </c>
      <c r="C4569" t="s">
        <v>8257</v>
      </c>
      <c r="D4569" t="s">
        <v>1485</v>
      </c>
      <c r="E4569">
        <v>38.700000000000003</v>
      </c>
    </row>
    <row r="4570" spans="1:5" x14ac:dyDescent="0.2">
      <c r="A4570" t="s">
        <v>8916</v>
      </c>
      <c r="B4570" t="s">
        <v>2788</v>
      </c>
      <c r="C4570" t="s">
        <v>8257</v>
      </c>
      <c r="D4570" t="s">
        <v>1485</v>
      </c>
      <c r="E4570">
        <v>40</v>
      </c>
    </row>
    <row r="4571" spans="1:5" x14ac:dyDescent="0.2">
      <c r="A4571" t="s">
        <v>8917</v>
      </c>
      <c r="B4571" t="s">
        <v>2833</v>
      </c>
      <c r="C4571" t="s">
        <v>8257</v>
      </c>
      <c r="D4571" t="s">
        <v>1485</v>
      </c>
      <c r="E4571">
        <v>40</v>
      </c>
    </row>
    <row r="4572" spans="1:5" x14ac:dyDescent="0.2">
      <c r="A4572" t="s">
        <v>8918</v>
      </c>
      <c r="B4572" t="s">
        <v>2780</v>
      </c>
      <c r="C4572" t="s">
        <v>8257</v>
      </c>
      <c r="D4572" t="s">
        <v>1485</v>
      </c>
      <c r="E4572">
        <v>41</v>
      </c>
    </row>
    <row r="4573" spans="1:5" x14ac:dyDescent="0.2">
      <c r="A4573" t="s">
        <v>8919</v>
      </c>
      <c r="B4573" t="s">
        <v>2840</v>
      </c>
      <c r="C4573" t="s">
        <v>8257</v>
      </c>
      <c r="D4573" t="s">
        <v>1485</v>
      </c>
      <c r="E4573">
        <v>41.7</v>
      </c>
    </row>
    <row r="4574" spans="1:5" x14ac:dyDescent="0.2">
      <c r="A4574" t="s">
        <v>8920</v>
      </c>
      <c r="B4574" t="s">
        <v>2811</v>
      </c>
      <c r="C4574" t="s">
        <v>8257</v>
      </c>
      <c r="D4574" t="s">
        <v>1485</v>
      </c>
      <c r="E4574">
        <v>42</v>
      </c>
    </row>
    <row r="4575" spans="1:5" x14ac:dyDescent="0.2">
      <c r="A4575" t="s">
        <v>8921</v>
      </c>
      <c r="B4575" t="s">
        <v>2814</v>
      </c>
      <c r="C4575" t="s">
        <v>8257</v>
      </c>
      <c r="D4575" t="s">
        <v>1485</v>
      </c>
      <c r="E4575">
        <v>42.5</v>
      </c>
    </row>
    <row r="4576" spans="1:5" x14ac:dyDescent="0.2">
      <c r="A4576" t="s">
        <v>8922</v>
      </c>
      <c r="B4576" t="s">
        <v>2829</v>
      </c>
      <c r="C4576" t="s">
        <v>8257</v>
      </c>
      <c r="D4576" t="s">
        <v>1485</v>
      </c>
      <c r="E4576">
        <v>42.9</v>
      </c>
    </row>
    <row r="4577" spans="1:5" x14ac:dyDescent="0.2">
      <c r="A4577" t="s">
        <v>8923</v>
      </c>
      <c r="B4577" t="s">
        <v>2838</v>
      </c>
      <c r="C4577" t="s">
        <v>8257</v>
      </c>
      <c r="D4577" t="s">
        <v>1485</v>
      </c>
      <c r="E4577">
        <v>42.9</v>
      </c>
    </row>
    <row r="4578" spans="1:5" x14ac:dyDescent="0.2">
      <c r="A4578" t="s">
        <v>8924</v>
      </c>
      <c r="B4578" t="s">
        <v>2786</v>
      </c>
      <c r="C4578" t="s">
        <v>8257</v>
      </c>
      <c r="D4578" t="s">
        <v>1485</v>
      </c>
      <c r="E4578">
        <v>44</v>
      </c>
    </row>
    <row r="4579" spans="1:5" x14ac:dyDescent="0.2">
      <c r="A4579" t="s">
        <v>8925</v>
      </c>
      <c r="B4579" t="s">
        <v>2785</v>
      </c>
      <c r="C4579" t="s">
        <v>8257</v>
      </c>
      <c r="D4579" t="s">
        <v>1485</v>
      </c>
      <c r="E4579">
        <v>46.6</v>
      </c>
    </row>
    <row r="4580" spans="1:5" x14ac:dyDescent="0.2">
      <c r="A4580" t="s">
        <v>8926</v>
      </c>
      <c r="B4580" t="s">
        <v>2811</v>
      </c>
      <c r="C4580" t="s">
        <v>8278</v>
      </c>
      <c r="D4580" t="s">
        <v>1485</v>
      </c>
      <c r="E4580">
        <v>28.3</v>
      </c>
    </row>
    <row r="4581" spans="1:5" x14ac:dyDescent="0.2">
      <c r="A4581" t="s">
        <v>8927</v>
      </c>
      <c r="B4581" t="s">
        <v>2833</v>
      </c>
      <c r="C4581" t="s">
        <v>8278</v>
      </c>
      <c r="D4581" t="s">
        <v>1485</v>
      </c>
      <c r="E4581">
        <v>42.1</v>
      </c>
    </row>
    <row r="4582" spans="1:5" x14ac:dyDescent="0.2">
      <c r="A4582" t="s">
        <v>8928</v>
      </c>
      <c r="B4582" t="s">
        <v>2814</v>
      </c>
      <c r="C4582" t="s">
        <v>8278</v>
      </c>
      <c r="D4582" t="s">
        <v>1485</v>
      </c>
      <c r="E4582">
        <v>43.8</v>
      </c>
    </row>
    <row r="4583" spans="1:5" x14ac:dyDescent="0.2">
      <c r="A4583" t="s">
        <v>8929</v>
      </c>
      <c r="B4583" t="s">
        <v>2816</v>
      </c>
      <c r="C4583" t="s">
        <v>8278</v>
      </c>
      <c r="D4583" t="s">
        <v>1485</v>
      </c>
      <c r="E4583">
        <v>47.6</v>
      </c>
    </row>
    <row r="4584" spans="1:5" x14ac:dyDescent="0.2">
      <c r="A4584" t="s">
        <v>8930</v>
      </c>
      <c r="B4584" t="s">
        <v>2786</v>
      </c>
      <c r="C4584" t="s">
        <v>8278</v>
      </c>
      <c r="D4584" t="s">
        <v>1485</v>
      </c>
      <c r="E4584">
        <v>49.4</v>
      </c>
    </row>
    <row r="4585" spans="1:5" x14ac:dyDescent="0.2">
      <c r="A4585" t="s">
        <v>8931</v>
      </c>
      <c r="B4585" t="s">
        <v>2831</v>
      </c>
      <c r="C4585" t="s">
        <v>8278</v>
      </c>
      <c r="D4585" t="s">
        <v>1485</v>
      </c>
      <c r="E4585">
        <v>51.8</v>
      </c>
    </row>
    <row r="4586" spans="1:5" x14ac:dyDescent="0.2">
      <c r="A4586" t="s">
        <v>8932</v>
      </c>
      <c r="B4586" t="s">
        <v>2825</v>
      </c>
      <c r="C4586" t="s">
        <v>8278</v>
      </c>
      <c r="D4586" t="s">
        <v>1485</v>
      </c>
      <c r="E4586">
        <v>55</v>
      </c>
    </row>
    <row r="4587" spans="1:5" x14ac:dyDescent="0.2">
      <c r="A4587" t="s">
        <v>8933</v>
      </c>
      <c r="B4587" t="s">
        <v>2785</v>
      </c>
      <c r="C4587" t="s">
        <v>8278</v>
      </c>
      <c r="D4587" t="s">
        <v>1485</v>
      </c>
      <c r="E4587">
        <v>57.4</v>
      </c>
    </row>
    <row r="4588" spans="1:5" x14ac:dyDescent="0.2">
      <c r="A4588" t="s">
        <v>8934</v>
      </c>
      <c r="B4588" t="s">
        <v>2794</v>
      </c>
      <c r="C4588" t="s">
        <v>8278</v>
      </c>
      <c r="D4588" t="s">
        <v>1485</v>
      </c>
      <c r="E4588">
        <v>58.770347394540934</v>
      </c>
    </row>
    <row r="4589" spans="1:5" x14ac:dyDescent="0.2">
      <c r="A4589" t="s">
        <v>8935</v>
      </c>
      <c r="B4589" t="s">
        <v>2780</v>
      </c>
      <c r="C4589" t="s">
        <v>8278</v>
      </c>
      <c r="D4589" t="s">
        <v>1485</v>
      </c>
      <c r="E4589">
        <v>58.9</v>
      </c>
    </row>
    <row r="4590" spans="1:5" x14ac:dyDescent="0.2">
      <c r="A4590" t="s">
        <v>8936</v>
      </c>
      <c r="B4590" t="s">
        <v>2788</v>
      </c>
      <c r="C4590" t="s">
        <v>8278</v>
      </c>
      <c r="D4590" t="s">
        <v>1485</v>
      </c>
      <c r="E4590">
        <v>59.4</v>
      </c>
    </row>
    <row r="4591" spans="1:5" x14ac:dyDescent="0.2">
      <c r="A4591" t="s">
        <v>8937</v>
      </c>
      <c r="B4591" t="s">
        <v>2838</v>
      </c>
      <c r="C4591" t="s">
        <v>8278</v>
      </c>
      <c r="D4591" t="s">
        <v>1485</v>
      </c>
      <c r="E4591">
        <v>60.3</v>
      </c>
    </row>
    <row r="4592" spans="1:5" x14ac:dyDescent="0.2">
      <c r="A4592" t="s">
        <v>8938</v>
      </c>
      <c r="B4592" t="s">
        <v>2818</v>
      </c>
      <c r="C4592" t="s">
        <v>8278</v>
      </c>
      <c r="D4592" t="s">
        <v>1485</v>
      </c>
      <c r="E4592">
        <v>62</v>
      </c>
    </row>
    <row r="4593" spans="1:5" x14ac:dyDescent="0.2">
      <c r="A4593" t="s">
        <v>8939</v>
      </c>
      <c r="B4593" t="s">
        <v>2787</v>
      </c>
      <c r="C4593" t="s">
        <v>8278</v>
      </c>
      <c r="D4593" t="s">
        <v>1485</v>
      </c>
      <c r="E4593">
        <v>63.3</v>
      </c>
    </row>
    <row r="4594" spans="1:5" x14ac:dyDescent="0.2">
      <c r="A4594" t="s">
        <v>8940</v>
      </c>
      <c r="B4594" t="s">
        <v>2789</v>
      </c>
      <c r="C4594" t="s">
        <v>8278</v>
      </c>
      <c r="D4594" t="s">
        <v>1485</v>
      </c>
      <c r="E4594">
        <v>65</v>
      </c>
    </row>
    <row r="4595" spans="1:5" x14ac:dyDescent="0.2">
      <c r="A4595" t="s">
        <v>8941</v>
      </c>
      <c r="B4595" t="s">
        <v>2829</v>
      </c>
      <c r="C4595" t="s">
        <v>8278</v>
      </c>
      <c r="D4595" t="s">
        <v>1485</v>
      </c>
      <c r="E4595">
        <v>66.3</v>
      </c>
    </row>
    <row r="4596" spans="1:5" x14ac:dyDescent="0.2">
      <c r="A4596" t="s">
        <v>8942</v>
      </c>
      <c r="B4596" t="s">
        <v>2840</v>
      </c>
      <c r="C4596" t="s">
        <v>8278</v>
      </c>
      <c r="D4596" t="s">
        <v>1485</v>
      </c>
      <c r="E4596">
        <v>66.599999999999994</v>
      </c>
    </row>
    <row r="4597" spans="1:5" x14ac:dyDescent="0.2">
      <c r="A4597" t="s">
        <v>8943</v>
      </c>
      <c r="B4597" t="s">
        <v>2835</v>
      </c>
      <c r="C4597" t="s">
        <v>8278</v>
      </c>
      <c r="D4597" t="s">
        <v>1485</v>
      </c>
      <c r="E4597">
        <v>73.099999999999994</v>
      </c>
    </row>
    <row r="4598" spans="1:5" x14ac:dyDescent="0.2">
      <c r="A4598" t="s">
        <v>8944</v>
      </c>
      <c r="B4598" t="s">
        <v>2820</v>
      </c>
      <c r="C4598" t="s">
        <v>8278</v>
      </c>
      <c r="D4598" t="s">
        <v>1485</v>
      </c>
      <c r="E4598">
        <v>83.3</v>
      </c>
    </row>
    <row r="4599" spans="1:5" x14ac:dyDescent="0.2">
      <c r="A4599" t="s">
        <v>8945</v>
      </c>
      <c r="B4599" t="s">
        <v>2816</v>
      </c>
      <c r="C4599" t="s">
        <v>8299</v>
      </c>
      <c r="D4599" t="s">
        <v>1485</v>
      </c>
      <c r="E4599">
        <v>27.9</v>
      </c>
    </row>
    <row r="4600" spans="1:5" x14ac:dyDescent="0.2">
      <c r="A4600" t="s">
        <v>8946</v>
      </c>
      <c r="B4600" t="s">
        <v>2811</v>
      </c>
      <c r="C4600" t="s">
        <v>8299</v>
      </c>
      <c r="D4600" t="s">
        <v>1485</v>
      </c>
      <c r="E4600">
        <v>29.9</v>
      </c>
    </row>
    <row r="4601" spans="1:5" x14ac:dyDescent="0.2">
      <c r="A4601" t="s">
        <v>8947</v>
      </c>
      <c r="B4601" t="s">
        <v>2833</v>
      </c>
      <c r="C4601" t="s">
        <v>8299</v>
      </c>
      <c r="D4601" t="s">
        <v>1485</v>
      </c>
      <c r="E4601">
        <v>41.8</v>
      </c>
    </row>
    <row r="4602" spans="1:5" x14ac:dyDescent="0.2">
      <c r="A4602" t="s">
        <v>8948</v>
      </c>
      <c r="B4602" t="s">
        <v>2814</v>
      </c>
      <c r="C4602" t="s">
        <v>8299</v>
      </c>
      <c r="D4602" t="s">
        <v>1485</v>
      </c>
      <c r="E4602">
        <v>54.2</v>
      </c>
    </row>
    <row r="4603" spans="1:5" x14ac:dyDescent="0.2">
      <c r="A4603" t="s">
        <v>8949</v>
      </c>
      <c r="B4603" t="s">
        <v>2825</v>
      </c>
      <c r="C4603" t="s">
        <v>8299</v>
      </c>
      <c r="D4603" t="s">
        <v>1485</v>
      </c>
      <c r="E4603">
        <v>56.4</v>
      </c>
    </row>
    <row r="4604" spans="1:5" x14ac:dyDescent="0.2">
      <c r="A4604" t="s">
        <v>8950</v>
      </c>
      <c r="B4604" t="s">
        <v>2831</v>
      </c>
      <c r="C4604" t="s">
        <v>8299</v>
      </c>
      <c r="D4604" t="s">
        <v>1485</v>
      </c>
      <c r="E4604">
        <v>57.8</v>
      </c>
    </row>
    <row r="4605" spans="1:5" x14ac:dyDescent="0.2">
      <c r="A4605" t="s">
        <v>8951</v>
      </c>
      <c r="B4605" t="s">
        <v>2787</v>
      </c>
      <c r="C4605" t="s">
        <v>8299</v>
      </c>
      <c r="D4605" t="s">
        <v>1485</v>
      </c>
      <c r="E4605">
        <v>63.9</v>
      </c>
    </row>
    <row r="4606" spans="1:5" x14ac:dyDescent="0.2">
      <c r="A4606" t="s">
        <v>8952</v>
      </c>
      <c r="B4606" t="s">
        <v>2818</v>
      </c>
      <c r="C4606" t="s">
        <v>8299</v>
      </c>
      <c r="D4606" t="s">
        <v>1485</v>
      </c>
      <c r="E4606">
        <v>69.7</v>
      </c>
    </row>
    <row r="4607" spans="1:5" x14ac:dyDescent="0.2">
      <c r="A4607" t="s">
        <v>8953</v>
      </c>
      <c r="B4607" t="s">
        <v>2788</v>
      </c>
      <c r="C4607" t="s">
        <v>8299</v>
      </c>
      <c r="D4607" t="s">
        <v>1485</v>
      </c>
      <c r="E4607">
        <v>70.5</v>
      </c>
    </row>
    <row r="4608" spans="1:5" x14ac:dyDescent="0.2">
      <c r="A4608" t="s">
        <v>8954</v>
      </c>
      <c r="B4608" t="s">
        <v>2794</v>
      </c>
      <c r="C4608" t="s">
        <v>8299</v>
      </c>
      <c r="D4608" t="s">
        <v>1485</v>
      </c>
      <c r="E4608">
        <v>72.070905707196019</v>
      </c>
    </row>
    <row r="4609" spans="1:5" x14ac:dyDescent="0.2">
      <c r="A4609" t="s">
        <v>8955</v>
      </c>
      <c r="B4609" t="s">
        <v>2786</v>
      </c>
      <c r="C4609" t="s">
        <v>8299</v>
      </c>
      <c r="D4609" t="s">
        <v>1485</v>
      </c>
      <c r="E4609">
        <v>73.599999999999994</v>
      </c>
    </row>
    <row r="4610" spans="1:5" x14ac:dyDescent="0.2">
      <c r="A4610" t="s">
        <v>8956</v>
      </c>
      <c r="B4610" t="s">
        <v>2838</v>
      </c>
      <c r="C4610" t="s">
        <v>8299</v>
      </c>
      <c r="D4610" t="s">
        <v>1485</v>
      </c>
      <c r="E4610">
        <v>74.7</v>
      </c>
    </row>
    <row r="4611" spans="1:5" x14ac:dyDescent="0.2">
      <c r="A4611" t="s">
        <v>8957</v>
      </c>
      <c r="B4611" t="s">
        <v>2780</v>
      </c>
      <c r="C4611" t="s">
        <v>8299</v>
      </c>
      <c r="D4611" t="s">
        <v>1485</v>
      </c>
      <c r="E4611">
        <v>76.400000000000006</v>
      </c>
    </row>
    <row r="4612" spans="1:5" x14ac:dyDescent="0.2">
      <c r="A4612" t="s">
        <v>8958</v>
      </c>
      <c r="B4612" t="s">
        <v>2789</v>
      </c>
      <c r="C4612" t="s">
        <v>8299</v>
      </c>
      <c r="D4612" t="s">
        <v>1485</v>
      </c>
      <c r="E4612">
        <v>87.8</v>
      </c>
    </row>
    <row r="4613" spans="1:5" x14ac:dyDescent="0.2">
      <c r="A4613" t="s">
        <v>8959</v>
      </c>
      <c r="B4613" t="s">
        <v>2785</v>
      </c>
      <c r="C4613" t="s">
        <v>8299</v>
      </c>
      <c r="D4613" t="s">
        <v>1485</v>
      </c>
      <c r="E4613">
        <v>89.8</v>
      </c>
    </row>
    <row r="4614" spans="1:5" x14ac:dyDescent="0.2">
      <c r="A4614" t="s">
        <v>8960</v>
      </c>
      <c r="B4614" t="s">
        <v>2840</v>
      </c>
      <c r="C4614" t="s">
        <v>8299</v>
      </c>
      <c r="D4614" t="s">
        <v>1485</v>
      </c>
      <c r="E4614">
        <v>90.8</v>
      </c>
    </row>
    <row r="4615" spans="1:5" x14ac:dyDescent="0.2">
      <c r="A4615" t="s">
        <v>8961</v>
      </c>
      <c r="B4615" t="s">
        <v>2835</v>
      </c>
      <c r="C4615" t="s">
        <v>8299</v>
      </c>
      <c r="D4615" t="s">
        <v>1485</v>
      </c>
      <c r="E4615">
        <v>93.3</v>
      </c>
    </row>
    <row r="4616" spans="1:5" x14ac:dyDescent="0.2">
      <c r="A4616" t="s">
        <v>8962</v>
      </c>
      <c r="B4616" t="s">
        <v>2829</v>
      </c>
      <c r="C4616" t="s">
        <v>8299</v>
      </c>
      <c r="D4616" t="s">
        <v>1485</v>
      </c>
      <c r="E4616">
        <v>98.9</v>
      </c>
    </row>
    <row r="4617" spans="1:5" x14ac:dyDescent="0.2">
      <c r="A4617" t="s">
        <v>8963</v>
      </c>
      <c r="B4617" t="s">
        <v>2820</v>
      </c>
      <c r="C4617" t="s">
        <v>8299</v>
      </c>
      <c r="D4617" t="s">
        <v>1485</v>
      </c>
      <c r="E4617">
        <v>107.2</v>
      </c>
    </row>
    <row r="4618" spans="1:5" x14ac:dyDescent="0.2">
      <c r="A4618" t="s">
        <v>8964</v>
      </c>
      <c r="B4618" t="s">
        <v>2816</v>
      </c>
      <c r="C4618" t="s">
        <v>8341</v>
      </c>
      <c r="D4618" t="s">
        <v>1485</v>
      </c>
      <c r="E4618">
        <v>62.8</v>
      </c>
    </row>
    <row r="4619" spans="1:5" x14ac:dyDescent="0.2">
      <c r="A4619" t="s">
        <v>8965</v>
      </c>
      <c r="B4619" t="s">
        <v>2833</v>
      </c>
      <c r="C4619" t="s">
        <v>8341</v>
      </c>
      <c r="D4619" t="s">
        <v>1485</v>
      </c>
      <c r="E4619">
        <v>71</v>
      </c>
    </row>
    <row r="4620" spans="1:5" x14ac:dyDescent="0.2">
      <c r="A4620" t="s">
        <v>8966</v>
      </c>
      <c r="B4620" t="s">
        <v>2788</v>
      </c>
      <c r="C4620" t="s">
        <v>8341</v>
      </c>
      <c r="D4620" t="s">
        <v>1485</v>
      </c>
      <c r="E4620">
        <v>73.099999999999994</v>
      </c>
    </row>
    <row r="4621" spans="1:5" x14ac:dyDescent="0.2">
      <c r="A4621" t="s">
        <v>8967</v>
      </c>
      <c r="B4621" t="s">
        <v>2787</v>
      </c>
      <c r="C4621" t="s">
        <v>8341</v>
      </c>
      <c r="D4621" t="s">
        <v>1485</v>
      </c>
      <c r="E4621">
        <v>76.599999999999994</v>
      </c>
    </row>
    <row r="4622" spans="1:5" x14ac:dyDescent="0.2">
      <c r="A4622" t="s">
        <v>8968</v>
      </c>
      <c r="B4622" t="s">
        <v>2838</v>
      </c>
      <c r="C4622" t="s">
        <v>8341</v>
      </c>
      <c r="D4622" t="s">
        <v>1485</v>
      </c>
      <c r="E4622">
        <v>77.400000000000006</v>
      </c>
    </row>
    <row r="4623" spans="1:5" x14ac:dyDescent="0.2">
      <c r="A4623" t="s">
        <v>8969</v>
      </c>
      <c r="B4623" t="s">
        <v>2811</v>
      </c>
      <c r="C4623" t="s">
        <v>8341</v>
      </c>
      <c r="D4623" t="s">
        <v>1485</v>
      </c>
      <c r="E4623">
        <v>80.400000000000006</v>
      </c>
    </row>
    <row r="4624" spans="1:5" x14ac:dyDescent="0.2">
      <c r="A4624" t="s">
        <v>8970</v>
      </c>
      <c r="B4624" t="s">
        <v>2794</v>
      </c>
      <c r="C4624" t="s">
        <v>8341</v>
      </c>
      <c r="D4624" t="s">
        <v>1485</v>
      </c>
      <c r="E4624">
        <v>83.438585607940425</v>
      </c>
    </row>
    <row r="4625" spans="1:5" x14ac:dyDescent="0.2">
      <c r="A4625" t="s">
        <v>8971</v>
      </c>
      <c r="B4625" t="s">
        <v>2840</v>
      </c>
      <c r="C4625" t="s">
        <v>8341</v>
      </c>
      <c r="D4625" t="s">
        <v>1485</v>
      </c>
      <c r="E4625">
        <v>84.2</v>
      </c>
    </row>
    <row r="4626" spans="1:5" x14ac:dyDescent="0.2">
      <c r="A4626" t="s">
        <v>8972</v>
      </c>
      <c r="B4626" t="s">
        <v>2780</v>
      </c>
      <c r="C4626" t="s">
        <v>8341</v>
      </c>
      <c r="D4626" t="s">
        <v>1485</v>
      </c>
      <c r="E4626">
        <v>85</v>
      </c>
    </row>
    <row r="4627" spans="1:5" x14ac:dyDescent="0.2">
      <c r="A4627" t="s">
        <v>8973</v>
      </c>
      <c r="B4627" t="s">
        <v>2818</v>
      </c>
      <c r="C4627" t="s">
        <v>8341</v>
      </c>
      <c r="D4627" t="s">
        <v>1485</v>
      </c>
      <c r="E4627">
        <v>85.4</v>
      </c>
    </row>
    <row r="4628" spans="1:5" x14ac:dyDescent="0.2">
      <c r="A4628" t="s">
        <v>8974</v>
      </c>
      <c r="B4628" t="s">
        <v>2786</v>
      </c>
      <c r="C4628" t="s">
        <v>8341</v>
      </c>
      <c r="D4628" t="s">
        <v>1485</v>
      </c>
      <c r="E4628">
        <v>85.9</v>
      </c>
    </row>
    <row r="4629" spans="1:5" x14ac:dyDescent="0.2">
      <c r="A4629" t="s">
        <v>8975</v>
      </c>
      <c r="B4629" t="s">
        <v>2825</v>
      </c>
      <c r="C4629" t="s">
        <v>8341</v>
      </c>
      <c r="D4629" t="s">
        <v>1485</v>
      </c>
      <c r="E4629">
        <v>86.6</v>
      </c>
    </row>
    <row r="4630" spans="1:5" x14ac:dyDescent="0.2">
      <c r="A4630" t="s">
        <v>8976</v>
      </c>
      <c r="B4630" t="s">
        <v>2835</v>
      </c>
      <c r="C4630" t="s">
        <v>8341</v>
      </c>
      <c r="D4630" t="s">
        <v>1485</v>
      </c>
      <c r="E4630">
        <v>86.6</v>
      </c>
    </row>
    <row r="4631" spans="1:5" x14ac:dyDescent="0.2">
      <c r="A4631" t="s">
        <v>8977</v>
      </c>
      <c r="B4631" t="s">
        <v>2820</v>
      </c>
      <c r="C4631" t="s">
        <v>8341</v>
      </c>
      <c r="D4631" t="s">
        <v>1485</v>
      </c>
      <c r="E4631">
        <v>87.3</v>
      </c>
    </row>
    <row r="4632" spans="1:5" x14ac:dyDescent="0.2">
      <c r="A4632" t="s">
        <v>8978</v>
      </c>
      <c r="B4632" t="s">
        <v>2785</v>
      </c>
      <c r="C4632" t="s">
        <v>8341</v>
      </c>
      <c r="D4632" t="s">
        <v>1485</v>
      </c>
      <c r="E4632">
        <v>87.4</v>
      </c>
    </row>
    <row r="4633" spans="1:5" x14ac:dyDescent="0.2">
      <c r="A4633" t="s">
        <v>8979</v>
      </c>
      <c r="B4633" t="s">
        <v>2814</v>
      </c>
      <c r="C4633" t="s">
        <v>8341</v>
      </c>
      <c r="D4633" t="s">
        <v>1485</v>
      </c>
      <c r="E4633">
        <v>88.3</v>
      </c>
    </row>
    <row r="4634" spans="1:5" x14ac:dyDescent="0.2">
      <c r="A4634" t="s">
        <v>8980</v>
      </c>
      <c r="B4634" t="s">
        <v>2831</v>
      </c>
      <c r="C4634" t="s">
        <v>8341</v>
      </c>
      <c r="D4634" t="s">
        <v>1485</v>
      </c>
      <c r="E4634">
        <v>88.5</v>
      </c>
    </row>
    <row r="4635" spans="1:5" x14ac:dyDescent="0.2">
      <c r="A4635" t="s">
        <v>8981</v>
      </c>
      <c r="B4635" t="s">
        <v>2829</v>
      </c>
      <c r="C4635" t="s">
        <v>8341</v>
      </c>
      <c r="D4635" t="s">
        <v>1485</v>
      </c>
      <c r="E4635">
        <v>91.8</v>
      </c>
    </row>
    <row r="4636" spans="1:5" x14ac:dyDescent="0.2">
      <c r="A4636" t="s">
        <v>8982</v>
      </c>
      <c r="B4636" t="s">
        <v>2789</v>
      </c>
      <c r="C4636" t="s">
        <v>8341</v>
      </c>
      <c r="D4636" t="s">
        <v>1485</v>
      </c>
      <c r="E4636">
        <v>93.6</v>
      </c>
    </row>
    <row r="4637" spans="1:5" x14ac:dyDescent="0.2">
      <c r="A4637" t="s">
        <v>8983</v>
      </c>
      <c r="B4637" t="s">
        <v>2816</v>
      </c>
      <c r="C4637" t="s">
        <v>8362</v>
      </c>
      <c r="D4637" t="s">
        <v>1485</v>
      </c>
      <c r="E4637">
        <v>20</v>
      </c>
    </row>
    <row r="4638" spans="1:5" x14ac:dyDescent="0.2">
      <c r="A4638" t="s">
        <v>8984</v>
      </c>
      <c r="B4638" t="s">
        <v>2811</v>
      </c>
      <c r="C4638" t="s">
        <v>8362</v>
      </c>
      <c r="D4638" t="s">
        <v>1485</v>
      </c>
      <c r="E4638">
        <v>28.8</v>
      </c>
    </row>
    <row r="4639" spans="1:5" x14ac:dyDescent="0.2">
      <c r="A4639" t="s">
        <v>8985</v>
      </c>
      <c r="B4639" t="s">
        <v>2814</v>
      </c>
      <c r="C4639" t="s">
        <v>8362</v>
      </c>
      <c r="D4639" t="s">
        <v>1485</v>
      </c>
      <c r="E4639">
        <v>30</v>
      </c>
    </row>
    <row r="4640" spans="1:5" x14ac:dyDescent="0.2">
      <c r="A4640" t="s">
        <v>8986</v>
      </c>
      <c r="B4640" t="s">
        <v>2825</v>
      </c>
      <c r="C4640" t="s">
        <v>8362</v>
      </c>
      <c r="D4640" t="s">
        <v>1485</v>
      </c>
      <c r="E4640">
        <v>30</v>
      </c>
    </row>
    <row r="4641" spans="1:5" x14ac:dyDescent="0.2">
      <c r="A4641" t="s">
        <v>8987</v>
      </c>
      <c r="B4641" t="s">
        <v>2789</v>
      </c>
      <c r="C4641" t="s">
        <v>8362</v>
      </c>
      <c r="D4641" t="s">
        <v>1485</v>
      </c>
      <c r="E4641">
        <v>30</v>
      </c>
    </row>
    <row r="4642" spans="1:5" x14ac:dyDescent="0.2">
      <c r="A4642" t="s">
        <v>8988</v>
      </c>
      <c r="B4642" t="s">
        <v>2820</v>
      </c>
      <c r="C4642" t="s">
        <v>8362</v>
      </c>
      <c r="D4642" t="s">
        <v>1485</v>
      </c>
      <c r="E4642">
        <v>32.1</v>
      </c>
    </row>
    <row r="4643" spans="1:5" x14ac:dyDescent="0.2">
      <c r="A4643" t="s">
        <v>8989</v>
      </c>
      <c r="B4643" t="s">
        <v>2831</v>
      </c>
      <c r="C4643" t="s">
        <v>8362</v>
      </c>
      <c r="D4643" t="s">
        <v>1485</v>
      </c>
      <c r="E4643">
        <v>33.700000000000003</v>
      </c>
    </row>
    <row r="4644" spans="1:5" x14ac:dyDescent="0.2">
      <c r="A4644" t="s">
        <v>8990</v>
      </c>
      <c r="B4644" t="s">
        <v>2780</v>
      </c>
      <c r="C4644" t="s">
        <v>8362</v>
      </c>
      <c r="D4644" t="s">
        <v>1485</v>
      </c>
      <c r="E4644">
        <v>33.9</v>
      </c>
    </row>
    <row r="4645" spans="1:5" x14ac:dyDescent="0.2">
      <c r="A4645" t="s">
        <v>8991</v>
      </c>
      <c r="B4645" t="s">
        <v>2794</v>
      </c>
      <c r="C4645" t="s">
        <v>8362</v>
      </c>
      <c r="D4645" t="s">
        <v>1485</v>
      </c>
      <c r="E4645">
        <v>34.903411910669981</v>
      </c>
    </row>
    <row r="4646" spans="1:5" x14ac:dyDescent="0.2">
      <c r="A4646" t="s">
        <v>8992</v>
      </c>
      <c r="B4646" t="s">
        <v>2786</v>
      </c>
      <c r="C4646" t="s">
        <v>8362</v>
      </c>
      <c r="D4646" t="s">
        <v>1485</v>
      </c>
      <c r="E4646">
        <v>35</v>
      </c>
    </row>
    <row r="4647" spans="1:5" x14ac:dyDescent="0.2">
      <c r="A4647" t="s">
        <v>8993</v>
      </c>
      <c r="B4647" t="s">
        <v>2788</v>
      </c>
      <c r="C4647" t="s">
        <v>8362</v>
      </c>
      <c r="D4647" t="s">
        <v>1485</v>
      </c>
      <c r="E4647">
        <v>36.1</v>
      </c>
    </row>
    <row r="4648" spans="1:5" x14ac:dyDescent="0.2">
      <c r="A4648" t="s">
        <v>8994</v>
      </c>
      <c r="B4648" t="s">
        <v>2838</v>
      </c>
      <c r="C4648" t="s">
        <v>8362</v>
      </c>
      <c r="D4648" t="s">
        <v>1485</v>
      </c>
      <c r="E4648">
        <v>36.200000000000003</v>
      </c>
    </row>
    <row r="4649" spans="1:5" x14ac:dyDescent="0.2">
      <c r="A4649" t="s">
        <v>8995</v>
      </c>
      <c r="B4649" t="s">
        <v>2833</v>
      </c>
      <c r="C4649" t="s">
        <v>8362</v>
      </c>
      <c r="D4649" t="s">
        <v>1485</v>
      </c>
      <c r="E4649">
        <v>36.5</v>
      </c>
    </row>
    <row r="4650" spans="1:5" x14ac:dyDescent="0.2">
      <c r="A4650" t="s">
        <v>8996</v>
      </c>
      <c r="B4650" t="s">
        <v>2840</v>
      </c>
      <c r="C4650" t="s">
        <v>8362</v>
      </c>
      <c r="D4650" t="s">
        <v>1485</v>
      </c>
      <c r="E4650">
        <v>36.700000000000003</v>
      </c>
    </row>
    <row r="4651" spans="1:5" x14ac:dyDescent="0.2">
      <c r="A4651" t="s">
        <v>8997</v>
      </c>
      <c r="B4651" t="s">
        <v>2835</v>
      </c>
      <c r="C4651" t="s">
        <v>8362</v>
      </c>
      <c r="D4651" t="s">
        <v>1485</v>
      </c>
      <c r="E4651">
        <v>37.1</v>
      </c>
    </row>
    <row r="4652" spans="1:5" x14ac:dyDescent="0.2">
      <c r="A4652" t="s">
        <v>8998</v>
      </c>
      <c r="B4652" t="s">
        <v>2818</v>
      </c>
      <c r="C4652" t="s">
        <v>8362</v>
      </c>
      <c r="D4652" t="s">
        <v>1485</v>
      </c>
      <c r="E4652">
        <v>39.4</v>
      </c>
    </row>
    <row r="4653" spans="1:5" x14ac:dyDescent="0.2">
      <c r="A4653" t="s">
        <v>8999</v>
      </c>
      <c r="B4653" t="s">
        <v>2829</v>
      </c>
      <c r="C4653" t="s">
        <v>8362</v>
      </c>
      <c r="D4653" t="s">
        <v>1485</v>
      </c>
      <c r="E4653">
        <v>40</v>
      </c>
    </row>
    <row r="4654" spans="1:5" x14ac:dyDescent="0.2">
      <c r="A4654" t="s">
        <v>9000</v>
      </c>
      <c r="B4654" t="s">
        <v>2787</v>
      </c>
      <c r="C4654" t="s">
        <v>8362</v>
      </c>
      <c r="D4654" t="s">
        <v>1485</v>
      </c>
      <c r="E4654">
        <v>41.1</v>
      </c>
    </row>
    <row r="4655" spans="1:5" x14ac:dyDescent="0.2">
      <c r="A4655" t="s">
        <v>9001</v>
      </c>
      <c r="B4655" t="s">
        <v>2785</v>
      </c>
      <c r="C4655" t="s">
        <v>8362</v>
      </c>
      <c r="D4655" t="s">
        <v>1485</v>
      </c>
      <c r="E4655">
        <v>45</v>
      </c>
    </row>
    <row r="4656" spans="1:5" x14ac:dyDescent="0.2">
      <c r="A4656" t="s">
        <v>9002</v>
      </c>
      <c r="B4656" t="s">
        <v>2786</v>
      </c>
      <c r="C4656" t="s">
        <v>8383</v>
      </c>
      <c r="D4656" t="s">
        <v>1485</v>
      </c>
      <c r="E4656">
        <v>51.1</v>
      </c>
    </row>
    <row r="4657" spans="1:5" x14ac:dyDescent="0.2">
      <c r="A4657" t="s">
        <v>9003</v>
      </c>
      <c r="B4657" t="s">
        <v>2816</v>
      </c>
      <c r="C4657" t="s">
        <v>8383</v>
      </c>
      <c r="D4657" t="s">
        <v>1485</v>
      </c>
      <c r="E4657">
        <v>54.9</v>
      </c>
    </row>
    <row r="4658" spans="1:5" x14ac:dyDescent="0.2">
      <c r="A4658" t="s">
        <v>9004</v>
      </c>
      <c r="B4658" t="s">
        <v>2831</v>
      </c>
      <c r="C4658" t="s">
        <v>8383</v>
      </c>
      <c r="D4658" t="s">
        <v>1485</v>
      </c>
      <c r="E4658">
        <v>55.5</v>
      </c>
    </row>
    <row r="4659" spans="1:5" x14ac:dyDescent="0.2">
      <c r="A4659" t="s">
        <v>9005</v>
      </c>
      <c r="B4659" t="s">
        <v>2833</v>
      </c>
      <c r="C4659" t="s">
        <v>8383</v>
      </c>
      <c r="D4659" t="s">
        <v>1485</v>
      </c>
      <c r="E4659">
        <v>55.9</v>
      </c>
    </row>
    <row r="4660" spans="1:5" x14ac:dyDescent="0.2">
      <c r="A4660" t="s">
        <v>9006</v>
      </c>
      <c r="B4660" t="s">
        <v>2838</v>
      </c>
      <c r="C4660" t="s">
        <v>8383</v>
      </c>
      <c r="D4660" t="s">
        <v>1485</v>
      </c>
      <c r="E4660">
        <v>56.9</v>
      </c>
    </row>
    <row r="4661" spans="1:5" x14ac:dyDescent="0.2">
      <c r="A4661" t="s">
        <v>9007</v>
      </c>
      <c r="B4661" t="s">
        <v>2788</v>
      </c>
      <c r="C4661" t="s">
        <v>8383</v>
      </c>
      <c r="D4661" t="s">
        <v>1485</v>
      </c>
      <c r="E4661">
        <v>59.6</v>
      </c>
    </row>
    <row r="4662" spans="1:5" x14ac:dyDescent="0.2">
      <c r="A4662" t="s">
        <v>9008</v>
      </c>
      <c r="B4662" t="s">
        <v>2825</v>
      </c>
      <c r="C4662" t="s">
        <v>8383</v>
      </c>
      <c r="D4662" t="s">
        <v>1485</v>
      </c>
      <c r="E4662">
        <v>63.9</v>
      </c>
    </row>
    <row r="4663" spans="1:5" x14ac:dyDescent="0.2">
      <c r="A4663" t="s">
        <v>9009</v>
      </c>
      <c r="B4663" t="s">
        <v>2811</v>
      </c>
      <c r="C4663" t="s">
        <v>8383</v>
      </c>
      <c r="D4663" t="s">
        <v>1485</v>
      </c>
      <c r="E4663">
        <v>64</v>
      </c>
    </row>
    <row r="4664" spans="1:5" x14ac:dyDescent="0.2">
      <c r="A4664" t="s">
        <v>9010</v>
      </c>
      <c r="B4664" t="s">
        <v>2789</v>
      </c>
      <c r="C4664" t="s">
        <v>8383</v>
      </c>
      <c r="D4664" t="s">
        <v>1485</v>
      </c>
      <c r="E4664">
        <v>65.2</v>
      </c>
    </row>
    <row r="4665" spans="1:5" x14ac:dyDescent="0.2">
      <c r="A4665" t="s">
        <v>9011</v>
      </c>
      <c r="B4665" t="s">
        <v>2829</v>
      </c>
      <c r="C4665" t="s">
        <v>8383</v>
      </c>
      <c r="D4665" t="s">
        <v>1485</v>
      </c>
      <c r="E4665">
        <v>65.3</v>
      </c>
    </row>
    <row r="4666" spans="1:5" x14ac:dyDescent="0.2">
      <c r="A4666" t="s">
        <v>9012</v>
      </c>
      <c r="B4666" t="s">
        <v>2814</v>
      </c>
      <c r="C4666" t="s">
        <v>8383</v>
      </c>
      <c r="D4666" t="s">
        <v>1485</v>
      </c>
      <c r="E4666">
        <v>66.2</v>
      </c>
    </row>
    <row r="4667" spans="1:5" x14ac:dyDescent="0.2">
      <c r="A4667" t="s">
        <v>9013</v>
      </c>
      <c r="B4667" t="s">
        <v>2818</v>
      </c>
      <c r="C4667" t="s">
        <v>8383</v>
      </c>
      <c r="D4667" t="s">
        <v>1485</v>
      </c>
      <c r="E4667">
        <v>67</v>
      </c>
    </row>
    <row r="4668" spans="1:5" x14ac:dyDescent="0.2">
      <c r="A4668" t="s">
        <v>9014</v>
      </c>
      <c r="B4668" t="s">
        <v>2785</v>
      </c>
      <c r="C4668" t="s">
        <v>8383</v>
      </c>
      <c r="D4668" t="s">
        <v>1485</v>
      </c>
      <c r="E4668">
        <v>67.2</v>
      </c>
    </row>
    <row r="4669" spans="1:5" x14ac:dyDescent="0.2">
      <c r="A4669" t="s">
        <v>9015</v>
      </c>
      <c r="B4669" t="s">
        <v>2794</v>
      </c>
      <c r="C4669" t="s">
        <v>8383</v>
      </c>
      <c r="D4669" t="s">
        <v>1485</v>
      </c>
      <c r="E4669">
        <v>67.807878411910664</v>
      </c>
    </row>
    <row r="4670" spans="1:5" x14ac:dyDescent="0.2">
      <c r="A4670" t="s">
        <v>9016</v>
      </c>
      <c r="B4670" t="s">
        <v>2780</v>
      </c>
      <c r="C4670" t="s">
        <v>8383</v>
      </c>
      <c r="D4670" t="s">
        <v>1485</v>
      </c>
      <c r="E4670">
        <v>68.7</v>
      </c>
    </row>
    <row r="4671" spans="1:5" x14ac:dyDescent="0.2">
      <c r="A4671" t="s">
        <v>9017</v>
      </c>
      <c r="B4671" t="s">
        <v>2840</v>
      </c>
      <c r="C4671" t="s">
        <v>8383</v>
      </c>
      <c r="D4671" t="s">
        <v>1485</v>
      </c>
      <c r="E4671">
        <v>79.5</v>
      </c>
    </row>
    <row r="4672" spans="1:5" x14ac:dyDescent="0.2">
      <c r="A4672" t="s">
        <v>9018</v>
      </c>
      <c r="B4672" t="s">
        <v>2787</v>
      </c>
      <c r="C4672" t="s">
        <v>8383</v>
      </c>
      <c r="D4672" t="s">
        <v>1485</v>
      </c>
      <c r="E4672">
        <v>81.5</v>
      </c>
    </row>
    <row r="4673" spans="1:5" x14ac:dyDescent="0.2">
      <c r="A4673" t="s">
        <v>9019</v>
      </c>
      <c r="B4673" t="s">
        <v>2820</v>
      </c>
      <c r="C4673" t="s">
        <v>8383</v>
      </c>
      <c r="D4673" t="s">
        <v>1485</v>
      </c>
      <c r="E4673">
        <v>86.8</v>
      </c>
    </row>
    <row r="4674" spans="1:5" x14ac:dyDescent="0.2">
      <c r="A4674" t="s">
        <v>9020</v>
      </c>
      <c r="B4674" t="s">
        <v>2835</v>
      </c>
      <c r="C4674" t="s">
        <v>8383</v>
      </c>
      <c r="D4674" t="s">
        <v>1485</v>
      </c>
      <c r="E4674">
        <v>97</v>
      </c>
    </row>
    <row r="4675" spans="1:5" x14ac:dyDescent="0.2">
      <c r="A4675" t="s">
        <v>9021</v>
      </c>
      <c r="B4675" t="s">
        <v>2816</v>
      </c>
      <c r="C4675" t="s">
        <v>8404</v>
      </c>
      <c r="D4675" t="s">
        <v>1485</v>
      </c>
      <c r="E4675">
        <v>25.3</v>
      </c>
    </row>
    <row r="4676" spans="1:5" x14ac:dyDescent="0.2">
      <c r="A4676" t="s">
        <v>9022</v>
      </c>
      <c r="B4676" t="s">
        <v>2833</v>
      </c>
      <c r="C4676" t="s">
        <v>8404</v>
      </c>
      <c r="D4676" t="s">
        <v>1485</v>
      </c>
      <c r="E4676">
        <v>53.1</v>
      </c>
    </row>
    <row r="4677" spans="1:5" x14ac:dyDescent="0.2">
      <c r="A4677" t="s">
        <v>9023</v>
      </c>
      <c r="B4677" t="s">
        <v>2811</v>
      </c>
      <c r="C4677" t="s">
        <v>8404</v>
      </c>
      <c r="D4677" t="s">
        <v>1485</v>
      </c>
      <c r="E4677">
        <v>54.1</v>
      </c>
    </row>
    <row r="4678" spans="1:5" x14ac:dyDescent="0.2">
      <c r="A4678" t="s">
        <v>9024</v>
      </c>
      <c r="B4678" t="s">
        <v>2786</v>
      </c>
      <c r="C4678" t="s">
        <v>8404</v>
      </c>
      <c r="D4678" t="s">
        <v>1485</v>
      </c>
      <c r="E4678">
        <v>56.2</v>
      </c>
    </row>
    <row r="4679" spans="1:5" x14ac:dyDescent="0.2">
      <c r="A4679" t="s">
        <v>9025</v>
      </c>
      <c r="B4679" t="s">
        <v>2788</v>
      </c>
      <c r="C4679" t="s">
        <v>8404</v>
      </c>
      <c r="D4679" t="s">
        <v>1485</v>
      </c>
      <c r="E4679">
        <v>57.6</v>
      </c>
    </row>
    <row r="4680" spans="1:5" x14ac:dyDescent="0.2">
      <c r="A4680" t="s">
        <v>9026</v>
      </c>
      <c r="B4680" t="s">
        <v>2838</v>
      </c>
      <c r="C4680" t="s">
        <v>8404</v>
      </c>
      <c r="D4680" t="s">
        <v>1485</v>
      </c>
      <c r="E4680">
        <v>58.4</v>
      </c>
    </row>
    <row r="4681" spans="1:5" x14ac:dyDescent="0.2">
      <c r="A4681" t="s">
        <v>9027</v>
      </c>
      <c r="B4681" t="s">
        <v>2831</v>
      </c>
      <c r="C4681" t="s">
        <v>8404</v>
      </c>
      <c r="D4681" t="s">
        <v>1485</v>
      </c>
      <c r="E4681">
        <v>60.6</v>
      </c>
    </row>
    <row r="4682" spans="1:5" x14ac:dyDescent="0.2">
      <c r="A4682" t="s">
        <v>9028</v>
      </c>
      <c r="B4682" t="s">
        <v>2825</v>
      </c>
      <c r="C4682" t="s">
        <v>8404</v>
      </c>
      <c r="D4682" t="s">
        <v>1485</v>
      </c>
      <c r="E4682">
        <v>60.8</v>
      </c>
    </row>
    <row r="4683" spans="1:5" x14ac:dyDescent="0.2">
      <c r="A4683" t="s">
        <v>9029</v>
      </c>
      <c r="B4683" t="s">
        <v>2814</v>
      </c>
      <c r="C4683" t="s">
        <v>8404</v>
      </c>
      <c r="D4683" t="s">
        <v>1485</v>
      </c>
      <c r="E4683">
        <v>64.2</v>
      </c>
    </row>
    <row r="4684" spans="1:5" x14ac:dyDescent="0.2">
      <c r="A4684" t="s">
        <v>9030</v>
      </c>
      <c r="B4684" t="s">
        <v>2789</v>
      </c>
      <c r="C4684" t="s">
        <v>8404</v>
      </c>
      <c r="D4684" t="s">
        <v>1485</v>
      </c>
      <c r="E4684">
        <v>67</v>
      </c>
    </row>
    <row r="4685" spans="1:5" x14ac:dyDescent="0.2">
      <c r="A4685" t="s">
        <v>9031</v>
      </c>
      <c r="B4685" t="s">
        <v>2780</v>
      </c>
      <c r="C4685" t="s">
        <v>8404</v>
      </c>
      <c r="D4685" t="s">
        <v>1485</v>
      </c>
      <c r="E4685">
        <v>72.5</v>
      </c>
    </row>
    <row r="4686" spans="1:5" x14ac:dyDescent="0.2">
      <c r="A4686" t="s">
        <v>9032</v>
      </c>
      <c r="B4686" t="s">
        <v>2794</v>
      </c>
      <c r="C4686" t="s">
        <v>8404</v>
      </c>
      <c r="D4686" t="s">
        <v>1485</v>
      </c>
      <c r="E4686">
        <v>73.259739454094287</v>
      </c>
    </row>
    <row r="4687" spans="1:5" x14ac:dyDescent="0.2">
      <c r="A4687" t="s">
        <v>9033</v>
      </c>
      <c r="B4687" t="s">
        <v>2818</v>
      </c>
      <c r="C4687" t="s">
        <v>8404</v>
      </c>
      <c r="D4687" t="s">
        <v>1485</v>
      </c>
      <c r="E4687">
        <v>82.4</v>
      </c>
    </row>
    <row r="4688" spans="1:5" x14ac:dyDescent="0.2">
      <c r="A4688" t="s">
        <v>9034</v>
      </c>
      <c r="B4688" t="s">
        <v>2829</v>
      </c>
      <c r="C4688" t="s">
        <v>8404</v>
      </c>
      <c r="D4688" t="s">
        <v>1485</v>
      </c>
      <c r="E4688">
        <v>87.8</v>
      </c>
    </row>
    <row r="4689" spans="1:5" x14ac:dyDescent="0.2">
      <c r="A4689" t="s">
        <v>9035</v>
      </c>
      <c r="B4689" t="s">
        <v>2820</v>
      </c>
      <c r="C4689" t="s">
        <v>8404</v>
      </c>
      <c r="D4689" t="s">
        <v>1485</v>
      </c>
      <c r="E4689">
        <v>89</v>
      </c>
    </row>
    <row r="4690" spans="1:5" x14ac:dyDescent="0.2">
      <c r="A4690" t="s">
        <v>9036</v>
      </c>
      <c r="B4690" t="s">
        <v>2840</v>
      </c>
      <c r="C4690" t="s">
        <v>8404</v>
      </c>
      <c r="D4690" t="s">
        <v>1485</v>
      </c>
      <c r="E4690">
        <v>89.8</v>
      </c>
    </row>
    <row r="4691" spans="1:5" x14ac:dyDescent="0.2">
      <c r="A4691" t="s">
        <v>9037</v>
      </c>
      <c r="B4691" t="s">
        <v>2787</v>
      </c>
      <c r="C4691" t="s">
        <v>8404</v>
      </c>
      <c r="D4691" t="s">
        <v>1485</v>
      </c>
      <c r="E4691">
        <v>94</v>
      </c>
    </row>
    <row r="4692" spans="1:5" x14ac:dyDescent="0.2">
      <c r="A4692" t="s">
        <v>9038</v>
      </c>
      <c r="B4692" t="s">
        <v>2785</v>
      </c>
      <c r="C4692" t="s">
        <v>8404</v>
      </c>
      <c r="D4692" t="s">
        <v>1485</v>
      </c>
      <c r="E4692">
        <v>96.7</v>
      </c>
    </row>
    <row r="4693" spans="1:5" x14ac:dyDescent="0.2">
      <c r="A4693" t="s">
        <v>9039</v>
      </c>
      <c r="B4693" t="s">
        <v>2835</v>
      </c>
      <c r="C4693" t="s">
        <v>8404</v>
      </c>
      <c r="D4693" t="s">
        <v>1485</v>
      </c>
      <c r="E4693">
        <v>114</v>
      </c>
    </row>
    <row r="4694" spans="1:5" x14ac:dyDescent="0.2">
      <c r="A4694" t="s">
        <v>9040</v>
      </c>
      <c r="B4694" t="s">
        <v>2816</v>
      </c>
      <c r="C4694" t="s">
        <v>8446</v>
      </c>
      <c r="D4694" t="s">
        <v>1485</v>
      </c>
      <c r="E4694">
        <v>24.4</v>
      </c>
    </row>
    <row r="4695" spans="1:5" x14ac:dyDescent="0.2">
      <c r="A4695" t="s">
        <v>9041</v>
      </c>
      <c r="B4695" t="s">
        <v>2787</v>
      </c>
      <c r="C4695" t="s">
        <v>8446</v>
      </c>
      <c r="D4695" t="s">
        <v>1485</v>
      </c>
      <c r="E4695">
        <v>30.6</v>
      </c>
    </row>
    <row r="4696" spans="1:5" x14ac:dyDescent="0.2">
      <c r="A4696" t="s">
        <v>9042</v>
      </c>
      <c r="B4696" t="s">
        <v>2825</v>
      </c>
      <c r="C4696" t="s">
        <v>8446</v>
      </c>
      <c r="D4696" t="s">
        <v>1485</v>
      </c>
      <c r="E4696">
        <v>36.299999999999997</v>
      </c>
    </row>
    <row r="4697" spans="1:5" x14ac:dyDescent="0.2">
      <c r="A4697" t="s">
        <v>9043</v>
      </c>
      <c r="B4697" t="s">
        <v>2833</v>
      </c>
      <c r="C4697" t="s">
        <v>8446</v>
      </c>
      <c r="D4697" t="s">
        <v>1485</v>
      </c>
      <c r="E4697">
        <v>42</v>
      </c>
    </row>
    <row r="4698" spans="1:5" x14ac:dyDescent="0.2">
      <c r="A4698" t="s">
        <v>9044</v>
      </c>
      <c r="B4698" t="s">
        <v>2818</v>
      </c>
      <c r="C4698" t="s">
        <v>8446</v>
      </c>
      <c r="D4698" t="s">
        <v>1485</v>
      </c>
      <c r="E4698">
        <v>42.7</v>
      </c>
    </row>
    <row r="4699" spans="1:5" x14ac:dyDescent="0.2">
      <c r="A4699" t="s">
        <v>9045</v>
      </c>
      <c r="B4699" t="s">
        <v>2829</v>
      </c>
      <c r="C4699" t="s">
        <v>8446</v>
      </c>
      <c r="D4699" t="s">
        <v>1485</v>
      </c>
      <c r="E4699">
        <v>43.5</v>
      </c>
    </row>
    <row r="4700" spans="1:5" x14ac:dyDescent="0.2">
      <c r="A4700" t="s">
        <v>9046</v>
      </c>
      <c r="B4700" t="s">
        <v>2786</v>
      </c>
      <c r="C4700" t="s">
        <v>8446</v>
      </c>
      <c r="D4700" t="s">
        <v>1485</v>
      </c>
      <c r="E4700">
        <v>43.6</v>
      </c>
    </row>
    <row r="4701" spans="1:5" x14ac:dyDescent="0.2">
      <c r="A4701" t="s">
        <v>9047</v>
      </c>
      <c r="B4701" t="s">
        <v>2814</v>
      </c>
      <c r="C4701" t="s">
        <v>8446</v>
      </c>
      <c r="D4701" t="s">
        <v>1485</v>
      </c>
      <c r="E4701">
        <v>45</v>
      </c>
    </row>
    <row r="4702" spans="1:5" x14ac:dyDescent="0.2">
      <c r="A4702" t="s">
        <v>9048</v>
      </c>
      <c r="B4702" t="s">
        <v>2788</v>
      </c>
      <c r="C4702" t="s">
        <v>8446</v>
      </c>
      <c r="D4702" t="s">
        <v>1485</v>
      </c>
      <c r="E4702">
        <v>46.2</v>
      </c>
    </row>
    <row r="4703" spans="1:5" x14ac:dyDescent="0.2">
      <c r="A4703" t="s">
        <v>9049</v>
      </c>
      <c r="B4703" t="s">
        <v>2820</v>
      </c>
      <c r="C4703" t="s">
        <v>8446</v>
      </c>
      <c r="D4703" t="s">
        <v>1485</v>
      </c>
      <c r="E4703">
        <v>46.4</v>
      </c>
    </row>
    <row r="4704" spans="1:5" x14ac:dyDescent="0.2">
      <c r="A4704" t="s">
        <v>9050</v>
      </c>
      <c r="B4704" t="s">
        <v>2794</v>
      </c>
      <c r="C4704" t="s">
        <v>8446</v>
      </c>
      <c r="D4704" t="s">
        <v>1485</v>
      </c>
      <c r="E4704">
        <v>47.027581863979847</v>
      </c>
    </row>
    <row r="4705" spans="1:5" x14ac:dyDescent="0.2">
      <c r="A4705" t="s">
        <v>9051</v>
      </c>
      <c r="B4705" t="s">
        <v>2831</v>
      </c>
      <c r="C4705" t="s">
        <v>8446</v>
      </c>
      <c r="D4705" t="s">
        <v>1485</v>
      </c>
      <c r="E4705">
        <v>47.1</v>
      </c>
    </row>
    <row r="4706" spans="1:5" x14ac:dyDescent="0.2">
      <c r="A4706" t="s">
        <v>9052</v>
      </c>
      <c r="B4706" t="s">
        <v>2780</v>
      </c>
      <c r="C4706" t="s">
        <v>8446</v>
      </c>
      <c r="D4706" t="s">
        <v>1485</v>
      </c>
      <c r="E4706">
        <v>48.3</v>
      </c>
    </row>
    <row r="4707" spans="1:5" x14ac:dyDescent="0.2">
      <c r="A4707" t="s">
        <v>9053</v>
      </c>
      <c r="B4707" t="s">
        <v>2840</v>
      </c>
      <c r="C4707" t="s">
        <v>8446</v>
      </c>
      <c r="D4707" t="s">
        <v>1485</v>
      </c>
      <c r="E4707">
        <v>48.3</v>
      </c>
    </row>
    <row r="4708" spans="1:5" x14ac:dyDescent="0.2">
      <c r="A4708" t="s">
        <v>9054</v>
      </c>
      <c r="B4708" t="s">
        <v>2785</v>
      </c>
      <c r="C4708" t="s">
        <v>8446</v>
      </c>
      <c r="D4708" t="s">
        <v>1485</v>
      </c>
      <c r="E4708">
        <v>49.5</v>
      </c>
    </row>
    <row r="4709" spans="1:5" x14ac:dyDescent="0.2">
      <c r="A4709" t="s">
        <v>9055</v>
      </c>
      <c r="B4709" t="s">
        <v>2811</v>
      </c>
      <c r="C4709" t="s">
        <v>8446</v>
      </c>
      <c r="D4709" t="s">
        <v>1485</v>
      </c>
      <c r="E4709">
        <v>54.9</v>
      </c>
    </row>
    <row r="4710" spans="1:5" x14ac:dyDescent="0.2">
      <c r="A4710" t="s">
        <v>9056</v>
      </c>
      <c r="B4710" t="s">
        <v>2838</v>
      </c>
      <c r="C4710" t="s">
        <v>8446</v>
      </c>
      <c r="D4710" t="s">
        <v>1485</v>
      </c>
      <c r="E4710">
        <v>63.4</v>
      </c>
    </row>
    <row r="4711" spans="1:5" x14ac:dyDescent="0.2">
      <c r="A4711" t="s">
        <v>9057</v>
      </c>
      <c r="B4711" t="s">
        <v>2789</v>
      </c>
      <c r="C4711" t="s">
        <v>8446</v>
      </c>
      <c r="D4711" t="s">
        <v>1485</v>
      </c>
      <c r="E4711">
        <v>64.2</v>
      </c>
    </row>
    <row r="4712" spans="1:5" x14ac:dyDescent="0.2">
      <c r="A4712" t="s">
        <v>9058</v>
      </c>
      <c r="B4712" t="s">
        <v>2835</v>
      </c>
      <c r="C4712" t="s">
        <v>8446</v>
      </c>
      <c r="D4712" t="s">
        <v>1485</v>
      </c>
      <c r="E4712">
        <v>69.5</v>
      </c>
    </row>
    <row r="4713" spans="1:5" x14ac:dyDescent="0.2">
      <c r="A4713" t="s">
        <v>9059</v>
      </c>
      <c r="B4713" t="s">
        <v>2787</v>
      </c>
      <c r="C4713" t="s">
        <v>8467</v>
      </c>
      <c r="D4713" t="s">
        <v>1485</v>
      </c>
      <c r="E4713">
        <v>21.1</v>
      </c>
    </row>
    <row r="4714" spans="1:5" x14ac:dyDescent="0.2">
      <c r="A4714" t="s">
        <v>9060</v>
      </c>
      <c r="B4714" t="s">
        <v>2816</v>
      </c>
      <c r="C4714" t="s">
        <v>8467</v>
      </c>
      <c r="D4714" t="s">
        <v>1485</v>
      </c>
      <c r="E4714">
        <v>26.7</v>
      </c>
    </row>
    <row r="4715" spans="1:5" x14ac:dyDescent="0.2">
      <c r="A4715" t="s">
        <v>9061</v>
      </c>
      <c r="B4715" t="s">
        <v>2835</v>
      </c>
      <c r="C4715" t="s">
        <v>8467</v>
      </c>
      <c r="D4715" t="s">
        <v>1485</v>
      </c>
      <c r="E4715">
        <v>27.5</v>
      </c>
    </row>
    <row r="4716" spans="1:5" x14ac:dyDescent="0.2">
      <c r="A4716" t="s">
        <v>9062</v>
      </c>
      <c r="B4716" t="s">
        <v>2814</v>
      </c>
      <c r="C4716" t="s">
        <v>8467</v>
      </c>
      <c r="D4716" t="s">
        <v>1485</v>
      </c>
      <c r="E4716">
        <v>30</v>
      </c>
    </row>
    <row r="4717" spans="1:5" x14ac:dyDescent="0.2">
      <c r="A4717" t="s">
        <v>9063</v>
      </c>
      <c r="B4717" t="s">
        <v>2818</v>
      </c>
      <c r="C4717" t="s">
        <v>8467</v>
      </c>
      <c r="D4717" t="s">
        <v>1485</v>
      </c>
      <c r="E4717">
        <v>30</v>
      </c>
    </row>
    <row r="4718" spans="1:5" x14ac:dyDescent="0.2">
      <c r="A4718" t="s">
        <v>9064</v>
      </c>
      <c r="B4718" t="s">
        <v>2825</v>
      </c>
      <c r="C4718" t="s">
        <v>8467</v>
      </c>
      <c r="D4718" t="s">
        <v>1485</v>
      </c>
      <c r="E4718">
        <v>30</v>
      </c>
    </row>
    <row r="4719" spans="1:5" x14ac:dyDescent="0.2">
      <c r="A4719" t="s">
        <v>9065</v>
      </c>
      <c r="B4719" t="s">
        <v>2829</v>
      </c>
      <c r="C4719" t="s">
        <v>8467</v>
      </c>
      <c r="D4719" t="s">
        <v>1485</v>
      </c>
      <c r="E4719">
        <v>30</v>
      </c>
    </row>
    <row r="4720" spans="1:5" x14ac:dyDescent="0.2">
      <c r="A4720" t="s">
        <v>9066</v>
      </c>
      <c r="B4720" t="s">
        <v>2831</v>
      </c>
      <c r="C4720" t="s">
        <v>8467</v>
      </c>
      <c r="D4720" t="s">
        <v>1485</v>
      </c>
      <c r="E4720">
        <v>30</v>
      </c>
    </row>
    <row r="4721" spans="1:5" x14ac:dyDescent="0.2">
      <c r="A4721" t="s">
        <v>9067</v>
      </c>
      <c r="B4721" t="s">
        <v>2840</v>
      </c>
      <c r="C4721" t="s">
        <v>8467</v>
      </c>
      <c r="D4721" t="s">
        <v>1485</v>
      </c>
      <c r="E4721">
        <v>30</v>
      </c>
    </row>
    <row r="4722" spans="1:5" x14ac:dyDescent="0.2">
      <c r="A4722" t="s">
        <v>9068</v>
      </c>
      <c r="B4722" t="s">
        <v>2780</v>
      </c>
      <c r="C4722" t="s">
        <v>8467</v>
      </c>
      <c r="D4722" t="s">
        <v>1485</v>
      </c>
      <c r="E4722">
        <v>31.3</v>
      </c>
    </row>
    <row r="4723" spans="1:5" x14ac:dyDescent="0.2">
      <c r="A4723" t="s">
        <v>9069</v>
      </c>
      <c r="B4723" t="s">
        <v>2786</v>
      </c>
      <c r="C4723" t="s">
        <v>8467</v>
      </c>
      <c r="D4723" t="s">
        <v>1485</v>
      </c>
      <c r="E4723">
        <v>33.5</v>
      </c>
    </row>
    <row r="4724" spans="1:5" x14ac:dyDescent="0.2">
      <c r="A4724" t="s">
        <v>9070</v>
      </c>
      <c r="B4724" t="s">
        <v>2794</v>
      </c>
      <c r="C4724" t="s">
        <v>8467</v>
      </c>
      <c r="D4724" t="s">
        <v>1485</v>
      </c>
      <c r="E4724">
        <v>33.737972292191444</v>
      </c>
    </row>
    <row r="4725" spans="1:5" x14ac:dyDescent="0.2">
      <c r="A4725" t="s">
        <v>9071</v>
      </c>
      <c r="B4725" t="s">
        <v>2833</v>
      </c>
      <c r="C4725" t="s">
        <v>8467</v>
      </c>
      <c r="D4725" t="s">
        <v>1485</v>
      </c>
      <c r="E4725">
        <v>34.5</v>
      </c>
    </row>
    <row r="4726" spans="1:5" x14ac:dyDescent="0.2">
      <c r="A4726" t="s">
        <v>9072</v>
      </c>
      <c r="B4726" t="s">
        <v>2811</v>
      </c>
      <c r="C4726" t="s">
        <v>8467</v>
      </c>
      <c r="D4726" t="s">
        <v>1485</v>
      </c>
      <c r="E4726">
        <v>35</v>
      </c>
    </row>
    <row r="4727" spans="1:5" x14ac:dyDescent="0.2">
      <c r="A4727" t="s">
        <v>9073</v>
      </c>
      <c r="B4727" t="s">
        <v>2838</v>
      </c>
      <c r="C4727" t="s">
        <v>8467</v>
      </c>
      <c r="D4727" t="s">
        <v>1485</v>
      </c>
      <c r="E4727">
        <v>36</v>
      </c>
    </row>
    <row r="4728" spans="1:5" x14ac:dyDescent="0.2">
      <c r="A4728" t="s">
        <v>9074</v>
      </c>
      <c r="B4728" t="s">
        <v>2789</v>
      </c>
      <c r="C4728" t="s">
        <v>8467</v>
      </c>
      <c r="D4728" t="s">
        <v>1485</v>
      </c>
      <c r="E4728">
        <v>36.700000000000003</v>
      </c>
    </row>
    <row r="4729" spans="1:5" x14ac:dyDescent="0.2">
      <c r="A4729" t="s">
        <v>9075</v>
      </c>
      <c r="B4729" t="s">
        <v>2788</v>
      </c>
      <c r="C4729" t="s">
        <v>8467</v>
      </c>
      <c r="D4729" t="s">
        <v>1485</v>
      </c>
      <c r="E4729">
        <v>42.5</v>
      </c>
    </row>
    <row r="4730" spans="1:5" x14ac:dyDescent="0.2">
      <c r="A4730" t="s">
        <v>9076</v>
      </c>
      <c r="B4730" t="s">
        <v>2785</v>
      </c>
      <c r="C4730" t="s">
        <v>8467</v>
      </c>
      <c r="D4730" t="s">
        <v>1485</v>
      </c>
      <c r="E4730">
        <v>45</v>
      </c>
    </row>
    <row r="4731" spans="1:5" x14ac:dyDescent="0.2">
      <c r="A4731" t="s">
        <v>9077</v>
      </c>
      <c r="B4731" t="s">
        <v>2820</v>
      </c>
      <c r="C4731" t="s">
        <v>8467</v>
      </c>
      <c r="D4731" t="s">
        <v>1485</v>
      </c>
      <c r="E4731">
        <v>45</v>
      </c>
    </row>
    <row r="4732" spans="1:5" x14ac:dyDescent="0.2">
      <c r="A4732" t="s">
        <v>9078</v>
      </c>
      <c r="B4732" t="s">
        <v>2816</v>
      </c>
      <c r="C4732" t="s">
        <v>8488</v>
      </c>
      <c r="D4732" t="s">
        <v>1485</v>
      </c>
      <c r="E4732">
        <v>22</v>
      </c>
    </row>
    <row r="4733" spans="1:5" x14ac:dyDescent="0.2">
      <c r="A4733" t="s">
        <v>9079</v>
      </c>
      <c r="B4733" t="s">
        <v>2831</v>
      </c>
      <c r="C4733" t="s">
        <v>8488</v>
      </c>
      <c r="D4733" t="s">
        <v>1485</v>
      </c>
      <c r="E4733">
        <v>22.1</v>
      </c>
    </row>
    <row r="4734" spans="1:5" x14ac:dyDescent="0.2">
      <c r="A4734" t="s">
        <v>9080</v>
      </c>
      <c r="B4734" t="s">
        <v>2825</v>
      </c>
      <c r="C4734" t="s">
        <v>8488</v>
      </c>
      <c r="D4734" t="s">
        <v>1485</v>
      </c>
      <c r="E4734">
        <v>29</v>
      </c>
    </row>
    <row r="4735" spans="1:5" x14ac:dyDescent="0.2">
      <c r="A4735" t="s">
        <v>9081</v>
      </c>
      <c r="B4735" t="s">
        <v>2814</v>
      </c>
      <c r="C4735" t="s">
        <v>8488</v>
      </c>
      <c r="D4735" t="s">
        <v>1485</v>
      </c>
      <c r="E4735">
        <v>29.4</v>
      </c>
    </row>
    <row r="4736" spans="1:5" x14ac:dyDescent="0.2">
      <c r="A4736" t="s">
        <v>9082</v>
      </c>
      <c r="B4736" t="s">
        <v>2786</v>
      </c>
      <c r="C4736" t="s">
        <v>8488</v>
      </c>
      <c r="D4736" t="s">
        <v>1485</v>
      </c>
      <c r="E4736">
        <v>30.4</v>
      </c>
    </row>
    <row r="4737" spans="1:5" x14ac:dyDescent="0.2">
      <c r="A4737" t="s">
        <v>9083</v>
      </c>
      <c r="B4737" t="s">
        <v>2818</v>
      </c>
      <c r="C4737" t="s">
        <v>8488</v>
      </c>
      <c r="D4737" t="s">
        <v>1485</v>
      </c>
      <c r="E4737">
        <v>32.9</v>
      </c>
    </row>
    <row r="4738" spans="1:5" x14ac:dyDescent="0.2">
      <c r="A4738" t="s">
        <v>9084</v>
      </c>
      <c r="B4738" t="s">
        <v>2833</v>
      </c>
      <c r="C4738" t="s">
        <v>8488</v>
      </c>
      <c r="D4738" t="s">
        <v>1485</v>
      </c>
      <c r="E4738">
        <v>34.9</v>
      </c>
    </row>
    <row r="4739" spans="1:5" x14ac:dyDescent="0.2">
      <c r="A4739" t="s">
        <v>9085</v>
      </c>
      <c r="B4739" t="s">
        <v>2787</v>
      </c>
      <c r="C4739" t="s">
        <v>8488</v>
      </c>
      <c r="D4739" t="s">
        <v>1485</v>
      </c>
      <c r="E4739">
        <v>35.200000000000003</v>
      </c>
    </row>
    <row r="4740" spans="1:5" x14ac:dyDescent="0.2">
      <c r="A4740" t="s">
        <v>9086</v>
      </c>
      <c r="B4740" t="s">
        <v>2811</v>
      </c>
      <c r="C4740" t="s">
        <v>8488</v>
      </c>
      <c r="D4740" t="s">
        <v>1485</v>
      </c>
      <c r="E4740">
        <v>38.1</v>
      </c>
    </row>
    <row r="4741" spans="1:5" x14ac:dyDescent="0.2">
      <c r="A4741" t="s">
        <v>9087</v>
      </c>
      <c r="B4741" t="s">
        <v>2794</v>
      </c>
      <c r="C4741" t="s">
        <v>8488</v>
      </c>
      <c r="D4741" t="s">
        <v>1485</v>
      </c>
      <c r="E4741">
        <v>39.039420654911837</v>
      </c>
    </row>
    <row r="4742" spans="1:5" x14ac:dyDescent="0.2">
      <c r="A4742" t="s">
        <v>9088</v>
      </c>
      <c r="B4742" t="s">
        <v>2838</v>
      </c>
      <c r="C4742" t="s">
        <v>8488</v>
      </c>
      <c r="D4742" t="s">
        <v>1485</v>
      </c>
      <c r="E4742">
        <v>40.299999999999997</v>
      </c>
    </row>
    <row r="4743" spans="1:5" x14ac:dyDescent="0.2">
      <c r="A4743" t="s">
        <v>9089</v>
      </c>
      <c r="B4743" t="s">
        <v>2780</v>
      </c>
      <c r="C4743" t="s">
        <v>8488</v>
      </c>
      <c r="D4743" t="s">
        <v>1485</v>
      </c>
      <c r="E4743">
        <v>40.5</v>
      </c>
    </row>
    <row r="4744" spans="1:5" x14ac:dyDescent="0.2">
      <c r="A4744" t="s">
        <v>9090</v>
      </c>
      <c r="B4744" t="s">
        <v>2785</v>
      </c>
      <c r="C4744" t="s">
        <v>8488</v>
      </c>
      <c r="D4744" t="s">
        <v>1485</v>
      </c>
      <c r="E4744">
        <v>40.9</v>
      </c>
    </row>
    <row r="4745" spans="1:5" x14ac:dyDescent="0.2">
      <c r="A4745" t="s">
        <v>9091</v>
      </c>
      <c r="B4745" t="s">
        <v>2789</v>
      </c>
      <c r="C4745" t="s">
        <v>8488</v>
      </c>
      <c r="D4745" t="s">
        <v>1485</v>
      </c>
      <c r="E4745">
        <v>44.6</v>
      </c>
    </row>
    <row r="4746" spans="1:5" x14ac:dyDescent="0.2">
      <c r="A4746" t="s">
        <v>9092</v>
      </c>
      <c r="B4746" t="s">
        <v>2788</v>
      </c>
      <c r="C4746" t="s">
        <v>8488</v>
      </c>
      <c r="D4746" t="s">
        <v>1485</v>
      </c>
      <c r="E4746">
        <v>45.8</v>
      </c>
    </row>
    <row r="4747" spans="1:5" x14ac:dyDescent="0.2">
      <c r="A4747" t="s">
        <v>9093</v>
      </c>
      <c r="B4747" t="s">
        <v>2840</v>
      </c>
      <c r="C4747" t="s">
        <v>8488</v>
      </c>
      <c r="D4747" t="s">
        <v>1485</v>
      </c>
      <c r="E4747">
        <v>46.9</v>
      </c>
    </row>
    <row r="4748" spans="1:5" x14ac:dyDescent="0.2">
      <c r="A4748" t="s">
        <v>9094</v>
      </c>
      <c r="B4748" t="s">
        <v>2820</v>
      </c>
      <c r="C4748" t="s">
        <v>8488</v>
      </c>
      <c r="D4748" t="s">
        <v>1485</v>
      </c>
      <c r="E4748">
        <v>51.2</v>
      </c>
    </row>
    <row r="4749" spans="1:5" x14ac:dyDescent="0.2">
      <c r="A4749" t="s">
        <v>9095</v>
      </c>
      <c r="B4749" t="s">
        <v>2835</v>
      </c>
      <c r="C4749" t="s">
        <v>8488</v>
      </c>
      <c r="D4749" t="s">
        <v>1485</v>
      </c>
      <c r="E4749">
        <v>54.1</v>
      </c>
    </row>
    <row r="4750" spans="1:5" x14ac:dyDescent="0.2">
      <c r="A4750" t="s">
        <v>9096</v>
      </c>
      <c r="B4750" t="s">
        <v>2829</v>
      </c>
      <c r="C4750" t="s">
        <v>8488</v>
      </c>
      <c r="D4750" t="s">
        <v>1485</v>
      </c>
      <c r="E4750">
        <v>57.2</v>
      </c>
    </row>
    <row r="4751" spans="1:5" x14ac:dyDescent="0.2">
      <c r="A4751" t="s">
        <v>9097</v>
      </c>
      <c r="B4751" t="s">
        <v>2816</v>
      </c>
      <c r="C4751" t="s">
        <v>8514</v>
      </c>
      <c r="D4751" t="s">
        <v>1485</v>
      </c>
      <c r="E4751">
        <v>8.9</v>
      </c>
    </row>
    <row r="4752" spans="1:5" x14ac:dyDescent="0.2">
      <c r="A4752" t="s">
        <v>9098</v>
      </c>
      <c r="B4752" t="s">
        <v>2787</v>
      </c>
      <c r="C4752" t="s">
        <v>8514</v>
      </c>
      <c r="D4752" t="s">
        <v>1485</v>
      </c>
      <c r="E4752">
        <v>14.2</v>
      </c>
    </row>
    <row r="4753" spans="1:5" x14ac:dyDescent="0.2">
      <c r="A4753" t="s">
        <v>9099</v>
      </c>
      <c r="B4753" t="s">
        <v>2831</v>
      </c>
      <c r="C4753" t="s">
        <v>8514</v>
      </c>
      <c r="D4753" t="s">
        <v>1485</v>
      </c>
      <c r="E4753">
        <v>19.399999999999999</v>
      </c>
    </row>
    <row r="4754" spans="1:5" x14ac:dyDescent="0.2">
      <c r="A4754" t="s">
        <v>9100</v>
      </c>
      <c r="B4754" t="s">
        <v>2825</v>
      </c>
      <c r="C4754" t="s">
        <v>8514</v>
      </c>
      <c r="D4754" t="s">
        <v>1485</v>
      </c>
      <c r="E4754">
        <v>19.7</v>
      </c>
    </row>
    <row r="4755" spans="1:5" x14ac:dyDescent="0.2">
      <c r="A4755" t="s">
        <v>9101</v>
      </c>
      <c r="B4755" t="s">
        <v>2814</v>
      </c>
      <c r="C4755" t="s">
        <v>8514</v>
      </c>
      <c r="D4755" t="s">
        <v>1485</v>
      </c>
      <c r="E4755">
        <v>24.7</v>
      </c>
    </row>
    <row r="4756" spans="1:5" x14ac:dyDescent="0.2">
      <c r="A4756" t="s">
        <v>9102</v>
      </c>
      <c r="B4756" t="s">
        <v>2818</v>
      </c>
      <c r="C4756" t="s">
        <v>8514</v>
      </c>
      <c r="D4756" t="s">
        <v>1485</v>
      </c>
      <c r="E4756">
        <v>26.2</v>
      </c>
    </row>
    <row r="4757" spans="1:5" x14ac:dyDescent="0.2">
      <c r="A4757" t="s">
        <v>9103</v>
      </c>
      <c r="B4757" t="s">
        <v>2786</v>
      </c>
      <c r="C4757" t="s">
        <v>8514</v>
      </c>
      <c r="D4757" t="s">
        <v>1485</v>
      </c>
      <c r="E4757">
        <v>27.6</v>
      </c>
    </row>
    <row r="4758" spans="1:5" x14ac:dyDescent="0.2">
      <c r="A4758" t="s">
        <v>9104</v>
      </c>
      <c r="B4758" t="s">
        <v>2833</v>
      </c>
      <c r="C4758" t="s">
        <v>8514</v>
      </c>
      <c r="D4758" t="s">
        <v>1485</v>
      </c>
      <c r="E4758">
        <v>31.5</v>
      </c>
    </row>
    <row r="4759" spans="1:5" x14ac:dyDescent="0.2">
      <c r="A4759" t="s">
        <v>9105</v>
      </c>
      <c r="B4759" t="s">
        <v>2780</v>
      </c>
      <c r="C4759" t="s">
        <v>8514</v>
      </c>
      <c r="D4759" t="s">
        <v>1485</v>
      </c>
      <c r="E4759">
        <v>38.1</v>
      </c>
    </row>
    <row r="4760" spans="1:5" x14ac:dyDescent="0.2">
      <c r="A4760" t="s">
        <v>9106</v>
      </c>
      <c r="B4760" t="s">
        <v>2794</v>
      </c>
      <c r="C4760" t="s">
        <v>8514</v>
      </c>
      <c r="D4760" t="s">
        <v>1485</v>
      </c>
      <c r="E4760">
        <v>39.812846347607064</v>
      </c>
    </row>
    <row r="4761" spans="1:5" x14ac:dyDescent="0.2">
      <c r="A4761" t="s">
        <v>9107</v>
      </c>
      <c r="B4761" t="s">
        <v>2840</v>
      </c>
      <c r="C4761" t="s">
        <v>8514</v>
      </c>
      <c r="D4761" t="s">
        <v>1485</v>
      </c>
      <c r="E4761">
        <v>42.3</v>
      </c>
    </row>
    <row r="4762" spans="1:5" x14ac:dyDescent="0.2">
      <c r="A4762" t="s">
        <v>9108</v>
      </c>
      <c r="B4762" t="s">
        <v>2811</v>
      </c>
      <c r="C4762" t="s">
        <v>8514</v>
      </c>
      <c r="D4762" t="s">
        <v>1485</v>
      </c>
      <c r="E4762">
        <v>45.6</v>
      </c>
    </row>
    <row r="4763" spans="1:5" x14ac:dyDescent="0.2">
      <c r="A4763" t="s">
        <v>9109</v>
      </c>
      <c r="B4763" t="s">
        <v>2829</v>
      </c>
      <c r="C4763" t="s">
        <v>8514</v>
      </c>
      <c r="D4763" t="s">
        <v>1485</v>
      </c>
      <c r="E4763">
        <v>46.5</v>
      </c>
    </row>
    <row r="4764" spans="1:5" x14ac:dyDescent="0.2">
      <c r="A4764" t="s">
        <v>9110</v>
      </c>
      <c r="B4764" t="s">
        <v>2788</v>
      </c>
      <c r="C4764" t="s">
        <v>8514</v>
      </c>
      <c r="D4764" t="s">
        <v>1485</v>
      </c>
      <c r="E4764">
        <v>56</v>
      </c>
    </row>
    <row r="4765" spans="1:5" x14ac:dyDescent="0.2">
      <c r="A4765" t="s">
        <v>9111</v>
      </c>
      <c r="B4765" t="s">
        <v>2785</v>
      </c>
      <c r="C4765" t="s">
        <v>8514</v>
      </c>
      <c r="D4765" t="s">
        <v>1485</v>
      </c>
      <c r="E4765">
        <v>56.7</v>
      </c>
    </row>
    <row r="4766" spans="1:5" x14ac:dyDescent="0.2">
      <c r="A4766" t="s">
        <v>9112</v>
      </c>
      <c r="B4766" t="s">
        <v>2838</v>
      </c>
      <c r="C4766" t="s">
        <v>8514</v>
      </c>
      <c r="D4766" t="s">
        <v>1485</v>
      </c>
      <c r="E4766">
        <v>57.2</v>
      </c>
    </row>
    <row r="4767" spans="1:5" x14ac:dyDescent="0.2">
      <c r="A4767" t="s">
        <v>6018</v>
      </c>
      <c r="B4767" t="s">
        <v>2835</v>
      </c>
      <c r="C4767" t="s">
        <v>8514</v>
      </c>
      <c r="D4767" t="s">
        <v>1485</v>
      </c>
      <c r="E4767">
        <v>64.3</v>
      </c>
    </row>
    <row r="4768" spans="1:5" x14ac:dyDescent="0.2">
      <c r="A4768" t="s">
        <v>6019</v>
      </c>
      <c r="B4768" t="s">
        <v>2789</v>
      </c>
      <c r="C4768" t="s">
        <v>8514</v>
      </c>
      <c r="D4768" t="s">
        <v>1485</v>
      </c>
      <c r="E4768">
        <v>65.400000000000006</v>
      </c>
    </row>
    <row r="4769" spans="1:5" x14ac:dyDescent="0.2">
      <c r="A4769" t="s">
        <v>6020</v>
      </c>
      <c r="B4769" t="s">
        <v>2820</v>
      </c>
      <c r="C4769" t="s">
        <v>8514</v>
      </c>
      <c r="D4769" t="s">
        <v>1485</v>
      </c>
      <c r="E4769">
        <v>66.400000000000006</v>
      </c>
    </row>
    <row r="4770" spans="1:5" x14ac:dyDescent="0.2">
      <c r="A4770" t="s">
        <v>6021</v>
      </c>
      <c r="B4770" t="s">
        <v>2811</v>
      </c>
      <c r="C4770" t="s">
        <v>8556</v>
      </c>
      <c r="D4770" t="s">
        <v>1485</v>
      </c>
      <c r="E4770">
        <v>62.5</v>
      </c>
    </row>
    <row r="4771" spans="1:5" x14ac:dyDescent="0.2">
      <c r="A4771" t="s">
        <v>6022</v>
      </c>
      <c r="B4771" t="s">
        <v>2814</v>
      </c>
      <c r="C4771" t="s">
        <v>8556</v>
      </c>
      <c r="D4771" t="s">
        <v>1485</v>
      </c>
      <c r="E4771">
        <v>81.8</v>
      </c>
    </row>
    <row r="4772" spans="1:5" x14ac:dyDescent="0.2">
      <c r="A4772" t="s">
        <v>6023</v>
      </c>
      <c r="B4772" t="s">
        <v>2838</v>
      </c>
      <c r="C4772" t="s">
        <v>8556</v>
      </c>
      <c r="D4772" t="s">
        <v>1485</v>
      </c>
      <c r="E4772">
        <v>82.4</v>
      </c>
    </row>
    <row r="4773" spans="1:5" x14ac:dyDescent="0.2">
      <c r="A4773" t="s">
        <v>6024</v>
      </c>
      <c r="B4773" t="s">
        <v>2825</v>
      </c>
      <c r="C4773" t="s">
        <v>8556</v>
      </c>
      <c r="D4773" t="s">
        <v>1485</v>
      </c>
      <c r="E4773">
        <v>85.2</v>
      </c>
    </row>
    <row r="4774" spans="1:5" x14ac:dyDescent="0.2">
      <c r="A4774" t="s">
        <v>6025</v>
      </c>
      <c r="B4774" t="s">
        <v>2831</v>
      </c>
      <c r="C4774" t="s">
        <v>8556</v>
      </c>
      <c r="D4774" t="s">
        <v>1485</v>
      </c>
      <c r="E4774">
        <v>86.6</v>
      </c>
    </row>
    <row r="4775" spans="1:5" x14ac:dyDescent="0.2">
      <c r="A4775" t="s">
        <v>6026</v>
      </c>
      <c r="B4775" t="s">
        <v>2816</v>
      </c>
      <c r="C4775" t="s">
        <v>8556</v>
      </c>
      <c r="D4775" t="s">
        <v>1485</v>
      </c>
      <c r="E4775">
        <v>87.7</v>
      </c>
    </row>
    <row r="4776" spans="1:5" x14ac:dyDescent="0.2">
      <c r="A4776" t="s">
        <v>6027</v>
      </c>
      <c r="B4776" t="s">
        <v>2788</v>
      </c>
      <c r="C4776" t="s">
        <v>8556</v>
      </c>
      <c r="D4776" t="s">
        <v>1485</v>
      </c>
      <c r="E4776">
        <v>87.9</v>
      </c>
    </row>
    <row r="4777" spans="1:5" x14ac:dyDescent="0.2">
      <c r="A4777" t="s">
        <v>6028</v>
      </c>
      <c r="B4777" t="s">
        <v>2833</v>
      </c>
      <c r="C4777" t="s">
        <v>8556</v>
      </c>
      <c r="D4777" t="s">
        <v>1485</v>
      </c>
      <c r="E4777">
        <v>87.9</v>
      </c>
    </row>
    <row r="4778" spans="1:5" x14ac:dyDescent="0.2">
      <c r="A4778" t="s">
        <v>6029</v>
      </c>
      <c r="B4778" t="s">
        <v>2794</v>
      </c>
      <c r="C4778" t="s">
        <v>8556</v>
      </c>
      <c r="D4778" t="s">
        <v>1485</v>
      </c>
      <c r="E4778">
        <v>89.539175931981703</v>
      </c>
    </row>
    <row r="4779" spans="1:5" x14ac:dyDescent="0.2">
      <c r="A4779" t="s">
        <v>6030</v>
      </c>
      <c r="B4779" t="s">
        <v>2780</v>
      </c>
      <c r="C4779" t="s">
        <v>8556</v>
      </c>
      <c r="D4779" t="s">
        <v>1485</v>
      </c>
      <c r="E4779">
        <v>89.8</v>
      </c>
    </row>
    <row r="4780" spans="1:5" x14ac:dyDescent="0.2">
      <c r="A4780" t="s">
        <v>6031</v>
      </c>
      <c r="B4780" t="s">
        <v>2840</v>
      </c>
      <c r="C4780" t="s">
        <v>8556</v>
      </c>
      <c r="D4780" t="s">
        <v>1485</v>
      </c>
      <c r="E4780">
        <v>90.5</v>
      </c>
    </row>
    <row r="4781" spans="1:5" x14ac:dyDescent="0.2">
      <c r="A4781" t="s">
        <v>6032</v>
      </c>
      <c r="B4781" t="s">
        <v>2818</v>
      </c>
      <c r="C4781" t="s">
        <v>8556</v>
      </c>
      <c r="D4781" t="s">
        <v>1485</v>
      </c>
      <c r="E4781">
        <v>91.4</v>
      </c>
    </row>
    <row r="4782" spans="1:5" x14ac:dyDescent="0.2">
      <c r="A4782" t="s">
        <v>6033</v>
      </c>
      <c r="B4782" t="s">
        <v>2786</v>
      </c>
      <c r="C4782" t="s">
        <v>8556</v>
      </c>
      <c r="D4782" t="s">
        <v>1485</v>
      </c>
      <c r="E4782">
        <v>91.4</v>
      </c>
    </row>
    <row r="4783" spans="1:5" x14ac:dyDescent="0.2">
      <c r="A4783" t="s">
        <v>6034</v>
      </c>
      <c r="B4783" t="s">
        <v>2820</v>
      </c>
      <c r="C4783" t="s">
        <v>8556</v>
      </c>
      <c r="D4783" t="s">
        <v>1485</v>
      </c>
      <c r="E4783">
        <v>92.7</v>
      </c>
    </row>
    <row r="4784" spans="1:5" x14ac:dyDescent="0.2">
      <c r="A4784" t="s">
        <v>6035</v>
      </c>
      <c r="B4784" t="s">
        <v>2787</v>
      </c>
      <c r="C4784" t="s">
        <v>8556</v>
      </c>
      <c r="D4784" t="s">
        <v>1485</v>
      </c>
      <c r="E4784">
        <v>93.7</v>
      </c>
    </row>
    <row r="4785" spans="1:5" x14ac:dyDescent="0.2">
      <c r="A4785" t="s">
        <v>6036</v>
      </c>
      <c r="B4785" t="s">
        <v>2789</v>
      </c>
      <c r="C4785" t="s">
        <v>8556</v>
      </c>
      <c r="D4785" t="s">
        <v>1485</v>
      </c>
      <c r="E4785">
        <v>94.8</v>
      </c>
    </row>
    <row r="4786" spans="1:5" x14ac:dyDescent="0.2">
      <c r="A4786" t="s">
        <v>6037</v>
      </c>
      <c r="B4786" t="s">
        <v>2835</v>
      </c>
      <c r="C4786" t="s">
        <v>8556</v>
      </c>
      <c r="D4786" t="s">
        <v>1485</v>
      </c>
      <c r="E4786">
        <v>95.1</v>
      </c>
    </row>
    <row r="4787" spans="1:5" x14ac:dyDescent="0.2">
      <c r="A4787" t="s">
        <v>6038</v>
      </c>
      <c r="B4787" t="s">
        <v>2829</v>
      </c>
      <c r="C4787" t="s">
        <v>8556</v>
      </c>
      <c r="D4787" t="s">
        <v>1485</v>
      </c>
      <c r="E4787">
        <v>95.9</v>
      </c>
    </row>
    <row r="4788" spans="1:5" x14ac:dyDescent="0.2">
      <c r="A4788" t="s">
        <v>6039</v>
      </c>
      <c r="B4788" t="s">
        <v>2785</v>
      </c>
      <c r="C4788" t="s">
        <v>8556</v>
      </c>
      <c r="D4788" t="s">
        <v>1485</v>
      </c>
      <c r="E4788">
        <v>100</v>
      </c>
    </row>
    <row r="4789" spans="1:5" x14ac:dyDescent="0.2">
      <c r="A4789" t="s">
        <v>6040</v>
      </c>
      <c r="B4789" t="s">
        <v>2818</v>
      </c>
      <c r="C4789" t="s">
        <v>8577</v>
      </c>
      <c r="D4789" t="s">
        <v>1485</v>
      </c>
      <c r="E4789">
        <v>0.79513888888888884</v>
      </c>
    </row>
    <row r="4790" spans="1:5" x14ac:dyDescent="0.2">
      <c r="A4790" t="s">
        <v>6041</v>
      </c>
      <c r="B4790" t="s">
        <v>2835</v>
      </c>
      <c r="C4790" t="s">
        <v>8577</v>
      </c>
      <c r="D4790" t="s">
        <v>1485</v>
      </c>
      <c r="E4790">
        <v>0.87569444444444444</v>
      </c>
    </row>
    <row r="4791" spans="1:5" x14ac:dyDescent="0.2">
      <c r="A4791" t="s">
        <v>6042</v>
      </c>
      <c r="B4791" t="s">
        <v>2829</v>
      </c>
      <c r="C4791" t="s">
        <v>8577</v>
      </c>
      <c r="D4791" t="s">
        <v>1485</v>
      </c>
      <c r="E4791">
        <v>0.87708333333333333</v>
      </c>
    </row>
    <row r="4792" spans="1:5" x14ac:dyDescent="0.2">
      <c r="A4792" t="s">
        <v>6043</v>
      </c>
      <c r="B4792" t="s">
        <v>2820</v>
      </c>
      <c r="C4792" t="s">
        <v>8577</v>
      </c>
      <c r="D4792" t="s">
        <v>1485</v>
      </c>
      <c r="E4792">
        <v>0.89930555555555547</v>
      </c>
    </row>
    <row r="4793" spans="1:5" x14ac:dyDescent="0.2">
      <c r="A4793" t="s">
        <v>6044</v>
      </c>
      <c r="B4793" t="s">
        <v>2780</v>
      </c>
      <c r="C4793" t="s">
        <v>8577</v>
      </c>
      <c r="D4793" t="s">
        <v>1485</v>
      </c>
      <c r="E4793">
        <v>0.97083333333333333</v>
      </c>
    </row>
    <row r="4794" spans="1:5" x14ac:dyDescent="0.2">
      <c r="A4794" t="s">
        <v>6045</v>
      </c>
      <c r="B4794" t="s">
        <v>2816</v>
      </c>
      <c r="C4794" t="s">
        <v>8577</v>
      </c>
      <c r="D4794" t="s">
        <v>1485</v>
      </c>
      <c r="E4794">
        <v>0.98402777777777783</v>
      </c>
    </row>
    <row r="4795" spans="1:5" x14ac:dyDescent="0.2">
      <c r="A4795" t="s">
        <v>6046</v>
      </c>
      <c r="B4795" t="s">
        <v>2831</v>
      </c>
      <c r="C4795" t="s">
        <v>8577</v>
      </c>
      <c r="D4795" t="s">
        <v>1485</v>
      </c>
      <c r="E4795">
        <v>0.99305555555555547</v>
      </c>
    </row>
    <row r="4796" spans="1:5" x14ac:dyDescent="0.2">
      <c r="A4796" t="s">
        <v>6047</v>
      </c>
      <c r="B4796" t="s">
        <v>2785</v>
      </c>
      <c r="C4796" t="s">
        <v>8577</v>
      </c>
      <c r="D4796" t="s">
        <v>1485</v>
      </c>
      <c r="E4796">
        <v>1.0055555555555555</v>
      </c>
    </row>
    <row r="4797" spans="1:5" x14ac:dyDescent="0.2">
      <c r="A4797" t="s">
        <v>6048</v>
      </c>
      <c r="B4797" t="s">
        <v>2789</v>
      </c>
      <c r="C4797" t="s">
        <v>8577</v>
      </c>
      <c r="D4797" t="s">
        <v>1485</v>
      </c>
      <c r="E4797">
        <v>1.0104166666666667</v>
      </c>
    </row>
    <row r="4798" spans="1:5" x14ac:dyDescent="0.2">
      <c r="A4798" t="s">
        <v>6049</v>
      </c>
      <c r="B4798" t="s">
        <v>2786</v>
      </c>
      <c r="C4798" t="s">
        <v>8577</v>
      </c>
      <c r="D4798" t="s">
        <v>1485</v>
      </c>
      <c r="E4798">
        <v>1.054861111111111</v>
      </c>
    </row>
    <row r="4799" spans="1:5" x14ac:dyDescent="0.2">
      <c r="A4799" t="s">
        <v>6050</v>
      </c>
      <c r="B4799" t="s">
        <v>2833</v>
      </c>
      <c r="C4799" t="s">
        <v>8577</v>
      </c>
      <c r="D4799" t="s">
        <v>1485</v>
      </c>
      <c r="E4799">
        <v>1.0826388888888889</v>
      </c>
    </row>
    <row r="4800" spans="1:5" x14ac:dyDescent="0.2">
      <c r="A4800" t="s">
        <v>6051</v>
      </c>
      <c r="B4800" t="s">
        <v>2787</v>
      </c>
      <c r="C4800" t="s">
        <v>8577</v>
      </c>
      <c r="D4800" t="s">
        <v>1485</v>
      </c>
      <c r="E4800">
        <v>1.09375</v>
      </c>
    </row>
    <row r="4801" spans="1:5" x14ac:dyDescent="0.2">
      <c r="A4801" t="s">
        <v>6052</v>
      </c>
      <c r="B4801" t="s">
        <v>2794</v>
      </c>
      <c r="C4801" t="s">
        <v>8577</v>
      </c>
      <c r="D4801" t="s">
        <v>1485</v>
      </c>
      <c r="E4801">
        <v>1.0963333878351875</v>
      </c>
    </row>
    <row r="4802" spans="1:5" x14ac:dyDescent="0.2">
      <c r="A4802" t="s">
        <v>6053</v>
      </c>
      <c r="B4802" t="s">
        <v>2814</v>
      </c>
      <c r="C4802" t="s">
        <v>8577</v>
      </c>
      <c r="D4802" t="s">
        <v>1485</v>
      </c>
      <c r="E4802">
        <v>1.1208333333333333</v>
      </c>
    </row>
    <row r="4803" spans="1:5" x14ac:dyDescent="0.2">
      <c r="A4803" t="s">
        <v>6054</v>
      </c>
      <c r="B4803" t="s">
        <v>2788</v>
      </c>
      <c r="C4803" t="s">
        <v>8577</v>
      </c>
      <c r="D4803" t="s">
        <v>1485</v>
      </c>
      <c r="E4803">
        <v>1.1354166666666667</v>
      </c>
    </row>
    <row r="4804" spans="1:5" x14ac:dyDescent="0.2">
      <c r="A4804" t="s">
        <v>6055</v>
      </c>
      <c r="B4804" t="s">
        <v>2838</v>
      </c>
      <c r="C4804" t="s">
        <v>8577</v>
      </c>
      <c r="D4804" t="s">
        <v>1485</v>
      </c>
      <c r="E4804">
        <v>1.195138888888889</v>
      </c>
    </row>
    <row r="4805" spans="1:5" x14ac:dyDescent="0.2">
      <c r="A4805" t="s">
        <v>6056</v>
      </c>
      <c r="B4805" t="s">
        <v>2840</v>
      </c>
      <c r="C4805" t="s">
        <v>8577</v>
      </c>
      <c r="D4805" t="s">
        <v>1485</v>
      </c>
      <c r="E4805">
        <v>1.3451388888888889</v>
      </c>
    </row>
    <row r="4806" spans="1:5" x14ac:dyDescent="0.2">
      <c r="A4806" t="s">
        <v>6057</v>
      </c>
      <c r="B4806" t="s">
        <v>2825</v>
      </c>
      <c r="C4806" t="s">
        <v>8577</v>
      </c>
      <c r="D4806" t="s">
        <v>1485</v>
      </c>
      <c r="E4806">
        <v>1.3958333333333333</v>
      </c>
    </row>
    <row r="4807" spans="1:5" x14ac:dyDescent="0.2">
      <c r="A4807" t="s">
        <v>6058</v>
      </c>
      <c r="B4807" t="s">
        <v>2811</v>
      </c>
      <c r="C4807" t="s">
        <v>8577</v>
      </c>
      <c r="D4807" t="s">
        <v>1485</v>
      </c>
      <c r="E4807">
        <v>1.909027777777778</v>
      </c>
    </row>
    <row r="4808" spans="1:5" x14ac:dyDescent="0.2">
      <c r="A4808" t="s">
        <v>6059</v>
      </c>
      <c r="B4808" t="s">
        <v>2838</v>
      </c>
      <c r="C4808" t="s">
        <v>8598</v>
      </c>
      <c r="D4808" t="s">
        <v>1485</v>
      </c>
      <c r="E4808">
        <v>78.900000000000006</v>
      </c>
    </row>
    <row r="4809" spans="1:5" x14ac:dyDescent="0.2">
      <c r="A4809" t="s">
        <v>6060</v>
      </c>
      <c r="B4809" t="s">
        <v>2833</v>
      </c>
      <c r="C4809" t="s">
        <v>8598</v>
      </c>
      <c r="D4809" t="s">
        <v>1485</v>
      </c>
      <c r="E4809">
        <v>86.6</v>
      </c>
    </row>
    <row r="4810" spans="1:5" x14ac:dyDescent="0.2">
      <c r="A4810" t="s">
        <v>6061</v>
      </c>
      <c r="B4810" t="s">
        <v>2811</v>
      </c>
      <c r="C4810" t="s">
        <v>8598</v>
      </c>
      <c r="D4810" t="s">
        <v>1485</v>
      </c>
      <c r="E4810">
        <v>87.8</v>
      </c>
    </row>
    <row r="4811" spans="1:5" x14ac:dyDescent="0.2">
      <c r="A4811" t="s">
        <v>6062</v>
      </c>
      <c r="B4811" t="s">
        <v>2788</v>
      </c>
      <c r="C4811" t="s">
        <v>8598</v>
      </c>
      <c r="D4811" t="s">
        <v>1485</v>
      </c>
      <c r="E4811">
        <v>89.8</v>
      </c>
    </row>
    <row r="4812" spans="1:5" x14ac:dyDescent="0.2">
      <c r="A4812" t="s">
        <v>6063</v>
      </c>
      <c r="B4812" t="s">
        <v>2818</v>
      </c>
      <c r="C4812" t="s">
        <v>8598</v>
      </c>
      <c r="D4812" t="s">
        <v>1485</v>
      </c>
      <c r="E4812">
        <v>91.4</v>
      </c>
    </row>
    <row r="4813" spans="1:5" x14ac:dyDescent="0.2">
      <c r="A4813" t="s">
        <v>6064</v>
      </c>
      <c r="B4813" t="s">
        <v>2831</v>
      </c>
      <c r="C4813" t="s">
        <v>8598</v>
      </c>
      <c r="D4813" t="s">
        <v>1485</v>
      </c>
      <c r="E4813">
        <v>91.7</v>
      </c>
    </row>
    <row r="4814" spans="1:5" x14ac:dyDescent="0.2">
      <c r="A4814" t="s">
        <v>6065</v>
      </c>
      <c r="B4814" t="s">
        <v>2816</v>
      </c>
      <c r="C4814" t="s">
        <v>8598</v>
      </c>
      <c r="D4814" t="s">
        <v>1485</v>
      </c>
      <c r="E4814">
        <v>92.1</v>
      </c>
    </row>
    <row r="4815" spans="1:5" x14ac:dyDescent="0.2">
      <c r="A4815" t="s">
        <v>6066</v>
      </c>
      <c r="B4815" t="s">
        <v>2786</v>
      </c>
      <c r="C4815" t="s">
        <v>8598</v>
      </c>
      <c r="D4815" t="s">
        <v>1485</v>
      </c>
      <c r="E4815">
        <v>93.1</v>
      </c>
    </row>
    <row r="4816" spans="1:5" x14ac:dyDescent="0.2">
      <c r="A4816" t="s">
        <v>6067</v>
      </c>
      <c r="B4816" t="s">
        <v>2794</v>
      </c>
      <c r="C4816" t="s">
        <v>8598</v>
      </c>
      <c r="D4816" t="s">
        <v>1485</v>
      </c>
      <c r="E4816">
        <v>93.832635709614138</v>
      </c>
    </row>
    <row r="4817" spans="1:5" x14ac:dyDescent="0.2">
      <c r="A4817" t="s">
        <v>6068</v>
      </c>
      <c r="B4817" t="s">
        <v>2780</v>
      </c>
      <c r="C4817" t="s">
        <v>8598</v>
      </c>
      <c r="D4817" t="s">
        <v>1485</v>
      </c>
      <c r="E4817">
        <v>94.3</v>
      </c>
    </row>
    <row r="4818" spans="1:5" x14ac:dyDescent="0.2">
      <c r="A4818" t="s">
        <v>6069</v>
      </c>
      <c r="B4818" t="s">
        <v>2825</v>
      </c>
      <c r="C4818" t="s">
        <v>8598</v>
      </c>
      <c r="D4818" t="s">
        <v>1485</v>
      </c>
      <c r="E4818">
        <v>94.3</v>
      </c>
    </row>
    <row r="4819" spans="1:5" x14ac:dyDescent="0.2">
      <c r="A4819" t="s">
        <v>6070</v>
      </c>
      <c r="B4819" t="s">
        <v>2829</v>
      </c>
      <c r="C4819" t="s">
        <v>8598</v>
      </c>
      <c r="D4819" t="s">
        <v>1485</v>
      </c>
      <c r="E4819">
        <v>95.9</v>
      </c>
    </row>
    <row r="4820" spans="1:5" x14ac:dyDescent="0.2">
      <c r="A4820" t="s">
        <v>6071</v>
      </c>
      <c r="B4820" t="s">
        <v>2789</v>
      </c>
      <c r="C4820" t="s">
        <v>8598</v>
      </c>
      <c r="D4820" t="s">
        <v>1485</v>
      </c>
      <c r="E4820">
        <v>95.9</v>
      </c>
    </row>
    <row r="4821" spans="1:5" x14ac:dyDescent="0.2">
      <c r="A4821" t="s">
        <v>6072</v>
      </c>
      <c r="B4821" t="s">
        <v>2820</v>
      </c>
      <c r="C4821" t="s">
        <v>8598</v>
      </c>
      <c r="D4821" t="s">
        <v>1485</v>
      </c>
      <c r="E4821">
        <v>96</v>
      </c>
    </row>
    <row r="4822" spans="1:5" x14ac:dyDescent="0.2">
      <c r="A4822" t="s">
        <v>6073</v>
      </c>
      <c r="B4822" t="s">
        <v>2814</v>
      </c>
      <c r="C4822" t="s">
        <v>8598</v>
      </c>
      <c r="D4822" t="s">
        <v>1485</v>
      </c>
      <c r="E4822">
        <v>96.1</v>
      </c>
    </row>
    <row r="4823" spans="1:5" x14ac:dyDescent="0.2">
      <c r="A4823" t="s">
        <v>6074</v>
      </c>
      <c r="B4823" t="s">
        <v>2835</v>
      </c>
      <c r="C4823" t="s">
        <v>8598</v>
      </c>
      <c r="D4823" t="s">
        <v>1485</v>
      </c>
      <c r="E4823">
        <v>98.8</v>
      </c>
    </row>
    <row r="4824" spans="1:5" x14ac:dyDescent="0.2">
      <c r="A4824" t="s">
        <v>6075</v>
      </c>
      <c r="B4824" t="s">
        <v>2787</v>
      </c>
      <c r="C4824" t="s">
        <v>8598</v>
      </c>
      <c r="D4824" t="s">
        <v>1485</v>
      </c>
      <c r="E4824">
        <v>99</v>
      </c>
    </row>
    <row r="4825" spans="1:5" x14ac:dyDescent="0.2">
      <c r="A4825" t="s">
        <v>6076</v>
      </c>
      <c r="B4825" t="s">
        <v>2785</v>
      </c>
      <c r="C4825" t="s">
        <v>8598</v>
      </c>
      <c r="D4825" t="s">
        <v>1485</v>
      </c>
      <c r="E4825">
        <v>100</v>
      </c>
    </row>
    <row r="4826" spans="1:5" x14ac:dyDescent="0.2">
      <c r="A4826" t="s">
        <v>6077</v>
      </c>
      <c r="B4826" t="s">
        <v>2840</v>
      </c>
      <c r="C4826" t="s">
        <v>8598</v>
      </c>
      <c r="D4826" t="s">
        <v>1485</v>
      </c>
      <c r="E4826">
        <v>100</v>
      </c>
    </row>
    <row r="4827" spans="1:5" x14ac:dyDescent="0.2">
      <c r="A4827" t="s">
        <v>6078</v>
      </c>
      <c r="B4827" t="s">
        <v>2835</v>
      </c>
      <c r="C4827" t="s">
        <v>8619</v>
      </c>
      <c r="D4827" t="s">
        <v>1485</v>
      </c>
      <c r="E4827">
        <v>0.7</v>
      </c>
    </row>
    <row r="4828" spans="1:5" x14ac:dyDescent="0.2">
      <c r="A4828" t="s">
        <v>6079</v>
      </c>
      <c r="B4828" t="s">
        <v>2787</v>
      </c>
      <c r="C4828" t="s">
        <v>8619</v>
      </c>
      <c r="D4828" t="s">
        <v>1485</v>
      </c>
      <c r="E4828">
        <v>0.77083333333333337</v>
      </c>
    </row>
    <row r="4829" spans="1:5" x14ac:dyDescent="0.2">
      <c r="A4829" t="s">
        <v>6080</v>
      </c>
      <c r="B4829" t="s">
        <v>2818</v>
      </c>
      <c r="C4829" t="s">
        <v>8619</v>
      </c>
      <c r="D4829" t="s">
        <v>1485</v>
      </c>
      <c r="E4829">
        <v>0.84861111111111109</v>
      </c>
    </row>
    <row r="4830" spans="1:5" x14ac:dyDescent="0.2">
      <c r="A4830" t="s">
        <v>6081</v>
      </c>
      <c r="B4830" t="s">
        <v>2840</v>
      </c>
      <c r="C4830" t="s">
        <v>8619</v>
      </c>
      <c r="D4830" t="s">
        <v>1485</v>
      </c>
      <c r="E4830">
        <v>0.8652777777777777</v>
      </c>
    </row>
    <row r="4831" spans="1:5" x14ac:dyDescent="0.2">
      <c r="A4831" t="s">
        <v>6082</v>
      </c>
      <c r="B4831" t="s">
        <v>2780</v>
      </c>
      <c r="C4831" t="s">
        <v>8619</v>
      </c>
      <c r="D4831" t="s">
        <v>1485</v>
      </c>
      <c r="E4831">
        <v>0.91249999999999998</v>
      </c>
    </row>
    <row r="4832" spans="1:5" x14ac:dyDescent="0.2">
      <c r="A4832" t="s">
        <v>6083</v>
      </c>
      <c r="B4832" t="s">
        <v>2820</v>
      </c>
      <c r="C4832" t="s">
        <v>8619</v>
      </c>
      <c r="D4832" t="s">
        <v>1485</v>
      </c>
      <c r="E4832">
        <v>0.92013888888888884</v>
      </c>
    </row>
    <row r="4833" spans="1:5" x14ac:dyDescent="0.2">
      <c r="A4833" t="s">
        <v>6084</v>
      </c>
      <c r="B4833" t="s">
        <v>2788</v>
      </c>
      <c r="C4833" t="s">
        <v>8619</v>
      </c>
      <c r="D4833" t="s">
        <v>1485</v>
      </c>
      <c r="E4833">
        <v>0.94791666666666663</v>
      </c>
    </row>
    <row r="4834" spans="1:5" x14ac:dyDescent="0.2">
      <c r="A4834" t="s">
        <v>6085</v>
      </c>
      <c r="B4834" t="s">
        <v>2794</v>
      </c>
      <c r="C4834" t="s">
        <v>8619</v>
      </c>
      <c r="D4834" t="s">
        <v>1485</v>
      </c>
      <c r="E4834">
        <v>0.95029294746021253</v>
      </c>
    </row>
    <row r="4835" spans="1:5" x14ac:dyDescent="0.2">
      <c r="A4835" t="s">
        <v>6086</v>
      </c>
      <c r="B4835" t="s">
        <v>2829</v>
      </c>
      <c r="C4835" t="s">
        <v>8619</v>
      </c>
      <c r="D4835" t="s">
        <v>1485</v>
      </c>
      <c r="E4835">
        <v>0.95347222222222217</v>
      </c>
    </row>
    <row r="4836" spans="1:5" x14ac:dyDescent="0.2">
      <c r="A4836" t="s">
        <v>6087</v>
      </c>
      <c r="B4836" t="s">
        <v>2825</v>
      </c>
      <c r="C4836" t="s">
        <v>8619</v>
      </c>
      <c r="D4836" t="s">
        <v>1485</v>
      </c>
      <c r="E4836">
        <v>0.96388888888888891</v>
      </c>
    </row>
    <row r="4837" spans="1:5" x14ac:dyDescent="0.2">
      <c r="A4837" t="s">
        <v>6088</v>
      </c>
      <c r="B4837" t="s">
        <v>2789</v>
      </c>
      <c r="C4837" t="s">
        <v>8619</v>
      </c>
      <c r="D4837" t="s">
        <v>1485</v>
      </c>
      <c r="E4837">
        <v>0.97361111111111109</v>
      </c>
    </row>
    <row r="4838" spans="1:5" x14ac:dyDescent="0.2">
      <c r="A4838" t="s">
        <v>6089</v>
      </c>
      <c r="B4838" t="s">
        <v>2814</v>
      </c>
      <c r="C4838" t="s">
        <v>8619</v>
      </c>
      <c r="D4838" t="s">
        <v>1485</v>
      </c>
      <c r="E4838">
        <v>0.98263888888888884</v>
      </c>
    </row>
    <row r="4839" spans="1:5" x14ac:dyDescent="0.2">
      <c r="A4839" t="s">
        <v>6090</v>
      </c>
      <c r="B4839" t="s">
        <v>2786</v>
      </c>
      <c r="C4839" t="s">
        <v>8619</v>
      </c>
      <c r="D4839" t="s">
        <v>1485</v>
      </c>
      <c r="E4839">
        <v>1.0006944444444443</v>
      </c>
    </row>
    <row r="4840" spans="1:5" x14ac:dyDescent="0.2">
      <c r="A4840" t="s">
        <v>6091</v>
      </c>
      <c r="B4840" t="s">
        <v>2785</v>
      </c>
      <c r="C4840" t="s">
        <v>8619</v>
      </c>
      <c r="D4840" t="s">
        <v>1485</v>
      </c>
      <c r="E4840">
        <v>1.0055555555555555</v>
      </c>
    </row>
    <row r="4841" spans="1:5" x14ac:dyDescent="0.2">
      <c r="A4841" t="s">
        <v>6092</v>
      </c>
      <c r="B4841" t="s">
        <v>2831</v>
      </c>
      <c r="C4841" t="s">
        <v>8619</v>
      </c>
      <c r="D4841" t="s">
        <v>1485</v>
      </c>
      <c r="E4841">
        <v>1.0104166666666667</v>
      </c>
    </row>
    <row r="4842" spans="1:5" x14ac:dyDescent="0.2">
      <c r="A4842" t="s">
        <v>6093</v>
      </c>
      <c r="B4842" t="s">
        <v>2816</v>
      </c>
      <c r="C4842" t="s">
        <v>8619</v>
      </c>
      <c r="D4842" t="s">
        <v>1485</v>
      </c>
      <c r="E4842">
        <v>1.0562499999999999</v>
      </c>
    </row>
    <row r="4843" spans="1:5" x14ac:dyDescent="0.2">
      <c r="A4843" t="s">
        <v>6094</v>
      </c>
      <c r="B4843" t="s">
        <v>2833</v>
      </c>
      <c r="C4843" t="s">
        <v>8619</v>
      </c>
      <c r="D4843" t="s">
        <v>1485</v>
      </c>
      <c r="E4843">
        <v>1.0715277777777776</v>
      </c>
    </row>
    <row r="4844" spans="1:5" x14ac:dyDescent="0.2">
      <c r="A4844" t="s">
        <v>6095</v>
      </c>
      <c r="B4844" t="s">
        <v>2838</v>
      </c>
      <c r="C4844" t="s">
        <v>8619</v>
      </c>
      <c r="D4844" t="s">
        <v>1485</v>
      </c>
      <c r="E4844">
        <v>1.1118055555555555</v>
      </c>
    </row>
    <row r="4845" spans="1:5" x14ac:dyDescent="0.2">
      <c r="A4845" t="s">
        <v>6096</v>
      </c>
      <c r="B4845" t="s">
        <v>2811</v>
      </c>
      <c r="C4845" t="s">
        <v>8619</v>
      </c>
      <c r="D4845" t="s">
        <v>1485</v>
      </c>
      <c r="E4845">
        <v>1.16875</v>
      </c>
    </row>
    <row r="4846" spans="1:5" x14ac:dyDescent="0.2">
      <c r="A4846" t="s">
        <v>6097</v>
      </c>
      <c r="B4846" t="s">
        <v>2831</v>
      </c>
      <c r="C4846" t="s">
        <v>5884</v>
      </c>
      <c r="D4846" t="s">
        <v>1485</v>
      </c>
      <c r="E4846">
        <v>51.7</v>
      </c>
    </row>
    <row r="4847" spans="1:5" x14ac:dyDescent="0.2">
      <c r="A4847" t="s">
        <v>6098</v>
      </c>
      <c r="B4847" t="s">
        <v>2825</v>
      </c>
      <c r="C4847" t="s">
        <v>5884</v>
      </c>
      <c r="D4847" t="s">
        <v>1485</v>
      </c>
      <c r="E4847">
        <v>56.4</v>
      </c>
    </row>
    <row r="4848" spans="1:5" x14ac:dyDescent="0.2">
      <c r="A4848" t="s">
        <v>6099</v>
      </c>
      <c r="B4848" t="s">
        <v>2811</v>
      </c>
      <c r="C4848" t="s">
        <v>5884</v>
      </c>
      <c r="D4848" t="s">
        <v>1485</v>
      </c>
      <c r="E4848">
        <v>61.9</v>
      </c>
    </row>
    <row r="4849" spans="1:5" x14ac:dyDescent="0.2">
      <c r="A4849" t="s">
        <v>6100</v>
      </c>
      <c r="B4849" t="s">
        <v>2814</v>
      </c>
      <c r="C4849" t="s">
        <v>5884</v>
      </c>
      <c r="D4849" t="s">
        <v>1485</v>
      </c>
      <c r="E4849">
        <v>70.8</v>
      </c>
    </row>
    <row r="4850" spans="1:5" x14ac:dyDescent="0.2">
      <c r="A4850" t="s">
        <v>6101</v>
      </c>
      <c r="B4850" t="s">
        <v>2833</v>
      </c>
      <c r="C4850" t="s">
        <v>5884</v>
      </c>
      <c r="D4850" t="s">
        <v>1485</v>
      </c>
      <c r="E4850">
        <v>77.8</v>
      </c>
    </row>
    <row r="4851" spans="1:5" x14ac:dyDescent="0.2">
      <c r="A4851" t="s">
        <v>6102</v>
      </c>
      <c r="B4851" t="s">
        <v>2820</v>
      </c>
      <c r="C4851" t="s">
        <v>5884</v>
      </c>
      <c r="D4851" t="s">
        <v>1485</v>
      </c>
      <c r="E4851">
        <v>78</v>
      </c>
    </row>
    <row r="4852" spans="1:5" x14ac:dyDescent="0.2">
      <c r="A4852" t="s">
        <v>6103</v>
      </c>
      <c r="B4852" t="s">
        <v>2788</v>
      </c>
      <c r="C4852" t="s">
        <v>5884</v>
      </c>
      <c r="D4852" t="s">
        <v>1485</v>
      </c>
      <c r="E4852">
        <v>81.8</v>
      </c>
    </row>
    <row r="4853" spans="1:5" x14ac:dyDescent="0.2">
      <c r="A4853" t="s">
        <v>6104</v>
      </c>
      <c r="B4853" t="s">
        <v>2794</v>
      </c>
      <c r="C4853" t="s">
        <v>5884</v>
      </c>
      <c r="D4853" t="s">
        <v>1485</v>
      </c>
      <c r="E4853">
        <v>82.142707652060167</v>
      </c>
    </row>
    <row r="4854" spans="1:5" x14ac:dyDescent="0.2">
      <c r="A4854" t="s">
        <v>6105</v>
      </c>
      <c r="B4854" t="s">
        <v>2780</v>
      </c>
      <c r="C4854" t="s">
        <v>5884</v>
      </c>
      <c r="D4854" t="s">
        <v>1485</v>
      </c>
      <c r="E4854">
        <v>83.3</v>
      </c>
    </row>
    <row r="4855" spans="1:5" x14ac:dyDescent="0.2">
      <c r="A4855" t="s">
        <v>6106</v>
      </c>
      <c r="B4855" t="s">
        <v>2818</v>
      </c>
      <c r="C4855" t="s">
        <v>5884</v>
      </c>
      <c r="D4855" t="s">
        <v>1485</v>
      </c>
      <c r="E4855">
        <v>83.9</v>
      </c>
    </row>
    <row r="4856" spans="1:5" x14ac:dyDescent="0.2">
      <c r="A4856" t="s">
        <v>6107</v>
      </c>
      <c r="B4856" t="s">
        <v>2838</v>
      </c>
      <c r="C4856" t="s">
        <v>5884</v>
      </c>
      <c r="D4856" t="s">
        <v>1485</v>
      </c>
      <c r="E4856">
        <v>85.7</v>
      </c>
    </row>
    <row r="4857" spans="1:5" x14ac:dyDescent="0.2">
      <c r="A4857" t="s">
        <v>6108</v>
      </c>
      <c r="B4857" t="s">
        <v>2829</v>
      </c>
      <c r="C4857" t="s">
        <v>5884</v>
      </c>
      <c r="D4857" t="s">
        <v>1485</v>
      </c>
      <c r="E4857">
        <v>87.5</v>
      </c>
    </row>
    <row r="4858" spans="1:5" x14ac:dyDescent="0.2">
      <c r="A4858" t="s">
        <v>6109</v>
      </c>
      <c r="B4858" t="s">
        <v>2816</v>
      </c>
      <c r="C4858" t="s">
        <v>5884</v>
      </c>
      <c r="D4858" t="s">
        <v>1485</v>
      </c>
      <c r="E4858">
        <v>88.2</v>
      </c>
    </row>
    <row r="4859" spans="1:5" x14ac:dyDescent="0.2">
      <c r="A4859" t="s">
        <v>6110</v>
      </c>
      <c r="B4859" t="s">
        <v>2840</v>
      </c>
      <c r="C4859" t="s">
        <v>5884</v>
      </c>
      <c r="D4859" t="s">
        <v>1485</v>
      </c>
      <c r="E4859">
        <v>88.3</v>
      </c>
    </row>
    <row r="4860" spans="1:5" x14ac:dyDescent="0.2">
      <c r="A4860" t="s">
        <v>6111</v>
      </c>
      <c r="B4860" t="s">
        <v>2789</v>
      </c>
      <c r="C4860" t="s">
        <v>5884</v>
      </c>
      <c r="D4860" t="s">
        <v>1485</v>
      </c>
      <c r="E4860">
        <v>90.9</v>
      </c>
    </row>
    <row r="4861" spans="1:5" x14ac:dyDescent="0.2">
      <c r="A4861" t="s">
        <v>6112</v>
      </c>
      <c r="B4861" t="s">
        <v>2835</v>
      </c>
      <c r="C4861" t="s">
        <v>5884</v>
      </c>
      <c r="D4861" t="s">
        <v>1485</v>
      </c>
      <c r="E4861">
        <v>93.5</v>
      </c>
    </row>
    <row r="4862" spans="1:5" x14ac:dyDescent="0.2">
      <c r="A4862" t="s">
        <v>6113</v>
      </c>
      <c r="B4862" t="s">
        <v>2787</v>
      </c>
      <c r="C4862" t="s">
        <v>5884</v>
      </c>
      <c r="D4862" t="s">
        <v>1485</v>
      </c>
      <c r="E4862">
        <v>96.7</v>
      </c>
    </row>
    <row r="4863" spans="1:5" x14ac:dyDescent="0.2">
      <c r="A4863" t="s">
        <v>6114</v>
      </c>
      <c r="B4863" t="s">
        <v>2785</v>
      </c>
      <c r="C4863" t="s">
        <v>5884</v>
      </c>
      <c r="D4863" t="s">
        <v>1485</v>
      </c>
      <c r="E4863">
        <v>100</v>
      </c>
    </row>
    <row r="4864" spans="1:5" x14ac:dyDescent="0.2">
      <c r="A4864" t="s">
        <v>6115</v>
      </c>
      <c r="B4864" t="s">
        <v>2786</v>
      </c>
      <c r="C4864" t="s">
        <v>5884</v>
      </c>
      <c r="D4864" t="s">
        <v>1485</v>
      </c>
      <c r="E4864">
        <v>100</v>
      </c>
    </row>
    <row r="4865" spans="1:5" x14ac:dyDescent="0.2">
      <c r="A4865" t="s">
        <v>6116</v>
      </c>
      <c r="B4865" t="s">
        <v>2835</v>
      </c>
      <c r="C4865" t="s">
        <v>5905</v>
      </c>
      <c r="D4865" t="s">
        <v>1485</v>
      </c>
      <c r="E4865">
        <v>0.79583333333333339</v>
      </c>
    </row>
    <row r="4866" spans="1:5" x14ac:dyDescent="0.2">
      <c r="A4866" t="s">
        <v>6117</v>
      </c>
      <c r="B4866" t="s">
        <v>2786</v>
      </c>
      <c r="C4866" t="s">
        <v>5905</v>
      </c>
      <c r="D4866" t="s">
        <v>1485</v>
      </c>
      <c r="E4866">
        <v>0.95416666666666661</v>
      </c>
    </row>
    <row r="4867" spans="1:5" x14ac:dyDescent="0.2">
      <c r="A4867" t="s">
        <v>6118</v>
      </c>
      <c r="B4867" t="s">
        <v>2787</v>
      </c>
      <c r="C4867" t="s">
        <v>5905</v>
      </c>
      <c r="D4867" t="s">
        <v>1485</v>
      </c>
      <c r="E4867">
        <v>0.95625000000000004</v>
      </c>
    </row>
    <row r="4868" spans="1:5" x14ac:dyDescent="0.2">
      <c r="A4868" t="s">
        <v>6119</v>
      </c>
      <c r="B4868" t="s">
        <v>2780</v>
      </c>
      <c r="C4868" t="s">
        <v>5905</v>
      </c>
      <c r="D4868" t="s">
        <v>1485</v>
      </c>
      <c r="E4868">
        <v>1.0270833333333333</v>
      </c>
    </row>
    <row r="4869" spans="1:5" x14ac:dyDescent="0.2">
      <c r="A4869" t="s">
        <v>6120</v>
      </c>
      <c r="B4869" t="s">
        <v>2818</v>
      </c>
      <c r="C4869" t="s">
        <v>5905</v>
      </c>
      <c r="D4869" t="s">
        <v>1485</v>
      </c>
      <c r="E4869">
        <v>1.0326388888888889</v>
      </c>
    </row>
    <row r="4870" spans="1:5" x14ac:dyDescent="0.2">
      <c r="A4870" t="s">
        <v>6121</v>
      </c>
      <c r="B4870" t="s">
        <v>2789</v>
      </c>
      <c r="C4870" t="s">
        <v>5905</v>
      </c>
      <c r="D4870" t="s">
        <v>1485</v>
      </c>
      <c r="E4870">
        <v>1.0430555555555556</v>
      </c>
    </row>
    <row r="4871" spans="1:5" x14ac:dyDescent="0.2">
      <c r="A4871" t="s">
        <v>6122</v>
      </c>
      <c r="B4871" t="s">
        <v>2838</v>
      </c>
      <c r="C4871" t="s">
        <v>5905</v>
      </c>
      <c r="D4871" t="s">
        <v>1485</v>
      </c>
      <c r="E4871">
        <v>1.075</v>
      </c>
    </row>
    <row r="4872" spans="1:5" x14ac:dyDescent="0.2">
      <c r="A4872" t="s">
        <v>6123</v>
      </c>
      <c r="B4872" t="s">
        <v>2840</v>
      </c>
      <c r="C4872" t="s">
        <v>5905</v>
      </c>
      <c r="D4872" t="s">
        <v>1485</v>
      </c>
      <c r="E4872">
        <v>1.0777777777777777</v>
      </c>
    </row>
    <row r="4873" spans="1:5" x14ac:dyDescent="0.2">
      <c r="A4873" t="s">
        <v>6124</v>
      </c>
      <c r="B4873" t="s">
        <v>2833</v>
      </c>
      <c r="C4873" t="s">
        <v>5905</v>
      </c>
      <c r="D4873" t="s">
        <v>1485</v>
      </c>
      <c r="E4873">
        <v>1.0819444444444444</v>
      </c>
    </row>
    <row r="4874" spans="1:5" x14ac:dyDescent="0.2">
      <c r="A4874" t="s">
        <v>6125</v>
      </c>
      <c r="B4874" t="s">
        <v>2820</v>
      </c>
      <c r="C4874" t="s">
        <v>5905</v>
      </c>
      <c r="D4874" t="s">
        <v>1485</v>
      </c>
      <c r="E4874">
        <v>1.0826388888888889</v>
      </c>
    </row>
    <row r="4875" spans="1:5" x14ac:dyDescent="0.2">
      <c r="A4875" t="s">
        <v>6126</v>
      </c>
      <c r="B4875" t="s">
        <v>2814</v>
      </c>
      <c r="C4875" t="s">
        <v>5905</v>
      </c>
      <c r="D4875" t="s">
        <v>1485</v>
      </c>
      <c r="E4875">
        <v>1.1243055555555557</v>
      </c>
    </row>
    <row r="4876" spans="1:5" x14ac:dyDescent="0.2">
      <c r="A4876" t="s">
        <v>6127</v>
      </c>
      <c r="B4876" t="s">
        <v>2788</v>
      </c>
      <c r="C4876" t="s">
        <v>5905</v>
      </c>
      <c r="D4876" t="s">
        <v>1485</v>
      </c>
      <c r="E4876">
        <v>1.1361111111111111</v>
      </c>
    </row>
    <row r="4877" spans="1:5" x14ac:dyDescent="0.2">
      <c r="A4877" t="s">
        <v>6128</v>
      </c>
      <c r="B4877" t="s">
        <v>2794</v>
      </c>
      <c r="C4877" t="s">
        <v>5905</v>
      </c>
      <c r="D4877" t="s">
        <v>1485</v>
      </c>
      <c r="E4877">
        <v>1.1833442337039459</v>
      </c>
    </row>
    <row r="4878" spans="1:5" x14ac:dyDescent="0.2">
      <c r="A4878" t="s">
        <v>6129</v>
      </c>
      <c r="B4878" t="s">
        <v>2831</v>
      </c>
      <c r="C4878" t="s">
        <v>5905</v>
      </c>
      <c r="D4878" t="s">
        <v>1485</v>
      </c>
      <c r="E4878">
        <v>1.2034722222222223</v>
      </c>
    </row>
    <row r="4879" spans="1:5" x14ac:dyDescent="0.2">
      <c r="A4879" t="s">
        <v>6130</v>
      </c>
      <c r="B4879" t="s">
        <v>2811</v>
      </c>
      <c r="C4879" t="s">
        <v>5905</v>
      </c>
      <c r="D4879" t="s">
        <v>1485</v>
      </c>
      <c r="E4879">
        <v>1.3263888888888888</v>
      </c>
    </row>
    <row r="4880" spans="1:5" x14ac:dyDescent="0.2">
      <c r="A4880" t="s">
        <v>6131</v>
      </c>
      <c r="B4880" t="s">
        <v>2829</v>
      </c>
      <c r="C4880" t="s">
        <v>5905</v>
      </c>
      <c r="D4880" t="s">
        <v>1485</v>
      </c>
      <c r="E4880">
        <v>1.4430555555555555</v>
      </c>
    </row>
    <row r="4881" spans="1:5" x14ac:dyDescent="0.2">
      <c r="A4881" t="s">
        <v>6132</v>
      </c>
      <c r="B4881" t="s">
        <v>2785</v>
      </c>
      <c r="C4881" t="s">
        <v>5905</v>
      </c>
      <c r="D4881" t="s">
        <v>1485</v>
      </c>
      <c r="E4881">
        <v>1.4638888888888888</v>
      </c>
    </row>
    <row r="4882" spans="1:5" x14ac:dyDescent="0.2">
      <c r="A4882" t="s">
        <v>6133</v>
      </c>
      <c r="B4882" t="s">
        <v>2825</v>
      </c>
      <c r="C4882" t="s">
        <v>5905</v>
      </c>
      <c r="D4882" t="s">
        <v>1485</v>
      </c>
      <c r="E4882">
        <v>1.6381944444444445</v>
      </c>
    </row>
    <row r="4883" spans="1:5" x14ac:dyDescent="0.2">
      <c r="A4883" t="s">
        <v>6134</v>
      </c>
      <c r="B4883" t="s">
        <v>2816</v>
      </c>
      <c r="C4883" t="s">
        <v>5905</v>
      </c>
      <c r="D4883" t="s">
        <v>1485</v>
      </c>
      <c r="E4883">
        <v>1.6812499999999999</v>
      </c>
    </row>
    <row r="4884" spans="1:5" x14ac:dyDescent="0.2">
      <c r="A4884" t="s">
        <v>6135</v>
      </c>
      <c r="B4884" t="s">
        <v>2825</v>
      </c>
      <c r="C4884" t="s">
        <v>5947</v>
      </c>
      <c r="D4884" t="s">
        <v>1485</v>
      </c>
      <c r="E4884">
        <v>41.7</v>
      </c>
    </row>
    <row r="4885" spans="1:5" x14ac:dyDescent="0.2">
      <c r="A4885" t="s">
        <v>6136</v>
      </c>
      <c r="B4885" t="s">
        <v>2820</v>
      </c>
      <c r="C4885" t="s">
        <v>5947</v>
      </c>
      <c r="D4885" t="s">
        <v>1485</v>
      </c>
      <c r="E4885">
        <v>47.2</v>
      </c>
    </row>
    <row r="4886" spans="1:5" x14ac:dyDescent="0.2">
      <c r="A4886" t="s">
        <v>6137</v>
      </c>
      <c r="B4886" t="s">
        <v>2833</v>
      </c>
      <c r="C4886" t="s">
        <v>5947</v>
      </c>
      <c r="D4886" t="s">
        <v>1485</v>
      </c>
      <c r="E4886">
        <v>66.7</v>
      </c>
    </row>
    <row r="4887" spans="1:5" x14ac:dyDescent="0.2">
      <c r="A4887" t="s">
        <v>6138</v>
      </c>
      <c r="B4887" t="s">
        <v>2780</v>
      </c>
      <c r="C4887" t="s">
        <v>5947</v>
      </c>
      <c r="D4887" t="s">
        <v>1485</v>
      </c>
      <c r="E4887">
        <v>66.8</v>
      </c>
    </row>
    <row r="4888" spans="1:5" x14ac:dyDescent="0.2">
      <c r="A4888" t="s">
        <v>6139</v>
      </c>
      <c r="B4888" t="s">
        <v>2811</v>
      </c>
      <c r="C4888" t="s">
        <v>5947</v>
      </c>
      <c r="D4888" t="s">
        <v>1485</v>
      </c>
      <c r="E4888">
        <v>75</v>
      </c>
    </row>
    <row r="4889" spans="1:5" x14ac:dyDescent="0.2">
      <c r="A4889" t="s">
        <v>6140</v>
      </c>
      <c r="B4889" t="s">
        <v>2829</v>
      </c>
      <c r="C4889" t="s">
        <v>5947</v>
      </c>
      <c r="D4889" t="s">
        <v>1485</v>
      </c>
      <c r="E4889">
        <v>75</v>
      </c>
    </row>
    <row r="4890" spans="1:5" x14ac:dyDescent="0.2">
      <c r="A4890" t="s">
        <v>6141</v>
      </c>
      <c r="B4890" t="s">
        <v>2818</v>
      </c>
      <c r="C4890" t="s">
        <v>5947</v>
      </c>
      <c r="D4890" t="s">
        <v>1485</v>
      </c>
      <c r="E4890">
        <v>75.8</v>
      </c>
    </row>
    <row r="4891" spans="1:5" x14ac:dyDescent="0.2">
      <c r="A4891" t="s">
        <v>6142</v>
      </c>
      <c r="B4891" t="s">
        <v>2835</v>
      </c>
      <c r="C4891" t="s">
        <v>5947</v>
      </c>
      <c r="D4891" t="s">
        <v>1485</v>
      </c>
      <c r="E4891">
        <v>76.5</v>
      </c>
    </row>
    <row r="4892" spans="1:5" x14ac:dyDescent="0.2">
      <c r="A4892" t="s">
        <v>6143</v>
      </c>
      <c r="B4892" t="s">
        <v>2794</v>
      </c>
      <c r="C4892" t="s">
        <v>5947</v>
      </c>
      <c r="D4892" t="s">
        <v>1485</v>
      </c>
      <c r="E4892">
        <v>78.076065573770492</v>
      </c>
    </row>
    <row r="4893" spans="1:5" x14ac:dyDescent="0.2">
      <c r="A4893" t="s">
        <v>6144</v>
      </c>
      <c r="B4893" t="s">
        <v>2789</v>
      </c>
      <c r="C4893" t="s">
        <v>5947</v>
      </c>
      <c r="D4893" t="s">
        <v>1485</v>
      </c>
      <c r="E4893">
        <v>80.8</v>
      </c>
    </row>
    <row r="4894" spans="1:5" x14ac:dyDescent="0.2">
      <c r="A4894" t="s">
        <v>6145</v>
      </c>
      <c r="B4894" t="s">
        <v>2814</v>
      </c>
      <c r="C4894" t="s">
        <v>5947</v>
      </c>
      <c r="D4894" t="s">
        <v>1485</v>
      </c>
      <c r="E4894">
        <v>81.8</v>
      </c>
    </row>
    <row r="4895" spans="1:5" x14ac:dyDescent="0.2">
      <c r="A4895" t="s">
        <v>6146</v>
      </c>
      <c r="B4895" t="s">
        <v>2786</v>
      </c>
      <c r="C4895" t="s">
        <v>5947</v>
      </c>
      <c r="D4895" t="s">
        <v>1485</v>
      </c>
      <c r="E4895">
        <v>83.3</v>
      </c>
    </row>
    <row r="4896" spans="1:5" x14ac:dyDescent="0.2">
      <c r="A4896" t="s">
        <v>6147</v>
      </c>
      <c r="B4896" t="s">
        <v>2831</v>
      </c>
      <c r="C4896" t="s">
        <v>5947</v>
      </c>
      <c r="D4896" t="s">
        <v>1485</v>
      </c>
      <c r="E4896">
        <v>84.2</v>
      </c>
    </row>
    <row r="4897" spans="1:5" x14ac:dyDescent="0.2">
      <c r="A4897" t="s">
        <v>6148</v>
      </c>
      <c r="B4897" t="s">
        <v>2816</v>
      </c>
      <c r="C4897" t="s">
        <v>5947</v>
      </c>
      <c r="D4897" t="s">
        <v>1485</v>
      </c>
      <c r="E4897">
        <v>85.7</v>
      </c>
    </row>
    <row r="4898" spans="1:5" x14ac:dyDescent="0.2">
      <c r="A4898" t="s">
        <v>6149</v>
      </c>
      <c r="B4898" t="s">
        <v>2788</v>
      </c>
      <c r="C4898" t="s">
        <v>5947</v>
      </c>
      <c r="D4898" t="s">
        <v>1485</v>
      </c>
      <c r="E4898">
        <v>92.3</v>
      </c>
    </row>
    <row r="4899" spans="1:5" x14ac:dyDescent="0.2">
      <c r="A4899" t="s">
        <v>6150</v>
      </c>
      <c r="B4899" t="s">
        <v>2787</v>
      </c>
      <c r="C4899" t="s">
        <v>5947</v>
      </c>
      <c r="D4899" t="s">
        <v>1485</v>
      </c>
      <c r="E4899">
        <v>94.1</v>
      </c>
    </row>
    <row r="4900" spans="1:5" x14ac:dyDescent="0.2">
      <c r="A4900" t="s">
        <v>6151</v>
      </c>
      <c r="B4900" t="s">
        <v>2838</v>
      </c>
      <c r="C4900" t="s">
        <v>5947</v>
      </c>
      <c r="D4900" t="s">
        <v>1485</v>
      </c>
      <c r="E4900">
        <v>95</v>
      </c>
    </row>
    <row r="4901" spans="1:5" x14ac:dyDescent="0.2">
      <c r="A4901" t="s">
        <v>6152</v>
      </c>
      <c r="B4901" t="s">
        <v>2840</v>
      </c>
      <c r="C4901" t="s">
        <v>5947</v>
      </c>
      <c r="D4901" t="s">
        <v>1485</v>
      </c>
      <c r="E4901">
        <v>95.7</v>
      </c>
    </row>
    <row r="4902" spans="1:5" x14ac:dyDescent="0.2">
      <c r="A4902" t="s">
        <v>6153</v>
      </c>
      <c r="B4902" t="s">
        <v>2785</v>
      </c>
      <c r="C4902" t="s">
        <v>5947</v>
      </c>
      <c r="D4902" t="s">
        <v>1485</v>
      </c>
      <c r="E4902">
        <v>100</v>
      </c>
    </row>
    <row r="4903" spans="1:5" x14ac:dyDescent="0.2">
      <c r="A4903" t="s">
        <v>6154</v>
      </c>
      <c r="B4903" t="s">
        <v>2833</v>
      </c>
      <c r="C4903" t="s">
        <v>5968</v>
      </c>
      <c r="D4903" t="s">
        <v>1485</v>
      </c>
      <c r="E4903">
        <v>10.5</v>
      </c>
    </row>
    <row r="4904" spans="1:5" x14ac:dyDescent="0.2">
      <c r="A4904" t="s">
        <v>6155</v>
      </c>
      <c r="B4904" t="s">
        <v>2811</v>
      </c>
      <c r="C4904" t="s">
        <v>5968</v>
      </c>
      <c r="D4904" t="s">
        <v>1485</v>
      </c>
      <c r="E4904">
        <v>42.9</v>
      </c>
    </row>
    <row r="4905" spans="1:5" x14ac:dyDescent="0.2">
      <c r="A4905" t="s">
        <v>6156</v>
      </c>
      <c r="B4905" t="s">
        <v>2816</v>
      </c>
      <c r="C4905" t="s">
        <v>5968</v>
      </c>
      <c r="D4905" t="s">
        <v>1485</v>
      </c>
      <c r="E4905">
        <v>50</v>
      </c>
    </row>
    <row r="4906" spans="1:5" x14ac:dyDescent="0.2">
      <c r="A4906" t="s">
        <v>6157</v>
      </c>
      <c r="B4906" t="s">
        <v>2831</v>
      </c>
      <c r="C4906" t="s">
        <v>5968</v>
      </c>
      <c r="D4906" t="s">
        <v>1485</v>
      </c>
      <c r="E4906">
        <v>68.599999999999994</v>
      </c>
    </row>
    <row r="4907" spans="1:5" x14ac:dyDescent="0.2">
      <c r="A4907" t="s">
        <v>6158</v>
      </c>
      <c r="B4907" t="s">
        <v>2825</v>
      </c>
      <c r="C4907" t="s">
        <v>5968</v>
      </c>
      <c r="D4907" t="s">
        <v>1485</v>
      </c>
      <c r="E4907">
        <v>70.8</v>
      </c>
    </row>
    <row r="4908" spans="1:5" x14ac:dyDescent="0.2">
      <c r="A4908" t="s">
        <v>6159</v>
      </c>
      <c r="B4908" t="s">
        <v>2814</v>
      </c>
      <c r="C4908" t="s">
        <v>5968</v>
      </c>
      <c r="D4908" t="s">
        <v>1485</v>
      </c>
      <c r="E4908">
        <v>75</v>
      </c>
    </row>
    <row r="4909" spans="1:5" x14ac:dyDescent="0.2">
      <c r="A4909" t="s">
        <v>6160</v>
      </c>
      <c r="B4909" t="s">
        <v>2786</v>
      </c>
      <c r="C4909" t="s">
        <v>5968</v>
      </c>
      <c r="D4909" t="s">
        <v>1485</v>
      </c>
      <c r="E4909">
        <v>81.599999999999994</v>
      </c>
    </row>
    <row r="4910" spans="1:5" x14ac:dyDescent="0.2">
      <c r="A4910" t="s">
        <v>6161</v>
      </c>
      <c r="B4910" t="s">
        <v>2780</v>
      </c>
      <c r="C4910" t="s">
        <v>5968</v>
      </c>
      <c r="D4910" t="s">
        <v>1485</v>
      </c>
      <c r="E4910">
        <v>85</v>
      </c>
    </row>
    <row r="4911" spans="1:5" x14ac:dyDescent="0.2">
      <c r="A4911" t="s">
        <v>6162</v>
      </c>
      <c r="B4911" t="s">
        <v>2794</v>
      </c>
      <c r="C4911" t="s">
        <v>5968</v>
      </c>
      <c r="D4911" t="s">
        <v>1485</v>
      </c>
      <c r="E4911">
        <v>85.271273712737113</v>
      </c>
    </row>
    <row r="4912" spans="1:5" x14ac:dyDescent="0.2">
      <c r="A4912" t="s">
        <v>6163</v>
      </c>
      <c r="B4912" t="s">
        <v>2829</v>
      </c>
      <c r="C4912" t="s">
        <v>5968</v>
      </c>
      <c r="D4912" t="s">
        <v>1485</v>
      </c>
      <c r="E4912">
        <v>87.5</v>
      </c>
    </row>
    <row r="4913" spans="1:5" x14ac:dyDescent="0.2">
      <c r="A4913" t="s">
        <v>6164</v>
      </c>
      <c r="B4913" t="s">
        <v>2788</v>
      </c>
      <c r="C4913" t="s">
        <v>5968</v>
      </c>
      <c r="D4913" t="s">
        <v>1485</v>
      </c>
      <c r="E4913">
        <v>88.9</v>
      </c>
    </row>
    <row r="4914" spans="1:5" x14ac:dyDescent="0.2">
      <c r="A4914" t="s">
        <v>6165</v>
      </c>
      <c r="B4914" t="s">
        <v>2785</v>
      </c>
      <c r="C4914" t="s">
        <v>5968</v>
      </c>
      <c r="D4914" t="s">
        <v>1485</v>
      </c>
      <c r="E4914">
        <v>91.2</v>
      </c>
    </row>
    <row r="4915" spans="1:5" x14ac:dyDescent="0.2">
      <c r="A4915" t="s">
        <v>6166</v>
      </c>
      <c r="B4915" t="s">
        <v>2820</v>
      </c>
      <c r="C4915" t="s">
        <v>5968</v>
      </c>
      <c r="D4915" t="s">
        <v>1485</v>
      </c>
      <c r="E4915">
        <v>92.9</v>
      </c>
    </row>
    <row r="4916" spans="1:5" x14ac:dyDescent="0.2">
      <c r="A4916" t="s">
        <v>6167</v>
      </c>
      <c r="B4916" t="s">
        <v>2838</v>
      </c>
      <c r="C4916" t="s">
        <v>5968</v>
      </c>
      <c r="D4916" t="s">
        <v>1485</v>
      </c>
      <c r="E4916">
        <v>95.1</v>
      </c>
    </row>
    <row r="4917" spans="1:5" x14ac:dyDescent="0.2">
      <c r="A4917" t="s">
        <v>6168</v>
      </c>
      <c r="B4917" t="s">
        <v>2818</v>
      </c>
      <c r="C4917" t="s">
        <v>5968</v>
      </c>
      <c r="D4917" t="s">
        <v>1485</v>
      </c>
      <c r="E4917">
        <v>98.8</v>
      </c>
    </row>
    <row r="4918" spans="1:5" x14ac:dyDescent="0.2">
      <c r="A4918" t="s">
        <v>6169</v>
      </c>
      <c r="B4918" t="s">
        <v>2787</v>
      </c>
      <c r="C4918" t="s">
        <v>5968</v>
      </c>
      <c r="D4918" t="s">
        <v>1485</v>
      </c>
      <c r="E4918">
        <v>100</v>
      </c>
    </row>
    <row r="4919" spans="1:5" x14ac:dyDescent="0.2">
      <c r="A4919" t="s">
        <v>6170</v>
      </c>
      <c r="B4919" t="s">
        <v>2835</v>
      </c>
      <c r="C4919" t="s">
        <v>5968</v>
      </c>
      <c r="D4919" t="s">
        <v>1485</v>
      </c>
      <c r="E4919">
        <v>100</v>
      </c>
    </row>
    <row r="4920" spans="1:5" x14ac:dyDescent="0.2">
      <c r="A4920" t="s">
        <v>6171</v>
      </c>
      <c r="B4920" t="s">
        <v>2789</v>
      </c>
      <c r="C4920" t="s">
        <v>5968</v>
      </c>
      <c r="D4920" t="s">
        <v>1485</v>
      </c>
      <c r="E4920">
        <v>100</v>
      </c>
    </row>
    <row r="4921" spans="1:5" x14ac:dyDescent="0.2">
      <c r="A4921" t="s">
        <v>6172</v>
      </c>
      <c r="B4921" t="s">
        <v>2840</v>
      </c>
      <c r="C4921" t="s">
        <v>5968</v>
      </c>
      <c r="D4921" t="s">
        <v>1485</v>
      </c>
      <c r="E4921">
        <v>100</v>
      </c>
    </row>
    <row r="4922" spans="1:5" x14ac:dyDescent="0.2">
      <c r="A4922" t="s">
        <v>6173</v>
      </c>
      <c r="B4922" t="s">
        <v>2811</v>
      </c>
      <c r="C4922" t="s">
        <v>5989</v>
      </c>
      <c r="D4922" t="s">
        <v>1485</v>
      </c>
      <c r="E4922">
        <v>0</v>
      </c>
    </row>
    <row r="4923" spans="1:5" x14ac:dyDescent="0.2">
      <c r="A4923" t="s">
        <v>6174</v>
      </c>
      <c r="B4923" t="s">
        <v>2814</v>
      </c>
      <c r="C4923" t="s">
        <v>5989</v>
      </c>
      <c r="D4923" t="s">
        <v>1485</v>
      </c>
      <c r="E4923">
        <v>69</v>
      </c>
    </row>
    <row r="4924" spans="1:5" x14ac:dyDescent="0.2">
      <c r="A4924" t="s">
        <v>6175</v>
      </c>
      <c r="B4924" t="s">
        <v>2786</v>
      </c>
      <c r="C4924" t="s">
        <v>5989</v>
      </c>
      <c r="D4924" t="s">
        <v>1485</v>
      </c>
      <c r="E4924">
        <v>83.7</v>
      </c>
    </row>
    <row r="4925" spans="1:5" x14ac:dyDescent="0.2">
      <c r="A4925" t="s">
        <v>6176</v>
      </c>
      <c r="B4925" t="s">
        <v>2780</v>
      </c>
      <c r="C4925" t="s">
        <v>5989</v>
      </c>
      <c r="D4925" t="s">
        <v>1485</v>
      </c>
      <c r="E4925">
        <v>87</v>
      </c>
    </row>
    <row r="4926" spans="1:5" x14ac:dyDescent="0.2">
      <c r="A4926" t="s">
        <v>6177</v>
      </c>
      <c r="B4926" t="s">
        <v>2816</v>
      </c>
      <c r="C4926" t="s">
        <v>5989</v>
      </c>
      <c r="D4926" t="s">
        <v>1485</v>
      </c>
      <c r="E4926">
        <v>89.7</v>
      </c>
    </row>
    <row r="4927" spans="1:5" x14ac:dyDescent="0.2">
      <c r="A4927" t="s">
        <v>6178</v>
      </c>
      <c r="B4927" t="s">
        <v>2788</v>
      </c>
      <c r="C4927" t="s">
        <v>5989</v>
      </c>
      <c r="D4927" t="s">
        <v>1485</v>
      </c>
      <c r="E4927">
        <v>91.5</v>
      </c>
    </row>
    <row r="4928" spans="1:5" x14ac:dyDescent="0.2">
      <c r="A4928" t="s">
        <v>6179</v>
      </c>
      <c r="B4928" t="s">
        <v>2829</v>
      </c>
      <c r="C4928" t="s">
        <v>5989</v>
      </c>
      <c r="D4928" t="s">
        <v>1485</v>
      </c>
      <c r="E4928">
        <v>92.1</v>
      </c>
    </row>
    <row r="4929" spans="1:5" x14ac:dyDescent="0.2">
      <c r="A4929" t="s">
        <v>6180</v>
      </c>
      <c r="B4929" t="s">
        <v>2825</v>
      </c>
      <c r="C4929" t="s">
        <v>5989</v>
      </c>
      <c r="D4929" t="s">
        <v>1485</v>
      </c>
      <c r="E4929">
        <v>92.5</v>
      </c>
    </row>
    <row r="4930" spans="1:5" x14ac:dyDescent="0.2">
      <c r="A4930" t="s">
        <v>6181</v>
      </c>
      <c r="B4930" t="s">
        <v>2838</v>
      </c>
      <c r="C4930" t="s">
        <v>5989</v>
      </c>
      <c r="D4930" t="s">
        <v>1485</v>
      </c>
      <c r="E4930">
        <v>92.6</v>
      </c>
    </row>
    <row r="4931" spans="1:5" x14ac:dyDescent="0.2">
      <c r="A4931" t="s">
        <v>6182</v>
      </c>
      <c r="B4931" t="s">
        <v>2831</v>
      </c>
      <c r="C4931" t="s">
        <v>5989</v>
      </c>
      <c r="D4931" t="s">
        <v>1485</v>
      </c>
      <c r="E4931">
        <v>93.9</v>
      </c>
    </row>
    <row r="4932" spans="1:5" x14ac:dyDescent="0.2">
      <c r="A4932" t="s">
        <v>6183</v>
      </c>
      <c r="B4932" t="s">
        <v>2794</v>
      </c>
      <c r="C4932" t="s">
        <v>5989</v>
      </c>
      <c r="D4932" t="s">
        <v>1485</v>
      </c>
      <c r="E4932">
        <v>93.964498644986421</v>
      </c>
    </row>
    <row r="4933" spans="1:5" x14ac:dyDescent="0.2">
      <c r="A4933" t="s">
        <v>6184</v>
      </c>
      <c r="B4933" t="s">
        <v>2787</v>
      </c>
      <c r="C4933" t="s">
        <v>5989</v>
      </c>
      <c r="D4933" t="s">
        <v>1485</v>
      </c>
      <c r="E4933">
        <v>94.3</v>
      </c>
    </row>
    <row r="4934" spans="1:5" x14ac:dyDescent="0.2">
      <c r="A4934" t="s">
        <v>6185</v>
      </c>
      <c r="B4934" t="s">
        <v>2835</v>
      </c>
      <c r="C4934" t="s">
        <v>5989</v>
      </c>
      <c r="D4934" t="s">
        <v>1485</v>
      </c>
      <c r="E4934">
        <v>95.7</v>
      </c>
    </row>
    <row r="4935" spans="1:5" x14ac:dyDescent="0.2">
      <c r="A4935" t="s">
        <v>6186</v>
      </c>
      <c r="B4935" t="s">
        <v>2840</v>
      </c>
      <c r="C4935" t="s">
        <v>5989</v>
      </c>
      <c r="D4935" t="s">
        <v>1485</v>
      </c>
      <c r="E4935">
        <v>97.3</v>
      </c>
    </row>
    <row r="4936" spans="1:5" x14ac:dyDescent="0.2">
      <c r="A4936" t="s">
        <v>6187</v>
      </c>
      <c r="B4936" t="s">
        <v>2818</v>
      </c>
      <c r="C4936" t="s">
        <v>5989</v>
      </c>
      <c r="D4936" t="s">
        <v>1485</v>
      </c>
      <c r="E4936">
        <v>97.4</v>
      </c>
    </row>
    <row r="4937" spans="1:5" x14ac:dyDescent="0.2">
      <c r="A4937" t="s">
        <v>6188</v>
      </c>
      <c r="B4937" t="s">
        <v>2785</v>
      </c>
      <c r="C4937" t="s">
        <v>5989</v>
      </c>
      <c r="D4937" t="s">
        <v>1485</v>
      </c>
      <c r="E4937">
        <v>97.8</v>
      </c>
    </row>
    <row r="4938" spans="1:5" x14ac:dyDescent="0.2">
      <c r="A4938" t="s">
        <v>6189</v>
      </c>
      <c r="B4938" t="s">
        <v>2820</v>
      </c>
      <c r="C4938" t="s">
        <v>5989</v>
      </c>
      <c r="D4938" t="s">
        <v>1485</v>
      </c>
      <c r="E4938">
        <v>98.5</v>
      </c>
    </row>
    <row r="4939" spans="1:5" x14ac:dyDescent="0.2">
      <c r="A4939" t="s">
        <v>6190</v>
      </c>
      <c r="B4939" t="s">
        <v>2789</v>
      </c>
      <c r="C4939" t="s">
        <v>5989</v>
      </c>
      <c r="D4939" t="s">
        <v>1485</v>
      </c>
      <c r="E4939">
        <v>98.6</v>
      </c>
    </row>
    <row r="4940" spans="1:5" x14ac:dyDescent="0.2">
      <c r="A4940" t="s">
        <v>6191</v>
      </c>
      <c r="B4940" t="s">
        <v>2833</v>
      </c>
      <c r="C4940" t="s">
        <v>5989</v>
      </c>
      <c r="D4940" t="s">
        <v>1485</v>
      </c>
      <c r="E4940">
        <v>100</v>
      </c>
    </row>
    <row r="4941" spans="1:5" x14ac:dyDescent="0.2">
      <c r="A4941" t="s">
        <v>6192</v>
      </c>
      <c r="B4941" t="s">
        <v>2838</v>
      </c>
      <c r="C4941" t="s">
        <v>2807</v>
      </c>
      <c r="D4941" t="s">
        <v>1485</v>
      </c>
      <c r="E4941">
        <v>64.900000000000006</v>
      </c>
    </row>
    <row r="4942" spans="1:5" x14ac:dyDescent="0.2">
      <c r="A4942" t="s">
        <v>6193</v>
      </c>
      <c r="B4942" t="s">
        <v>2833</v>
      </c>
      <c r="C4942" t="s">
        <v>2807</v>
      </c>
      <c r="D4942" t="s">
        <v>1485</v>
      </c>
      <c r="E4942">
        <v>72</v>
      </c>
    </row>
    <row r="4943" spans="1:5" x14ac:dyDescent="0.2">
      <c r="A4943" t="s">
        <v>6194</v>
      </c>
      <c r="B4943" t="s">
        <v>2829</v>
      </c>
      <c r="C4943" t="s">
        <v>2807</v>
      </c>
      <c r="D4943" t="s">
        <v>1485</v>
      </c>
      <c r="E4943">
        <v>78.7</v>
      </c>
    </row>
    <row r="4944" spans="1:5" x14ac:dyDescent="0.2">
      <c r="A4944" t="s">
        <v>6195</v>
      </c>
      <c r="B4944" t="s">
        <v>2840</v>
      </c>
      <c r="C4944" t="s">
        <v>2807</v>
      </c>
      <c r="D4944" t="s">
        <v>1485</v>
      </c>
      <c r="E4944">
        <v>79</v>
      </c>
    </row>
    <row r="4945" spans="1:5" x14ac:dyDescent="0.2">
      <c r="A4945" t="s">
        <v>6196</v>
      </c>
      <c r="B4945" t="s">
        <v>2780</v>
      </c>
      <c r="C4945" t="s">
        <v>2807</v>
      </c>
      <c r="D4945" t="s">
        <v>1485</v>
      </c>
      <c r="E4945">
        <v>79.333333333333329</v>
      </c>
    </row>
    <row r="4946" spans="1:5" x14ac:dyDescent="0.2">
      <c r="A4946" t="s">
        <v>6197</v>
      </c>
      <c r="B4946" t="s">
        <v>2835</v>
      </c>
      <c r="C4946" t="s">
        <v>2807</v>
      </c>
      <c r="D4946" t="s">
        <v>1485</v>
      </c>
      <c r="E4946">
        <v>89.2</v>
      </c>
    </row>
    <row r="4947" spans="1:5" x14ac:dyDescent="0.2">
      <c r="A4947" t="s">
        <v>6198</v>
      </c>
      <c r="B4947" t="s">
        <v>2831</v>
      </c>
      <c r="C4947" t="s">
        <v>2807</v>
      </c>
      <c r="D4947" t="s">
        <v>1485</v>
      </c>
      <c r="E4947">
        <v>90</v>
      </c>
    </row>
    <row r="4948" spans="1:5" x14ac:dyDescent="0.2">
      <c r="A4948" t="s">
        <v>6199</v>
      </c>
      <c r="B4948" t="s">
        <v>2787</v>
      </c>
      <c r="C4948" t="s">
        <v>2807</v>
      </c>
      <c r="D4948" t="s">
        <v>1485</v>
      </c>
      <c r="E4948">
        <v>91.4</v>
      </c>
    </row>
    <row r="4949" spans="1:5" x14ac:dyDescent="0.2">
      <c r="A4949" t="s">
        <v>6200</v>
      </c>
      <c r="B4949" t="s">
        <v>2814</v>
      </c>
      <c r="C4949" t="s">
        <v>2807</v>
      </c>
      <c r="D4949" t="s">
        <v>1485</v>
      </c>
      <c r="E4949">
        <v>91.7</v>
      </c>
    </row>
    <row r="4950" spans="1:5" x14ac:dyDescent="0.2">
      <c r="A4950" t="s">
        <v>6201</v>
      </c>
      <c r="B4950" t="s">
        <v>2794</v>
      </c>
      <c r="C4950" t="s">
        <v>2807</v>
      </c>
      <c r="D4950" t="s">
        <v>1485</v>
      </c>
      <c r="E4950">
        <v>93.333333333333329</v>
      </c>
    </row>
    <row r="4951" spans="1:5" x14ac:dyDescent="0.2">
      <c r="A4951" t="s">
        <v>6202</v>
      </c>
      <c r="B4951" t="s">
        <v>2785</v>
      </c>
      <c r="C4951" t="s">
        <v>2807</v>
      </c>
      <c r="D4951" t="s">
        <v>1485</v>
      </c>
      <c r="E4951">
        <v>96.7</v>
      </c>
    </row>
    <row r="4952" spans="1:5" x14ac:dyDescent="0.2">
      <c r="A4952" t="s">
        <v>3058</v>
      </c>
      <c r="B4952" t="s">
        <v>2811</v>
      </c>
      <c r="C4952" t="s">
        <v>2807</v>
      </c>
      <c r="D4952" t="s">
        <v>1485</v>
      </c>
      <c r="E4952">
        <v>96.7</v>
      </c>
    </row>
    <row r="4953" spans="1:5" x14ac:dyDescent="0.2">
      <c r="A4953" t="s">
        <v>3059</v>
      </c>
      <c r="B4953" t="s">
        <v>2788</v>
      </c>
      <c r="C4953" t="s">
        <v>2807</v>
      </c>
      <c r="D4953" t="s">
        <v>1485</v>
      </c>
      <c r="E4953">
        <v>96.7</v>
      </c>
    </row>
    <row r="4954" spans="1:5" x14ac:dyDescent="0.2">
      <c r="A4954" t="s">
        <v>3060</v>
      </c>
      <c r="B4954" t="s">
        <v>2818</v>
      </c>
      <c r="C4954" t="s">
        <v>2807</v>
      </c>
      <c r="D4954" t="s">
        <v>1485</v>
      </c>
      <c r="E4954">
        <v>96.7</v>
      </c>
    </row>
    <row r="4955" spans="1:5" x14ac:dyDescent="0.2">
      <c r="A4955" t="s">
        <v>3061</v>
      </c>
      <c r="B4955" t="s">
        <v>2786</v>
      </c>
      <c r="C4955" t="s">
        <v>2807</v>
      </c>
      <c r="D4955" t="s">
        <v>1485</v>
      </c>
      <c r="E4955">
        <v>96.7</v>
      </c>
    </row>
    <row r="4956" spans="1:5" x14ac:dyDescent="0.2">
      <c r="A4956" t="s">
        <v>3062</v>
      </c>
      <c r="B4956" t="s">
        <v>2789</v>
      </c>
      <c r="C4956" t="s">
        <v>2807</v>
      </c>
      <c r="D4956" t="s">
        <v>1485</v>
      </c>
      <c r="E4956">
        <v>96.7</v>
      </c>
    </row>
    <row r="4957" spans="1:5" x14ac:dyDescent="0.2">
      <c r="A4957" t="s">
        <v>3063</v>
      </c>
      <c r="B4957" t="s">
        <v>2816</v>
      </c>
      <c r="C4957" t="s">
        <v>2807</v>
      </c>
      <c r="D4957" t="s">
        <v>1485</v>
      </c>
      <c r="E4957">
        <v>100</v>
      </c>
    </row>
    <row r="4958" spans="1:5" x14ac:dyDescent="0.2">
      <c r="A4958" t="s">
        <v>3064</v>
      </c>
      <c r="B4958" t="s">
        <v>2820</v>
      </c>
      <c r="C4958" t="s">
        <v>2807</v>
      </c>
      <c r="D4958" t="s">
        <v>1485</v>
      </c>
      <c r="E4958">
        <v>100</v>
      </c>
    </row>
    <row r="4959" spans="1:5" x14ac:dyDescent="0.2">
      <c r="A4959" t="s">
        <v>3065</v>
      </c>
      <c r="B4959" t="s">
        <v>2825</v>
      </c>
      <c r="C4959" t="s">
        <v>2807</v>
      </c>
      <c r="D4959" t="s">
        <v>1485</v>
      </c>
      <c r="E4959">
        <v>100</v>
      </c>
    </row>
    <row r="4960" spans="1:5" x14ac:dyDescent="0.2">
      <c r="A4960" t="s">
        <v>3066</v>
      </c>
      <c r="B4960" t="s">
        <v>2816</v>
      </c>
      <c r="C4960" t="s">
        <v>6010</v>
      </c>
      <c r="D4960" t="s">
        <v>1485</v>
      </c>
      <c r="E4960">
        <v>67.2</v>
      </c>
    </row>
    <row r="4961" spans="1:5" x14ac:dyDescent="0.2">
      <c r="A4961" t="s">
        <v>3067</v>
      </c>
      <c r="B4961" t="s">
        <v>2838</v>
      </c>
      <c r="C4961" t="s">
        <v>6010</v>
      </c>
      <c r="D4961" t="s">
        <v>1485</v>
      </c>
      <c r="E4961">
        <v>70.8</v>
      </c>
    </row>
    <row r="4962" spans="1:5" x14ac:dyDescent="0.2">
      <c r="A4962" t="s">
        <v>3068</v>
      </c>
      <c r="B4962" t="s">
        <v>2811</v>
      </c>
      <c r="C4962" t="s">
        <v>6010</v>
      </c>
      <c r="D4962" t="s">
        <v>1485</v>
      </c>
      <c r="E4962">
        <v>71.900000000000006</v>
      </c>
    </row>
    <row r="4963" spans="1:5" x14ac:dyDescent="0.2">
      <c r="A4963" t="s">
        <v>3069</v>
      </c>
      <c r="B4963" t="s">
        <v>2840</v>
      </c>
      <c r="C4963" t="s">
        <v>6010</v>
      </c>
      <c r="D4963" t="s">
        <v>1485</v>
      </c>
      <c r="E4963">
        <v>72.099999999999994</v>
      </c>
    </row>
    <row r="4964" spans="1:5" x14ac:dyDescent="0.2">
      <c r="A4964" t="s">
        <v>3070</v>
      </c>
      <c r="B4964" t="s">
        <v>2780</v>
      </c>
      <c r="C4964" t="s">
        <v>6010</v>
      </c>
      <c r="D4964" t="s">
        <v>1485</v>
      </c>
      <c r="E4964">
        <v>72.174999999999997</v>
      </c>
    </row>
    <row r="4965" spans="1:5" x14ac:dyDescent="0.2">
      <c r="A4965" t="s">
        <v>3071</v>
      </c>
      <c r="B4965" t="s">
        <v>2825</v>
      </c>
      <c r="C4965" t="s">
        <v>6010</v>
      </c>
      <c r="D4965" t="s">
        <v>1485</v>
      </c>
      <c r="E4965">
        <v>76.400000000000006</v>
      </c>
    </row>
    <row r="4966" spans="1:5" x14ac:dyDescent="0.2">
      <c r="A4966" t="s">
        <v>3072</v>
      </c>
      <c r="B4966" t="s">
        <v>2794</v>
      </c>
      <c r="C4966" t="s">
        <v>6010</v>
      </c>
      <c r="D4966" t="s">
        <v>1485</v>
      </c>
      <c r="E4966">
        <v>77.555521680216799</v>
      </c>
    </row>
    <row r="4967" spans="1:5" x14ac:dyDescent="0.2">
      <c r="A4967" t="s">
        <v>3073</v>
      </c>
      <c r="B4967" t="s">
        <v>2818</v>
      </c>
      <c r="C4967" t="s">
        <v>6010</v>
      </c>
      <c r="D4967" t="s">
        <v>1485</v>
      </c>
      <c r="E4967">
        <v>77.8</v>
      </c>
    </row>
    <row r="4968" spans="1:5" x14ac:dyDescent="0.2">
      <c r="A4968" t="s">
        <v>3074</v>
      </c>
      <c r="B4968" t="s">
        <v>2789</v>
      </c>
      <c r="C4968" t="s">
        <v>6010</v>
      </c>
      <c r="D4968" t="s">
        <v>1485</v>
      </c>
      <c r="E4968">
        <v>78.2</v>
      </c>
    </row>
    <row r="4969" spans="1:5" x14ac:dyDescent="0.2">
      <c r="A4969" t="s">
        <v>3075</v>
      </c>
      <c r="B4969" t="s">
        <v>2786</v>
      </c>
      <c r="C4969" t="s">
        <v>6010</v>
      </c>
      <c r="D4969" t="s">
        <v>1485</v>
      </c>
      <c r="E4969">
        <v>79.3</v>
      </c>
    </row>
    <row r="4970" spans="1:5" x14ac:dyDescent="0.2">
      <c r="A4970" t="s">
        <v>3076</v>
      </c>
      <c r="B4970" t="s">
        <v>2814</v>
      </c>
      <c r="C4970" t="s">
        <v>6010</v>
      </c>
      <c r="D4970" t="s">
        <v>1485</v>
      </c>
      <c r="E4970">
        <v>83.4</v>
      </c>
    </row>
    <row r="4971" spans="1:5" x14ac:dyDescent="0.2">
      <c r="A4971" t="s">
        <v>3077</v>
      </c>
      <c r="B4971" t="s">
        <v>2788</v>
      </c>
      <c r="C4971" t="s">
        <v>6010</v>
      </c>
      <c r="D4971" t="s">
        <v>1485</v>
      </c>
      <c r="E4971">
        <v>85</v>
      </c>
    </row>
    <row r="4972" spans="1:5" x14ac:dyDescent="0.2">
      <c r="A4972" t="s">
        <v>3078</v>
      </c>
      <c r="B4972" t="s">
        <v>2831</v>
      </c>
      <c r="C4972" t="s">
        <v>6010</v>
      </c>
      <c r="D4972" t="s">
        <v>1485</v>
      </c>
      <c r="E4972">
        <v>90.3</v>
      </c>
    </row>
    <row r="4973" spans="1:5" x14ac:dyDescent="0.2">
      <c r="A4973" t="s">
        <v>3079</v>
      </c>
      <c r="B4973" t="s">
        <v>2787</v>
      </c>
      <c r="C4973" t="s">
        <v>6010</v>
      </c>
      <c r="D4973" t="s">
        <v>1485</v>
      </c>
      <c r="E4973">
        <v>92</v>
      </c>
    </row>
    <row r="4974" spans="1:5" x14ac:dyDescent="0.2">
      <c r="A4974" t="s">
        <v>3080</v>
      </c>
      <c r="B4974" t="s">
        <v>2833</v>
      </c>
      <c r="C4974" t="s">
        <v>6010</v>
      </c>
      <c r="D4974" t="s">
        <v>1485</v>
      </c>
      <c r="E4974">
        <v>92</v>
      </c>
    </row>
    <row r="4975" spans="1:5" x14ac:dyDescent="0.2">
      <c r="A4975" t="s">
        <v>3081</v>
      </c>
      <c r="B4975" t="s">
        <v>2835</v>
      </c>
      <c r="C4975" t="s">
        <v>6010</v>
      </c>
      <c r="D4975" t="s">
        <v>1485</v>
      </c>
      <c r="E4975">
        <v>97.2</v>
      </c>
    </row>
    <row r="4976" spans="1:5" x14ac:dyDescent="0.2">
      <c r="A4976" t="s">
        <v>3082</v>
      </c>
      <c r="B4976" t="s">
        <v>2829</v>
      </c>
      <c r="C4976" t="s">
        <v>6010</v>
      </c>
      <c r="D4976" t="s">
        <v>1485</v>
      </c>
      <c r="E4976">
        <v>98.4</v>
      </c>
    </row>
    <row r="4977" spans="1:5" x14ac:dyDescent="0.2">
      <c r="A4977" t="s">
        <v>3083</v>
      </c>
      <c r="B4977" t="s">
        <v>2820</v>
      </c>
      <c r="C4977" t="s">
        <v>6010</v>
      </c>
      <c r="D4977" t="s">
        <v>1485</v>
      </c>
      <c r="E4977">
        <v>98.6</v>
      </c>
    </row>
    <row r="4978" spans="1:5" x14ac:dyDescent="0.2">
      <c r="A4978" t="s">
        <v>3084</v>
      </c>
      <c r="B4978" t="s">
        <v>2785</v>
      </c>
      <c r="C4978" t="s">
        <v>6010</v>
      </c>
      <c r="D4978" t="s">
        <v>1485</v>
      </c>
      <c r="E4978">
        <v>99</v>
      </c>
    </row>
    <row r="4979" spans="1:5" x14ac:dyDescent="0.2">
      <c r="A4979" t="s">
        <v>3085</v>
      </c>
      <c r="B4979" t="s">
        <v>2831</v>
      </c>
      <c r="C4979" t="s">
        <v>1601</v>
      </c>
      <c r="D4979" t="s">
        <v>1485</v>
      </c>
      <c r="E4979">
        <v>51.4</v>
      </c>
    </row>
    <row r="4980" spans="1:5" x14ac:dyDescent="0.2">
      <c r="A4980" t="s">
        <v>3086</v>
      </c>
      <c r="B4980" t="s">
        <v>2833</v>
      </c>
      <c r="C4980" t="s">
        <v>1601</v>
      </c>
      <c r="D4980" t="s">
        <v>1485</v>
      </c>
      <c r="E4980">
        <v>59.2</v>
      </c>
    </row>
    <row r="4981" spans="1:5" x14ac:dyDescent="0.2">
      <c r="A4981" t="s">
        <v>3087</v>
      </c>
      <c r="B4981" t="s">
        <v>2785</v>
      </c>
      <c r="C4981" t="s">
        <v>1601</v>
      </c>
      <c r="D4981" t="s">
        <v>1485</v>
      </c>
      <c r="E4981">
        <v>63.9</v>
      </c>
    </row>
    <row r="4982" spans="1:5" x14ac:dyDescent="0.2">
      <c r="A4982" t="s">
        <v>3088</v>
      </c>
      <c r="B4982" t="s">
        <v>2814</v>
      </c>
      <c r="C4982" t="s">
        <v>1601</v>
      </c>
      <c r="D4982" t="s">
        <v>1485</v>
      </c>
      <c r="E4982">
        <v>66.7</v>
      </c>
    </row>
    <row r="4983" spans="1:5" x14ac:dyDescent="0.2">
      <c r="A4983" t="s">
        <v>3089</v>
      </c>
      <c r="B4983" t="s">
        <v>2789</v>
      </c>
      <c r="C4983" t="s">
        <v>1601</v>
      </c>
      <c r="D4983" t="s">
        <v>1485</v>
      </c>
      <c r="E4983">
        <v>67.2</v>
      </c>
    </row>
    <row r="4984" spans="1:5" x14ac:dyDescent="0.2">
      <c r="A4984" t="s">
        <v>3090</v>
      </c>
      <c r="B4984" t="s">
        <v>2835</v>
      </c>
      <c r="C4984" t="s">
        <v>1601</v>
      </c>
      <c r="D4984" t="s">
        <v>1485</v>
      </c>
      <c r="E4984">
        <v>70.2</v>
      </c>
    </row>
    <row r="4985" spans="1:5" x14ac:dyDescent="0.2">
      <c r="A4985" t="s">
        <v>3091</v>
      </c>
      <c r="B4985" t="s">
        <v>2780</v>
      </c>
      <c r="C4985" t="s">
        <v>1601</v>
      </c>
      <c r="D4985" t="s">
        <v>1485</v>
      </c>
      <c r="E4985">
        <v>71.366666666666674</v>
      </c>
    </row>
    <row r="4986" spans="1:5" x14ac:dyDescent="0.2">
      <c r="A4986" t="s">
        <v>3092</v>
      </c>
      <c r="B4986" t="s">
        <v>2816</v>
      </c>
      <c r="C4986" t="s">
        <v>1601</v>
      </c>
      <c r="D4986" t="s">
        <v>1485</v>
      </c>
      <c r="E4986">
        <v>71.7</v>
      </c>
    </row>
    <row r="4987" spans="1:5" x14ac:dyDescent="0.2">
      <c r="A4987" t="s">
        <v>3093</v>
      </c>
      <c r="B4987" t="s">
        <v>2788</v>
      </c>
      <c r="C4987" t="s">
        <v>1601</v>
      </c>
      <c r="D4987" t="s">
        <v>1485</v>
      </c>
      <c r="E4987">
        <v>72.8</v>
      </c>
    </row>
    <row r="4988" spans="1:5" x14ac:dyDescent="0.2">
      <c r="A4988" t="s">
        <v>3094</v>
      </c>
      <c r="B4988" t="s">
        <v>2786</v>
      </c>
      <c r="C4988" t="s">
        <v>1601</v>
      </c>
      <c r="D4988" t="s">
        <v>1485</v>
      </c>
      <c r="E4988">
        <v>73.400000000000006</v>
      </c>
    </row>
    <row r="4989" spans="1:5" x14ac:dyDescent="0.2">
      <c r="A4989" t="s">
        <v>3095</v>
      </c>
      <c r="B4989" t="s">
        <v>2829</v>
      </c>
      <c r="C4989" t="s">
        <v>1601</v>
      </c>
      <c r="D4989" t="s">
        <v>1485</v>
      </c>
      <c r="E4989">
        <v>73.400000000000006</v>
      </c>
    </row>
    <row r="4990" spans="1:5" x14ac:dyDescent="0.2">
      <c r="A4990" t="s">
        <v>3096</v>
      </c>
      <c r="B4990" t="s">
        <v>2794</v>
      </c>
      <c r="C4990" t="s">
        <v>1601</v>
      </c>
      <c r="D4990" t="s">
        <v>1485</v>
      </c>
      <c r="E4990">
        <v>73.528266280952792</v>
      </c>
    </row>
    <row r="4991" spans="1:5" x14ac:dyDescent="0.2">
      <c r="A4991" t="s">
        <v>3097</v>
      </c>
      <c r="B4991" t="s">
        <v>2838</v>
      </c>
      <c r="C4991" t="s">
        <v>1601</v>
      </c>
      <c r="D4991" t="s">
        <v>1485</v>
      </c>
      <c r="E4991">
        <v>75.400000000000006</v>
      </c>
    </row>
    <row r="4992" spans="1:5" x14ac:dyDescent="0.2">
      <c r="A4992" t="s">
        <v>3098</v>
      </c>
      <c r="B4992" t="s">
        <v>2818</v>
      </c>
      <c r="C4992" t="s">
        <v>1601</v>
      </c>
      <c r="D4992" t="s">
        <v>1485</v>
      </c>
      <c r="E4992">
        <v>76</v>
      </c>
    </row>
    <row r="4993" spans="1:5" x14ac:dyDescent="0.2">
      <c r="A4993" t="s">
        <v>3099</v>
      </c>
      <c r="B4993" t="s">
        <v>2811</v>
      </c>
      <c r="C4993" t="s">
        <v>1601</v>
      </c>
      <c r="D4993" t="s">
        <v>1485</v>
      </c>
      <c r="E4993">
        <v>76.400000000000006</v>
      </c>
    </row>
    <row r="4994" spans="1:5" x14ac:dyDescent="0.2">
      <c r="A4994" t="s">
        <v>3100</v>
      </c>
      <c r="B4994" t="s">
        <v>2787</v>
      </c>
      <c r="C4994" t="s">
        <v>1601</v>
      </c>
      <c r="D4994" t="s">
        <v>1485</v>
      </c>
      <c r="E4994">
        <v>78.099999999999994</v>
      </c>
    </row>
    <row r="4995" spans="1:5" x14ac:dyDescent="0.2">
      <c r="A4995" t="s">
        <v>3101</v>
      </c>
      <c r="B4995" t="s">
        <v>2820</v>
      </c>
      <c r="C4995" t="s">
        <v>1601</v>
      </c>
      <c r="D4995" t="s">
        <v>1485</v>
      </c>
      <c r="E4995">
        <v>79.099999999999994</v>
      </c>
    </row>
    <row r="4996" spans="1:5" x14ac:dyDescent="0.2">
      <c r="A4996" t="s">
        <v>3102</v>
      </c>
      <c r="B4996" t="s">
        <v>2840</v>
      </c>
      <c r="C4996" t="s">
        <v>1601</v>
      </c>
      <c r="D4996" t="s">
        <v>1485</v>
      </c>
      <c r="E4996">
        <v>83.9</v>
      </c>
    </row>
    <row r="4997" spans="1:5" x14ac:dyDescent="0.2">
      <c r="A4997" t="s">
        <v>3103</v>
      </c>
      <c r="B4997" t="s">
        <v>2825</v>
      </c>
      <c r="C4997" t="s">
        <v>1601</v>
      </c>
      <c r="D4997" t="s">
        <v>1485</v>
      </c>
      <c r="E4997">
        <v>85.3</v>
      </c>
    </row>
    <row r="4998" spans="1:5" x14ac:dyDescent="0.2">
      <c r="A4998" t="s">
        <v>3104</v>
      </c>
      <c r="B4998" t="s">
        <v>2831</v>
      </c>
      <c r="C4998" t="s">
        <v>1685</v>
      </c>
      <c r="D4998" t="s">
        <v>1485</v>
      </c>
      <c r="E4998">
        <v>42</v>
      </c>
    </row>
    <row r="4999" spans="1:5" x14ac:dyDescent="0.2">
      <c r="A4999" t="s">
        <v>3105</v>
      </c>
      <c r="B4999" t="s">
        <v>2833</v>
      </c>
      <c r="C4999" t="s">
        <v>1685</v>
      </c>
      <c r="D4999" t="s">
        <v>1485</v>
      </c>
      <c r="E4999">
        <v>43.6</v>
      </c>
    </row>
    <row r="5000" spans="1:5" x14ac:dyDescent="0.2">
      <c r="A5000" t="s">
        <v>3106</v>
      </c>
      <c r="B5000" t="s">
        <v>2825</v>
      </c>
      <c r="C5000" t="s">
        <v>1685</v>
      </c>
      <c r="D5000" t="s">
        <v>1485</v>
      </c>
      <c r="E5000">
        <v>51.2</v>
      </c>
    </row>
    <row r="5001" spans="1:5" x14ac:dyDescent="0.2">
      <c r="A5001" t="s">
        <v>3107</v>
      </c>
      <c r="B5001" t="s">
        <v>2814</v>
      </c>
      <c r="C5001" t="s">
        <v>1685</v>
      </c>
      <c r="D5001" t="s">
        <v>1485</v>
      </c>
      <c r="E5001">
        <v>54.5</v>
      </c>
    </row>
    <row r="5002" spans="1:5" x14ac:dyDescent="0.2">
      <c r="A5002" t="s">
        <v>3108</v>
      </c>
      <c r="B5002" t="s">
        <v>2786</v>
      </c>
      <c r="C5002" t="s">
        <v>1685</v>
      </c>
      <c r="D5002" t="s">
        <v>1485</v>
      </c>
      <c r="E5002">
        <v>58.5</v>
      </c>
    </row>
    <row r="5003" spans="1:5" x14ac:dyDescent="0.2">
      <c r="A5003" t="s">
        <v>3109</v>
      </c>
      <c r="B5003" t="s">
        <v>2835</v>
      </c>
      <c r="C5003" t="s">
        <v>1685</v>
      </c>
      <c r="D5003" t="s">
        <v>1485</v>
      </c>
      <c r="E5003">
        <v>60.9</v>
      </c>
    </row>
    <row r="5004" spans="1:5" x14ac:dyDescent="0.2">
      <c r="A5004" t="s">
        <v>3110</v>
      </c>
      <c r="B5004" t="s">
        <v>2829</v>
      </c>
      <c r="C5004" t="s">
        <v>1685</v>
      </c>
      <c r="D5004" t="s">
        <v>1485</v>
      </c>
      <c r="E5004">
        <v>63</v>
      </c>
    </row>
    <row r="5005" spans="1:5" x14ac:dyDescent="0.2">
      <c r="A5005" t="s">
        <v>3111</v>
      </c>
      <c r="B5005" t="s">
        <v>2794</v>
      </c>
      <c r="C5005" t="s">
        <v>1685</v>
      </c>
      <c r="D5005" t="s">
        <v>1485</v>
      </c>
      <c r="E5005">
        <v>63.235683453237399</v>
      </c>
    </row>
    <row r="5006" spans="1:5" x14ac:dyDescent="0.2">
      <c r="A5006" t="s">
        <v>3112</v>
      </c>
      <c r="B5006" t="s">
        <v>2780</v>
      </c>
      <c r="C5006" t="s">
        <v>1685</v>
      </c>
      <c r="D5006" t="s">
        <v>1485</v>
      </c>
      <c r="E5006">
        <v>64.66</v>
      </c>
    </row>
    <row r="5007" spans="1:5" x14ac:dyDescent="0.2">
      <c r="A5007" t="s">
        <v>3113</v>
      </c>
      <c r="B5007" t="s">
        <v>2789</v>
      </c>
      <c r="C5007" t="s">
        <v>1685</v>
      </c>
      <c r="D5007" t="s">
        <v>1485</v>
      </c>
      <c r="E5007">
        <v>64.8</v>
      </c>
    </row>
    <row r="5008" spans="1:5" x14ac:dyDescent="0.2">
      <c r="A5008" t="s">
        <v>3114</v>
      </c>
      <c r="B5008" t="s">
        <v>2787</v>
      </c>
      <c r="C5008" t="s">
        <v>1685</v>
      </c>
      <c r="D5008" t="s">
        <v>1485</v>
      </c>
      <c r="E5008">
        <v>65.8</v>
      </c>
    </row>
    <row r="5009" spans="1:5" x14ac:dyDescent="0.2">
      <c r="A5009" t="s">
        <v>3115</v>
      </c>
      <c r="B5009" t="s">
        <v>2818</v>
      </c>
      <c r="C5009" t="s">
        <v>1685</v>
      </c>
      <c r="D5009" t="s">
        <v>1485</v>
      </c>
      <c r="E5009">
        <v>66.599999999999994</v>
      </c>
    </row>
    <row r="5010" spans="1:5" x14ac:dyDescent="0.2">
      <c r="A5010" t="s">
        <v>3116</v>
      </c>
      <c r="B5010" t="s">
        <v>2816</v>
      </c>
      <c r="C5010" t="s">
        <v>1685</v>
      </c>
      <c r="D5010" t="s">
        <v>1485</v>
      </c>
      <c r="E5010">
        <v>68.2</v>
      </c>
    </row>
    <row r="5011" spans="1:5" x14ac:dyDescent="0.2">
      <c r="A5011" t="s">
        <v>3117</v>
      </c>
      <c r="B5011" t="s">
        <v>2788</v>
      </c>
      <c r="C5011" t="s">
        <v>1685</v>
      </c>
      <c r="D5011" t="s">
        <v>1485</v>
      </c>
      <c r="E5011">
        <v>71.099999999999994</v>
      </c>
    </row>
    <row r="5012" spans="1:5" x14ac:dyDescent="0.2">
      <c r="A5012" t="s">
        <v>3118</v>
      </c>
      <c r="B5012" t="s">
        <v>2820</v>
      </c>
      <c r="C5012" t="s">
        <v>1685</v>
      </c>
      <c r="D5012" t="s">
        <v>1485</v>
      </c>
      <c r="E5012">
        <v>71.099999999999994</v>
      </c>
    </row>
    <row r="5013" spans="1:5" x14ac:dyDescent="0.2">
      <c r="A5013" t="s">
        <v>3119</v>
      </c>
      <c r="B5013" t="s">
        <v>2811</v>
      </c>
      <c r="C5013" t="s">
        <v>1685</v>
      </c>
      <c r="D5013" t="s">
        <v>1485</v>
      </c>
      <c r="E5013">
        <v>72.7</v>
      </c>
    </row>
    <row r="5014" spans="1:5" x14ac:dyDescent="0.2">
      <c r="A5014" t="s">
        <v>3120</v>
      </c>
      <c r="B5014" t="s">
        <v>2840</v>
      </c>
      <c r="C5014" t="s">
        <v>1685</v>
      </c>
      <c r="D5014" t="s">
        <v>1485</v>
      </c>
      <c r="E5014">
        <v>75.8</v>
      </c>
    </row>
    <row r="5015" spans="1:5" x14ac:dyDescent="0.2">
      <c r="A5015" t="s">
        <v>3121</v>
      </c>
      <c r="B5015" t="s">
        <v>2785</v>
      </c>
      <c r="C5015" t="s">
        <v>1685</v>
      </c>
      <c r="D5015" t="s">
        <v>1485</v>
      </c>
      <c r="E5015">
        <v>75.900000000000006</v>
      </c>
    </row>
    <row r="5016" spans="1:5" x14ac:dyDescent="0.2">
      <c r="A5016" t="s">
        <v>3122</v>
      </c>
      <c r="B5016" t="s">
        <v>2838</v>
      </c>
      <c r="C5016" t="s">
        <v>1685</v>
      </c>
      <c r="D5016" t="s">
        <v>1485</v>
      </c>
      <c r="E5016">
        <v>80.5</v>
      </c>
    </row>
    <row r="5017" spans="1:5" x14ac:dyDescent="0.2">
      <c r="A5017" t="s">
        <v>3123</v>
      </c>
      <c r="B5017" t="s">
        <v>2833</v>
      </c>
      <c r="C5017" t="s">
        <v>1811</v>
      </c>
      <c r="D5017" t="s">
        <v>1485</v>
      </c>
      <c r="E5017">
        <v>66.599999999999994</v>
      </c>
    </row>
    <row r="5018" spans="1:5" x14ac:dyDescent="0.2">
      <c r="A5018" t="s">
        <v>3124</v>
      </c>
      <c r="B5018" t="s">
        <v>2811</v>
      </c>
      <c r="C5018" t="s">
        <v>1811</v>
      </c>
      <c r="D5018" t="s">
        <v>1485</v>
      </c>
      <c r="E5018">
        <v>67</v>
      </c>
    </row>
    <row r="5019" spans="1:5" x14ac:dyDescent="0.2">
      <c r="A5019" t="s">
        <v>3125</v>
      </c>
      <c r="B5019" t="s">
        <v>2825</v>
      </c>
      <c r="C5019" t="s">
        <v>1811</v>
      </c>
      <c r="D5019" t="s">
        <v>1485</v>
      </c>
      <c r="E5019">
        <v>73.5</v>
      </c>
    </row>
    <row r="5020" spans="1:5" x14ac:dyDescent="0.2">
      <c r="A5020" t="s">
        <v>3126</v>
      </c>
      <c r="B5020" t="s">
        <v>2829</v>
      </c>
      <c r="C5020" t="s">
        <v>1811</v>
      </c>
      <c r="D5020" t="s">
        <v>1485</v>
      </c>
      <c r="E5020">
        <v>74.599999999999994</v>
      </c>
    </row>
    <row r="5021" spans="1:5" x14ac:dyDescent="0.2">
      <c r="A5021" t="s">
        <v>3127</v>
      </c>
      <c r="B5021" t="s">
        <v>2780</v>
      </c>
      <c r="C5021" t="s">
        <v>1811</v>
      </c>
      <c r="D5021" t="s">
        <v>1485</v>
      </c>
      <c r="E5021">
        <v>76.183333333333337</v>
      </c>
    </row>
    <row r="5022" spans="1:5" x14ac:dyDescent="0.2">
      <c r="A5022" t="s">
        <v>3128</v>
      </c>
      <c r="B5022" t="s">
        <v>2814</v>
      </c>
      <c r="C5022" t="s">
        <v>1811</v>
      </c>
      <c r="D5022" t="s">
        <v>1485</v>
      </c>
      <c r="E5022">
        <v>76.3</v>
      </c>
    </row>
    <row r="5023" spans="1:5" x14ac:dyDescent="0.2">
      <c r="A5023" t="s">
        <v>3129</v>
      </c>
      <c r="B5023" t="s">
        <v>2835</v>
      </c>
      <c r="C5023" t="s">
        <v>1811</v>
      </c>
      <c r="D5023" t="s">
        <v>1485</v>
      </c>
      <c r="E5023">
        <v>77.599999999999994</v>
      </c>
    </row>
    <row r="5024" spans="1:5" x14ac:dyDescent="0.2">
      <c r="A5024" t="s">
        <v>3130</v>
      </c>
      <c r="B5024" t="s">
        <v>2831</v>
      </c>
      <c r="C5024" t="s">
        <v>1811</v>
      </c>
      <c r="D5024" t="s">
        <v>1485</v>
      </c>
      <c r="E5024">
        <v>78.900000000000006</v>
      </c>
    </row>
    <row r="5025" spans="1:5" x14ac:dyDescent="0.2">
      <c r="A5025" t="s">
        <v>3131</v>
      </c>
      <c r="B5025" t="s">
        <v>2838</v>
      </c>
      <c r="C5025" t="s">
        <v>1811</v>
      </c>
      <c r="D5025" t="s">
        <v>1485</v>
      </c>
      <c r="E5025">
        <v>78.900000000000006</v>
      </c>
    </row>
    <row r="5026" spans="1:5" x14ac:dyDescent="0.2">
      <c r="A5026" t="s">
        <v>3132</v>
      </c>
      <c r="B5026" t="s">
        <v>2794</v>
      </c>
      <c r="C5026" t="s">
        <v>1811</v>
      </c>
      <c r="D5026" t="s">
        <v>1485</v>
      </c>
      <c r="E5026">
        <v>81.706136908654898</v>
      </c>
    </row>
    <row r="5027" spans="1:5" x14ac:dyDescent="0.2">
      <c r="A5027" t="s">
        <v>3133</v>
      </c>
      <c r="B5027" t="s">
        <v>2840</v>
      </c>
      <c r="C5027" t="s">
        <v>1811</v>
      </c>
      <c r="D5027" t="s">
        <v>1485</v>
      </c>
      <c r="E5027">
        <v>82.6</v>
      </c>
    </row>
    <row r="5028" spans="1:5" x14ac:dyDescent="0.2">
      <c r="A5028" t="s">
        <v>3134</v>
      </c>
      <c r="B5028" t="s">
        <v>2785</v>
      </c>
      <c r="C5028" t="s">
        <v>1811</v>
      </c>
      <c r="D5028" t="s">
        <v>1485</v>
      </c>
      <c r="E5028">
        <v>82.7</v>
      </c>
    </row>
    <row r="5029" spans="1:5" x14ac:dyDescent="0.2">
      <c r="A5029" t="s">
        <v>3135</v>
      </c>
      <c r="B5029" t="s">
        <v>2786</v>
      </c>
      <c r="C5029" t="s">
        <v>1811</v>
      </c>
      <c r="D5029" t="s">
        <v>1485</v>
      </c>
      <c r="E5029">
        <v>83.1</v>
      </c>
    </row>
    <row r="5030" spans="1:5" x14ac:dyDescent="0.2">
      <c r="A5030" t="s">
        <v>3136</v>
      </c>
      <c r="B5030" t="s">
        <v>2789</v>
      </c>
      <c r="C5030" t="s">
        <v>1811</v>
      </c>
      <c r="D5030" t="s">
        <v>1485</v>
      </c>
      <c r="E5030">
        <v>85.8</v>
      </c>
    </row>
    <row r="5031" spans="1:5" x14ac:dyDescent="0.2">
      <c r="A5031" t="s">
        <v>3137</v>
      </c>
      <c r="B5031" t="s">
        <v>2788</v>
      </c>
      <c r="C5031" t="s">
        <v>1811</v>
      </c>
      <c r="D5031" t="s">
        <v>1485</v>
      </c>
      <c r="E5031">
        <v>86.5</v>
      </c>
    </row>
    <row r="5032" spans="1:5" x14ac:dyDescent="0.2">
      <c r="A5032" t="s">
        <v>3138</v>
      </c>
      <c r="B5032" t="s">
        <v>2818</v>
      </c>
      <c r="C5032" t="s">
        <v>1811</v>
      </c>
      <c r="D5032" t="s">
        <v>1485</v>
      </c>
      <c r="E5032">
        <v>86.8</v>
      </c>
    </row>
    <row r="5033" spans="1:5" x14ac:dyDescent="0.2">
      <c r="A5033" t="s">
        <v>3139</v>
      </c>
      <c r="B5033" t="s">
        <v>2787</v>
      </c>
      <c r="C5033" t="s">
        <v>1811</v>
      </c>
      <c r="D5033" t="s">
        <v>1485</v>
      </c>
      <c r="E5033">
        <v>90.2</v>
      </c>
    </row>
    <row r="5034" spans="1:5" x14ac:dyDescent="0.2">
      <c r="A5034" t="s">
        <v>3140</v>
      </c>
      <c r="B5034" t="s">
        <v>2820</v>
      </c>
      <c r="C5034" t="s">
        <v>1811</v>
      </c>
      <c r="D5034" t="s">
        <v>1485</v>
      </c>
      <c r="E5034">
        <v>93.1</v>
      </c>
    </row>
    <row r="5035" spans="1:5" x14ac:dyDescent="0.2">
      <c r="A5035" t="s">
        <v>3141</v>
      </c>
      <c r="B5035" t="s">
        <v>2816</v>
      </c>
      <c r="C5035" t="s">
        <v>1811</v>
      </c>
      <c r="D5035" t="s">
        <v>1485</v>
      </c>
      <c r="E5035">
        <v>96.7</v>
      </c>
    </row>
    <row r="5036" spans="1:5" x14ac:dyDescent="0.2">
      <c r="A5036" t="s">
        <v>3142</v>
      </c>
      <c r="B5036" t="s">
        <v>2816</v>
      </c>
      <c r="C5036" t="s">
        <v>8215</v>
      </c>
      <c r="D5036" t="s">
        <v>1485</v>
      </c>
      <c r="E5036">
        <v>51.4</v>
      </c>
    </row>
    <row r="5037" spans="1:5" x14ac:dyDescent="0.2">
      <c r="A5037" t="s">
        <v>3143</v>
      </c>
      <c r="B5037" t="s">
        <v>2811</v>
      </c>
      <c r="C5037" t="s">
        <v>8215</v>
      </c>
      <c r="D5037" t="s">
        <v>1485</v>
      </c>
      <c r="E5037">
        <v>55.7</v>
      </c>
    </row>
    <row r="5038" spans="1:5" x14ac:dyDescent="0.2">
      <c r="A5038" t="s">
        <v>3144</v>
      </c>
      <c r="B5038" t="s">
        <v>2833</v>
      </c>
      <c r="C5038" t="s">
        <v>8215</v>
      </c>
      <c r="D5038" t="s">
        <v>1485</v>
      </c>
      <c r="E5038">
        <v>59.4</v>
      </c>
    </row>
    <row r="5039" spans="1:5" x14ac:dyDescent="0.2">
      <c r="A5039" t="s">
        <v>3145</v>
      </c>
      <c r="B5039" t="s">
        <v>2814</v>
      </c>
      <c r="C5039" t="s">
        <v>8215</v>
      </c>
      <c r="D5039" t="s">
        <v>1485</v>
      </c>
      <c r="E5039">
        <v>68.3</v>
      </c>
    </row>
    <row r="5040" spans="1:5" x14ac:dyDescent="0.2">
      <c r="A5040" t="s">
        <v>3146</v>
      </c>
      <c r="B5040" t="s">
        <v>2825</v>
      </c>
      <c r="C5040" t="s">
        <v>8215</v>
      </c>
      <c r="D5040" t="s">
        <v>1485</v>
      </c>
      <c r="E5040">
        <v>69.8</v>
      </c>
    </row>
    <row r="5041" spans="1:5" x14ac:dyDescent="0.2">
      <c r="A5041" t="s">
        <v>3147</v>
      </c>
      <c r="B5041" t="s">
        <v>2831</v>
      </c>
      <c r="C5041" t="s">
        <v>8215</v>
      </c>
      <c r="D5041" t="s">
        <v>1485</v>
      </c>
      <c r="E5041">
        <v>72</v>
      </c>
    </row>
    <row r="5042" spans="1:5" x14ac:dyDescent="0.2">
      <c r="A5042" t="s">
        <v>3148</v>
      </c>
      <c r="B5042" t="s">
        <v>2787</v>
      </c>
      <c r="C5042" t="s">
        <v>8215</v>
      </c>
      <c r="D5042" t="s">
        <v>1485</v>
      </c>
      <c r="E5042">
        <v>72.900000000000006</v>
      </c>
    </row>
    <row r="5043" spans="1:5" x14ac:dyDescent="0.2">
      <c r="A5043" t="s">
        <v>3149</v>
      </c>
      <c r="B5043" t="s">
        <v>2788</v>
      </c>
      <c r="C5043" t="s">
        <v>8215</v>
      </c>
      <c r="D5043" t="s">
        <v>1485</v>
      </c>
      <c r="E5043">
        <v>74.099999999999994</v>
      </c>
    </row>
    <row r="5044" spans="1:5" x14ac:dyDescent="0.2">
      <c r="A5044" t="s">
        <v>3150</v>
      </c>
      <c r="B5044" t="s">
        <v>2794</v>
      </c>
      <c r="C5044" t="s">
        <v>8215</v>
      </c>
      <c r="D5044" t="s">
        <v>1485</v>
      </c>
      <c r="E5044">
        <v>75.714733250620341</v>
      </c>
    </row>
    <row r="5045" spans="1:5" x14ac:dyDescent="0.2">
      <c r="A5045" t="s">
        <v>3151</v>
      </c>
      <c r="B5045" t="s">
        <v>2818</v>
      </c>
      <c r="C5045" t="s">
        <v>8215</v>
      </c>
      <c r="D5045" t="s">
        <v>1485</v>
      </c>
      <c r="E5045">
        <v>77.3</v>
      </c>
    </row>
    <row r="5046" spans="1:5" x14ac:dyDescent="0.2">
      <c r="A5046" t="s">
        <v>3152</v>
      </c>
      <c r="B5046" t="s">
        <v>2838</v>
      </c>
      <c r="C5046" t="s">
        <v>8215</v>
      </c>
      <c r="D5046" t="s">
        <v>1485</v>
      </c>
      <c r="E5046">
        <v>77.3</v>
      </c>
    </row>
    <row r="5047" spans="1:5" x14ac:dyDescent="0.2">
      <c r="A5047" t="s">
        <v>3153</v>
      </c>
      <c r="B5047" t="s">
        <v>2786</v>
      </c>
      <c r="C5047" t="s">
        <v>8215</v>
      </c>
      <c r="D5047" t="s">
        <v>1485</v>
      </c>
      <c r="E5047">
        <v>77.5</v>
      </c>
    </row>
    <row r="5048" spans="1:5" x14ac:dyDescent="0.2">
      <c r="A5048" t="s">
        <v>3154</v>
      </c>
      <c r="B5048" t="s">
        <v>2780</v>
      </c>
      <c r="C5048" t="s">
        <v>8215</v>
      </c>
      <c r="D5048" t="s">
        <v>1485</v>
      </c>
      <c r="E5048">
        <v>79.174999999999997</v>
      </c>
    </row>
    <row r="5049" spans="1:5" x14ac:dyDescent="0.2">
      <c r="A5049" t="s">
        <v>3155</v>
      </c>
      <c r="B5049" t="s">
        <v>2785</v>
      </c>
      <c r="C5049" t="s">
        <v>8215</v>
      </c>
      <c r="D5049" t="s">
        <v>1485</v>
      </c>
      <c r="E5049">
        <v>83.4</v>
      </c>
    </row>
    <row r="5050" spans="1:5" x14ac:dyDescent="0.2">
      <c r="A5050" t="s">
        <v>3156</v>
      </c>
      <c r="B5050" t="s">
        <v>2789</v>
      </c>
      <c r="C5050" t="s">
        <v>8215</v>
      </c>
      <c r="D5050" t="s">
        <v>1485</v>
      </c>
      <c r="E5050">
        <v>83.9</v>
      </c>
    </row>
    <row r="5051" spans="1:5" x14ac:dyDescent="0.2">
      <c r="A5051" t="s">
        <v>3157</v>
      </c>
      <c r="B5051" t="s">
        <v>2840</v>
      </c>
      <c r="C5051" t="s">
        <v>8215</v>
      </c>
      <c r="D5051" t="s">
        <v>1485</v>
      </c>
      <c r="E5051">
        <v>85.4</v>
      </c>
    </row>
    <row r="5052" spans="1:5" x14ac:dyDescent="0.2">
      <c r="A5052" t="s">
        <v>3158</v>
      </c>
      <c r="B5052" t="s">
        <v>2835</v>
      </c>
      <c r="C5052" t="s">
        <v>8215</v>
      </c>
      <c r="D5052" t="s">
        <v>1485</v>
      </c>
      <c r="E5052">
        <v>87.3</v>
      </c>
    </row>
    <row r="5053" spans="1:5" x14ac:dyDescent="0.2">
      <c r="A5053" t="s">
        <v>3159</v>
      </c>
      <c r="B5053" t="s">
        <v>2829</v>
      </c>
      <c r="C5053" t="s">
        <v>8215</v>
      </c>
      <c r="D5053" t="s">
        <v>1485</v>
      </c>
      <c r="E5053">
        <v>88.6</v>
      </c>
    </row>
    <row r="5054" spans="1:5" x14ac:dyDescent="0.2">
      <c r="A5054" t="s">
        <v>3160</v>
      </c>
      <c r="B5054" t="s">
        <v>2820</v>
      </c>
      <c r="C5054" t="s">
        <v>8215</v>
      </c>
      <c r="D5054" t="s">
        <v>1485</v>
      </c>
      <c r="E5054">
        <v>91.5</v>
      </c>
    </row>
    <row r="5055" spans="1:5" x14ac:dyDescent="0.2">
      <c r="A5055" t="s">
        <v>3161</v>
      </c>
      <c r="B5055" t="s">
        <v>2816</v>
      </c>
      <c r="C5055" t="s">
        <v>8320</v>
      </c>
      <c r="D5055" t="s">
        <v>1485</v>
      </c>
      <c r="E5055">
        <v>48.3</v>
      </c>
    </row>
    <row r="5056" spans="1:5" x14ac:dyDescent="0.2">
      <c r="A5056" t="s">
        <v>3162</v>
      </c>
      <c r="B5056" t="s">
        <v>2833</v>
      </c>
      <c r="C5056" t="s">
        <v>8320</v>
      </c>
      <c r="D5056" t="s">
        <v>1485</v>
      </c>
      <c r="E5056">
        <v>67.5</v>
      </c>
    </row>
    <row r="5057" spans="1:5" x14ac:dyDescent="0.2">
      <c r="A5057" t="s">
        <v>3163</v>
      </c>
      <c r="B5057" t="s">
        <v>2811</v>
      </c>
      <c r="C5057" t="s">
        <v>8320</v>
      </c>
      <c r="D5057" t="s">
        <v>1485</v>
      </c>
      <c r="E5057">
        <v>69.599999999999994</v>
      </c>
    </row>
    <row r="5058" spans="1:5" x14ac:dyDescent="0.2">
      <c r="A5058" t="s">
        <v>3164</v>
      </c>
      <c r="B5058" t="s">
        <v>2788</v>
      </c>
      <c r="C5058" t="s">
        <v>8320</v>
      </c>
      <c r="D5058" t="s">
        <v>1485</v>
      </c>
      <c r="E5058">
        <v>70.099999999999994</v>
      </c>
    </row>
    <row r="5059" spans="1:5" x14ac:dyDescent="0.2">
      <c r="A5059" t="s">
        <v>3165</v>
      </c>
      <c r="B5059" t="s">
        <v>2838</v>
      </c>
      <c r="C5059" t="s">
        <v>8320</v>
      </c>
      <c r="D5059" t="s">
        <v>1485</v>
      </c>
      <c r="E5059">
        <v>70.7</v>
      </c>
    </row>
    <row r="5060" spans="1:5" x14ac:dyDescent="0.2">
      <c r="A5060" t="s">
        <v>3166</v>
      </c>
      <c r="B5060" t="s">
        <v>2786</v>
      </c>
      <c r="C5060" t="s">
        <v>8320</v>
      </c>
      <c r="D5060" t="s">
        <v>1485</v>
      </c>
      <c r="E5060">
        <v>70.8</v>
      </c>
    </row>
    <row r="5061" spans="1:5" x14ac:dyDescent="0.2">
      <c r="A5061" t="s">
        <v>3167</v>
      </c>
      <c r="B5061" t="s">
        <v>2825</v>
      </c>
      <c r="C5061" t="s">
        <v>8320</v>
      </c>
      <c r="D5061" t="s">
        <v>1485</v>
      </c>
      <c r="E5061">
        <v>72.8</v>
      </c>
    </row>
    <row r="5062" spans="1:5" x14ac:dyDescent="0.2">
      <c r="A5062" t="s">
        <v>3168</v>
      </c>
      <c r="B5062" t="s">
        <v>2831</v>
      </c>
      <c r="C5062" t="s">
        <v>8320</v>
      </c>
      <c r="D5062" t="s">
        <v>1485</v>
      </c>
      <c r="E5062">
        <v>73.7</v>
      </c>
    </row>
    <row r="5063" spans="1:5" x14ac:dyDescent="0.2">
      <c r="A5063" t="s">
        <v>3169</v>
      </c>
      <c r="B5063" t="s">
        <v>2814</v>
      </c>
      <c r="C5063" t="s">
        <v>8320</v>
      </c>
      <c r="D5063" t="s">
        <v>1485</v>
      </c>
      <c r="E5063">
        <v>74.7</v>
      </c>
    </row>
    <row r="5064" spans="1:5" x14ac:dyDescent="0.2">
      <c r="A5064" t="s">
        <v>3170</v>
      </c>
      <c r="B5064" t="s">
        <v>2789</v>
      </c>
      <c r="C5064" t="s">
        <v>8320</v>
      </c>
      <c r="D5064" t="s">
        <v>1485</v>
      </c>
      <c r="E5064">
        <v>76.5</v>
      </c>
    </row>
    <row r="5065" spans="1:5" x14ac:dyDescent="0.2">
      <c r="A5065" t="s">
        <v>3171</v>
      </c>
      <c r="B5065" t="s">
        <v>2794</v>
      </c>
      <c r="C5065" t="s">
        <v>8320</v>
      </c>
      <c r="D5065" t="s">
        <v>1485</v>
      </c>
      <c r="E5065">
        <v>78.626550868486348</v>
      </c>
    </row>
    <row r="5066" spans="1:5" x14ac:dyDescent="0.2">
      <c r="A5066" t="s">
        <v>3172</v>
      </c>
      <c r="B5066" t="s">
        <v>2780</v>
      </c>
      <c r="C5066" t="s">
        <v>8320</v>
      </c>
      <c r="D5066" t="s">
        <v>1485</v>
      </c>
      <c r="E5066">
        <v>79.05</v>
      </c>
    </row>
    <row r="5067" spans="1:5" x14ac:dyDescent="0.2">
      <c r="A5067" t="s">
        <v>3173</v>
      </c>
      <c r="B5067" t="s">
        <v>2818</v>
      </c>
      <c r="C5067" t="s">
        <v>8320</v>
      </c>
      <c r="D5067" t="s">
        <v>1485</v>
      </c>
      <c r="E5067">
        <v>81.2</v>
      </c>
    </row>
    <row r="5068" spans="1:5" x14ac:dyDescent="0.2">
      <c r="A5068" t="s">
        <v>3174</v>
      </c>
      <c r="B5068" t="s">
        <v>2829</v>
      </c>
      <c r="C5068" t="s">
        <v>8320</v>
      </c>
      <c r="D5068" t="s">
        <v>1485</v>
      </c>
      <c r="E5068">
        <v>83.7</v>
      </c>
    </row>
    <row r="5069" spans="1:5" x14ac:dyDescent="0.2">
      <c r="A5069" t="s">
        <v>3175</v>
      </c>
      <c r="B5069" t="s">
        <v>2840</v>
      </c>
      <c r="C5069" t="s">
        <v>8320</v>
      </c>
      <c r="D5069" t="s">
        <v>1485</v>
      </c>
      <c r="E5069">
        <v>85.9</v>
      </c>
    </row>
    <row r="5070" spans="1:5" x14ac:dyDescent="0.2">
      <c r="A5070" t="s">
        <v>3176</v>
      </c>
      <c r="B5070" t="s">
        <v>2785</v>
      </c>
      <c r="C5070" t="s">
        <v>8320</v>
      </c>
      <c r="D5070" t="s">
        <v>1485</v>
      </c>
      <c r="E5070">
        <v>87.8</v>
      </c>
    </row>
    <row r="5071" spans="1:5" x14ac:dyDescent="0.2">
      <c r="A5071" t="s">
        <v>3177</v>
      </c>
      <c r="B5071" t="s">
        <v>2787</v>
      </c>
      <c r="C5071" t="s">
        <v>8320</v>
      </c>
      <c r="D5071" t="s">
        <v>1485</v>
      </c>
      <c r="E5071">
        <v>88</v>
      </c>
    </row>
    <row r="5072" spans="1:5" x14ac:dyDescent="0.2">
      <c r="A5072" t="s">
        <v>3178</v>
      </c>
      <c r="B5072" t="s">
        <v>2820</v>
      </c>
      <c r="C5072" t="s">
        <v>8320</v>
      </c>
      <c r="D5072" t="s">
        <v>1485</v>
      </c>
      <c r="E5072">
        <v>88.3</v>
      </c>
    </row>
    <row r="5073" spans="1:5" x14ac:dyDescent="0.2">
      <c r="A5073" t="s">
        <v>3179</v>
      </c>
      <c r="B5073" t="s">
        <v>2835</v>
      </c>
      <c r="C5073" t="s">
        <v>8320</v>
      </c>
      <c r="D5073" t="s">
        <v>1485</v>
      </c>
      <c r="E5073">
        <v>96.9</v>
      </c>
    </row>
    <row r="5074" spans="1:5" x14ac:dyDescent="0.2">
      <c r="A5074" t="s">
        <v>3180</v>
      </c>
      <c r="B5074" t="s">
        <v>2816</v>
      </c>
      <c r="C5074" t="s">
        <v>8425</v>
      </c>
      <c r="D5074" t="s">
        <v>1485</v>
      </c>
      <c r="E5074">
        <v>31.3</v>
      </c>
    </row>
    <row r="5075" spans="1:5" x14ac:dyDescent="0.2">
      <c r="A5075" t="s">
        <v>3181</v>
      </c>
      <c r="B5075" t="s">
        <v>2787</v>
      </c>
      <c r="C5075" t="s">
        <v>8425</v>
      </c>
      <c r="D5075" t="s">
        <v>1485</v>
      </c>
      <c r="E5075">
        <v>35</v>
      </c>
    </row>
    <row r="5076" spans="1:5" x14ac:dyDescent="0.2">
      <c r="A5076" t="s">
        <v>3182</v>
      </c>
      <c r="B5076" t="s">
        <v>2825</v>
      </c>
      <c r="C5076" t="s">
        <v>8425</v>
      </c>
      <c r="D5076" t="s">
        <v>1485</v>
      </c>
      <c r="E5076">
        <v>41.2</v>
      </c>
    </row>
    <row r="5077" spans="1:5" x14ac:dyDescent="0.2">
      <c r="A5077" t="s">
        <v>3183</v>
      </c>
      <c r="B5077" t="s">
        <v>2831</v>
      </c>
      <c r="C5077" t="s">
        <v>8425</v>
      </c>
      <c r="D5077" t="s">
        <v>1485</v>
      </c>
      <c r="E5077">
        <v>42.2</v>
      </c>
    </row>
    <row r="5078" spans="1:5" x14ac:dyDescent="0.2">
      <c r="A5078" t="s">
        <v>3184</v>
      </c>
      <c r="B5078" t="s">
        <v>2814</v>
      </c>
      <c r="C5078" t="s">
        <v>8425</v>
      </c>
      <c r="D5078" t="s">
        <v>1485</v>
      </c>
      <c r="E5078">
        <v>44.8</v>
      </c>
    </row>
    <row r="5079" spans="1:5" x14ac:dyDescent="0.2">
      <c r="A5079" t="s">
        <v>3185</v>
      </c>
      <c r="B5079" t="s">
        <v>2818</v>
      </c>
      <c r="C5079" t="s">
        <v>8425</v>
      </c>
      <c r="D5079" t="s">
        <v>1485</v>
      </c>
      <c r="E5079">
        <v>45.5</v>
      </c>
    </row>
    <row r="5080" spans="1:5" x14ac:dyDescent="0.2">
      <c r="A5080" t="s">
        <v>3186</v>
      </c>
      <c r="B5080" t="s">
        <v>2786</v>
      </c>
      <c r="C5080" t="s">
        <v>8425</v>
      </c>
      <c r="D5080" t="s">
        <v>1485</v>
      </c>
      <c r="E5080">
        <v>47.9</v>
      </c>
    </row>
    <row r="5081" spans="1:5" x14ac:dyDescent="0.2">
      <c r="A5081" t="s">
        <v>3187</v>
      </c>
      <c r="B5081" t="s">
        <v>2833</v>
      </c>
      <c r="C5081" t="s">
        <v>8425</v>
      </c>
      <c r="D5081" t="s">
        <v>1485</v>
      </c>
      <c r="E5081">
        <v>49.6</v>
      </c>
    </row>
    <row r="5082" spans="1:5" x14ac:dyDescent="0.2">
      <c r="A5082" t="s">
        <v>6321</v>
      </c>
      <c r="B5082" t="s">
        <v>2780</v>
      </c>
      <c r="C5082" t="s">
        <v>8425</v>
      </c>
      <c r="D5082" t="s">
        <v>1485</v>
      </c>
      <c r="E5082">
        <v>51.725000000000001</v>
      </c>
    </row>
    <row r="5083" spans="1:5" x14ac:dyDescent="0.2">
      <c r="A5083" t="s">
        <v>6322</v>
      </c>
      <c r="B5083" t="s">
        <v>2794</v>
      </c>
      <c r="C5083" t="s">
        <v>8425</v>
      </c>
      <c r="D5083" t="s">
        <v>1485</v>
      </c>
      <c r="E5083">
        <v>53.969962216624687</v>
      </c>
    </row>
    <row r="5084" spans="1:5" x14ac:dyDescent="0.2">
      <c r="A5084" t="s">
        <v>6323</v>
      </c>
      <c r="B5084" t="s">
        <v>2840</v>
      </c>
      <c r="C5084" t="s">
        <v>8425</v>
      </c>
      <c r="D5084" t="s">
        <v>1485</v>
      </c>
      <c r="E5084">
        <v>54.4</v>
      </c>
    </row>
    <row r="5085" spans="1:5" x14ac:dyDescent="0.2">
      <c r="A5085" t="s">
        <v>6324</v>
      </c>
      <c r="B5085" t="s">
        <v>2829</v>
      </c>
      <c r="C5085" t="s">
        <v>8425</v>
      </c>
      <c r="D5085" t="s">
        <v>1485</v>
      </c>
      <c r="E5085">
        <v>56.8</v>
      </c>
    </row>
    <row r="5086" spans="1:5" x14ac:dyDescent="0.2">
      <c r="A5086" t="s">
        <v>6325</v>
      </c>
      <c r="B5086" t="s">
        <v>2811</v>
      </c>
      <c r="C5086" t="s">
        <v>8425</v>
      </c>
      <c r="D5086" t="s">
        <v>1485</v>
      </c>
      <c r="E5086">
        <v>57.2</v>
      </c>
    </row>
    <row r="5087" spans="1:5" x14ac:dyDescent="0.2">
      <c r="A5087" t="s">
        <v>6326</v>
      </c>
      <c r="B5087" t="s">
        <v>2785</v>
      </c>
      <c r="C5087" t="s">
        <v>8425</v>
      </c>
      <c r="D5087" t="s">
        <v>1485</v>
      </c>
      <c r="E5087">
        <v>61.8</v>
      </c>
    </row>
    <row r="5088" spans="1:5" x14ac:dyDescent="0.2">
      <c r="A5088" t="s">
        <v>6327</v>
      </c>
      <c r="B5088" t="s">
        <v>2788</v>
      </c>
      <c r="C5088" t="s">
        <v>8425</v>
      </c>
      <c r="D5088" t="s">
        <v>1485</v>
      </c>
      <c r="E5088">
        <v>62</v>
      </c>
    </row>
    <row r="5089" spans="1:5" x14ac:dyDescent="0.2">
      <c r="A5089" t="s">
        <v>6328</v>
      </c>
      <c r="B5089" t="s">
        <v>2838</v>
      </c>
      <c r="C5089" t="s">
        <v>8425</v>
      </c>
      <c r="D5089" t="s">
        <v>1485</v>
      </c>
      <c r="E5089">
        <v>62.7</v>
      </c>
    </row>
    <row r="5090" spans="1:5" x14ac:dyDescent="0.2">
      <c r="A5090" t="s">
        <v>6329</v>
      </c>
      <c r="B5090" t="s">
        <v>2835</v>
      </c>
      <c r="C5090" t="s">
        <v>8425</v>
      </c>
      <c r="D5090" t="s">
        <v>1485</v>
      </c>
      <c r="E5090">
        <v>64.5</v>
      </c>
    </row>
    <row r="5091" spans="1:5" x14ac:dyDescent="0.2">
      <c r="A5091" t="s">
        <v>6330</v>
      </c>
      <c r="B5091" t="s">
        <v>2820</v>
      </c>
      <c r="C5091" t="s">
        <v>8425</v>
      </c>
      <c r="D5091" t="s">
        <v>1485</v>
      </c>
      <c r="E5091">
        <v>66</v>
      </c>
    </row>
    <row r="5092" spans="1:5" x14ac:dyDescent="0.2">
      <c r="A5092" t="s">
        <v>6331</v>
      </c>
      <c r="B5092" t="s">
        <v>2789</v>
      </c>
      <c r="C5092" t="s">
        <v>8425</v>
      </c>
      <c r="D5092" t="s">
        <v>1485</v>
      </c>
      <c r="E5092">
        <v>66.099999999999994</v>
      </c>
    </row>
    <row r="5093" spans="1:5" x14ac:dyDescent="0.2">
      <c r="A5093" t="s">
        <v>6332</v>
      </c>
      <c r="B5093" t="s">
        <v>2811</v>
      </c>
      <c r="C5093" t="s">
        <v>8535</v>
      </c>
      <c r="D5093" t="s">
        <v>1485</v>
      </c>
      <c r="E5093">
        <v>58.7</v>
      </c>
    </row>
    <row r="5094" spans="1:5" x14ac:dyDescent="0.2">
      <c r="A5094" t="s">
        <v>6333</v>
      </c>
      <c r="B5094" t="s">
        <v>2825</v>
      </c>
      <c r="C5094" t="s">
        <v>8535</v>
      </c>
      <c r="D5094" t="s">
        <v>1485</v>
      </c>
      <c r="E5094">
        <v>66</v>
      </c>
    </row>
    <row r="5095" spans="1:5" x14ac:dyDescent="0.2">
      <c r="A5095" t="s">
        <v>6334</v>
      </c>
      <c r="B5095" t="s">
        <v>2831</v>
      </c>
      <c r="C5095" t="s">
        <v>8535</v>
      </c>
      <c r="D5095" t="s">
        <v>1485</v>
      </c>
      <c r="E5095">
        <v>70</v>
      </c>
    </row>
    <row r="5096" spans="1:5" x14ac:dyDescent="0.2">
      <c r="A5096" t="s">
        <v>6335</v>
      </c>
      <c r="B5096" t="s">
        <v>2838</v>
      </c>
      <c r="C5096" t="s">
        <v>8535</v>
      </c>
      <c r="D5096" t="s">
        <v>1485</v>
      </c>
      <c r="E5096">
        <v>71.2</v>
      </c>
    </row>
    <row r="5097" spans="1:5" x14ac:dyDescent="0.2">
      <c r="A5097" t="s">
        <v>6336</v>
      </c>
      <c r="B5097" t="s">
        <v>2833</v>
      </c>
      <c r="C5097" t="s">
        <v>8535</v>
      </c>
      <c r="D5097" t="s">
        <v>1485</v>
      </c>
      <c r="E5097">
        <v>72</v>
      </c>
    </row>
    <row r="5098" spans="1:5" x14ac:dyDescent="0.2">
      <c r="A5098" t="s">
        <v>6337</v>
      </c>
      <c r="B5098" t="s">
        <v>2816</v>
      </c>
      <c r="C5098" t="s">
        <v>8535</v>
      </c>
      <c r="D5098" t="s">
        <v>1485</v>
      </c>
      <c r="E5098">
        <v>73</v>
      </c>
    </row>
    <row r="5099" spans="1:5" x14ac:dyDescent="0.2">
      <c r="A5099" t="s">
        <v>6338</v>
      </c>
      <c r="B5099" t="s">
        <v>2814</v>
      </c>
      <c r="C5099" t="s">
        <v>8535</v>
      </c>
      <c r="D5099" t="s">
        <v>1485</v>
      </c>
      <c r="E5099">
        <v>73.099999999999994</v>
      </c>
    </row>
    <row r="5100" spans="1:5" x14ac:dyDescent="0.2">
      <c r="A5100" t="s">
        <v>6339</v>
      </c>
      <c r="B5100" t="s">
        <v>2788</v>
      </c>
      <c r="C5100" t="s">
        <v>8535</v>
      </c>
      <c r="D5100" t="s">
        <v>1485</v>
      </c>
      <c r="E5100">
        <v>74.900000000000006</v>
      </c>
    </row>
    <row r="5101" spans="1:5" x14ac:dyDescent="0.2">
      <c r="A5101" t="s">
        <v>6340</v>
      </c>
      <c r="B5101" t="s">
        <v>2794</v>
      </c>
      <c r="C5101" t="s">
        <v>8535</v>
      </c>
      <c r="D5101" t="s">
        <v>1485</v>
      </c>
      <c r="E5101">
        <v>75.919086548942673</v>
      </c>
    </row>
    <row r="5102" spans="1:5" x14ac:dyDescent="0.2">
      <c r="A5102" t="s">
        <v>6341</v>
      </c>
      <c r="B5102" t="s">
        <v>2840</v>
      </c>
      <c r="C5102" t="s">
        <v>8535</v>
      </c>
      <c r="D5102" t="s">
        <v>1485</v>
      </c>
      <c r="E5102">
        <v>76.5</v>
      </c>
    </row>
    <row r="5103" spans="1:5" x14ac:dyDescent="0.2">
      <c r="A5103" t="s">
        <v>6342</v>
      </c>
      <c r="B5103" t="s">
        <v>2818</v>
      </c>
      <c r="C5103" t="s">
        <v>8535</v>
      </c>
      <c r="D5103" t="s">
        <v>1485</v>
      </c>
      <c r="E5103">
        <v>77.8</v>
      </c>
    </row>
    <row r="5104" spans="1:5" x14ac:dyDescent="0.2">
      <c r="A5104" t="s">
        <v>6343</v>
      </c>
      <c r="B5104" t="s">
        <v>2820</v>
      </c>
      <c r="C5104" t="s">
        <v>8535</v>
      </c>
      <c r="D5104" t="s">
        <v>1485</v>
      </c>
      <c r="E5104">
        <v>77.8</v>
      </c>
    </row>
    <row r="5105" spans="1:5" x14ac:dyDescent="0.2">
      <c r="A5105" t="s">
        <v>6344</v>
      </c>
      <c r="B5105" t="s">
        <v>2780</v>
      </c>
      <c r="C5105" t="s">
        <v>8535</v>
      </c>
      <c r="D5105" t="s">
        <v>1485</v>
      </c>
      <c r="E5105">
        <v>77.900000000000006</v>
      </c>
    </row>
    <row r="5106" spans="1:5" x14ac:dyDescent="0.2">
      <c r="A5106" t="s">
        <v>6345</v>
      </c>
      <c r="B5106" t="s">
        <v>2829</v>
      </c>
      <c r="C5106" t="s">
        <v>8535</v>
      </c>
      <c r="D5106" t="s">
        <v>1485</v>
      </c>
      <c r="E5106">
        <v>78.2</v>
      </c>
    </row>
    <row r="5107" spans="1:5" x14ac:dyDescent="0.2">
      <c r="A5107" t="s">
        <v>6346</v>
      </c>
      <c r="B5107" t="s">
        <v>2785</v>
      </c>
      <c r="C5107" t="s">
        <v>8535</v>
      </c>
      <c r="D5107" t="s">
        <v>1485</v>
      </c>
      <c r="E5107">
        <v>78.3</v>
      </c>
    </row>
    <row r="5108" spans="1:5" x14ac:dyDescent="0.2">
      <c r="A5108" t="s">
        <v>6347</v>
      </c>
      <c r="B5108" t="s">
        <v>2789</v>
      </c>
      <c r="C5108" t="s">
        <v>8535</v>
      </c>
      <c r="D5108" t="s">
        <v>1485</v>
      </c>
      <c r="E5108">
        <v>78.599999999999994</v>
      </c>
    </row>
    <row r="5109" spans="1:5" x14ac:dyDescent="0.2">
      <c r="A5109" t="s">
        <v>6348</v>
      </c>
      <c r="B5109" t="s">
        <v>2786</v>
      </c>
      <c r="C5109" t="s">
        <v>8535</v>
      </c>
      <c r="D5109" t="s">
        <v>1485</v>
      </c>
      <c r="E5109">
        <v>79.099999999999994</v>
      </c>
    </row>
    <row r="5110" spans="1:5" x14ac:dyDescent="0.2">
      <c r="A5110" t="s">
        <v>6349</v>
      </c>
      <c r="B5110" t="s">
        <v>2787</v>
      </c>
      <c r="C5110" t="s">
        <v>8535</v>
      </c>
      <c r="D5110" t="s">
        <v>1485</v>
      </c>
      <c r="E5110">
        <v>81.599999999999994</v>
      </c>
    </row>
    <row r="5111" spans="1:5" x14ac:dyDescent="0.2">
      <c r="A5111" t="s">
        <v>6350</v>
      </c>
      <c r="B5111" t="s">
        <v>2835</v>
      </c>
      <c r="C5111" t="s">
        <v>8535</v>
      </c>
      <c r="D5111" t="s">
        <v>1485</v>
      </c>
      <c r="E5111">
        <v>84.6</v>
      </c>
    </row>
    <row r="5112" spans="1:5" x14ac:dyDescent="0.2">
      <c r="A5112" t="s">
        <v>6351</v>
      </c>
      <c r="B5112" t="s">
        <v>2811</v>
      </c>
      <c r="C5112" t="s">
        <v>5926</v>
      </c>
      <c r="D5112" t="s">
        <v>1485</v>
      </c>
      <c r="E5112">
        <v>39.299999999999997</v>
      </c>
    </row>
    <row r="5113" spans="1:5" x14ac:dyDescent="0.2">
      <c r="A5113" t="s">
        <v>6352</v>
      </c>
      <c r="B5113" t="s">
        <v>2833</v>
      </c>
      <c r="C5113" t="s">
        <v>5926</v>
      </c>
      <c r="D5113" t="s">
        <v>1485</v>
      </c>
      <c r="E5113">
        <v>59.1</v>
      </c>
    </row>
    <row r="5114" spans="1:5" x14ac:dyDescent="0.2">
      <c r="A5114" t="s">
        <v>6353</v>
      </c>
      <c r="B5114" t="s">
        <v>2825</v>
      </c>
      <c r="C5114" t="s">
        <v>5926</v>
      </c>
      <c r="D5114" t="s">
        <v>1485</v>
      </c>
      <c r="E5114">
        <v>68.3</v>
      </c>
    </row>
    <row r="5115" spans="1:5" x14ac:dyDescent="0.2">
      <c r="A5115" t="s">
        <v>6354</v>
      </c>
      <c r="B5115" t="s">
        <v>2816</v>
      </c>
      <c r="C5115" t="s">
        <v>5926</v>
      </c>
      <c r="D5115" t="s">
        <v>1485</v>
      </c>
      <c r="E5115">
        <v>75.2</v>
      </c>
    </row>
    <row r="5116" spans="1:5" x14ac:dyDescent="0.2">
      <c r="A5116" t="s">
        <v>6355</v>
      </c>
      <c r="B5116" t="s">
        <v>2814</v>
      </c>
      <c r="C5116" t="s">
        <v>5926</v>
      </c>
      <c r="D5116" t="s">
        <v>1485</v>
      </c>
      <c r="E5116">
        <v>75.3</v>
      </c>
    </row>
    <row r="5117" spans="1:5" x14ac:dyDescent="0.2">
      <c r="A5117" t="s">
        <v>6356</v>
      </c>
      <c r="B5117" t="s">
        <v>2820</v>
      </c>
      <c r="C5117" t="s">
        <v>5926</v>
      </c>
      <c r="D5117" t="s">
        <v>1485</v>
      </c>
      <c r="E5117">
        <v>79.5</v>
      </c>
    </row>
    <row r="5118" spans="1:5" x14ac:dyDescent="0.2">
      <c r="A5118" t="s">
        <v>6357</v>
      </c>
      <c r="B5118" t="s">
        <v>2780</v>
      </c>
      <c r="C5118" t="s">
        <v>5926</v>
      </c>
      <c r="D5118" t="s">
        <v>1485</v>
      </c>
      <c r="E5118">
        <v>79.599999999999994</v>
      </c>
    </row>
    <row r="5119" spans="1:5" x14ac:dyDescent="0.2">
      <c r="A5119" t="s">
        <v>6358</v>
      </c>
      <c r="B5119" t="s">
        <v>2831</v>
      </c>
      <c r="C5119" t="s">
        <v>5926</v>
      </c>
      <c r="D5119" t="s">
        <v>1485</v>
      </c>
      <c r="E5119">
        <v>82.2</v>
      </c>
    </row>
    <row r="5120" spans="1:5" x14ac:dyDescent="0.2">
      <c r="A5120" t="s">
        <v>6359</v>
      </c>
      <c r="B5120" t="s">
        <v>2786</v>
      </c>
      <c r="C5120" t="s">
        <v>5926</v>
      </c>
      <c r="D5120" t="s">
        <v>1485</v>
      </c>
      <c r="E5120">
        <v>82.9</v>
      </c>
    </row>
    <row r="5121" spans="1:5" x14ac:dyDescent="0.2">
      <c r="A5121" t="s">
        <v>6360</v>
      </c>
      <c r="B5121" t="s">
        <v>2829</v>
      </c>
      <c r="C5121" t="s">
        <v>5926</v>
      </c>
      <c r="D5121" t="s">
        <v>1485</v>
      </c>
      <c r="E5121">
        <v>84.9</v>
      </c>
    </row>
    <row r="5122" spans="1:5" x14ac:dyDescent="0.2">
      <c r="A5122" t="s">
        <v>6361</v>
      </c>
      <c r="B5122" t="s">
        <v>2794</v>
      </c>
      <c r="C5122" t="s">
        <v>5926</v>
      </c>
      <c r="D5122" t="s">
        <v>1485</v>
      </c>
      <c r="E5122">
        <v>85.770612643831342</v>
      </c>
    </row>
    <row r="5123" spans="1:5" x14ac:dyDescent="0.2">
      <c r="A5123" t="s">
        <v>6362</v>
      </c>
      <c r="B5123" t="s">
        <v>2818</v>
      </c>
      <c r="C5123" t="s">
        <v>5926</v>
      </c>
      <c r="D5123" t="s">
        <v>1485</v>
      </c>
      <c r="E5123">
        <v>90.6</v>
      </c>
    </row>
    <row r="5124" spans="1:5" x14ac:dyDescent="0.2">
      <c r="A5124" t="s">
        <v>6363</v>
      </c>
      <c r="B5124" t="s">
        <v>2835</v>
      </c>
      <c r="C5124" t="s">
        <v>5926</v>
      </c>
      <c r="D5124" t="s">
        <v>1485</v>
      </c>
      <c r="E5124">
        <v>90.7</v>
      </c>
    </row>
    <row r="5125" spans="1:5" x14ac:dyDescent="0.2">
      <c r="A5125" t="s">
        <v>6364</v>
      </c>
      <c r="B5125" t="s">
        <v>2788</v>
      </c>
      <c r="C5125" t="s">
        <v>5926</v>
      </c>
      <c r="D5125" t="s">
        <v>1485</v>
      </c>
      <c r="E5125">
        <v>90.9</v>
      </c>
    </row>
    <row r="5126" spans="1:5" x14ac:dyDescent="0.2">
      <c r="A5126" t="s">
        <v>6365</v>
      </c>
      <c r="B5126" t="s">
        <v>2789</v>
      </c>
      <c r="C5126" t="s">
        <v>5926</v>
      </c>
      <c r="D5126" t="s">
        <v>1485</v>
      </c>
      <c r="E5126">
        <v>93.1</v>
      </c>
    </row>
    <row r="5127" spans="1:5" x14ac:dyDescent="0.2">
      <c r="A5127" t="s">
        <v>6366</v>
      </c>
      <c r="B5127" t="s">
        <v>2838</v>
      </c>
      <c r="C5127" t="s">
        <v>5926</v>
      </c>
      <c r="D5127" t="s">
        <v>1485</v>
      </c>
      <c r="E5127">
        <v>94.3</v>
      </c>
    </row>
    <row r="5128" spans="1:5" x14ac:dyDescent="0.2">
      <c r="A5128" t="s">
        <v>6367</v>
      </c>
      <c r="B5128" t="s">
        <v>2787</v>
      </c>
      <c r="C5128" t="s">
        <v>5926</v>
      </c>
      <c r="D5128" t="s">
        <v>1485</v>
      </c>
      <c r="E5128">
        <v>96.1</v>
      </c>
    </row>
    <row r="5129" spans="1:5" x14ac:dyDescent="0.2">
      <c r="A5129" t="s">
        <v>6368</v>
      </c>
      <c r="B5129" t="s">
        <v>2785</v>
      </c>
      <c r="C5129" t="s">
        <v>5926</v>
      </c>
      <c r="D5129" t="s">
        <v>1485</v>
      </c>
      <c r="E5129">
        <v>96.3</v>
      </c>
    </row>
    <row r="5130" spans="1:5" x14ac:dyDescent="0.2">
      <c r="A5130" t="s">
        <v>6369</v>
      </c>
      <c r="B5130" t="s">
        <v>2840</v>
      </c>
      <c r="C5130" t="s">
        <v>5926</v>
      </c>
      <c r="D5130" t="s">
        <v>1485</v>
      </c>
      <c r="E5130">
        <v>97.6</v>
      </c>
    </row>
    <row r="5131" spans="1:5" x14ac:dyDescent="0.2">
      <c r="A5131" t="s">
        <v>6370</v>
      </c>
      <c r="B5131" t="s">
        <v>2780</v>
      </c>
      <c r="C5131" t="s">
        <v>1643</v>
      </c>
      <c r="D5131" t="s">
        <v>1485</v>
      </c>
      <c r="E5131">
        <v>0.14791666666666667</v>
      </c>
    </row>
    <row r="5132" spans="1:5" x14ac:dyDescent="0.2">
      <c r="A5132" t="s">
        <v>6371</v>
      </c>
      <c r="B5132" t="s">
        <v>2785</v>
      </c>
      <c r="C5132" t="s">
        <v>1643</v>
      </c>
      <c r="D5132" t="s">
        <v>1485</v>
      </c>
      <c r="E5132">
        <v>0.17916666666666667</v>
      </c>
    </row>
    <row r="5133" spans="1:5" x14ac:dyDescent="0.2">
      <c r="A5133" t="s">
        <v>6372</v>
      </c>
      <c r="B5133" t="s">
        <v>2811</v>
      </c>
      <c r="C5133" t="s">
        <v>1643</v>
      </c>
      <c r="D5133" t="s">
        <v>1485</v>
      </c>
      <c r="E5133">
        <v>0.15208333333333332</v>
      </c>
    </row>
    <row r="5134" spans="1:5" x14ac:dyDescent="0.2">
      <c r="A5134" t="s">
        <v>6373</v>
      </c>
      <c r="B5134" t="s">
        <v>2788</v>
      </c>
      <c r="C5134" t="s">
        <v>1643</v>
      </c>
      <c r="D5134" t="s">
        <v>1485</v>
      </c>
      <c r="E5134">
        <v>0.15138888888888888</v>
      </c>
    </row>
    <row r="5135" spans="1:5" x14ac:dyDescent="0.2">
      <c r="A5135" t="s">
        <v>6374</v>
      </c>
      <c r="B5135" t="s">
        <v>2814</v>
      </c>
      <c r="C5135" t="s">
        <v>1643</v>
      </c>
      <c r="D5135" t="s">
        <v>1485</v>
      </c>
      <c r="E5135">
        <v>0.16666666666666666</v>
      </c>
    </row>
    <row r="5136" spans="1:5" x14ac:dyDescent="0.2">
      <c r="A5136" t="s">
        <v>6375</v>
      </c>
      <c r="B5136" t="s">
        <v>2816</v>
      </c>
      <c r="C5136" t="s">
        <v>1643</v>
      </c>
      <c r="D5136" t="s">
        <v>1485</v>
      </c>
      <c r="E5136">
        <v>0.14791666666666667</v>
      </c>
    </row>
    <row r="5137" spans="1:5" x14ac:dyDescent="0.2">
      <c r="A5137" t="s">
        <v>6376</v>
      </c>
      <c r="B5137" t="s">
        <v>2818</v>
      </c>
      <c r="C5137" t="s">
        <v>1643</v>
      </c>
      <c r="D5137" t="s">
        <v>1485</v>
      </c>
      <c r="E5137">
        <v>0.12152777777777778</v>
      </c>
    </row>
    <row r="5138" spans="1:5" x14ac:dyDescent="0.2">
      <c r="A5138" t="s">
        <v>6377</v>
      </c>
      <c r="B5138" t="s">
        <v>2820</v>
      </c>
      <c r="C5138" t="s">
        <v>1643</v>
      </c>
      <c r="D5138" t="s">
        <v>1485</v>
      </c>
      <c r="E5138">
        <v>0.12708333333333333</v>
      </c>
    </row>
    <row r="5139" spans="1:5" x14ac:dyDescent="0.2">
      <c r="A5139" t="s">
        <v>6378</v>
      </c>
      <c r="B5139" t="s">
        <v>2825</v>
      </c>
      <c r="C5139" t="s">
        <v>1643</v>
      </c>
      <c r="D5139" t="s">
        <v>1485</v>
      </c>
      <c r="E5139">
        <v>8.8888888888888892E-2</v>
      </c>
    </row>
    <row r="5140" spans="1:5" x14ac:dyDescent="0.2">
      <c r="A5140" t="s">
        <v>6379</v>
      </c>
      <c r="B5140" t="s">
        <v>2786</v>
      </c>
      <c r="C5140" t="s">
        <v>1643</v>
      </c>
      <c r="D5140" t="s">
        <v>1485</v>
      </c>
      <c r="E5140">
        <v>0.16250000000000001</v>
      </c>
    </row>
    <row r="5141" spans="1:5" x14ac:dyDescent="0.2">
      <c r="A5141" t="s">
        <v>6380</v>
      </c>
      <c r="B5141" t="s">
        <v>2787</v>
      </c>
      <c r="C5141" t="s">
        <v>1643</v>
      </c>
      <c r="D5141" t="s">
        <v>1485</v>
      </c>
      <c r="E5141">
        <v>0.16250000000000001</v>
      </c>
    </row>
    <row r="5142" spans="1:5" x14ac:dyDescent="0.2">
      <c r="A5142" t="s">
        <v>6381</v>
      </c>
      <c r="B5142" t="s">
        <v>2829</v>
      </c>
      <c r="C5142" t="s">
        <v>1643</v>
      </c>
      <c r="D5142" t="s">
        <v>1485</v>
      </c>
      <c r="E5142">
        <v>0.16250000000000001</v>
      </c>
    </row>
    <row r="5143" spans="1:5" x14ac:dyDescent="0.2">
      <c r="A5143" t="s">
        <v>6382</v>
      </c>
      <c r="B5143" t="s">
        <v>2831</v>
      </c>
      <c r="C5143" t="s">
        <v>1643</v>
      </c>
      <c r="D5143" t="s">
        <v>1485</v>
      </c>
      <c r="E5143">
        <v>0.21597222222222223</v>
      </c>
    </row>
    <row r="5144" spans="1:5" x14ac:dyDescent="0.2">
      <c r="A5144" t="s">
        <v>6383</v>
      </c>
      <c r="B5144" t="s">
        <v>2833</v>
      </c>
      <c r="C5144" t="s">
        <v>1643</v>
      </c>
      <c r="D5144" t="s">
        <v>1485</v>
      </c>
      <c r="E5144">
        <v>0.2</v>
      </c>
    </row>
    <row r="5145" spans="1:5" x14ac:dyDescent="0.2">
      <c r="A5145" t="s">
        <v>6384</v>
      </c>
      <c r="B5145" t="s">
        <v>2835</v>
      </c>
      <c r="C5145" t="s">
        <v>1643</v>
      </c>
      <c r="D5145" t="s">
        <v>1485</v>
      </c>
      <c r="E5145">
        <v>0.16597222222222222</v>
      </c>
    </row>
    <row r="5146" spans="1:5" x14ac:dyDescent="0.2">
      <c r="A5146" t="s">
        <v>6385</v>
      </c>
      <c r="B5146" t="s">
        <v>2789</v>
      </c>
      <c r="C5146" t="s">
        <v>1643</v>
      </c>
      <c r="D5146" t="s">
        <v>1485</v>
      </c>
      <c r="E5146">
        <v>0.16666666666666666</v>
      </c>
    </row>
    <row r="5147" spans="1:5" x14ac:dyDescent="0.2">
      <c r="A5147" t="s">
        <v>6386</v>
      </c>
      <c r="B5147" t="s">
        <v>2838</v>
      </c>
      <c r="C5147" t="s">
        <v>1643</v>
      </c>
      <c r="D5147" t="s">
        <v>1485</v>
      </c>
      <c r="E5147">
        <v>0.15763888888888888</v>
      </c>
    </row>
    <row r="5148" spans="1:5" x14ac:dyDescent="0.2">
      <c r="A5148" t="s">
        <v>6387</v>
      </c>
      <c r="B5148" t="s">
        <v>2840</v>
      </c>
      <c r="C5148" t="s">
        <v>1643</v>
      </c>
      <c r="D5148" t="s">
        <v>1485</v>
      </c>
      <c r="E5148">
        <v>0.11874999999999999</v>
      </c>
    </row>
    <row r="5149" spans="1:5" x14ac:dyDescent="0.2">
      <c r="A5149" t="s">
        <v>6388</v>
      </c>
      <c r="B5149" t="s">
        <v>2794</v>
      </c>
      <c r="C5149" t="s">
        <v>1643</v>
      </c>
      <c r="D5149" t="s">
        <v>1485</v>
      </c>
      <c r="E5149">
        <v>0.15273826393430709</v>
      </c>
    </row>
    <row r="5150" spans="1:5" x14ac:dyDescent="0.2">
      <c r="A5150" t="s">
        <v>6389</v>
      </c>
      <c r="B5150" t="s">
        <v>2763</v>
      </c>
      <c r="C5150" t="s">
        <v>2807</v>
      </c>
      <c r="D5150" t="s">
        <v>1485</v>
      </c>
      <c r="E5150">
        <v>61.7</v>
      </c>
    </row>
    <row r="5151" spans="1:5" x14ac:dyDescent="0.2">
      <c r="A5151" t="s">
        <v>6390</v>
      </c>
      <c r="B5151" t="s">
        <v>2763</v>
      </c>
      <c r="C5151" t="s">
        <v>2842</v>
      </c>
      <c r="D5151" t="s">
        <v>1485</v>
      </c>
      <c r="E5151">
        <v>22.5</v>
      </c>
    </row>
    <row r="5152" spans="1:5" x14ac:dyDescent="0.2">
      <c r="A5152" t="s">
        <v>6391</v>
      </c>
      <c r="B5152" t="s">
        <v>2763</v>
      </c>
      <c r="C5152" t="s">
        <v>2863</v>
      </c>
      <c r="D5152" t="s">
        <v>1485</v>
      </c>
      <c r="E5152">
        <v>91.2</v>
      </c>
    </row>
    <row r="5153" spans="1:5" x14ac:dyDescent="0.2">
      <c r="A5153" t="s">
        <v>6392</v>
      </c>
      <c r="B5153" t="s">
        <v>2763</v>
      </c>
      <c r="C5153" t="s">
        <v>1580</v>
      </c>
      <c r="D5153" t="s">
        <v>1485</v>
      </c>
      <c r="E5153">
        <v>9.3055555555555558E-2</v>
      </c>
    </row>
    <row r="5154" spans="1:5" x14ac:dyDescent="0.2">
      <c r="A5154" t="s">
        <v>6393</v>
      </c>
      <c r="B5154" t="s">
        <v>2763</v>
      </c>
      <c r="C5154" t="s">
        <v>1601</v>
      </c>
      <c r="D5154" t="s">
        <v>1485</v>
      </c>
      <c r="E5154">
        <v>63.1</v>
      </c>
    </row>
    <row r="5155" spans="1:5" x14ac:dyDescent="0.2">
      <c r="A5155" t="s">
        <v>6394</v>
      </c>
      <c r="B5155" t="s">
        <v>2763</v>
      </c>
      <c r="C5155" t="s">
        <v>1622</v>
      </c>
      <c r="D5155" t="s">
        <v>1485</v>
      </c>
      <c r="E5155">
        <v>44.1</v>
      </c>
    </row>
    <row r="5156" spans="1:5" x14ac:dyDescent="0.2">
      <c r="A5156" t="s">
        <v>6395</v>
      </c>
      <c r="B5156" t="s">
        <v>2763</v>
      </c>
      <c r="C5156" t="s">
        <v>1643</v>
      </c>
      <c r="D5156" t="s">
        <v>1485</v>
      </c>
      <c r="E5156">
        <v>0.17222222222222225</v>
      </c>
    </row>
    <row r="5157" spans="1:5" x14ac:dyDescent="0.2">
      <c r="A5157" t="s">
        <v>6396</v>
      </c>
      <c r="B5157" t="s">
        <v>2763</v>
      </c>
      <c r="C5157" t="s">
        <v>1664</v>
      </c>
      <c r="D5157" t="s">
        <v>1485</v>
      </c>
      <c r="E5157">
        <v>85.1</v>
      </c>
    </row>
    <row r="5158" spans="1:5" x14ac:dyDescent="0.2">
      <c r="A5158" t="s">
        <v>6397</v>
      </c>
      <c r="B5158" t="s">
        <v>2763</v>
      </c>
      <c r="C5158" t="s">
        <v>1685</v>
      </c>
      <c r="D5158" t="s">
        <v>1485</v>
      </c>
      <c r="E5158">
        <v>57.5</v>
      </c>
    </row>
    <row r="5159" spans="1:5" x14ac:dyDescent="0.2">
      <c r="A5159" t="s">
        <v>6398</v>
      </c>
      <c r="B5159" t="s">
        <v>2763</v>
      </c>
      <c r="C5159" t="s">
        <v>1706</v>
      </c>
      <c r="D5159" t="s">
        <v>1485</v>
      </c>
      <c r="E5159">
        <v>9.9</v>
      </c>
    </row>
    <row r="5160" spans="1:5" x14ac:dyDescent="0.2">
      <c r="A5160" t="s">
        <v>6399</v>
      </c>
      <c r="B5160" t="s">
        <v>2763</v>
      </c>
      <c r="C5160" t="s">
        <v>1727</v>
      </c>
      <c r="D5160" t="s">
        <v>1485</v>
      </c>
      <c r="E5160">
        <v>78.3</v>
      </c>
    </row>
    <row r="5161" spans="1:5" x14ac:dyDescent="0.2">
      <c r="A5161" t="s">
        <v>6400</v>
      </c>
      <c r="B5161" t="s">
        <v>2763</v>
      </c>
      <c r="C5161" t="s">
        <v>1748</v>
      </c>
      <c r="D5161" t="s">
        <v>1485</v>
      </c>
      <c r="E5161">
        <v>55.6</v>
      </c>
    </row>
    <row r="5162" spans="1:5" x14ac:dyDescent="0.2">
      <c r="A5162" t="s">
        <v>6401</v>
      </c>
      <c r="B5162" t="s">
        <v>2763</v>
      </c>
      <c r="C5162" t="s">
        <v>1769</v>
      </c>
      <c r="D5162" t="s">
        <v>1485</v>
      </c>
      <c r="E5162">
        <v>44.1</v>
      </c>
    </row>
    <row r="5163" spans="1:5" x14ac:dyDescent="0.2">
      <c r="A5163" t="s">
        <v>6402</v>
      </c>
      <c r="B5163" t="s">
        <v>2763</v>
      </c>
      <c r="C5163" t="s">
        <v>1790</v>
      </c>
      <c r="D5163" t="s">
        <v>1485</v>
      </c>
      <c r="E5163">
        <v>4.1666666666666664E-2</v>
      </c>
    </row>
    <row r="5164" spans="1:5" x14ac:dyDescent="0.2">
      <c r="A5164" t="s">
        <v>6403</v>
      </c>
      <c r="B5164" t="s">
        <v>2763</v>
      </c>
      <c r="C5164" t="s">
        <v>1811</v>
      </c>
      <c r="D5164" t="s">
        <v>1485</v>
      </c>
      <c r="E5164">
        <v>65.099999999999994</v>
      </c>
    </row>
    <row r="5165" spans="1:5" x14ac:dyDescent="0.2">
      <c r="A5165" t="s">
        <v>6404</v>
      </c>
      <c r="B5165" t="s">
        <v>2763</v>
      </c>
      <c r="C5165" t="s">
        <v>1832</v>
      </c>
      <c r="D5165" t="s">
        <v>1485</v>
      </c>
      <c r="E5165">
        <v>85.2</v>
      </c>
    </row>
    <row r="5166" spans="1:5" x14ac:dyDescent="0.2">
      <c r="A5166" t="s">
        <v>6405</v>
      </c>
      <c r="B5166" t="s">
        <v>2763</v>
      </c>
      <c r="C5166" t="s">
        <v>5023</v>
      </c>
      <c r="D5166" t="s">
        <v>1485</v>
      </c>
      <c r="E5166">
        <v>0.62569444444444444</v>
      </c>
    </row>
    <row r="5167" spans="1:5" x14ac:dyDescent="0.2">
      <c r="A5167" t="s">
        <v>6406</v>
      </c>
      <c r="B5167" t="s">
        <v>2763</v>
      </c>
      <c r="C5167" t="s">
        <v>5044</v>
      </c>
      <c r="D5167" t="s">
        <v>1485</v>
      </c>
      <c r="E5167">
        <v>92.9</v>
      </c>
    </row>
    <row r="5168" spans="1:5" x14ac:dyDescent="0.2">
      <c r="A5168" t="s">
        <v>6407</v>
      </c>
      <c r="B5168" t="s">
        <v>2763</v>
      </c>
      <c r="C5168" t="s">
        <v>5065</v>
      </c>
      <c r="D5168" t="s">
        <v>1485</v>
      </c>
      <c r="E5168">
        <v>5.8333333333333327E-2</v>
      </c>
    </row>
    <row r="5169" spans="1:5" x14ac:dyDescent="0.2">
      <c r="A5169" t="s">
        <v>6408</v>
      </c>
      <c r="B5169" t="s">
        <v>2763</v>
      </c>
      <c r="C5169" t="s">
        <v>8173</v>
      </c>
      <c r="D5169" t="s">
        <v>1485</v>
      </c>
      <c r="E5169">
        <v>43.7</v>
      </c>
    </row>
    <row r="5170" spans="1:5" x14ac:dyDescent="0.2">
      <c r="A5170" t="s">
        <v>6409</v>
      </c>
      <c r="B5170" t="s">
        <v>2763</v>
      </c>
      <c r="C5170" t="s">
        <v>8194</v>
      </c>
      <c r="D5170" t="s">
        <v>1485</v>
      </c>
      <c r="E5170">
        <v>39.1</v>
      </c>
    </row>
    <row r="5171" spans="1:5" x14ac:dyDescent="0.2">
      <c r="A5171" t="s">
        <v>6410</v>
      </c>
      <c r="B5171" t="s">
        <v>2763</v>
      </c>
      <c r="C5171" t="s">
        <v>8215</v>
      </c>
      <c r="D5171" t="s">
        <v>1485</v>
      </c>
      <c r="E5171">
        <v>70.900000000000006</v>
      </c>
    </row>
    <row r="5172" spans="1:5" x14ac:dyDescent="0.2">
      <c r="A5172" t="s">
        <v>6411</v>
      </c>
      <c r="B5172" t="s">
        <v>2763</v>
      </c>
      <c r="C5172" t="s">
        <v>8236</v>
      </c>
      <c r="D5172" t="s">
        <v>1485</v>
      </c>
      <c r="E5172">
        <v>74.2</v>
      </c>
    </row>
    <row r="5173" spans="1:5" x14ac:dyDescent="0.2">
      <c r="A5173" t="s">
        <v>6412</v>
      </c>
      <c r="B5173" t="s">
        <v>2763</v>
      </c>
      <c r="C5173" t="s">
        <v>8257</v>
      </c>
      <c r="D5173" t="s">
        <v>1485</v>
      </c>
      <c r="E5173">
        <v>46.4</v>
      </c>
    </row>
    <row r="5174" spans="1:5" x14ac:dyDescent="0.2">
      <c r="A5174" t="s">
        <v>6413</v>
      </c>
      <c r="B5174" t="s">
        <v>2763</v>
      </c>
      <c r="C5174" t="s">
        <v>8278</v>
      </c>
      <c r="D5174" t="s">
        <v>1485</v>
      </c>
      <c r="E5174">
        <v>46.8</v>
      </c>
    </row>
    <row r="5175" spans="1:5" x14ac:dyDescent="0.2">
      <c r="A5175" t="s">
        <v>6414</v>
      </c>
      <c r="B5175" t="s">
        <v>2763</v>
      </c>
      <c r="C5175" t="s">
        <v>8299</v>
      </c>
      <c r="D5175" t="s">
        <v>1485</v>
      </c>
      <c r="E5175">
        <v>62.7</v>
      </c>
    </row>
    <row r="5176" spans="1:5" x14ac:dyDescent="0.2">
      <c r="A5176" t="s">
        <v>6415</v>
      </c>
      <c r="B5176" t="s">
        <v>2763</v>
      </c>
      <c r="C5176" t="s">
        <v>8320</v>
      </c>
      <c r="D5176" t="s">
        <v>1485</v>
      </c>
      <c r="E5176">
        <v>73.7</v>
      </c>
    </row>
    <row r="5177" spans="1:5" x14ac:dyDescent="0.2">
      <c r="A5177" t="s">
        <v>6416</v>
      </c>
      <c r="B5177" t="s">
        <v>2763</v>
      </c>
      <c r="C5177" t="s">
        <v>8341</v>
      </c>
      <c r="D5177" t="s">
        <v>1485</v>
      </c>
      <c r="E5177">
        <v>75.599999999999994</v>
      </c>
    </row>
    <row r="5178" spans="1:5" x14ac:dyDescent="0.2">
      <c r="A5178" t="s">
        <v>6417</v>
      </c>
      <c r="B5178" t="s">
        <v>2763</v>
      </c>
      <c r="C5178" t="s">
        <v>8362</v>
      </c>
      <c r="D5178" t="s">
        <v>1485</v>
      </c>
      <c r="E5178">
        <v>37.5</v>
      </c>
    </row>
    <row r="5179" spans="1:5" x14ac:dyDescent="0.2">
      <c r="A5179" t="s">
        <v>6418</v>
      </c>
      <c r="B5179" t="s">
        <v>2763</v>
      </c>
      <c r="C5179" t="s">
        <v>8383</v>
      </c>
      <c r="D5179" t="s">
        <v>1485</v>
      </c>
      <c r="E5179">
        <v>63.5</v>
      </c>
    </row>
    <row r="5180" spans="1:5" x14ac:dyDescent="0.2">
      <c r="A5180" t="s">
        <v>6419</v>
      </c>
      <c r="B5180" t="s">
        <v>2763</v>
      </c>
      <c r="C5180" t="s">
        <v>8404</v>
      </c>
      <c r="D5180" t="s">
        <v>1485</v>
      </c>
      <c r="E5180">
        <v>65.900000000000006</v>
      </c>
    </row>
    <row r="5181" spans="1:5" x14ac:dyDescent="0.2">
      <c r="A5181" t="s">
        <v>6420</v>
      </c>
      <c r="B5181" t="s">
        <v>2763</v>
      </c>
      <c r="C5181" t="s">
        <v>8425</v>
      </c>
      <c r="D5181" t="s">
        <v>1485</v>
      </c>
      <c r="E5181">
        <v>32.4</v>
      </c>
    </row>
    <row r="5182" spans="1:5" x14ac:dyDescent="0.2">
      <c r="A5182" t="s">
        <v>6421</v>
      </c>
      <c r="B5182" t="s">
        <v>2763</v>
      </c>
      <c r="C5182" t="s">
        <v>8446</v>
      </c>
      <c r="D5182" t="s">
        <v>1485</v>
      </c>
      <c r="E5182">
        <v>23.6</v>
      </c>
    </row>
    <row r="5183" spans="1:5" x14ac:dyDescent="0.2">
      <c r="A5183" t="s">
        <v>6422</v>
      </c>
      <c r="B5183" t="s">
        <v>2763</v>
      </c>
      <c r="C5183" t="s">
        <v>8467</v>
      </c>
      <c r="D5183" t="s">
        <v>1485</v>
      </c>
      <c r="E5183">
        <v>30.6</v>
      </c>
    </row>
    <row r="5184" spans="1:5" x14ac:dyDescent="0.2">
      <c r="A5184" t="s">
        <v>6423</v>
      </c>
      <c r="B5184" t="s">
        <v>2763</v>
      </c>
      <c r="C5184" t="s">
        <v>8488</v>
      </c>
      <c r="D5184" t="s">
        <v>1485</v>
      </c>
      <c r="E5184">
        <v>18.100000000000001</v>
      </c>
    </row>
    <row r="5185" spans="1:5" x14ac:dyDescent="0.2">
      <c r="A5185" t="s">
        <v>6424</v>
      </c>
      <c r="B5185" t="s">
        <v>2763</v>
      </c>
      <c r="C5185" t="s">
        <v>8514</v>
      </c>
      <c r="D5185" t="s">
        <v>1485</v>
      </c>
      <c r="E5185">
        <v>8.1</v>
      </c>
    </row>
    <row r="5186" spans="1:5" x14ac:dyDescent="0.2">
      <c r="A5186" t="s">
        <v>6425</v>
      </c>
      <c r="B5186" t="s">
        <v>2763</v>
      </c>
      <c r="C5186" t="s">
        <v>8535</v>
      </c>
      <c r="D5186" t="s">
        <v>1485</v>
      </c>
      <c r="E5186">
        <v>62.7</v>
      </c>
    </row>
    <row r="5187" spans="1:5" x14ac:dyDescent="0.2">
      <c r="A5187" t="s">
        <v>6426</v>
      </c>
      <c r="B5187" t="s">
        <v>2763</v>
      </c>
      <c r="C5187" t="s">
        <v>8556</v>
      </c>
      <c r="D5187" t="s">
        <v>1485</v>
      </c>
      <c r="E5187">
        <v>90</v>
      </c>
    </row>
    <row r="5188" spans="1:5" x14ac:dyDescent="0.2">
      <c r="A5188" t="s">
        <v>6427</v>
      </c>
      <c r="B5188" t="s">
        <v>2763</v>
      </c>
      <c r="C5188" t="s">
        <v>8577</v>
      </c>
      <c r="D5188" t="s">
        <v>1485</v>
      </c>
      <c r="E5188">
        <v>1.0645833333333334</v>
      </c>
    </row>
    <row r="5189" spans="1:5" x14ac:dyDescent="0.2">
      <c r="A5189" t="s">
        <v>6428</v>
      </c>
      <c r="B5189" t="s">
        <v>2763</v>
      </c>
      <c r="C5189" t="s">
        <v>8598</v>
      </c>
      <c r="D5189" t="s">
        <v>1485</v>
      </c>
      <c r="E5189">
        <v>97.5</v>
      </c>
    </row>
    <row r="5190" spans="1:5" x14ac:dyDescent="0.2">
      <c r="A5190" t="s">
        <v>6429</v>
      </c>
      <c r="B5190" t="s">
        <v>2763</v>
      </c>
      <c r="C5190" t="s">
        <v>8619</v>
      </c>
      <c r="D5190" t="s">
        <v>1485</v>
      </c>
      <c r="E5190">
        <v>0.93680555555555556</v>
      </c>
    </row>
    <row r="5191" spans="1:5" x14ac:dyDescent="0.2">
      <c r="A5191" t="s">
        <v>6430</v>
      </c>
      <c r="B5191" t="s">
        <v>2763</v>
      </c>
      <c r="C5191" t="s">
        <v>5884</v>
      </c>
      <c r="D5191" t="s">
        <v>1485</v>
      </c>
      <c r="E5191">
        <v>28.6</v>
      </c>
    </row>
    <row r="5192" spans="1:5" x14ac:dyDescent="0.2">
      <c r="A5192" t="s">
        <v>6431</v>
      </c>
      <c r="B5192" t="s">
        <v>2763</v>
      </c>
      <c r="C5192" t="s">
        <v>5905</v>
      </c>
      <c r="D5192" t="s">
        <v>1485</v>
      </c>
      <c r="E5192">
        <v>1.8048611111111112</v>
      </c>
    </row>
    <row r="5193" spans="1:5" x14ac:dyDescent="0.2">
      <c r="A5193" t="s">
        <v>6432</v>
      </c>
      <c r="B5193" t="s">
        <v>2763</v>
      </c>
      <c r="C5193" t="s">
        <v>5926</v>
      </c>
      <c r="D5193" t="s">
        <v>1485</v>
      </c>
      <c r="E5193">
        <v>52.5</v>
      </c>
    </row>
    <row r="5194" spans="1:5" x14ac:dyDescent="0.2">
      <c r="A5194" t="s">
        <v>6433</v>
      </c>
      <c r="B5194" t="s">
        <v>2763</v>
      </c>
      <c r="C5194" t="s">
        <v>5947</v>
      </c>
      <c r="D5194" t="s">
        <v>1485</v>
      </c>
      <c r="E5194">
        <v>37.299999999999997</v>
      </c>
    </row>
    <row r="5195" spans="1:5" x14ac:dyDescent="0.2">
      <c r="A5195" t="s">
        <v>6434</v>
      </c>
      <c r="B5195" t="s">
        <v>2763</v>
      </c>
      <c r="C5195" t="s">
        <v>5968</v>
      </c>
      <c r="D5195" t="s">
        <v>1485</v>
      </c>
      <c r="E5195">
        <v>99.1</v>
      </c>
    </row>
    <row r="5196" spans="1:5" x14ac:dyDescent="0.2">
      <c r="A5196" t="s">
        <v>6435</v>
      </c>
      <c r="B5196" t="s">
        <v>2763</v>
      </c>
      <c r="C5196" t="s">
        <v>5989</v>
      </c>
      <c r="D5196" t="s">
        <v>1485</v>
      </c>
      <c r="E5196">
        <v>21.1</v>
      </c>
    </row>
    <row r="5197" spans="1:5" x14ac:dyDescent="0.2">
      <c r="A5197" t="s">
        <v>6436</v>
      </c>
      <c r="B5197" t="s">
        <v>2763</v>
      </c>
      <c r="C5197" t="s">
        <v>6010</v>
      </c>
      <c r="D5197" t="s">
        <v>1485</v>
      </c>
      <c r="E5197">
        <v>68.5</v>
      </c>
    </row>
    <row r="5198" spans="1:5" x14ac:dyDescent="0.2">
      <c r="A5198" t="s">
        <v>6437</v>
      </c>
      <c r="B5198" t="s">
        <v>2763</v>
      </c>
      <c r="C5198" t="s">
        <v>2776</v>
      </c>
      <c r="D5198" t="s">
        <v>1485</v>
      </c>
      <c r="E5198">
        <v>60.8</v>
      </c>
    </row>
    <row r="5199" spans="1:5" x14ac:dyDescent="0.2">
      <c r="A5199" t="s">
        <v>6438</v>
      </c>
      <c r="B5199" t="s">
        <v>2763</v>
      </c>
      <c r="C5199" t="s">
        <v>2777</v>
      </c>
      <c r="D5199" t="s">
        <v>1485</v>
      </c>
      <c r="E5199">
        <v>40.6</v>
      </c>
    </row>
    <row r="5200" spans="1:5" x14ac:dyDescent="0.2">
      <c r="A5200" t="s">
        <v>6439</v>
      </c>
      <c r="B5200" t="s">
        <v>2763</v>
      </c>
      <c r="C5200" t="s">
        <v>2778</v>
      </c>
      <c r="D5200" t="s">
        <v>1485</v>
      </c>
      <c r="E5200">
        <v>97.1</v>
      </c>
    </row>
    <row r="5201" spans="1:5" x14ac:dyDescent="0.2">
      <c r="A5201" t="s">
        <v>6440</v>
      </c>
      <c r="B5201" t="s">
        <v>2763</v>
      </c>
      <c r="C5201" t="s">
        <v>2779</v>
      </c>
      <c r="D5201" t="s">
        <v>1485</v>
      </c>
      <c r="E5201">
        <v>16.100000000000001</v>
      </c>
    </row>
    <row r="5202" spans="1:5" x14ac:dyDescent="0.2">
      <c r="A5202" t="s">
        <v>6441</v>
      </c>
      <c r="B5202" t="s">
        <v>2763</v>
      </c>
      <c r="C5202" t="s">
        <v>2807</v>
      </c>
      <c r="D5202" t="s">
        <v>2930</v>
      </c>
      <c r="E5202">
        <v>53.5</v>
      </c>
    </row>
    <row r="5203" spans="1:5" x14ac:dyDescent="0.2">
      <c r="A5203" t="s">
        <v>6442</v>
      </c>
      <c r="B5203" t="s">
        <v>2763</v>
      </c>
      <c r="C5203" t="s">
        <v>2842</v>
      </c>
      <c r="D5203" t="s">
        <v>2930</v>
      </c>
      <c r="E5203">
        <v>20.2</v>
      </c>
    </row>
    <row r="5204" spans="1:5" x14ac:dyDescent="0.2">
      <c r="A5204" t="s">
        <v>6443</v>
      </c>
      <c r="B5204" t="s">
        <v>2763</v>
      </c>
      <c r="C5204" t="s">
        <v>2863</v>
      </c>
      <c r="D5204" t="s">
        <v>2930</v>
      </c>
      <c r="E5204">
        <v>83.4</v>
      </c>
    </row>
    <row r="5205" spans="1:5" x14ac:dyDescent="0.2">
      <c r="A5205" t="s">
        <v>6444</v>
      </c>
      <c r="B5205" t="s">
        <v>2763</v>
      </c>
      <c r="C5205" t="s">
        <v>1580</v>
      </c>
      <c r="D5205" t="s">
        <v>2930</v>
      </c>
      <c r="E5205">
        <v>9.5138888888888884E-2</v>
      </c>
    </row>
    <row r="5206" spans="1:5" x14ac:dyDescent="0.2">
      <c r="A5206" t="s">
        <v>6445</v>
      </c>
      <c r="B5206" t="s">
        <v>2763</v>
      </c>
      <c r="C5206" t="s">
        <v>1601</v>
      </c>
      <c r="D5206" t="s">
        <v>2930</v>
      </c>
      <c r="E5206">
        <v>68.8</v>
      </c>
    </row>
    <row r="5207" spans="1:5" x14ac:dyDescent="0.2">
      <c r="A5207" t="s">
        <v>6446</v>
      </c>
      <c r="B5207" t="s">
        <v>2763</v>
      </c>
      <c r="C5207" t="s">
        <v>1622</v>
      </c>
      <c r="D5207" t="s">
        <v>2930</v>
      </c>
      <c r="E5207">
        <v>50.3</v>
      </c>
    </row>
    <row r="5208" spans="1:5" x14ac:dyDescent="0.2">
      <c r="A5208" t="s">
        <v>6447</v>
      </c>
      <c r="B5208" t="s">
        <v>2763</v>
      </c>
      <c r="C5208" t="s">
        <v>1643</v>
      </c>
      <c r="D5208" t="s">
        <v>2930</v>
      </c>
      <c r="E5208">
        <v>0.15555555555555556</v>
      </c>
    </row>
    <row r="5209" spans="1:5" x14ac:dyDescent="0.2">
      <c r="A5209" t="s">
        <v>6448</v>
      </c>
      <c r="B5209" t="s">
        <v>2763</v>
      </c>
      <c r="C5209" t="s">
        <v>1664</v>
      </c>
      <c r="D5209" t="s">
        <v>2930</v>
      </c>
      <c r="E5209">
        <v>86.2</v>
      </c>
    </row>
    <row r="5210" spans="1:5" x14ac:dyDescent="0.2">
      <c r="A5210" t="s">
        <v>6449</v>
      </c>
      <c r="B5210" t="s">
        <v>2763</v>
      </c>
      <c r="C5210" t="s">
        <v>1685</v>
      </c>
      <c r="D5210" t="s">
        <v>2930</v>
      </c>
      <c r="E5210">
        <v>59.9</v>
      </c>
    </row>
    <row r="5211" spans="1:5" x14ac:dyDescent="0.2">
      <c r="A5211" t="s">
        <v>6450</v>
      </c>
      <c r="B5211" t="s">
        <v>2763</v>
      </c>
      <c r="C5211" t="s">
        <v>1706</v>
      </c>
      <c r="D5211" t="s">
        <v>2930</v>
      </c>
      <c r="E5211">
        <v>11.4</v>
      </c>
    </row>
    <row r="5212" spans="1:5" x14ac:dyDescent="0.2">
      <c r="A5212" t="s">
        <v>6451</v>
      </c>
      <c r="B5212" t="s">
        <v>2763</v>
      </c>
      <c r="C5212" t="s">
        <v>1727</v>
      </c>
      <c r="D5212" t="s">
        <v>2930</v>
      </c>
      <c r="E5212">
        <v>91.3</v>
      </c>
    </row>
    <row r="5213" spans="1:5" x14ac:dyDescent="0.2">
      <c r="A5213" t="s">
        <v>6452</v>
      </c>
      <c r="B5213" t="s">
        <v>2763</v>
      </c>
      <c r="C5213" t="s">
        <v>1748</v>
      </c>
      <c r="D5213" t="s">
        <v>2930</v>
      </c>
      <c r="E5213">
        <v>40.9</v>
      </c>
    </row>
    <row r="5214" spans="1:5" x14ac:dyDescent="0.2">
      <c r="A5214" t="s">
        <v>6453</v>
      </c>
      <c r="B5214" t="s">
        <v>2763</v>
      </c>
      <c r="C5214" t="s">
        <v>1769</v>
      </c>
      <c r="D5214" t="s">
        <v>2930</v>
      </c>
      <c r="E5214">
        <v>50.3</v>
      </c>
    </row>
    <row r="5215" spans="1:5" x14ac:dyDescent="0.2">
      <c r="A5215" t="s">
        <v>6454</v>
      </c>
      <c r="B5215" t="s">
        <v>2763</v>
      </c>
      <c r="C5215" t="s">
        <v>1790</v>
      </c>
      <c r="D5215" t="s">
        <v>2930</v>
      </c>
      <c r="E5215">
        <v>4.5138888888888888E-2</v>
      </c>
    </row>
    <row r="5216" spans="1:5" x14ac:dyDescent="0.2">
      <c r="A5216" t="s">
        <v>6455</v>
      </c>
      <c r="B5216" t="s">
        <v>2763</v>
      </c>
      <c r="C5216" t="s">
        <v>1811</v>
      </c>
      <c r="D5216" t="s">
        <v>2930</v>
      </c>
      <c r="E5216">
        <v>68.5</v>
      </c>
    </row>
    <row r="5217" spans="1:5" x14ac:dyDescent="0.2">
      <c r="A5217" t="s">
        <v>6456</v>
      </c>
      <c r="B5217" t="s">
        <v>2763</v>
      </c>
      <c r="C5217" t="s">
        <v>1832</v>
      </c>
      <c r="D5217" t="s">
        <v>2930</v>
      </c>
      <c r="E5217">
        <v>85.5</v>
      </c>
    </row>
    <row r="5218" spans="1:5" x14ac:dyDescent="0.2">
      <c r="A5218" t="s">
        <v>6457</v>
      </c>
      <c r="B5218" t="s">
        <v>2763</v>
      </c>
      <c r="C5218" t="s">
        <v>5023</v>
      </c>
      <c r="D5218" t="s">
        <v>2930</v>
      </c>
      <c r="E5218">
        <v>0.40277777777777773</v>
      </c>
    </row>
    <row r="5219" spans="1:5" x14ac:dyDescent="0.2">
      <c r="A5219" t="s">
        <v>6458</v>
      </c>
      <c r="B5219" t="s">
        <v>2763</v>
      </c>
      <c r="C5219" t="s">
        <v>5044</v>
      </c>
      <c r="D5219" t="s">
        <v>2930</v>
      </c>
      <c r="E5219">
        <v>94.3</v>
      </c>
    </row>
    <row r="5220" spans="1:5" x14ac:dyDescent="0.2">
      <c r="A5220" t="s">
        <v>6459</v>
      </c>
      <c r="B5220" t="s">
        <v>2763</v>
      </c>
      <c r="C5220" t="s">
        <v>5065</v>
      </c>
      <c r="D5220" t="s">
        <v>2930</v>
      </c>
      <c r="E5220">
        <v>5.2777777777777778E-2</v>
      </c>
    </row>
    <row r="5221" spans="1:5" x14ac:dyDescent="0.2">
      <c r="A5221" t="s">
        <v>6460</v>
      </c>
      <c r="B5221" t="s">
        <v>2763</v>
      </c>
      <c r="C5221" t="s">
        <v>8173</v>
      </c>
      <c r="D5221" t="s">
        <v>2930</v>
      </c>
      <c r="E5221">
        <v>43.8</v>
      </c>
    </row>
    <row r="5222" spans="1:5" x14ac:dyDescent="0.2">
      <c r="A5222" t="s">
        <v>6461</v>
      </c>
      <c r="B5222" t="s">
        <v>2763</v>
      </c>
      <c r="C5222" t="s">
        <v>8194</v>
      </c>
      <c r="D5222" t="s">
        <v>2930</v>
      </c>
      <c r="E5222">
        <v>37.5</v>
      </c>
    </row>
    <row r="5223" spans="1:5" x14ac:dyDescent="0.2">
      <c r="A5223" t="s">
        <v>6462</v>
      </c>
      <c r="B5223" t="s">
        <v>2763</v>
      </c>
      <c r="C5223" t="s">
        <v>8215</v>
      </c>
      <c r="D5223" t="s">
        <v>2930</v>
      </c>
      <c r="E5223">
        <v>56.3</v>
      </c>
    </row>
    <row r="5224" spans="1:5" x14ac:dyDescent="0.2">
      <c r="A5224" t="s">
        <v>6463</v>
      </c>
      <c r="B5224" t="s">
        <v>2763</v>
      </c>
      <c r="C5224" t="s">
        <v>8236</v>
      </c>
      <c r="D5224" t="s">
        <v>2930</v>
      </c>
      <c r="E5224">
        <v>50.7</v>
      </c>
    </row>
    <row r="5225" spans="1:5" x14ac:dyDescent="0.2">
      <c r="A5225" t="s">
        <v>6464</v>
      </c>
      <c r="B5225" t="s">
        <v>2763</v>
      </c>
      <c r="C5225" t="s">
        <v>8257</v>
      </c>
      <c r="D5225" t="s">
        <v>2930</v>
      </c>
      <c r="E5225">
        <v>46.2</v>
      </c>
    </row>
    <row r="5226" spans="1:5" x14ac:dyDescent="0.2">
      <c r="A5226" t="s">
        <v>6465</v>
      </c>
      <c r="B5226" t="s">
        <v>2763</v>
      </c>
      <c r="C5226" t="s">
        <v>8278</v>
      </c>
      <c r="D5226" t="s">
        <v>2930</v>
      </c>
      <c r="E5226">
        <v>39</v>
      </c>
    </row>
    <row r="5227" spans="1:5" x14ac:dyDescent="0.2">
      <c r="A5227" t="s">
        <v>6466</v>
      </c>
      <c r="B5227" t="s">
        <v>2763</v>
      </c>
      <c r="C5227" t="s">
        <v>8299</v>
      </c>
      <c r="D5227" t="s">
        <v>2930</v>
      </c>
      <c r="E5227">
        <v>35.4</v>
      </c>
    </row>
    <row r="5228" spans="1:5" x14ac:dyDescent="0.2">
      <c r="A5228" t="s">
        <v>6467</v>
      </c>
      <c r="B5228" t="s">
        <v>2763</v>
      </c>
      <c r="C5228" t="s">
        <v>8320</v>
      </c>
      <c r="D5228" t="s">
        <v>2930</v>
      </c>
      <c r="E5228">
        <v>61.8</v>
      </c>
    </row>
    <row r="5229" spans="1:5" x14ac:dyDescent="0.2">
      <c r="A5229" t="s">
        <v>6468</v>
      </c>
      <c r="B5229" t="s">
        <v>2763</v>
      </c>
      <c r="C5229" t="s">
        <v>8341</v>
      </c>
      <c r="D5229" t="s">
        <v>2930</v>
      </c>
      <c r="E5229">
        <v>56.4</v>
      </c>
    </row>
    <row r="5230" spans="1:5" x14ac:dyDescent="0.2">
      <c r="A5230" t="s">
        <v>6469</v>
      </c>
      <c r="B5230" t="s">
        <v>2763</v>
      </c>
      <c r="C5230" t="s">
        <v>8362</v>
      </c>
      <c r="D5230" t="s">
        <v>2930</v>
      </c>
      <c r="E5230">
        <v>36.799999999999997</v>
      </c>
    </row>
    <row r="5231" spans="1:5" x14ac:dyDescent="0.2">
      <c r="A5231" t="s">
        <v>6470</v>
      </c>
      <c r="B5231" t="s">
        <v>2763</v>
      </c>
      <c r="C5231" t="s">
        <v>8383</v>
      </c>
      <c r="D5231" t="s">
        <v>2930</v>
      </c>
      <c r="E5231">
        <v>57.4</v>
      </c>
    </row>
    <row r="5232" spans="1:5" x14ac:dyDescent="0.2">
      <c r="A5232" t="s">
        <v>6471</v>
      </c>
      <c r="B5232" t="s">
        <v>2763</v>
      </c>
      <c r="C5232" t="s">
        <v>8404</v>
      </c>
      <c r="D5232" t="s">
        <v>2930</v>
      </c>
      <c r="E5232">
        <v>43.5</v>
      </c>
    </row>
    <row r="5233" spans="1:5" x14ac:dyDescent="0.2">
      <c r="A5233" t="s">
        <v>6472</v>
      </c>
      <c r="B5233" t="s">
        <v>2763</v>
      </c>
      <c r="C5233" t="s">
        <v>8425</v>
      </c>
      <c r="D5233" t="s">
        <v>2930</v>
      </c>
      <c r="E5233">
        <v>30.8</v>
      </c>
    </row>
    <row r="5234" spans="1:5" x14ac:dyDescent="0.2">
      <c r="A5234" t="s">
        <v>6473</v>
      </c>
      <c r="B5234" t="s">
        <v>2763</v>
      </c>
      <c r="C5234" t="s">
        <v>8446</v>
      </c>
      <c r="D5234" t="s">
        <v>2930</v>
      </c>
      <c r="E5234">
        <v>18.100000000000001</v>
      </c>
    </row>
    <row r="5235" spans="1:5" x14ac:dyDescent="0.2">
      <c r="A5235" t="s">
        <v>6474</v>
      </c>
      <c r="B5235" t="s">
        <v>2763</v>
      </c>
      <c r="C5235" t="s">
        <v>8467</v>
      </c>
      <c r="D5235" t="s">
        <v>2930</v>
      </c>
      <c r="E5235">
        <v>30</v>
      </c>
    </row>
    <row r="5236" spans="1:5" x14ac:dyDescent="0.2">
      <c r="A5236" t="s">
        <v>6475</v>
      </c>
      <c r="B5236" t="s">
        <v>2763</v>
      </c>
      <c r="C5236" t="s">
        <v>8488</v>
      </c>
      <c r="D5236" t="s">
        <v>2930</v>
      </c>
      <c r="E5236">
        <v>18.8</v>
      </c>
    </row>
    <row r="5237" spans="1:5" x14ac:dyDescent="0.2">
      <c r="A5237" t="s">
        <v>6476</v>
      </c>
      <c r="B5237" t="s">
        <v>2763</v>
      </c>
      <c r="C5237" t="s">
        <v>8514</v>
      </c>
      <c r="D5237" t="s">
        <v>2930</v>
      </c>
      <c r="E5237">
        <v>6.3</v>
      </c>
    </row>
    <row r="5238" spans="1:5" x14ac:dyDescent="0.2">
      <c r="A5238" t="s">
        <v>6477</v>
      </c>
      <c r="B5238" t="s">
        <v>2763</v>
      </c>
      <c r="C5238" t="s">
        <v>8535</v>
      </c>
      <c r="D5238" t="s">
        <v>2930</v>
      </c>
      <c r="E5238">
        <v>61.4</v>
      </c>
    </row>
    <row r="5239" spans="1:5" x14ac:dyDescent="0.2">
      <c r="A5239" t="s">
        <v>6478</v>
      </c>
      <c r="B5239" t="s">
        <v>2763</v>
      </c>
      <c r="C5239" t="s">
        <v>8556</v>
      </c>
      <c r="D5239" t="s">
        <v>2930</v>
      </c>
      <c r="E5239">
        <v>89.4</v>
      </c>
    </row>
    <row r="5240" spans="1:5" x14ac:dyDescent="0.2">
      <c r="A5240" t="s">
        <v>6479</v>
      </c>
      <c r="B5240" t="s">
        <v>2763</v>
      </c>
      <c r="C5240" t="s">
        <v>8577</v>
      </c>
      <c r="D5240" t="s">
        <v>2930</v>
      </c>
      <c r="E5240">
        <v>1.2652777777777777</v>
      </c>
    </row>
    <row r="5241" spans="1:5" x14ac:dyDescent="0.2">
      <c r="A5241" t="s">
        <v>6480</v>
      </c>
      <c r="B5241" t="s">
        <v>2763</v>
      </c>
      <c r="C5241" t="s">
        <v>8598</v>
      </c>
      <c r="D5241" t="s">
        <v>2930</v>
      </c>
      <c r="E5241">
        <v>98.3</v>
      </c>
    </row>
    <row r="5242" spans="1:5" x14ac:dyDescent="0.2">
      <c r="A5242" t="s">
        <v>6481</v>
      </c>
      <c r="B5242" t="s">
        <v>2763</v>
      </c>
      <c r="C5242" t="s">
        <v>8619</v>
      </c>
      <c r="D5242" t="s">
        <v>2930</v>
      </c>
      <c r="E5242">
        <v>0.94930555555555562</v>
      </c>
    </row>
    <row r="5243" spans="1:5" x14ac:dyDescent="0.2">
      <c r="A5243" t="s">
        <v>6482</v>
      </c>
      <c r="B5243" t="s">
        <v>2763</v>
      </c>
      <c r="C5243" t="s">
        <v>5884</v>
      </c>
      <c r="D5243" t="s">
        <v>2930</v>
      </c>
      <c r="E5243">
        <v>30.9</v>
      </c>
    </row>
    <row r="5244" spans="1:5" x14ac:dyDescent="0.2">
      <c r="A5244" t="s">
        <v>6483</v>
      </c>
      <c r="B5244" t="s">
        <v>2763</v>
      </c>
      <c r="C5244" t="s">
        <v>5905</v>
      </c>
      <c r="D5244" t="s">
        <v>2930</v>
      </c>
      <c r="E5244">
        <v>1.9027777777777777</v>
      </c>
    </row>
    <row r="5245" spans="1:5" x14ac:dyDescent="0.2">
      <c r="A5245" t="s">
        <v>6484</v>
      </c>
      <c r="B5245" t="s">
        <v>2763</v>
      </c>
      <c r="C5245" t="s">
        <v>5926</v>
      </c>
      <c r="D5245" t="s">
        <v>2930</v>
      </c>
      <c r="E5245">
        <v>53.4</v>
      </c>
    </row>
    <row r="5246" spans="1:5" x14ac:dyDescent="0.2">
      <c r="A5246" t="s">
        <v>6485</v>
      </c>
      <c r="B5246" t="s">
        <v>2763</v>
      </c>
      <c r="C5246" t="s">
        <v>5947</v>
      </c>
      <c r="D5246" t="s">
        <v>2930</v>
      </c>
      <c r="E5246">
        <v>38.5</v>
      </c>
    </row>
    <row r="5247" spans="1:5" x14ac:dyDescent="0.2">
      <c r="A5247" t="s">
        <v>6486</v>
      </c>
      <c r="B5247" t="s">
        <v>2763</v>
      </c>
      <c r="C5247" t="s">
        <v>5968</v>
      </c>
      <c r="D5247" t="s">
        <v>2930</v>
      </c>
      <c r="E5247">
        <v>100</v>
      </c>
    </row>
    <row r="5248" spans="1:5" x14ac:dyDescent="0.2">
      <c r="A5248" t="s">
        <v>6487</v>
      </c>
      <c r="B5248" t="s">
        <v>2763</v>
      </c>
      <c r="C5248" t="s">
        <v>5989</v>
      </c>
      <c r="D5248" t="s">
        <v>2930</v>
      </c>
      <c r="E5248">
        <v>21.6</v>
      </c>
    </row>
    <row r="5249" spans="1:5" x14ac:dyDescent="0.2">
      <c r="A5249" t="s">
        <v>6488</v>
      </c>
      <c r="B5249" t="s">
        <v>2763</v>
      </c>
      <c r="C5249" t="s">
        <v>6010</v>
      </c>
      <c r="D5249" t="s">
        <v>2930</v>
      </c>
      <c r="E5249">
        <v>70.3</v>
      </c>
    </row>
    <row r="5250" spans="1:5" x14ac:dyDescent="0.2">
      <c r="A5250" t="s">
        <v>6489</v>
      </c>
      <c r="B5250" t="s">
        <v>2763</v>
      </c>
      <c r="C5250" t="s">
        <v>2776</v>
      </c>
      <c r="D5250" t="s">
        <v>2930</v>
      </c>
      <c r="E5250">
        <v>67.5</v>
      </c>
    </row>
    <row r="5251" spans="1:5" x14ac:dyDescent="0.2">
      <c r="A5251" t="s">
        <v>6490</v>
      </c>
      <c r="B5251" t="s">
        <v>2763</v>
      </c>
      <c r="C5251" t="s">
        <v>2777</v>
      </c>
      <c r="D5251" t="s">
        <v>2930</v>
      </c>
      <c r="E5251">
        <v>44.8</v>
      </c>
    </row>
    <row r="5252" spans="1:5" x14ac:dyDescent="0.2">
      <c r="A5252" t="s">
        <v>6491</v>
      </c>
      <c r="B5252" t="s">
        <v>2763</v>
      </c>
      <c r="C5252" t="s">
        <v>2778</v>
      </c>
      <c r="D5252" t="s">
        <v>2930</v>
      </c>
      <c r="E5252">
        <v>100</v>
      </c>
    </row>
    <row r="5253" spans="1:5" x14ac:dyDescent="0.2">
      <c r="A5253" t="s">
        <v>6492</v>
      </c>
      <c r="B5253" t="s">
        <v>2763</v>
      </c>
      <c r="C5253" t="s">
        <v>2779</v>
      </c>
      <c r="D5253" t="s">
        <v>2930</v>
      </c>
      <c r="E5253">
        <v>13.5</v>
      </c>
    </row>
    <row r="5254" spans="1:5" x14ac:dyDescent="0.2">
      <c r="A5254" t="s">
        <v>6493</v>
      </c>
      <c r="B5254" t="s">
        <v>2763</v>
      </c>
      <c r="C5254" t="s">
        <v>2807</v>
      </c>
      <c r="D5254" t="s">
        <v>2792</v>
      </c>
      <c r="E5254">
        <v>46.7</v>
      </c>
    </row>
    <row r="5255" spans="1:5" x14ac:dyDescent="0.2">
      <c r="A5255" t="s">
        <v>6494</v>
      </c>
      <c r="B5255" t="s">
        <v>2763</v>
      </c>
      <c r="C5255" t="s">
        <v>2842</v>
      </c>
      <c r="D5255" t="s">
        <v>2792</v>
      </c>
      <c r="E5255">
        <v>20</v>
      </c>
    </row>
    <row r="5256" spans="1:5" x14ac:dyDescent="0.2">
      <c r="A5256" t="s">
        <v>6495</v>
      </c>
      <c r="B5256" t="s">
        <v>2763</v>
      </c>
      <c r="C5256" t="s">
        <v>2863</v>
      </c>
      <c r="D5256" t="s">
        <v>2792</v>
      </c>
      <c r="E5256">
        <v>74.900000000000006</v>
      </c>
    </row>
    <row r="5257" spans="1:5" x14ac:dyDescent="0.2">
      <c r="A5257" t="s">
        <v>6496</v>
      </c>
      <c r="B5257" t="s">
        <v>2763</v>
      </c>
      <c r="C5257" t="s">
        <v>1580</v>
      </c>
      <c r="D5257" t="s">
        <v>2792</v>
      </c>
      <c r="E5257">
        <v>0.11180555555555556</v>
      </c>
    </row>
    <row r="5258" spans="1:5" x14ac:dyDescent="0.2">
      <c r="A5258" t="s">
        <v>6497</v>
      </c>
      <c r="B5258" t="s">
        <v>2763</v>
      </c>
      <c r="C5258" t="s">
        <v>1601</v>
      </c>
      <c r="D5258" t="s">
        <v>2792</v>
      </c>
      <c r="E5258">
        <v>68.8</v>
      </c>
    </row>
    <row r="5259" spans="1:5" x14ac:dyDescent="0.2">
      <c r="A5259" t="s">
        <v>6498</v>
      </c>
      <c r="B5259" t="s">
        <v>2763</v>
      </c>
      <c r="C5259" t="s">
        <v>1622</v>
      </c>
      <c r="D5259" t="s">
        <v>2792</v>
      </c>
      <c r="E5259">
        <v>50.8</v>
      </c>
    </row>
    <row r="5260" spans="1:5" x14ac:dyDescent="0.2">
      <c r="A5260" t="s">
        <v>6499</v>
      </c>
      <c r="B5260" t="s">
        <v>2763</v>
      </c>
      <c r="C5260" t="s">
        <v>1643</v>
      </c>
      <c r="D5260" t="s">
        <v>2792</v>
      </c>
      <c r="E5260">
        <v>0.15694444444444444</v>
      </c>
    </row>
    <row r="5261" spans="1:5" x14ac:dyDescent="0.2">
      <c r="A5261" t="s">
        <v>6500</v>
      </c>
      <c r="B5261" t="s">
        <v>2763</v>
      </c>
      <c r="C5261" t="s">
        <v>1664</v>
      </c>
      <c r="D5261" t="s">
        <v>2792</v>
      </c>
      <c r="E5261">
        <v>85.5</v>
      </c>
    </row>
    <row r="5262" spans="1:5" x14ac:dyDescent="0.2">
      <c r="A5262" t="s">
        <v>6501</v>
      </c>
      <c r="B5262" t="s">
        <v>2763</v>
      </c>
      <c r="C5262" t="s">
        <v>1685</v>
      </c>
      <c r="D5262" t="s">
        <v>2792</v>
      </c>
      <c r="E5262">
        <v>55.9</v>
      </c>
    </row>
    <row r="5263" spans="1:5" x14ac:dyDescent="0.2">
      <c r="A5263" t="s">
        <v>6502</v>
      </c>
      <c r="B5263" t="s">
        <v>2763</v>
      </c>
      <c r="C5263" t="s">
        <v>1706</v>
      </c>
      <c r="D5263" t="s">
        <v>2792</v>
      </c>
      <c r="E5263">
        <v>9.1999999999999993</v>
      </c>
    </row>
    <row r="5264" spans="1:5" x14ac:dyDescent="0.2">
      <c r="A5264" t="s">
        <v>6503</v>
      </c>
      <c r="B5264" t="s">
        <v>2763</v>
      </c>
      <c r="C5264" t="s">
        <v>1727</v>
      </c>
      <c r="D5264" t="s">
        <v>2792</v>
      </c>
      <c r="E5264">
        <v>72.7</v>
      </c>
    </row>
    <row r="5265" spans="1:5" x14ac:dyDescent="0.2">
      <c r="A5265" t="s">
        <v>6504</v>
      </c>
      <c r="B5265" t="s">
        <v>2763</v>
      </c>
      <c r="C5265" t="s">
        <v>1748</v>
      </c>
      <c r="D5265" t="s">
        <v>2792</v>
      </c>
      <c r="E5265">
        <v>50</v>
      </c>
    </row>
    <row r="5266" spans="1:5" x14ac:dyDescent="0.2">
      <c r="A5266" t="s">
        <v>6505</v>
      </c>
      <c r="B5266" t="s">
        <v>2763</v>
      </c>
      <c r="C5266" t="s">
        <v>1769</v>
      </c>
      <c r="D5266" t="s">
        <v>2792</v>
      </c>
      <c r="E5266">
        <v>50.8</v>
      </c>
    </row>
    <row r="5267" spans="1:5" x14ac:dyDescent="0.2">
      <c r="A5267" t="s">
        <v>6506</v>
      </c>
      <c r="B5267" t="s">
        <v>2763</v>
      </c>
      <c r="C5267" t="s">
        <v>1790</v>
      </c>
      <c r="D5267" t="s">
        <v>2792</v>
      </c>
      <c r="E5267">
        <v>4.3055555555555562E-2</v>
      </c>
    </row>
    <row r="5268" spans="1:5" x14ac:dyDescent="0.2">
      <c r="A5268" t="s">
        <v>6507</v>
      </c>
      <c r="B5268" t="s">
        <v>2763</v>
      </c>
      <c r="C5268" t="s">
        <v>1811</v>
      </c>
      <c r="D5268" t="s">
        <v>2792</v>
      </c>
      <c r="E5268">
        <v>70.599999999999994</v>
      </c>
    </row>
    <row r="5269" spans="1:5" x14ac:dyDescent="0.2">
      <c r="A5269" t="s">
        <v>6508</v>
      </c>
      <c r="B5269" t="s">
        <v>2763</v>
      </c>
      <c r="C5269" t="s">
        <v>1832</v>
      </c>
      <c r="D5269" t="s">
        <v>2792</v>
      </c>
      <c r="E5269">
        <v>84.6</v>
      </c>
    </row>
    <row r="5270" spans="1:5" x14ac:dyDescent="0.2">
      <c r="A5270" t="s">
        <v>6509</v>
      </c>
      <c r="B5270" t="s">
        <v>2763</v>
      </c>
      <c r="C5270" t="s">
        <v>5023</v>
      </c>
      <c r="D5270" t="s">
        <v>2792</v>
      </c>
      <c r="E5270">
        <v>0.43125000000000002</v>
      </c>
    </row>
    <row r="5271" spans="1:5" x14ac:dyDescent="0.2">
      <c r="A5271" t="s">
        <v>6510</v>
      </c>
      <c r="B5271" t="s">
        <v>2763</v>
      </c>
      <c r="C5271" t="s">
        <v>5044</v>
      </c>
      <c r="D5271" t="s">
        <v>2792</v>
      </c>
      <c r="E5271">
        <v>95.9</v>
      </c>
    </row>
    <row r="5272" spans="1:5" x14ac:dyDescent="0.2">
      <c r="A5272" t="s">
        <v>6511</v>
      </c>
      <c r="B5272" t="s">
        <v>2763</v>
      </c>
      <c r="C5272" t="s">
        <v>5065</v>
      </c>
      <c r="D5272" t="s">
        <v>2792</v>
      </c>
      <c r="E5272">
        <v>4.8611111111111112E-2</v>
      </c>
    </row>
    <row r="5273" spans="1:5" x14ac:dyDescent="0.2">
      <c r="A5273" t="s">
        <v>6512</v>
      </c>
      <c r="B5273" t="s">
        <v>2763</v>
      </c>
      <c r="C5273" t="s">
        <v>8173</v>
      </c>
      <c r="D5273" t="s">
        <v>2792</v>
      </c>
      <c r="E5273">
        <v>36.799999999999997</v>
      </c>
    </row>
    <row r="5274" spans="1:5" x14ac:dyDescent="0.2">
      <c r="A5274" t="s">
        <v>6513</v>
      </c>
      <c r="B5274" t="s">
        <v>2763</v>
      </c>
      <c r="C5274" t="s">
        <v>8194</v>
      </c>
      <c r="D5274" t="s">
        <v>2792</v>
      </c>
      <c r="E5274">
        <v>56.4</v>
      </c>
    </row>
    <row r="5275" spans="1:5" x14ac:dyDescent="0.2">
      <c r="A5275" t="s">
        <v>6514</v>
      </c>
      <c r="B5275" t="s">
        <v>2763</v>
      </c>
      <c r="C5275" t="s">
        <v>8215</v>
      </c>
      <c r="D5275" t="s">
        <v>2792</v>
      </c>
      <c r="E5275">
        <v>46.3</v>
      </c>
    </row>
    <row r="5276" spans="1:5" x14ac:dyDescent="0.2">
      <c r="A5276" t="s">
        <v>6515</v>
      </c>
      <c r="B5276" t="s">
        <v>2763</v>
      </c>
      <c r="C5276" t="s">
        <v>8236</v>
      </c>
      <c r="D5276" t="s">
        <v>2792</v>
      </c>
      <c r="E5276">
        <v>48.9</v>
      </c>
    </row>
    <row r="5277" spans="1:5" x14ac:dyDescent="0.2">
      <c r="A5277" t="s">
        <v>6516</v>
      </c>
      <c r="B5277" t="s">
        <v>2763</v>
      </c>
      <c r="C5277" t="s">
        <v>8257</v>
      </c>
      <c r="D5277" t="s">
        <v>2792</v>
      </c>
      <c r="E5277">
        <v>40</v>
      </c>
    </row>
    <row r="5278" spans="1:5" x14ac:dyDescent="0.2">
      <c r="A5278" t="s">
        <v>6517</v>
      </c>
      <c r="B5278" t="s">
        <v>2763</v>
      </c>
      <c r="C5278" t="s">
        <v>8278</v>
      </c>
      <c r="D5278" t="s">
        <v>2792</v>
      </c>
      <c r="E5278">
        <v>26.3</v>
      </c>
    </row>
    <row r="5279" spans="1:5" x14ac:dyDescent="0.2">
      <c r="A5279" t="s">
        <v>6518</v>
      </c>
      <c r="B5279" t="s">
        <v>2763</v>
      </c>
      <c r="C5279" t="s">
        <v>8299</v>
      </c>
      <c r="D5279" t="s">
        <v>2792</v>
      </c>
      <c r="E5279">
        <v>20</v>
      </c>
    </row>
    <row r="5280" spans="1:5" x14ac:dyDescent="0.2">
      <c r="A5280" t="s">
        <v>6519</v>
      </c>
      <c r="B5280" t="s">
        <v>2763</v>
      </c>
      <c r="C5280" t="s">
        <v>8320</v>
      </c>
      <c r="D5280" t="s">
        <v>2792</v>
      </c>
      <c r="E5280">
        <v>55.7</v>
      </c>
    </row>
    <row r="5281" spans="1:5" x14ac:dyDescent="0.2">
      <c r="A5281" t="s">
        <v>6520</v>
      </c>
      <c r="B5281" t="s">
        <v>2763</v>
      </c>
      <c r="C5281" t="s">
        <v>8341</v>
      </c>
      <c r="D5281" t="s">
        <v>2792</v>
      </c>
      <c r="E5281">
        <v>59.1</v>
      </c>
    </row>
    <row r="5282" spans="1:5" x14ac:dyDescent="0.2">
      <c r="A5282" t="s">
        <v>6521</v>
      </c>
      <c r="B5282" t="s">
        <v>2763</v>
      </c>
      <c r="C5282" t="s">
        <v>8362</v>
      </c>
      <c r="D5282" t="s">
        <v>2792</v>
      </c>
      <c r="E5282">
        <v>33.5</v>
      </c>
    </row>
    <row r="5283" spans="1:5" x14ac:dyDescent="0.2">
      <c r="A5283" t="s">
        <v>6522</v>
      </c>
      <c r="B5283" t="s">
        <v>2763</v>
      </c>
      <c r="C5283" t="s">
        <v>8383</v>
      </c>
      <c r="D5283" t="s">
        <v>2792</v>
      </c>
      <c r="E5283">
        <v>42.9</v>
      </c>
    </row>
    <row r="5284" spans="1:5" x14ac:dyDescent="0.2">
      <c r="A5284" t="s">
        <v>6523</v>
      </c>
      <c r="B5284" t="s">
        <v>2763</v>
      </c>
      <c r="C5284" t="s">
        <v>8404</v>
      </c>
      <c r="D5284" t="s">
        <v>2792</v>
      </c>
      <c r="E5284">
        <v>31</v>
      </c>
    </row>
    <row r="5285" spans="1:5" x14ac:dyDescent="0.2">
      <c r="A5285" t="s">
        <v>6524</v>
      </c>
      <c r="B5285" t="s">
        <v>2763</v>
      </c>
      <c r="C5285" t="s">
        <v>8425</v>
      </c>
      <c r="D5285" t="s">
        <v>2792</v>
      </c>
      <c r="E5285">
        <v>32.200000000000003</v>
      </c>
    </row>
    <row r="5286" spans="1:5" x14ac:dyDescent="0.2">
      <c r="A5286" t="s">
        <v>6525</v>
      </c>
      <c r="B5286" t="s">
        <v>2763</v>
      </c>
      <c r="C5286" t="s">
        <v>8446</v>
      </c>
      <c r="D5286" t="s">
        <v>2792</v>
      </c>
      <c r="E5286">
        <v>20.3</v>
      </c>
    </row>
    <row r="5287" spans="1:5" x14ac:dyDescent="0.2">
      <c r="A5287" t="s">
        <v>6526</v>
      </c>
      <c r="B5287" t="s">
        <v>2763</v>
      </c>
      <c r="C5287" t="s">
        <v>8467</v>
      </c>
      <c r="D5287" t="s">
        <v>2792</v>
      </c>
      <c r="E5287">
        <v>37.299999999999997</v>
      </c>
    </row>
    <row r="5288" spans="1:5" x14ac:dyDescent="0.2">
      <c r="A5288" t="s">
        <v>6527</v>
      </c>
      <c r="B5288" t="s">
        <v>2763</v>
      </c>
      <c r="C5288" t="s">
        <v>8488</v>
      </c>
      <c r="D5288" t="s">
        <v>2792</v>
      </c>
      <c r="E5288">
        <v>12.5</v>
      </c>
    </row>
    <row r="5289" spans="1:5" x14ac:dyDescent="0.2">
      <c r="A5289" t="s">
        <v>6528</v>
      </c>
      <c r="B5289" t="s">
        <v>2763</v>
      </c>
      <c r="C5289" t="s">
        <v>8514</v>
      </c>
      <c r="D5289" t="s">
        <v>2792</v>
      </c>
      <c r="E5289">
        <v>5.9</v>
      </c>
    </row>
    <row r="5290" spans="1:5" x14ac:dyDescent="0.2">
      <c r="A5290" t="s">
        <v>6529</v>
      </c>
      <c r="B5290" t="s">
        <v>2763</v>
      </c>
      <c r="C5290" t="s">
        <v>8535</v>
      </c>
      <c r="D5290" t="s">
        <v>2792</v>
      </c>
      <c r="E5290">
        <v>65.3</v>
      </c>
    </row>
    <row r="5291" spans="1:5" x14ac:dyDescent="0.2">
      <c r="A5291" t="s">
        <v>6530</v>
      </c>
      <c r="B5291" t="s">
        <v>2763</v>
      </c>
      <c r="C5291" t="s">
        <v>8556</v>
      </c>
      <c r="D5291" t="s">
        <v>2792</v>
      </c>
      <c r="E5291">
        <v>89.6</v>
      </c>
    </row>
    <row r="5292" spans="1:5" x14ac:dyDescent="0.2">
      <c r="A5292" t="s">
        <v>6531</v>
      </c>
      <c r="B5292" t="s">
        <v>2763</v>
      </c>
      <c r="C5292" t="s">
        <v>8577</v>
      </c>
      <c r="D5292" t="s">
        <v>2792</v>
      </c>
      <c r="E5292">
        <v>1.1451388888888889</v>
      </c>
    </row>
    <row r="5293" spans="1:5" x14ac:dyDescent="0.2">
      <c r="A5293" t="s">
        <v>6532</v>
      </c>
      <c r="B5293" t="s">
        <v>2763</v>
      </c>
      <c r="C5293" t="s">
        <v>8598</v>
      </c>
      <c r="D5293" t="s">
        <v>2792</v>
      </c>
      <c r="E5293">
        <v>97.8</v>
      </c>
    </row>
    <row r="5294" spans="1:5" x14ac:dyDescent="0.2">
      <c r="A5294" t="s">
        <v>6533</v>
      </c>
      <c r="B5294" t="s">
        <v>2763</v>
      </c>
      <c r="C5294" t="s">
        <v>8619</v>
      </c>
      <c r="D5294" t="s">
        <v>2792</v>
      </c>
      <c r="E5294">
        <v>0.92152777777777783</v>
      </c>
    </row>
    <row r="5295" spans="1:5" x14ac:dyDescent="0.2">
      <c r="A5295" t="s">
        <v>6534</v>
      </c>
      <c r="B5295" t="s">
        <v>2763</v>
      </c>
      <c r="C5295" t="s">
        <v>5884</v>
      </c>
      <c r="D5295" t="s">
        <v>2792</v>
      </c>
      <c r="E5295">
        <v>44.7</v>
      </c>
    </row>
    <row r="5296" spans="1:5" x14ac:dyDescent="0.2">
      <c r="A5296" t="s">
        <v>6535</v>
      </c>
      <c r="B5296" t="s">
        <v>2763</v>
      </c>
      <c r="C5296" t="s">
        <v>5905</v>
      </c>
      <c r="D5296" t="s">
        <v>2792</v>
      </c>
      <c r="E5296">
        <v>1.8395833333333333</v>
      </c>
    </row>
    <row r="5297" spans="1:5" x14ac:dyDescent="0.2">
      <c r="A5297" t="s">
        <v>6536</v>
      </c>
      <c r="B5297" t="s">
        <v>2763</v>
      </c>
      <c r="C5297" t="s">
        <v>5926</v>
      </c>
      <c r="D5297" t="s">
        <v>2792</v>
      </c>
      <c r="E5297">
        <v>57.8</v>
      </c>
    </row>
    <row r="5298" spans="1:5" x14ac:dyDescent="0.2">
      <c r="A5298" t="s">
        <v>6537</v>
      </c>
      <c r="B5298" t="s">
        <v>2763</v>
      </c>
      <c r="C5298" t="s">
        <v>5947</v>
      </c>
      <c r="D5298" t="s">
        <v>2792</v>
      </c>
      <c r="E5298">
        <v>56.6</v>
      </c>
    </row>
    <row r="5299" spans="1:5" x14ac:dyDescent="0.2">
      <c r="A5299" t="s">
        <v>6538</v>
      </c>
      <c r="B5299" t="s">
        <v>2763</v>
      </c>
      <c r="C5299" t="s">
        <v>5968</v>
      </c>
      <c r="D5299" t="s">
        <v>2792</v>
      </c>
      <c r="E5299">
        <v>94.2</v>
      </c>
    </row>
    <row r="5300" spans="1:5" x14ac:dyDescent="0.2">
      <c r="A5300" t="s">
        <v>6539</v>
      </c>
      <c r="B5300" t="s">
        <v>2763</v>
      </c>
      <c r="C5300" t="s">
        <v>5989</v>
      </c>
      <c r="D5300" t="s">
        <v>2792</v>
      </c>
      <c r="E5300">
        <v>22.5</v>
      </c>
    </row>
    <row r="5301" spans="1:5" x14ac:dyDescent="0.2">
      <c r="A5301" t="s">
        <v>6540</v>
      </c>
      <c r="B5301" t="s">
        <v>2763</v>
      </c>
      <c r="C5301" t="s">
        <v>6010</v>
      </c>
      <c r="D5301" t="s">
        <v>2792</v>
      </c>
      <c r="E5301">
        <v>71.3</v>
      </c>
    </row>
    <row r="5302" spans="1:5" x14ac:dyDescent="0.2">
      <c r="A5302" t="s">
        <v>6541</v>
      </c>
      <c r="B5302" t="s">
        <v>2763</v>
      </c>
      <c r="C5302" t="s">
        <v>2776</v>
      </c>
      <c r="D5302" t="s">
        <v>2792</v>
      </c>
      <c r="E5302">
        <v>83.2</v>
      </c>
    </row>
    <row r="5303" spans="1:5" x14ac:dyDescent="0.2">
      <c r="A5303" t="s">
        <v>6542</v>
      </c>
      <c r="B5303" t="s">
        <v>2763</v>
      </c>
      <c r="C5303" t="s">
        <v>2777</v>
      </c>
      <c r="D5303" t="s">
        <v>2792</v>
      </c>
      <c r="E5303">
        <v>42.9</v>
      </c>
    </row>
    <row r="5304" spans="1:5" x14ac:dyDescent="0.2">
      <c r="A5304" t="s">
        <v>6543</v>
      </c>
      <c r="B5304" t="s">
        <v>2763</v>
      </c>
      <c r="C5304" t="s">
        <v>2778</v>
      </c>
      <c r="D5304" t="s">
        <v>2792</v>
      </c>
      <c r="E5304">
        <v>95.5</v>
      </c>
    </row>
    <row r="5305" spans="1:5" x14ac:dyDescent="0.2">
      <c r="A5305" t="s">
        <v>6544</v>
      </c>
      <c r="B5305" t="s">
        <v>2763</v>
      </c>
      <c r="C5305" t="s">
        <v>2779</v>
      </c>
      <c r="D5305" t="s">
        <v>2792</v>
      </c>
      <c r="E5305">
        <v>6.5</v>
      </c>
    </row>
    <row r="5306" spans="1:5" x14ac:dyDescent="0.2">
      <c r="A5306" t="s">
        <v>6545</v>
      </c>
      <c r="B5306" t="s">
        <v>2763</v>
      </c>
      <c r="C5306" t="s">
        <v>2807</v>
      </c>
      <c r="D5306" t="s">
        <v>2791</v>
      </c>
      <c r="E5306">
        <v>45.2</v>
      </c>
    </row>
    <row r="5307" spans="1:5" x14ac:dyDescent="0.2">
      <c r="A5307" t="s">
        <v>6546</v>
      </c>
      <c r="B5307" t="s">
        <v>2763</v>
      </c>
      <c r="C5307" t="s">
        <v>2842</v>
      </c>
      <c r="D5307" t="s">
        <v>2791</v>
      </c>
      <c r="E5307">
        <v>22.9</v>
      </c>
    </row>
    <row r="5308" spans="1:5" x14ac:dyDescent="0.2">
      <c r="A5308" t="s">
        <v>6547</v>
      </c>
      <c r="B5308" t="s">
        <v>2763</v>
      </c>
      <c r="C5308" t="s">
        <v>2863</v>
      </c>
      <c r="D5308" t="s">
        <v>2791</v>
      </c>
      <c r="E5308">
        <v>71.400000000000006</v>
      </c>
    </row>
    <row r="5309" spans="1:5" x14ac:dyDescent="0.2">
      <c r="A5309" t="s">
        <v>6548</v>
      </c>
      <c r="B5309" t="s">
        <v>2763</v>
      </c>
      <c r="C5309" t="s">
        <v>1580</v>
      </c>
      <c r="D5309" t="s">
        <v>2791</v>
      </c>
      <c r="E5309">
        <v>0.12569444444444444</v>
      </c>
    </row>
    <row r="5310" spans="1:5" x14ac:dyDescent="0.2">
      <c r="A5310" t="s">
        <v>6549</v>
      </c>
      <c r="B5310" t="s">
        <v>2763</v>
      </c>
      <c r="C5310" t="s">
        <v>1601</v>
      </c>
      <c r="D5310" t="s">
        <v>2791</v>
      </c>
      <c r="E5310">
        <v>72.599999999999994</v>
      </c>
    </row>
    <row r="5311" spans="1:5" x14ac:dyDescent="0.2">
      <c r="A5311" t="s">
        <v>6550</v>
      </c>
      <c r="B5311" t="s">
        <v>2763</v>
      </c>
      <c r="C5311" t="s">
        <v>1622</v>
      </c>
      <c r="D5311" t="s">
        <v>2791</v>
      </c>
      <c r="E5311">
        <v>54.3</v>
      </c>
    </row>
    <row r="5312" spans="1:5" x14ac:dyDescent="0.2">
      <c r="A5312" t="s">
        <v>6551</v>
      </c>
      <c r="B5312" t="s">
        <v>2763</v>
      </c>
      <c r="C5312" t="s">
        <v>1643</v>
      </c>
      <c r="D5312" t="s">
        <v>2791</v>
      </c>
      <c r="E5312">
        <v>0.14722222222222223</v>
      </c>
    </row>
    <row r="5313" spans="1:5" x14ac:dyDescent="0.2">
      <c r="A5313" t="s">
        <v>6552</v>
      </c>
      <c r="B5313" t="s">
        <v>2763</v>
      </c>
      <c r="C5313" t="s">
        <v>1664</v>
      </c>
      <c r="D5313" t="s">
        <v>2791</v>
      </c>
      <c r="E5313">
        <v>93.5</v>
      </c>
    </row>
    <row r="5314" spans="1:5" x14ac:dyDescent="0.2">
      <c r="A5314" t="s">
        <v>6553</v>
      </c>
      <c r="B5314" t="s">
        <v>2763</v>
      </c>
      <c r="C5314" t="s">
        <v>1685</v>
      </c>
      <c r="D5314" t="s">
        <v>2791</v>
      </c>
      <c r="E5314">
        <v>63.8</v>
      </c>
    </row>
    <row r="5315" spans="1:5" x14ac:dyDescent="0.2">
      <c r="A5315" t="s">
        <v>6554</v>
      </c>
      <c r="B5315" t="s">
        <v>2763</v>
      </c>
      <c r="C5315" t="s">
        <v>1706</v>
      </c>
      <c r="D5315" t="s">
        <v>2791</v>
      </c>
      <c r="E5315">
        <v>10.3</v>
      </c>
    </row>
    <row r="5316" spans="1:5" x14ac:dyDescent="0.2">
      <c r="A5316" t="s">
        <v>6555</v>
      </c>
      <c r="B5316" t="s">
        <v>2763</v>
      </c>
      <c r="C5316" t="s">
        <v>1727</v>
      </c>
      <c r="D5316" t="s">
        <v>2791</v>
      </c>
      <c r="E5316">
        <v>77.3</v>
      </c>
    </row>
    <row r="5317" spans="1:5" x14ac:dyDescent="0.2">
      <c r="A5317" t="s">
        <v>6556</v>
      </c>
      <c r="B5317" t="s">
        <v>2763</v>
      </c>
      <c r="C5317" t="s">
        <v>1748</v>
      </c>
      <c r="D5317" t="s">
        <v>2791</v>
      </c>
      <c r="E5317">
        <v>66.7</v>
      </c>
    </row>
    <row r="5318" spans="1:5" x14ac:dyDescent="0.2">
      <c r="A5318" t="s">
        <v>6557</v>
      </c>
      <c r="B5318" t="s">
        <v>2763</v>
      </c>
      <c r="C5318" t="s">
        <v>1769</v>
      </c>
      <c r="D5318" t="s">
        <v>2791</v>
      </c>
      <c r="E5318">
        <v>53.8</v>
      </c>
    </row>
    <row r="5319" spans="1:5" x14ac:dyDescent="0.2">
      <c r="A5319" t="s">
        <v>6558</v>
      </c>
      <c r="B5319" t="s">
        <v>2763</v>
      </c>
      <c r="C5319" t="s">
        <v>1790</v>
      </c>
      <c r="D5319" t="s">
        <v>2791</v>
      </c>
      <c r="E5319">
        <v>3.6805555555555557E-2</v>
      </c>
    </row>
    <row r="5320" spans="1:5" x14ac:dyDescent="0.2">
      <c r="A5320" t="s">
        <v>6559</v>
      </c>
      <c r="B5320" t="s">
        <v>2763</v>
      </c>
      <c r="C5320" t="s">
        <v>1811</v>
      </c>
      <c r="D5320" t="s">
        <v>2791</v>
      </c>
      <c r="E5320">
        <v>69</v>
      </c>
    </row>
    <row r="5321" spans="1:5" x14ac:dyDescent="0.2">
      <c r="A5321" t="s">
        <v>6560</v>
      </c>
      <c r="B5321" t="s">
        <v>2763</v>
      </c>
      <c r="C5321" t="s">
        <v>1832</v>
      </c>
      <c r="D5321" t="s">
        <v>2791</v>
      </c>
      <c r="E5321">
        <v>92</v>
      </c>
    </row>
    <row r="5322" spans="1:5" x14ac:dyDescent="0.2">
      <c r="A5322" t="s">
        <v>6561</v>
      </c>
      <c r="B5322" t="s">
        <v>2763</v>
      </c>
      <c r="C5322" t="s">
        <v>5023</v>
      </c>
      <c r="D5322" t="s">
        <v>2791</v>
      </c>
      <c r="E5322">
        <v>0.18402777777777779</v>
      </c>
    </row>
    <row r="5323" spans="1:5" x14ac:dyDescent="0.2">
      <c r="A5323" t="s">
        <v>6562</v>
      </c>
      <c r="B5323" t="s">
        <v>2763</v>
      </c>
      <c r="C5323" t="s">
        <v>5044</v>
      </c>
      <c r="D5323" t="s">
        <v>2791</v>
      </c>
      <c r="E5323">
        <v>93.7</v>
      </c>
    </row>
    <row r="5324" spans="1:5" x14ac:dyDescent="0.2">
      <c r="A5324" t="s">
        <v>6563</v>
      </c>
      <c r="B5324" t="s">
        <v>2763</v>
      </c>
      <c r="C5324" t="s">
        <v>5065</v>
      </c>
      <c r="D5324" t="s">
        <v>2791</v>
      </c>
      <c r="E5324">
        <v>7.6388888888888895E-2</v>
      </c>
    </row>
    <row r="5325" spans="1:5" x14ac:dyDescent="0.2">
      <c r="A5325" t="s">
        <v>6564</v>
      </c>
      <c r="B5325" t="s">
        <v>2763</v>
      </c>
      <c r="C5325" t="s">
        <v>8173</v>
      </c>
      <c r="D5325" t="s">
        <v>2791</v>
      </c>
      <c r="E5325">
        <v>40.5</v>
      </c>
    </row>
    <row r="5326" spans="1:5" x14ac:dyDescent="0.2">
      <c r="A5326" t="s">
        <v>6565</v>
      </c>
      <c r="B5326" t="s">
        <v>2763</v>
      </c>
      <c r="C5326" t="s">
        <v>8194</v>
      </c>
      <c r="D5326" t="s">
        <v>2791</v>
      </c>
      <c r="E5326">
        <v>17.5</v>
      </c>
    </row>
    <row r="5327" spans="1:5" x14ac:dyDescent="0.2">
      <c r="A5327" t="s">
        <v>6566</v>
      </c>
      <c r="B5327" t="s">
        <v>2763</v>
      </c>
      <c r="C5327" t="s">
        <v>8215</v>
      </c>
      <c r="D5327" t="s">
        <v>2791</v>
      </c>
      <c r="E5327">
        <v>50.8</v>
      </c>
    </row>
    <row r="5328" spans="1:5" x14ac:dyDescent="0.2">
      <c r="A5328" t="s">
        <v>6567</v>
      </c>
      <c r="B5328" t="s">
        <v>2763</v>
      </c>
      <c r="C5328" t="s">
        <v>8236</v>
      </c>
      <c r="D5328" t="s">
        <v>2791</v>
      </c>
      <c r="E5328">
        <v>52.1</v>
      </c>
    </row>
    <row r="5329" spans="1:5" x14ac:dyDescent="0.2">
      <c r="A5329" t="s">
        <v>6568</v>
      </c>
      <c r="B5329" t="s">
        <v>2763</v>
      </c>
      <c r="C5329" t="s">
        <v>8257</v>
      </c>
      <c r="D5329" t="s">
        <v>2791</v>
      </c>
      <c r="E5329">
        <v>40</v>
      </c>
    </row>
    <row r="5330" spans="1:5" x14ac:dyDescent="0.2">
      <c r="A5330" t="s">
        <v>6569</v>
      </c>
      <c r="B5330" t="s">
        <v>2763</v>
      </c>
      <c r="C5330" t="s">
        <v>8278</v>
      </c>
      <c r="D5330" t="s">
        <v>2791</v>
      </c>
      <c r="E5330">
        <v>33.700000000000003</v>
      </c>
    </row>
    <row r="5331" spans="1:5" x14ac:dyDescent="0.2">
      <c r="A5331" t="s">
        <v>6570</v>
      </c>
      <c r="B5331" t="s">
        <v>2763</v>
      </c>
      <c r="C5331" t="s">
        <v>8299</v>
      </c>
      <c r="D5331" t="s">
        <v>2791</v>
      </c>
      <c r="E5331">
        <v>27.3</v>
      </c>
    </row>
    <row r="5332" spans="1:5" x14ac:dyDescent="0.2">
      <c r="A5332" t="s">
        <v>6571</v>
      </c>
      <c r="B5332" t="s">
        <v>2763</v>
      </c>
      <c r="C5332" t="s">
        <v>8320</v>
      </c>
      <c r="D5332" t="s">
        <v>2791</v>
      </c>
      <c r="E5332">
        <v>55.7</v>
      </c>
    </row>
    <row r="5333" spans="1:5" x14ac:dyDescent="0.2">
      <c r="A5333" t="s">
        <v>6572</v>
      </c>
      <c r="B5333" t="s">
        <v>2763</v>
      </c>
      <c r="C5333" t="s">
        <v>8341</v>
      </c>
      <c r="D5333" t="s">
        <v>2791</v>
      </c>
      <c r="E5333">
        <v>58</v>
      </c>
    </row>
    <row r="5334" spans="1:5" x14ac:dyDescent="0.2">
      <c r="A5334" t="s">
        <v>6573</v>
      </c>
      <c r="B5334" t="s">
        <v>2763</v>
      </c>
      <c r="C5334" t="s">
        <v>8362</v>
      </c>
      <c r="D5334" t="s">
        <v>2791</v>
      </c>
      <c r="E5334">
        <v>32.5</v>
      </c>
    </row>
    <row r="5335" spans="1:5" x14ac:dyDescent="0.2">
      <c r="A5335" t="s">
        <v>6574</v>
      </c>
      <c r="B5335" t="s">
        <v>2763</v>
      </c>
      <c r="C5335" t="s">
        <v>8383</v>
      </c>
      <c r="D5335" t="s">
        <v>2791</v>
      </c>
      <c r="E5335">
        <v>44.3</v>
      </c>
    </row>
    <row r="5336" spans="1:5" x14ac:dyDescent="0.2">
      <c r="A5336" t="s">
        <v>6575</v>
      </c>
      <c r="B5336" t="s">
        <v>2763</v>
      </c>
      <c r="C5336" t="s">
        <v>8404</v>
      </c>
      <c r="D5336" t="s">
        <v>2791</v>
      </c>
      <c r="E5336">
        <v>30.6</v>
      </c>
    </row>
    <row r="5337" spans="1:5" x14ac:dyDescent="0.2">
      <c r="A5337" t="s">
        <v>6576</v>
      </c>
      <c r="B5337" t="s">
        <v>2763</v>
      </c>
      <c r="C5337" t="s">
        <v>8425</v>
      </c>
      <c r="D5337" t="s">
        <v>2791</v>
      </c>
      <c r="E5337">
        <v>33.5</v>
      </c>
    </row>
    <row r="5338" spans="1:5" x14ac:dyDescent="0.2">
      <c r="A5338" t="s">
        <v>6577</v>
      </c>
      <c r="B5338" t="s">
        <v>2763</v>
      </c>
      <c r="C5338" t="s">
        <v>8446</v>
      </c>
      <c r="D5338" t="s">
        <v>2791</v>
      </c>
      <c r="E5338">
        <v>27.7</v>
      </c>
    </row>
    <row r="5339" spans="1:5" x14ac:dyDescent="0.2">
      <c r="A5339" t="s">
        <v>6578</v>
      </c>
      <c r="B5339" t="s">
        <v>2763</v>
      </c>
      <c r="C5339" t="s">
        <v>8467</v>
      </c>
      <c r="D5339" t="s">
        <v>2791</v>
      </c>
      <c r="E5339">
        <v>32.5</v>
      </c>
    </row>
    <row r="5340" spans="1:5" x14ac:dyDescent="0.2">
      <c r="A5340" t="s">
        <v>6579</v>
      </c>
      <c r="B5340" t="s">
        <v>2763</v>
      </c>
      <c r="C5340" t="s">
        <v>8488</v>
      </c>
      <c r="D5340" t="s">
        <v>2791</v>
      </c>
      <c r="E5340">
        <v>10.5</v>
      </c>
    </row>
    <row r="5341" spans="1:5" x14ac:dyDescent="0.2">
      <c r="A5341" t="s">
        <v>6580</v>
      </c>
      <c r="B5341" t="s">
        <v>2763</v>
      </c>
      <c r="C5341" t="s">
        <v>8514</v>
      </c>
      <c r="D5341" t="s">
        <v>2791</v>
      </c>
      <c r="E5341">
        <v>5.9</v>
      </c>
    </row>
    <row r="5342" spans="1:5" x14ac:dyDescent="0.2">
      <c r="A5342" t="s">
        <v>6581</v>
      </c>
      <c r="B5342" t="s">
        <v>2763</v>
      </c>
      <c r="C5342" t="s">
        <v>8535</v>
      </c>
      <c r="D5342" t="s">
        <v>2791</v>
      </c>
      <c r="E5342">
        <v>59.8</v>
      </c>
    </row>
    <row r="5343" spans="1:5" x14ac:dyDescent="0.2">
      <c r="A5343" t="s">
        <v>6582</v>
      </c>
      <c r="B5343" t="s">
        <v>2763</v>
      </c>
      <c r="C5343" t="s">
        <v>8556</v>
      </c>
      <c r="D5343" t="s">
        <v>2791</v>
      </c>
      <c r="E5343">
        <v>81.8</v>
      </c>
    </row>
    <row r="5344" spans="1:5" x14ac:dyDescent="0.2">
      <c r="A5344" t="s">
        <v>6583</v>
      </c>
      <c r="B5344" t="s">
        <v>2763</v>
      </c>
      <c r="C5344" t="s">
        <v>8577</v>
      </c>
      <c r="D5344" t="s">
        <v>2791</v>
      </c>
      <c r="E5344">
        <v>1.4159722222222222</v>
      </c>
    </row>
    <row r="5345" spans="1:5" x14ac:dyDescent="0.2">
      <c r="A5345" t="s">
        <v>6584</v>
      </c>
      <c r="B5345" t="s">
        <v>2763</v>
      </c>
      <c r="C5345" t="s">
        <v>8598</v>
      </c>
      <c r="D5345" t="s">
        <v>2791</v>
      </c>
      <c r="E5345">
        <v>93.8</v>
      </c>
    </row>
    <row r="5346" spans="1:5" x14ac:dyDescent="0.2">
      <c r="A5346" t="s">
        <v>6585</v>
      </c>
      <c r="B5346" t="s">
        <v>2763</v>
      </c>
      <c r="C5346" t="s">
        <v>8619</v>
      </c>
      <c r="D5346" t="s">
        <v>2791</v>
      </c>
      <c r="E5346">
        <v>0.94166666666666676</v>
      </c>
    </row>
    <row r="5347" spans="1:5" x14ac:dyDescent="0.2">
      <c r="A5347" t="s">
        <v>6586</v>
      </c>
      <c r="B5347" t="s">
        <v>2763</v>
      </c>
      <c r="C5347" t="s">
        <v>5884</v>
      </c>
      <c r="D5347" t="s">
        <v>2791</v>
      </c>
      <c r="E5347">
        <v>23.4</v>
      </c>
    </row>
    <row r="5348" spans="1:5" x14ac:dyDescent="0.2">
      <c r="A5348" t="s">
        <v>6587</v>
      </c>
      <c r="B5348" t="s">
        <v>2763</v>
      </c>
      <c r="C5348" t="s">
        <v>5905</v>
      </c>
      <c r="D5348" t="s">
        <v>2791</v>
      </c>
      <c r="E5348">
        <v>1.6284722222222223</v>
      </c>
    </row>
    <row r="5349" spans="1:5" x14ac:dyDescent="0.2">
      <c r="A5349" t="s">
        <v>6588</v>
      </c>
      <c r="B5349" t="s">
        <v>2763</v>
      </c>
      <c r="C5349" t="s">
        <v>5926</v>
      </c>
      <c r="D5349" t="s">
        <v>2791</v>
      </c>
      <c r="E5349">
        <v>24.1</v>
      </c>
    </row>
    <row r="5350" spans="1:5" x14ac:dyDescent="0.2">
      <c r="A5350" t="s">
        <v>6589</v>
      </c>
      <c r="B5350" t="s">
        <v>2763</v>
      </c>
      <c r="C5350" t="s">
        <v>5947</v>
      </c>
      <c r="D5350" t="s">
        <v>2791</v>
      </c>
      <c r="E5350">
        <v>26.2</v>
      </c>
    </row>
    <row r="5351" spans="1:5" x14ac:dyDescent="0.2">
      <c r="A5351" t="s">
        <v>6590</v>
      </c>
      <c r="B5351" t="s">
        <v>2763</v>
      </c>
      <c r="C5351" t="s">
        <v>5968</v>
      </c>
      <c r="D5351" t="s">
        <v>2791</v>
      </c>
      <c r="E5351">
        <v>6.1</v>
      </c>
    </row>
    <row r="5352" spans="1:5" x14ac:dyDescent="0.2">
      <c r="A5352" t="s">
        <v>6591</v>
      </c>
      <c r="B5352" t="s">
        <v>2763</v>
      </c>
      <c r="C5352" t="s">
        <v>5989</v>
      </c>
      <c r="D5352" t="s">
        <v>2791</v>
      </c>
      <c r="E5352">
        <v>40</v>
      </c>
    </row>
    <row r="5353" spans="1:5" x14ac:dyDescent="0.2">
      <c r="A5353" t="s">
        <v>6592</v>
      </c>
      <c r="B5353" t="s">
        <v>2763</v>
      </c>
      <c r="C5353" t="s">
        <v>6010</v>
      </c>
      <c r="D5353" t="s">
        <v>2791</v>
      </c>
      <c r="E5353">
        <v>37</v>
      </c>
    </row>
    <row r="5354" spans="1:5" x14ac:dyDescent="0.2">
      <c r="A5354" t="s">
        <v>6593</v>
      </c>
      <c r="B5354" t="s">
        <v>2763</v>
      </c>
      <c r="C5354" t="s">
        <v>2776</v>
      </c>
      <c r="D5354" t="s">
        <v>2791</v>
      </c>
      <c r="E5354">
        <v>57.4</v>
      </c>
    </row>
    <row r="5355" spans="1:5" x14ac:dyDescent="0.2">
      <c r="A5355" t="s">
        <v>6594</v>
      </c>
      <c r="B5355" t="s">
        <v>2763</v>
      </c>
      <c r="C5355" t="s">
        <v>2777</v>
      </c>
      <c r="D5355" t="s">
        <v>2791</v>
      </c>
      <c r="E5355">
        <v>6.1</v>
      </c>
    </row>
    <row r="5356" spans="1:5" x14ac:dyDescent="0.2">
      <c r="A5356" t="s">
        <v>6595</v>
      </c>
      <c r="B5356" t="s">
        <v>2763</v>
      </c>
      <c r="C5356" t="s">
        <v>2778</v>
      </c>
      <c r="D5356" t="s">
        <v>2791</v>
      </c>
      <c r="E5356">
        <v>40</v>
      </c>
    </row>
    <row r="5357" spans="1:5" x14ac:dyDescent="0.2">
      <c r="A5357" t="s">
        <v>6596</v>
      </c>
      <c r="B5357" t="s">
        <v>2763</v>
      </c>
      <c r="C5357" t="s">
        <v>2779</v>
      </c>
      <c r="D5357" t="s">
        <v>2791</v>
      </c>
      <c r="E5357">
        <v>35.4</v>
      </c>
    </row>
    <row r="5358" spans="1:5" x14ac:dyDescent="0.2">
      <c r="A5358" t="s">
        <v>1839</v>
      </c>
      <c r="B5358" t="s">
        <v>2780</v>
      </c>
      <c r="C5358" t="s">
        <v>2807</v>
      </c>
      <c r="D5358" t="s">
        <v>1840</v>
      </c>
      <c r="E5358">
        <v>79.333333333333329</v>
      </c>
    </row>
    <row r="5359" spans="1:5" x14ac:dyDescent="0.2">
      <c r="A5359" t="s">
        <v>1841</v>
      </c>
      <c r="B5359" t="s">
        <v>2794</v>
      </c>
      <c r="C5359" t="s">
        <v>2807</v>
      </c>
      <c r="D5359" t="s">
        <v>1840</v>
      </c>
      <c r="E5359">
        <v>93.333333333333329</v>
      </c>
    </row>
    <row r="5360" spans="1:5" x14ac:dyDescent="0.2">
      <c r="A5360" t="s">
        <v>1842</v>
      </c>
      <c r="B5360" t="s">
        <v>2785</v>
      </c>
      <c r="C5360" t="s">
        <v>2807</v>
      </c>
      <c r="D5360" t="s">
        <v>1840</v>
      </c>
      <c r="E5360">
        <v>96.7</v>
      </c>
    </row>
    <row r="5361" spans="1:5" x14ac:dyDescent="0.2">
      <c r="A5361" t="s">
        <v>1843</v>
      </c>
      <c r="B5361" t="s">
        <v>2811</v>
      </c>
      <c r="C5361" t="s">
        <v>2807</v>
      </c>
      <c r="D5361" t="s">
        <v>1840</v>
      </c>
      <c r="E5361">
        <v>93.3</v>
      </c>
    </row>
    <row r="5362" spans="1:5" x14ac:dyDescent="0.2">
      <c r="A5362" t="s">
        <v>1844</v>
      </c>
      <c r="B5362" t="s">
        <v>2788</v>
      </c>
      <c r="C5362" t="s">
        <v>2807</v>
      </c>
      <c r="D5362" t="s">
        <v>1840</v>
      </c>
      <c r="E5362">
        <v>100</v>
      </c>
    </row>
    <row r="5363" spans="1:5" x14ac:dyDescent="0.2">
      <c r="A5363" t="s">
        <v>1845</v>
      </c>
      <c r="B5363" t="s">
        <v>2814</v>
      </c>
      <c r="C5363" t="s">
        <v>2807</v>
      </c>
      <c r="D5363" t="s">
        <v>1840</v>
      </c>
      <c r="E5363">
        <v>96.7</v>
      </c>
    </row>
    <row r="5364" spans="1:5" x14ac:dyDescent="0.2">
      <c r="A5364" t="s">
        <v>1846</v>
      </c>
      <c r="B5364" t="s">
        <v>2816</v>
      </c>
      <c r="C5364" t="s">
        <v>2807</v>
      </c>
      <c r="D5364" t="s">
        <v>1840</v>
      </c>
      <c r="E5364">
        <v>100</v>
      </c>
    </row>
    <row r="5365" spans="1:5" x14ac:dyDescent="0.2">
      <c r="A5365" t="s">
        <v>1847</v>
      </c>
      <c r="B5365" t="s">
        <v>2818</v>
      </c>
      <c r="C5365" t="s">
        <v>2807</v>
      </c>
      <c r="D5365" t="s">
        <v>1840</v>
      </c>
      <c r="E5365">
        <v>93.3</v>
      </c>
    </row>
    <row r="5366" spans="1:5" x14ac:dyDescent="0.2">
      <c r="A5366" t="s">
        <v>1848</v>
      </c>
      <c r="B5366" t="s">
        <v>2820</v>
      </c>
      <c r="C5366" t="s">
        <v>2807</v>
      </c>
      <c r="D5366" t="s">
        <v>1840</v>
      </c>
      <c r="E5366">
        <v>96.7</v>
      </c>
    </row>
    <row r="5367" spans="1:5" x14ac:dyDescent="0.2">
      <c r="A5367" t="s">
        <v>1849</v>
      </c>
      <c r="B5367" t="s">
        <v>2822</v>
      </c>
      <c r="C5367" t="s">
        <v>2807</v>
      </c>
      <c r="D5367" t="s">
        <v>1840</v>
      </c>
    </row>
    <row r="5368" spans="1:5" x14ac:dyDescent="0.2">
      <c r="A5368" t="s">
        <v>1850</v>
      </c>
      <c r="B5368" t="s">
        <v>2825</v>
      </c>
      <c r="C5368" t="s">
        <v>2807</v>
      </c>
      <c r="D5368" t="s">
        <v>1840</v>
      </c>
      <c r="E5368">
        <v>100</v>
      </c>
    </row>
    <row r="5369" spans="1:5" x14ac:dyDescent="0.2">
      <c r="A5369" t="s">
        <v>1851</v>
      </c>
      <c r="B5369" t="s">
        <v>2786</v>
      </c>
      <c r="C5369" t="s">
        <v>2807</v>
      </c>
      <c r="D5369" t="s">
        <v>1840</v>
      </c>
      <c r="E5369">
        <v>96.7</v>
      </c>
    </row>
    <row r="5370" spans="1:5" x14ac:dyDescent="0.2">
      <c r="A5370" t="s">
        <v>1852</v>
      </c>
      <c r="B5370" t="s">
        <v>2787</v>
      </c>
      <c r="C5370" t="s">
        <v>2807</v>
      </c>
      <c r="D5370" t="s">
        <v>1840</v>
      </c>
      <c r="E5370">
        <v>100</v>
      </c>
    </row>
    <row r="5371" spans="1:5" x14ac:dyDescent="0.2">
      <c r="A5371" t="s">
        <v>1853</v>
      </c>
      <c r="B5371" t="s">
        <v>2829</v>
      </c>
      <c r="C5371" t="s">
        <v>2807</v>
      </c>
      <c r="D5371" t="s">
        <v>1840</v>
      </c>
      <c r="E5371">
        <v>67.099999999999994</v>
      </c>
    </row>
    <row r="5372" spans="1:5" x14ac:dyDescent="0.2">
      <c r="A5372" t="s">
        <v>1854</v>
      </c>
      <c r="B5372" t="s">
        <v>2831</v>
      </c>
      <c r="C5372" t="s">
        <v>2807</v>
      </c>
      <c r="D5372" t="s">
        <v>1840</v>
      </c>
      <c r="E5372">
        <v>82.1</v>
      </c>
    </row>
    <row r="5373" spans="1:5" x14ac:dyDescent="0.2">
      <c r="A5373" t="s">
        <v>1855</v>
      </c>
      <c r="B5373" t="s">
        <v>2833</v>
      </c>
      <c r="C5373" t="s">
        <v>2807</v>
      </c>
      <c r="D5373" t="s">
        <v>1840</v>
      </c>
      <c r="E5373">
        <v>88.6</v>
      </c>
    </row>
    <row r="5374" spans="1:5" x14ac:dyDescent="0.2">
      <c r="A5374" t="s">
        <v>1856</v>
      </c>
      <c r="B5374" t="s">
        <v>2835</v>
      </c>
      <c r="C5374" t="s">
        <v>2807</v>
      </c>
      <c r="D5374" t="s">
        <v>1840</v>
      </c>
      <c r="E5374">
        <v>100</v>
      </c>
    </row>
    <row r="5375" spans="1:5" x14ac:dyDescent="0.2">
      <c r="A5375" t="s">
        <v>1857</v>
      </c>
      <c r="B5375" t="s">
        <v>2789</v>
      </c>
      <c r="C5375" t="s">
        <v>2807</v>
      </c>
      <c r="D5375" t="s">
        <v>1840</v>
      </c>
      <c r="E5375">
        <v>84</v>
      </c>
    </row>
    <row r="5376" spans="1:5" x14ac:dyDescent="0.2">
      <c r="A5376" t="s">
        <v>1858</v>
      </c>
      <c r="B5376" t="s">
        <v>2838</v>
      </c>
      <c r="C5376" t="s">
        <v>2807</v>
      </c>
      <c r="D5376" t="s">
        <v>1840</v>
      </c>
      <c r="E5376">
        <v>67.8</v>
      </c>
    </row>
    <row r="5377" spans="1:5" x14ac:dyDescent="0.2">
      <c r="A5377" t="s">
        <v>1859</v>
      </c>
      <c r="B5377" t="s">
        <v>2840</v>
      </c>
      <c r="C5377" t="s">
        <v>2807</v>
      </c>
      <c r="D5377" t="s">
        <v>1840</v>
      </c>
      <c r="E5377">
        <v>77</v>
      </c>
    </row>
    <row r="5378" spans="1:5" x14ac:dyDescent="0.2">
      <c r="A5378" t="s">
        <v>1860</v>
      </c>
      <c r="B5378" t="s">
        <v>2780</v>
      </c>
      <c r="C5378" t="s">
        <v>2842</v>
      </c>
      <c r="D5378" t="s">
        <v>1840</v>
      </c>
      <c r="E5378">
        <v>44</v>
      </c>
    </row>
    <row r="5379" spans="1:5" x14ac:dyDescent="0.2">
      <c r="A5379" t="s">
        <v>1861</v>
      </c>
      <c r="B5379" t="s">
        <v>2794</v>
      </c>
      <c r="C5379" t="s">
        <v>2842</v>
      </c>
      <c r="D5379" t="s">
        <v>1840</v>
      </c>
      <c r="E5379">
        <v>55.231836461126008</v>
      </c>
    </row>
    <row r="5380" spans="1:5" x14ac:dyDescent="0.2">
      <c r="A5380" t="s">
        <v>1862</v>
      </c>
      <c r="B5380" t="s">
        <v>2785</v>
      </c>
      <c r="C5380" t="s">
        <v>2842</v>
      </c>
      <c r="D5380" t="s">
        <v>1840</v>
      </c>
      <c r="E5380">
        <v>59.8</v>
      </c>
    </row>
    <row r="5381" spans="1:5" x14ac:dyDescent="0.2">
      <c r="A5381" t="s">
        <v>1863</v>
      </c>
      <c r="B5381" t="s">
        <v>2811</v>
      </c>
      <c r="C5381" t="s">
        <v>2842</v>
      </c>
      <c r="D5381" t="s">
        <v>1840</v>
      </c>
      <c r="E5381">
        <v>57.1</v>
      </c>
    </row>
    <row r="5382" spans="1:5" x14ac:dyDescent="0.2">
      <c r="A5382" t="s">
        <v>1864</v>
      </c>
      <c r="B5382" t="s">
        <v>2788</v>
      </c>
      <c r="C5382" t="s">
        <v>2842</v>
      </c>
      <c r="D5382" t="s">
        <v>1840</v>
      </c>
      <c r="E5382">
        <v>67.3</v>
      </c>
    </row>
    <row r="5383" spans="1:5" x14ac:dyDescent="0.2">
      <c r="A5383" t="s">
        <v>1865</v>
      </c>
      <c r="B5383" t="s">
        <v>2814</v>
      </c>
      <c r="C5383" t="s">
        <v>2842</v>
      </c>
      <c r="D5383" t="s">
        <v>1840</v>
      </c>
      <c r="E5383">
        <v>58.1</v>
      </c>
    </row>
    <row r="5384" spans="1:5" x14ac:dyDescent="0.2">
      <c r="A5384" t="s">
        <v>1866</v>
      </c>
      <c r="B5384" t="s">
        <v>2816</v>
      </c>
      <c r="C5384" t="s">
        <v>2842</v>
      </c>
      <c r="D5384" t="s">
        <v>1840</v>
      </c>
      <c r="E5384">
        <v>71</v>
      </c>
    </row>
    <row r="5385" spans="1:5" x14ac:dyDescent="0.2">
      <c r="A5385" t="s">
        <v>1867</v>
      </c>
      <c r="B5385" t="s">
        <v>2818</v>
      </c>
      <c r="C5385" t="s">
        <v>2842</v>
      </c>
      <c r="D5385" t="s">
        <v>1840</v>
      </c>
      <c r="E5385">
        <v>65.400000000000006</v>
      </c>
    </row>
    <row r="5386" spans="1:5" x14ac:dyDescent="0.2">
      <c r="A5386" t="s">
        <v>1868</v>
      </c>
      <c r="B5386" t="s">
        <v>2820</v>
      </c>
      <c r="C5386" t="s">
        <v>2842</v>
      </c>
      <c r="D5386" t="s">
        <v>1840</v>
      </c>
      <c r="E5386">
        <v>56.2</v>
      </c>
    </row>
    <row r="5387" spans="1:5" x14ac:dyDescent="0.2">
      <c r="A5387" t="s">
        <v>1869</v>
      </c>
      <c r="B5387" t="s">
        <v>2822</v>
      </c>
      <c r="C5387" t="s">
        <v>2842</v>
      </c>
      <c r="D5387" t="s">
        <v>1840</v>
      </c>
    </row>
    <row r="5388" spans="1:5" x14ac:dyDescent="0.2">
      <c r="A5388" t="s">
        <v>1870</v>
      </c>
      <c r="B5388" t="s">
        <v>2825</v>
      </c>
      <c r="C5388" t="s">
        <v>2842</v>
      </c>
      <c r="D5388" t="s">
        <v>1840</v>
      </c>
      <c r="E5388">
        <v>79.3</v>
      </c>
    </row>
    <row r="5389" spans="1:5" x14ac:dyDescent="0.2">
      <c r="A5389" t="s">
        <v>1871</v>
      </c>
      <c r="B5389" t="s">
        <v>2786</v>
      </c>
      <c r="C5389" t="s">
        <v>2842</v>
      </c>
      <c r="D5389" t="s">
        <v>1840</v>
      </c>
      <c r="E5389">
        <v>66.7</v>
      </c>
    </row>
    <row r="5390" spans="1:5" x14ac:dyDescent="0.2">
      <c r="A5390" t="s">
        <v>1872</v>
      </c>
      <c r="B5390" t="s">
        <v>2787</v>
      </c>
      <c r="C5390" t="s">
        <v>2842</v>
      </c>
      <c r="D5390" t="s">
        <v>1840</v>
      </c>
      <c r="E5390">
        <v>62</v>
      </c>
    </row>
    <row r="5391" spans="1:5" x14ac:dyDescent="0.2">
      <c r="A5391" t="s">
        <v>1873</v>
      </c>
      <c r="B5391" t="s">
        <v>2829</v>
      </c>
      <c r="C5391" t="s">
        <v>2842</v>
      </c>
      <c r="D5391" t="s">
        <v>1840</v>
      </c>
      <c r="E5391">
        <v>30.7</v>
      </c>
    </row>
    <row r="5392" spans="1:5" x14ac:dyDescent="0.2">
      <c r="A5392" t="s">
        <v>1874</v>
      </c>
      <c r="B5392" t="s">
        <v>2831</v>
      </c>
      <c r="C5392" t="s">
        <v>2842</v>
      </c>
      <c r="D5392" t="s">
        <v>1840</v>
      </c>
      <c r="E5392">
        <v>43.2</v>
      </c>
    </row>
    <row r="5393" spans="1:5" x14ac:dyDescent="0.2">
      <c r="A5393" t="s">
        <v>1875</v>
      </c>
      <c r="B5393" t="s">
        <v>2833</v>
      </c>
      <c r="C5393" t="s">
        <v>2842</v>
      </c>
      <c r="D5393" t="s">
        <v>1840</v>
      </c>
      <c r="E5393">
        <v>42.9</v>
      </c>
    </row>
    <row r="5394" spans="1:5" x14ac:dyDescent="0.2">
      <c r="A5394" t="s">
        <v>1876</v>
      </c>
      <c r="B5394" t="s">
        <v>2835</v>
      </c>
      <c r="C5394" t="s">
        <v>2842</v>
      </c>
      <c r="D5394" t="s">
        <v>1840</v>
      </c>
      <c r="E5394">
        <v>60.2</v>
      </c>
    </row>
    <row r="5395" spans="1:5" x14ac:dyDescent="0.2">
      <c r="A5395" t="s">
        <v>1877</v>
      </c>
      <c r="B5395" t="s">
        <v>2789</v>
      </c>
      <c r="C5395" t="s">
        <v>2842</v>
      </c>
      <c r="D5395" t="s">
        <v>1840</v>
      </c>
      <c r="E5395">
        <v>41</v>
      </c>
    </row>
    <row r="5396" spans="1:5" x14ac:dyDescent="0.2">
      <c r="A5396" t="s">
        <v>1878</v>
      </c>
      <c r="B5396" t="s">
        <v>2838</v>
      </c>
      <c r="C5396" t="s">
        <v>2842</v>
      </c>
      <c r="D5396" t="s">
        <v>1840</v>
      </c>
      <c r="E5396">
        <v>41.7</v>
      </c>
    </row>
    <row r="5397" spans="1:5" x14ac:dyDescent="0.2">
      <c r="A5397" t="s">
        <v>1879</v>
      </c>
      <c r="B5397" t="s">
        <v>2840</v>
      </c>
      <c r="C5397" t="s">
        <v>2842</v>
      </c>
      <c r="D5397" t="s">
        <v>1840</v>
      </c>
      <c r="E5397">
        <v>40.5</v>
      </c>
    </row>
    <row r="5398" spans="1:5" x14ac:dyDescent="0.2">
      <c r="A5398" t="s">
        <v>1880</v>
      </c>
      <c r="B5398" t="s">
        <v>2780</v>
      </c>
      <c r="C5398" t="s">
        <v>2863</v>
      </c>
      <c r="D5398" t="s">
        <v>1840</v>
      </c>
      <c r="E5398">
        <v>88.7</v>
      </c>
    </row>
    <row r="5399" spans="1:5" x14ac:dyDescent="0.2">
      <c r="A5399" t="s">
        <v>1881</v>
      </c>
      <c r="B5399" t="s">
        <v>2794</v>
      </c>
      <c r="C5399" t="s">
        <v>2863</v>
      </c>
      <c r="D5399" t="s">
        <v>1840</v>
      </c>
      <c r="E5399">
        <v>93.164745308310998</v>
      </c>
    </row>
    <row r="5400" spans="1:5" x14ac:dyDescent="0.2">
      <c r="A5400" t="s">
        <v>1882</v>
      </c>
      <c r="B5400" t="s">
        <v>2785</v>
      </c>
      <c r="C5400" t="s">
        <v>2863</v>
      </c>
      <c r="D5400" t="s">
        <v>1840</v>
      </c>
      <c r="E5400">
        <v>94.6</v>
      </c>
    </row>
    <row r="5401" spans="1:5" x14ac:dyDescent="0.2">
      <c r="A5401" t="s">
        <v>1883</v>
      </c>
      <c r="B5401" t="s">
        <v>2811</v>
      </c>
      <c r="C5401" t="s">
        <v>2863</v>
      </c>
      <c r="D5401" t="s">
        <v>1840</v>
      </c>
      <c r="E5401">
        <v>94.6</v>
      </c>
    </row>
    <row r="5402" spans="1:5" x14ac:dyDescent="0.2">
      <c r="A5402" t="s">
        <v>1884</v>
      </c>
      <c r="B5402" t="s">
        <v>2788</v>
      </c>
      <c r="C5402" t="s">
        <v>2863</v>
      </c>
      <c r="D5402" t="s">
        <v>1840</v>
      </c>
      <c r="E5402">
        <v>95.6</v>
      </c>
    </row>
    <row r="5403" spans="1:5" x14ac:dyDescent="0.2">
      <c r="A5403" t="s">
        <v>1885</v>
      </c>
      <c r="B5403" t="s">
        <v>2814</v>
      </c>
      <c r="C5403" t="s">
        <v>2863</v>
      </c>
      <c r="D5403" t="s">
        <v>1840</v>
      </c>
      <c r="E5403">
        <v>98.6</v>
      </c>
    </row>
    <row r="5404" spans="1:5" x14ac:dyDescent="0.2">
      <c r="A5404" t="s">
        <v>1886</v>
      </c>
      <c r="B5404" t="s">
        <v>2816</v>
      </c>
      <c r="C5404" t="s">
        <v>2863</v>
      </c>
      <c r="D5404" t="s">
        <v>1840</v>
      </c>
      <c r="E5404">
        <v>95.7</v>
      </c>
    </row>
    <row r="5405" spans="1:5" x14ac:dyDescent="0.2">
      <c r="A5405" t="s">
        <v>1887</v>
      </c>
      <c r="B5405" t="s">
        <v>2818</v>
      </c>
      <c r="C5405" t="s">
        <v>2863</v>
      </c>
      <c r="D5405" t="s">
        <v>1840</v>
      </c>
      <c r="E5405">
        <v>89.7</v>
      </c>
    </row>
    <row r="5406" spans="1:5" x14ac:dyDescent="0.2">
      <c r="A5406" t="s">
        <v>1888</v>
      </c>
      <c r="B5406" t="s">
        <v>2820</v>
      </c>
      <c r="C5406" t="s">
        <v>2863</v>
      </c>
      <c r="D5406" t="s">
        <v>1840</v>
      </c>
      <c r="E5406">
        <v>95.2</v>
      </c>
    </row>
    <row r="5407" spans="1:5" x14ac:dyDescent="0.2">
      <c r="A5407" t="s">
        <v>1889</v>
      </c>
      <c r="B5407" t="s">
        <v>2822</v>
      </c>
      <c r="C5407" t="s">
        <v>2863</v>
      </c>
      <c r="D5407" t="s">
        <v>1840</v>
      </c>
    </row>
    <row r="5408" spans="1:5" x14ac:dyDescent="0.2">
      <c r="A5408" t="s">
        <v>1890</v>
      </c>
      <c r="B5408" t="s">
        <v>2825</v>
      </c>
      <c r="C5408" t="s">
        <v>2863</v>
      </c>
      <c r="D5408" t="s">
        <v>1840</v>
      </c>
      <c r="E5408">
        <v>95.7</v>
      </c>
    </row>
    <row r="5409" spans="1:5" x14ac:dyDescent="0.2">
      <c r="A5409" t="s">
        <v>1891</v>
      </c>
      <c r="B5409" t="s">
        <v>2786</v>
      </c>
      <c r="C5409" t="s">
        <v>2863</v>
      </c>
      <c r="D5409" t="s">
        <v>1840</v>
      </c>
      <c r="E5409">
        <v>94.2</v>
      </c>
    </row>
    <row r="5410" spans="1:5" x14ac:dyDescent="0.2">
      <c r="A5410" t="s">
        <v>1892</v>
      </c>
      <c r="B5410" t="s">
        <v>2787</v>
      </c>
      <c r="C5410" t="s">
        <v>2863</v>
      </c>
      <c r="D5410" t="s">
        <v>1840</v>
      </c>
      <c r="E5410">
        <v>96</v>
      </c>
    </row>
    <row r="5411" spans="1:5" x14ac:dyDescent="0.2">
      <c r="A5411" t="s">
        <v>1893</v>
      </c>
      <c r="B5411" t="s">
        <v>2829</v>
      </c>
      <c r="C5411" t="s">
        <v>2863</v>
      </c>
      <c r="D5411" t="s">
        <v>1840</v>
      </c>
      <c r="E5411">
        <v>89.8</v>
      </c>
    </row>
    <row r="5412" spans="1:5" x14ac:dyDescent="0.2">
      <c r="A5412" t="s">
        <v>1894</v>
      </c>
      <c r="B5412" t="s">
        <v>2831</v>
      </c>
      <c r="C5412" t="s">
        <v>2863</v>
      </c>
      <c r="D5412" t="s">
        <v>1840</v>
      </c>
      <c r="E5412">
        <v>87.7</v>
      </c>
    </row>
    <row r="5413" spans="1:5" x14ac:dyDescent="0.2">
      <c r="A5413" t="s">
        <v>1895</v>
      </c>
      <c r="B5413" t="s">
        <v>2833</v>
      </c>
      <c r="C5413" t="s">
        <v>2863</v>
      </c>
      <c r="D5413" t="s">
        <v>1840</v>
      </c>
      <c r="E5413">
        <v>97.6</v>
      </c>
    </row>
    <row r="5414" spans="1:5" x14ac:dyDescent="0.2">
      <c r="A5414" t="s">
        <v>1896</v>
      </c>
      <c r="B5414" t="s">
        <v>2835</v>
      </c>
      <c r="C5414" t="s">
        <v>2863</v>
      </c>
      <c r="D5414" t="s">
        <v>1840</v>
      </c>
      <c r="E5414">
        <v>96.4</v>
      </c>
    </row>
    <row r="5415" spans="1:5" x14ac:dyDescent="0.2">
      <c r="A5415" t="s">
        <v>1897</v>
      </c>
      <c r="B5415" t="s">
        <v>2789</v>
      </c>
      <c r="C5415" t="s">
        <v>2863</v>
      </c>
      <c r="D5415" t="s">
        <v>1840</v>
      </c>
      <c r="E5415">
        <v>96.4</v>
      </c>
    </row>
    <row r="5416" spans="1:5" x14ac:dyDescent="0.2">
      <c r="A5416" t="s">
        <v>1898</v>
      </c>
      <c r="B5416" t="s">
        <v>2838</v>
      </c>
      <c r="C5416" t="s">
        <v>2863</v>
      </c>
      <c r="D5416" t="s">
        <v>1840</v>
      </c>
      <c r="E5416">
        <v>79.8</v>
      </c>
    </row>
    <row r="5417" spans="1:5" x14ac:dyDescent="0.2">
      <c r="A5417" t="s">
        <v>1899</v>
      </c>
      <c r="B5417" t="s">
        <v>2840</v>
      </c>
      <c r="C5417" t="s">
        <v>2863</v>
      </c>
      <c r="D5417" t="s">
        <v>1840</v>
      </c>
      <c r="E5417">
        <v>87.6</v>
      </c>
    </row>
    <row r="5418" spans="1:5" x14ac:dyDescent="0.2">
      <c r="A5418" t="s">
        <v>1900</v>
      </c>
      <c r="B5418" t="s">
        <v>2780</v>
      </c>
      <c r="C5418" t="s">
        <v>1580</v>
      </c>
      <c r="D5418" t="s">
        <v>1840</v>
      </c>
      <c r="E5418">
        <v>5.2083333333333336E-2</v>
      </c>
    </row>
    <row r="5419" spans="1:5" x14ac:dyDescent="0.2">
      <c r="A5419" t="s">
        <v>1901</v>
      </c>
      <c r="B5419" t="s">
        <v>2794</v>
      </c>
      <c r="C5419" t="s">
        <v>1580</v>
      </c>
      <c r="D5419" t="s">
        <v>1840</v>
      </c>
      <c r="E5419">
        <v>3.8373175454274648E-2</v>
      </c>
    </row>
    <row r="5420" spans="1:5" x14ac:dyDescent="0.2">
      <c r="A5420" t="s">
        <v>1902</v>
      </c>
      <c r="B5420" t="s">
        <v>2785</v>
      </c>
      <c r="C5420" t="s">
        <v>1580</v>
      </c>
      <c r="D5420" t="s">
        <v>1840</v>
      </c>
      <c r="E5420">
        <v>2.361111111111111E-2</v>
      </c>
    </row>
    <row r="5421" spans="1:5" x14ac:dyDescent="0.2">
      <c r="A5421" t="s">
        <v>1903</v>
      </c>
      <c r="B5421" t="s">
        <v>2811</v>
      </c>
      <c r="C5421" t="s">
        <v>1580</v>
      </c>
      <c r="D5421" t="s">
        <v>1840</v>
      </c>
      <c r="E5421">
        <v>3.2638888888888891E-2</v>
      </c>
    </row>
    <row r="5422" spans="1:5" x14ac:dyDescent="0.2">
      <c r="A5422" t="s">
        <v>1904</v>
      </c>
      <c r="B5422" t="s">
        <v>2788</v>
      </c>
      <c r="C5422" t="s">
        <v>1580</v>
      </c>
      <c r="D5422" t="s">
        <v>1840</v>
      </c>
      <c r="E5422">
        <v>2.4305555555555556E-2</v>
      </c>
    </row>
    <row r="5423" spans="1:5" x14ac:dyDescent="0.2">
      <c r="A5423" t="s">
        <v>1905</v>
      </c>
      <c r="B5423" t="s">
        <v>2814</v>
      </c>
      <c r="C5423" t="s">
        <v>1580</v>
      </c>
      <c r="D5423" t="s">
        <v>1840</v>
      </c>
      <c r="E5423">
        <v>3.4027777777777775E-2</v>
      </c>
    </row>
    <row r="5424" spans="1:5" x14ac:dyDescent="0.2">
      <c r="A5424" t="s">
        <v>1906</v>
      </c>
      <c r="B5424" t="s">
        <v>2816</v>
      </c>
      <c r="C5424" t="s">
        <v>1580</v>
      </c>
      <c r="D5424" t="s">
        <v>1840</v>
      </c>
      <c r="E5424">
        <v>2.5000000000000001E-2</v>
      </c>
    </row>
    <row r="5425" spans="1:5" x14ac:dyDescent="0.2">
      <c r="A5425" t="s">
        <v>1907</v>
      </c>
      <c r="B5425" t="s">
        <v>2818</v>
      </c>
      <c r="C5425" t="s">
        <v>1580</v>
      </c>
      <c r="D5425" t="s">
        <v>1840</v>
      </c>
      <c r="E5425">
        <v>2.9166666666666664E-2</v>
      </c>
    </row>
    <row r="5426" spans="1:5" x14ac:dyDescent="0.2">
      <c r="A5426" t="s">
        <v>1908</v>
      </c>
      <c r="B5426" t="s">
        <v>2820</v>
      </c>
      <c r="C5426" t="s">
        <v>1580</v>
      </c>
      <c r="D5426" t="s">
        <v>1840</v>
      </c>
      <c r="E5426">
        <v>3.6805555555555557E-2</v>
      </c>
    </row>
    <row r="5427" spans="1:5" x14ac:dyDescent="0.2">
      <c r="A5427" t="s">
        <v>1909</v>
      </c>
      <c r="B5427" t="s">
        <v>2822</v>
      </c>
      <c r="C5427" t="s">
        <v>1580</v>
      </c>
      <c r="D5427" t="s">
        <v>1840</v>
      </c>
    </row>
    <row r="5428" spans="1:5" x14ac:dyDescent="0.2">
      <c r="A5428" t="s">
        <v>1910</v>
      </c>
      <c r="B5428" t="s">
        <v>2825</v>
      </c>
      <c r="C5428" t="s">
        <v>1580</v>
      </c>
      <c r="D5428" t="s">
        <v>1840</v>
      </c>
      <c r="E5428">
        <v>2.1527777777777781E-2</v>
      </c>
    </row>
    <row r="5429" spans="1:5" x14ac:dyDescent="0.2">
      <c r="A5429" t="s">
        <v>1911</v>
      </c>
      <c r="B5429" t="s">
        <v>2786</v>
      </c>
      <c r="C5429" t="s">
        <v>1580</v>
      </c>
      <c r="D5429" t="s">
        <v>1840</v>
      </c>
      <c r="E5429">
        <v>2.4305555555555556E-2</v>
      </c>
    </row>
    <row r="5430" spans="1:5" x14ac:dyDescent="0.2">
      <c r="A5430" t="s">
        <v>1912</v>
      </c>
      <c r="B5430" t="s">
        <v>2787</v>
      </c>
      <c r="C5430" t="s">
        <v>1580</v>
      </c>
      <c r="D5430" t="s">
        <v>1840</v>
      </c>
      <c r="E5430">
        <v>2.9861111111111113E-2</v>
      </c>
    </row>
    <row r="5431" spans="1:5" x14ac:dyDescent="0.2">
      <c r="A5431" t="s">
        <v>1913</v>
      </c>
      <c r="B5431" t="s">
        <v>2829</v>
      </c>
      <c r="C5431" t="s">
        <v>1580</v>
      </c>
      <c r="D5431" t="s">
        <v>1840</v>
      </c>
      <c r="E5431">
        <v>7.3611111111111113E-2</v>
      </c>
    </row>
    <row r="5432" spans="1:5" x14ac:dyDescent="0.2">
      <c r="A5432" t="s">
        <v>1914</v>
      </c>
      <c r="B5432" t="s">
        <v>2831</v>
      </c>
      <c r="C5432" t="s">
        <v>1580</v>
      </c>
      <c r="D5432" t="s">
        <v>1840</v>
      </c>
      <c r="E5432">
        <v>4.8611111111111112E-2</v>
      </c>
    </row>
    <row r="5433" spans="1:5" x14ac:dyDescent="0.2">
      <c r="A5433" t="s">
        <v>1915</v>
      </c>
      <c r="B5433" t="s">
        <v>2833</v>
      </c>
      <c r="C5433" t="s">
        <v>1580</v>
      </c>
      <c r="D5433" t="s">
        <v>1840</v>
      </c>
      <c r="E5433">
        <v>4.5138888888888888E-2</v>
      </c>
    </row>
    <row r="5434" spans="1:5" x14ac:dyDescent="0.2">
      <c r="A5434" t="s">
        <v>1916</v>
      </c>
      <c r="B5434" t="s">
        <v>2835</v>
      </c>
      <c r="C5434" t="s">
        <v>1580</v>
      </c>
      <c r="D5434" t="s">
        <v>1840</v>
      </c>
      <c r="E5434">
        <v>2.8472222222222222E-2</v>
      </c>
    </row>
    <row r="5435" spans="1:5" x14ac:dyDescent="0.2">
      <c r="A5435" t="s">
        <v>1917</v>
      </c>
      <c r="B5435" t="s">
        <v>2789</v>
      </c>
      <c r="C5435" t="s">
        <v>1580</v>
      </c>
      <c r="D5435" t="s">
        <v>1840</v>
      </c>
      <c r="E5435">
        <v>5.2083333333333336E-2</v>
      </c>
    </row>
    <row r="5436" spans="1:5" x14ac:dyDescent="0.2">
      <c r="A5436" t="s">
        <v>1918</v>
      </c>
      <c r="B5436" t="s">
        <v>2838</v>
      </c>
      <c r="C5436" t="s">
        <v>1580</v>
      </c>
      <c r="D5436" t="s">
        <v>1840</v>
      </c>
      <c r="E5436">
        <v>6.3194444444444442E-2</v>
      </c>
    </row>
    <row r="5437" spans="1:5" x14ac:dyDescent="0.2">
      <c r="A5437" t="s">
        <v>1919</v>
      </c>
      <c r="B5437" t="s">
        <v>2840</v>
      </c>
      <c r="C5437" t="s">
        <v>1580</v>
      </c>
      <c r="D5437" t="s">
        <v>1840</v>
      </c>
      <c r="E5437">
        <v>5.6250000000000001E-2</v>
      </c>
    </row>
    <row r="5438" spans="1:5" x14ac:dyDescent="0.2">
      <c r="A5438" t="s">
        <v>1920</v>
      </c>
      <c r="B5438" t="s">
        <v>2780</v>
      </c>
      <c r="C5438" t="s">
        <v>1601</v>
      </c>
      <c r="D5438" t="s">
        <v>1840</v>
      </c>
      <c r="E5438">
        <v>70.099999999999994</v>
      </c>
    </row>
    <row r="5439" spans="1:5" x14ac:dyDescent="0.2">
      <c r="A5439" t="s">
        <v>1921</v>
      </c>
      <c r="B5439" t="s">
        <v>2794</v>
      </c>
      <c r="C5439" t="s">
        <v>1601</v>
      </c>
      <c r="D5439" t="s">
        <v>1840</v>
      </c>
      <c r="E5439">
        <v>70.407256906812691</v>
      </c>
    </row>
    <row r="5440" spans="1:5" x14ac:dyDescent="0.2">
      <c r="A5440" t="s">
        <v>1922</v>
      </c>
      <c r="B5440" t="s">
        <v>2785</v>
      </c>
      <c r="C5440" t="s">
        <v>1601</v>
      </c>
      <c r="D5440" t="s">
        <v>1840</v>
      </c>
      <c r="E5440">
        <v>67.900000000000006</v>
      </c>
    </row>
    <row r="5441" spans="1:5" x14ac:dyDescent="0.2">
      <c r="A5441" t="s">
        <v>1923</v>
      </c>
      <c r="B5441" t="s">
        <v>2811</v>
      </c>
      <c r="C5441" t="s">
        <v>1601</v>
      </c>
      <c r="D5441" t="s">
        <v>1840</v>
      </c>
      <c r="E5441">
        <v>72.900000000000006</v>
      </c>
    </row>
    <row r="5442" spans="1:5" x14ac:dyDescent="0.2">
      <c r="A5442" t="s">
        <v>1924</v>
      </c>
      <c r="B5442" t="s">
        <v>2788</v>
      </c>
      <c r="C5442" t="s">
        <v>1601</v>
      </c>
      <c r="D5442" t="s">
        <v>1840</v>
      </c>
      <c r="E5442">
        <v>72.099999999999994</v>
      </c>
    </row>
    <row r="5443" spans="1:5" x14ac:dyDescent="0.2">
      <c r="A5443" t="s">
        <v>1925</v>
      </c>
      <c r="B5443" t="s">
        <v>2814</v>
      </c>
      <c r="C5443" t="s">
        <v>1601</v>
      </c>
      <c r="D5443" t="s">
        <v>1840</v>
      </c>
      <c r="E5443">
        <v>74.3</v>
      </c>
    </row>
    <row r="5444" spans="1:5" x14ac:dyDescent="0.2">
      <c r="A5444" t="s">
        <v>1926</v>
      </c>
      <c r="B5444" t="s">
        <v>2816</v>
      </c>
      <c r="C5444" t="s">
        <v>1601</v>
      </c>
      <c r="D5444" t="s">
        <v>1840</v>
      </c>
      <c r="E5444">
        <v>63.2</v>
      </c>
    </row>
    <row r="5445" spans="1:5" x14ac:dyDescent="0.2">
      <c r="A5445" t="s">
        <v>5081</v>
      </c>
      <c r="B5445" t="s">
        <v>2818</v>
      </c>
      <c r="C5445" t="s">
        <v>1601</v>
      </c>
      <c r="D5445" t="s">
        <v>1840</v>
      </c>
      <c r="E5445">
        <v>70.900000000000006</v>
      </c>
    </row>
    <row r="5446" spans="1:5" x14ac:dyDescent="0.2">
      <c r="A5446" t="s">
        <v>5082</v>
      </c>
      <c r="B5446" t="s">
        <v>2820</v>
      </c>
      <c r="C5446" t="s">
        <v>1601</v>
      </c>
      <c r="D5446" t="s">
        <v>1840</v>
      </c>
      <c r="E5446">
        <v>71.8</v>
      </c>
    </row>
    <row r="5447" spans="1:5" x14ac:dyDescent="0.2">
      <c r="A5447" t="s">
        <v>5083</v>
      </c>
      <c r="B5447" t="s">
        <v>2822</v>
      </c>
      <c r="C5447" t="s">
        <v>1601</v>
      </c>
      <c r="D5447" t="s">
        <v>1840</v>
      </c>
    </row>
    <row r="5448" spans="1:5" x14ac:dyDescent="0.2">
      <c r="A5448" t="s">
        <v>5084</v>
      </c>
      <c r="B5448" t="s">
        <v>2825</v>
      </c>
      <c r="C5448" t="s">
        <v>1601</v>
      </c>
      <c r="D5448" t="s">
        <v>1840</v>
      </c>
      <c r="E5448">
        <v>81.7</v>
      </c>
    </row>
    <row r="5449" spans="1:5" x14ac:dyDescent="0.2">
      <c r="A5449" t="s">
        <v>5085</v>
      </c>
      <c r="B5449" t="s">
        <v>2786</v>
      </c>
      <c r="C5449" t="s">
        <v>1601</v>
      </c>
      <c r="D5449" t="s">
        <v>1840</v>
      </c>
      <c r="E5449">
        <v>78.2</v>
      </c>
    </row>
    <row r="5450" spans="1:5" x14ac:dyDescent="0.2">
      <c r="A5450" t="s">
        <v>5086</v>
      </c>
      <c r="B5450" t="s">
        <v>2787</v>
      </c>
      <c r="C5450" t="s">
        <v>1601</v>
      </c>
      <c r="D5450" t="s">
        <v>1840</v>
      </c>
      <c r="E5450">
        <v>75.8</v>
      </c>
    </row>
    <row r="5451" spans="1:5" x14ac:dyDescent="0.2">
      <c r="A5451" t="s">
        <v>5087</v>
      </c>
      <c r="B5451" t="s">
        <v>2829</v>
      </c>
      <c r="C5451" t="s">
        <v>1601</v>
      </c>
      <c r="D5451" t="s">
        <v>1840</v>
      </c>
      <c r="E5451">
        <v>70.599999999999994</v>
      </c>
    </row>
    <row r="5452" spans="1:5" x14ac:dyDescent="0.2">
      <c r="A5452" t="s">
        <v>5088</v>
      </c>
      <c r="B5452" t="s">
        <v>2831</v>
      </c>
      <c r="C5452" t="s">
        <v>1601</v>
      </c>
      <c r="D5452" t="s">
        <v>1840</v>
      </c>
      <c r="E5452">
        <v>47.5</v>
      </c>
    </row>
    <row r="5453" spans="1:5" x14ac:dyDescent="0.2">
      <c r="A5453" t="s">
        <v>5089</v>
      </c>
      <c r="B5453" t="s">
        <v>2833</v>
      </c>
      <c r="C5453" t="s">
        <v>1601</v>
      </c>
      <c r="D5453" t="s">
        <v>1840</v>
      </c>
      <c r="E5453">
        <v>36.700000000000003</v>
      </c>
    </row>
    <row r="5454" spans="1:5" x14ac:dyDescent="0.2">
      <c r="A5454" t="s">
        <v>5090</v>
      </c>
      <c r="B5454" t="s">
        <v>2835</v>
      </c>
      <c r="C5454" t="s">
        <v>1601</v>
      </c>
      <c r="D5454" t="s">
        <v>1840</v>
      </c>
      <c r="E5454">
        <v>74.2</v>
      </c>
    </row>
    <row r="5455" spans="1:5" x14ac:dyDescent="0.2">
      <c r="A5455" t="s">
        <v>5091</v>
      </c>
      <c r="B5455" t="s">
        <v>2789</v>
      </c>
      <c r="C5455" t="s">
        <v>1601</v>
      </c>
      <c r="D5455" t="s">
        <v>1840</v>
      </c>
      <c r="E5455">
        <v>51.9</v>
      </c>
    </row>
    <row r="5456" spans="1:5" x14ac:dyDescent="0.2">
      <c r="A5456" t="s">
        <v>5092</v>
      </c>
      <c r="B5456" t="s">
        <v>2838</v>
      </c>
      <c r="C5456" t="s">
        <v>1601</v>
      </c>
      <c r="D5456" t="s">
        <v>1840</v>
      </c>
      <c r="E5456">
        <v>70.400000000000006</v>
      </c>
    </row>
    <row r="5457" spans="1:5" x14ac:dyDescent="0.2">
      <c r="A5457" t="s">
        <v>5093</v>
      </c>
      <c r="B5457" t="s">
        <v>2840</v>
      </c>
      <c r="C5457" t="s">
        <v>1601</v>
      </c>
      <c r="D5457" t="s">
        <v>1840</v>
      </c>
      <c r="E5457">
        <v>78.900000000000006</v>
      </c>
    </row>
    <row r="5458" spans="1:5" x14ac:dyDescent="0.2">
      <c r="A5458" t="s">
        <v>5094</v>
      </c>
      <c r="B5458" t="s">
        <v>2780</v>
      </c>
      <c r="C5458" t="s">
        <v>1622</v>
      </c>
      <c r="D5458" t="s">
        <v>1840</v>
      </c>
      <c r="E5458">
        <v>56.9</v>
      </c>
    </row>
    <row r="5459" spans="1:5" x14ac:dyDescent="0.2">
      <c r="A5459" t="s">
        <v>5095</v>
      </c>
      <c r="B5459" t="s">
        <v>2794</v>
      </c>
      <c r="C5459" t="s">
        <v>1622</v>
      </c>
      <c r="D5459" t="s">
        <v>1840</v>
      </c>
      <c r="E5459">
        <v>56.011930294906165</v>
      </c>
    </row>
    <row r="5460" spans="1:5" x14ac:dyDescent="0.2">
      <c r="A5460" t="s">
        <v>5096</v>
      </c>
      <c r="B5460" t="s">
        <v>2785</v>
      </c>
      <c r="C5460" t="s">
        <v>1622</v>
      </c>
      <c r="D5460" t="s">
        <v>1840</v>
      </c>
      <c r="E5460">
        <v>49.5</v>
      </c>
    </row>
    <row r="5461" spans="1:5" x14ac:dyDescent="0.2">
      <c r="A5461" t="s">
        <v>5097</v>
      </c>
      <c r="B5461" t="s">
        <v>2811</v>
      </c>
      <c r="C5461" t="s">
        <v>1622</v>
      </c>
      <c r="D5461" t="s">
        <v>1840</v>
      </c>
      <c r="E5461">
        <v>54.5</v>
      </c>
    </row>
    <row r="5462" spans="1:5" x14ac:dyDescent="0.2">
      <c r="A5462" t="s">
        <v>5098</v>
      </c>
      <c r="B5462" t="s">
        <v>2788</v>
      </c>
      <c r="C5462" t="s">
        <v>1622</v>
      </c>
      <c r="D5462" t="s">
        <v>1840</v>
      </c>
      <c r="E5462">
        <v>58.4</v>
      </c>
    </row>
    <row r="5463" spans="1:5" x14ac:dyDescent="0.2">
      <c r="A5463" t="s">
        <v>5099</v>
      </c>
      <c r="B5463" t="s">
        <v>2814</v>
      </c>
      <c r="C5463" t="s">
        <v>1622</v>
      </c>
      <c r="D5463" t="s">
        <v>1840</v>
      </c>
      <c r="E5463">
        <v>66.7</v>
      </c>
    </row>
    <row r="5464" spans="1:5" x14ac:dyDescent="0.2">
      <c r="A5464" t="s">
        <v>5100</v>
      </c>
      <c r="B5464" t="s">
        <v>2816</v>
      </c>
      <c r="C5464" t="s">
        <v>1622</v>
      </c>
      <c r="D5464" t="s">
        <v>1840</v>
      </c>
      <c r="E5464">
        <v>25</v>
      </c>
    </row>
    <row r="5465" spans="1:5" x14ac:dyDescent="0.2">
      <c r="A5465" t="s">
        <v>5101</v>
      </c>
      <c r="B5465" t="s">
        <v>2818</v>
      </c>
      <c r="C5465" t="s">
        <v>1622</v>
      </c>
      <c r="D5465" t="s">
        <v>1840</v>
      </c>
      <c r="E5465">
        <v>59</v>
      </c>
    </row>
    <row r="5466" spans="1:5" x14ac:dyDescent="0.2">
      <c r="A5466" t="s">
        <v>5102</v>
      </c>
      <c r="B5466" t="s">
        <v>2820</v>
      </c>
      <c r="C5466" t="s">
        <v>1622</v>
      </c>
      <c r="D5466" t="s">
        <v>1840</v>
      </c>
      <c r="E5466">
        <v>59</v>
      </c>
    </row>
    <row r="5467" spans="1:5" x14ac:dyDescent="0.2">
      <c r="A5467" t="s">
        <v>5103</v>
      </c>
      <c r="B5467" t="s">
        <v>2822</v>
      </c>
      <c r="C5467" t="s">
        <v>1622</v>
      </c>
      <c r="D5467" t="s">
        <v>1840</v>
      </c>
    </row>
    <row r="5468" spans="1:5" x14ac:dyDescent="0.2">
      <c r="A5468" t="s">
        <v>5104</v>
      </c>
      <c r="B5468" t="s">
        <v>2825</v>
      </c>
      <c r="C5468" t="s">
        <v>1622</v>
      </c>
      <c r="D5468" t="s">
        <v>1840</v>
      </c>
      <c r="E5468">
        <v>74.2</v>
      </c>
    </row>
    <row r="5469" spans="1:5" x14ac:dyDescent="0.2">
      <c r="A5469" t="s">
        <v>5105</v>
      </c>
      <c r="B5469" t="s">
        <v>2786</v>
      </c>
      <c r="C5469" t="s">
        <v>1622</v>
      </c>
      <c r="D5469" t="s">
        <v>1840</v>
      </c>
      <c r="E5469">
        <v>76.8</v>
      </c>
    </row>
    <row r="5470" spans="1:5" x14ac:dyDescent="0.2">
      <c r="A5470" t="s">
        <v>5106</v>
      </c>
      <c r="B5470" t="s">
        <v>2787</v>
      </c>
      <c r="C5470" t="s">
        <v>1622</v>
      </c>
      <c r="D5470" t="s">
        <v>1840</v>
      </c>
      <c r="E5470">
        <v>74.5</v>
      </c>
    </row>
    <row r="5471" spans="1:5" x14ac:dyDescent="0.2">
      <c r="A5471" t="s">
        <v>5107</v>
      </c>
      <c r="B5471" t="s">
        <v>2829</v>
      </c>
      <c r="C5471" t="s">
        <v>1622</v>
      </c>
      <c r="D5471" t="s">
        <v>1840</v>
      </c>
      <c r="E5471">
        <v>56.8</v>
      </c>
    </row>
    <row r="5472" spans="1:5" x14ac:dyDescent="0.2">
      <c r="A5472" t="s">
        <v>5108</v>
      </c>
      <c r="B5472" t="s">
        <v>2831</v>
      </c>
      <c r="C5472" t="s">
        <v>1622</v>
      </c>
      <c r="D5472" t="s">
        <v>1840</v>
      </c>
      <c r="E5472">
        <v>31.3</v>
      </c>
    </row>
    <row r="5473" spans="1:5" x14ac:dyDescent="0.2">
      <c r="A5473" t="s">
        <v>5109</v>
      </c>
      <c r="B5473" t="s">
        <v>2833</v>
      </c>
      <c r="C5473" t="s">
        <v>1622</v>
      </c>
      <c r="D5473" t="s">
        <v>1840</v>
      </c>
      <c r="E5473">
        <v>25.6</v>
      </c>
    </row>
    <row r="5474" spans="1:5" x14ac:dyDescent="0.2">
      <c r="A5474" t="s">
        <v>5110</v>
      </c>
      <c r="B5474" t="s">
        <v>2835</v>
      </c>
      <c r="C5474" t="s">
        <v>1622</v>
      </c>
      <c r="D5474" t="s">
        <v>1840</v>
      </c>
      <c r="E5474">
        <v>63</v>
      </c>
    </row>
    <row r="5475" spans="1:5" x14ac:dyDescent="0.2">
      <c r="A5475" t="s">
        <v>5111</v>
      </c>
      <c r="B5475" t="s">
        <v>2789</v>
      </c>
      <c r="C5475" t="s">
        <v>1622</v>
      </c>
      <c r="D5475" t="s">
        <v>1840</v>
      </c>
      <c r="E5475">
        <v>32.5</v>
      </c>
    </row>
    <row r="5476" spans="1:5" x14ac:dyDescent="0.2">
      <c r="A5476" t="s">
        <v>5112</v>
      </c>
      <c r="B5476" t="s">
        <v>2838</v>
      </c>
      <c r="C5476" t="s">
        <v>1622</v>
      </c>
      <c r="D5476" t="s">
        <v>1840</v>
      </c>
      <c r="E5476">
        <v>56</v>
      </c>
    </row>
    <row r="5477" spans="1:5" x14ac:dyDescent="0.2">
      <c r="A5477" t="s">
        <v>5113</v>
      </c>
      <c r="B5477" t="s">
        <v>2840</v>
      </c>
      <c r="C5477" t="s">
        <v>1622</v>
      </c>
      <c r="D5477" t="s">
        <v>1840</v>
      </c>
      <c r="E5477">
        <v>74.599999999999994</v>
      </c>
    </row>
    <row r="5478" spans="1:5" x14ac:dyDescent="0.2">
      <c r="A5478" t="s">
        <v>5114</v>
      </c>
      <c r="B5478" t="s">
        <v>2780</v>
      </c>
      <c r="C5478" t="s">
        <v>1643</v>
      </c>
      <c r="D5478" t="s">
        <v>1840</v>
      </c>
      <c r="E5478">
        <v>0.15347222222222223</v>
      </c>
    </row>
    <row r="5479" spans="1:5" x14ac:dyDescent="0.2">
      <c r="A5479" t="s">
        <v>5115</v>
      </c>
      <c r="B5479" t="s">
        <v>2794</v>
      </c>
      <c r="C5479" t="s">
        <v>1643</v>
      </c>
      <c r="D5479" t="s">
        <v>1840</v>
      </c>
      <c r="E5479">
        <v>0.1637227249031874</v>
      </c>
    </row>
    <row r="5480" spans="1:5" x14ac:dyDescent="0.2">
      <c r="A5480" t="s">
        <v>5116</v>
      </c>
      <c r="B5480" t="s">
        <v>2785</v>
      </c>
      <c r="C5480" t="s">
        <v>1643</v>
      </c>
      <c r="D5480" t="s">
        <v>1840</v>
      </c>
      <c r="E5480">
        <v>0.15138888888888888</v>
      </c>
    </row>
    <row r="5481" spans="1:5" x14ac:dyDescent="0.2">
      <c r="A5481" t="s">
        <v>5117</v>
      </c>
      <c r="B5481" t="s">
        <v>2811</v>
      </c>
      <c r="C5481" t="s">
        <v>1643</v>
      </c>
      <c r="D5481" t="s">
        <v>1840</v>
      </c>
      <c r="E5481">
        <v>0.15138888888888888</v>
      </c>
    </row>
    <row r="5482" spans="1:5" x14ac:dyDescent="0.2">
      <c r="A5482" t="s">
        <v>5118</v>
      </c>
      <c r="B5482" t="s">
        <v>2788</v>
      </c>
      <c r="C5482" t="s">
        <v>1643</v>
      </c>
      <c r="D5482" t="s">
        <v>1840</v>
      </c>
      <c r="E5482">
        <v>0.15138888888888888</v>
      </c>
    </row>
    <row r="5483" spans="1:5" x14ac:dyDescent="0.2">
      <c r="A5483" t="s">
        <v>5119</v>
      </c>
      <c r="B5483" t="s">
        <v>2814</v>
      </c>
      <c r="C5483" t="s">
        <v>1643</v>
      </c>
      <c r="D5483" t="s">
        <v>1840</v>
      </c>
      <c r="E5483">
        <v>0.15138888888888888</v>
      </c>
    </row>
    <row r="5484" spans="1:5" x14ac:dyDescent="0.2">
      <c r="A5484" t="s">
        <v>5120</v>
      </c>
      <c r="B5484" t="s">
        <v>2816</v>
      </c>
      <c r="C5484" t="s">
        <v>1643</v>
      </c>
      <c r="D5484" t="s">
        <v>1840</v>
      </c>
      <c r="E5484">
        <v>0.15138888888888888</v>
      </c>
    </row>
    <row r="5485" spans="1:5" x14ac:dyDescent="0.2">
      <c r="A5485" t="s">
        <v>5121</v>
      </c>
      <c r="B5485" t="s">
        <v>2818</v>
      </c>
      <c r="C5485" t="s">
        <v>1643</v>
      </c>
      <c r="D5485" t="s">
        <v>1840</v>
      </c>
      <c r="E5485">
        <v>0.15138888888888888</v>
      </c>
    </row>
    <row r="5486" spans="1:5" x14ac:dyDescent="0.2">
      <c r="A5486" t="s">
        <v>5122</v>
      </c>
      <c r="B5486" t="s">
        <v>2820</v>
      </c>
      <c r="C5486" t="s">
        <v>1643</v>
      </c>
      <c r="D5486" t="s">
        <v>1840</v>
      </c>
      <c r="E5486">
        <v>0.15138888888888888</v>
      </c>
    </row>
    <row r="5487" spans="1:5" x14ac:dyDescent="0.2">
      <c r="A5487" t="s">
        <v>5123</v>
      </c>
      <c r="B5487" t="s">
        <v>2822</v>
      </c>
      <c r="C5487" t="s">
        <v>1643</v>
      </c>
      <c r="D5487" t="s">
        <v>1840</v>
      </c>
    </row>
    <row r="5488" spans="1:5" x14ac:dyDescent="0.2">
      <c r="A5488" t="s">
        <v>5124</v>
      </c>
      <c r="B5488" t="s">
        <v>2825</v>
      </c>
      <c r="C5488" t="s">
        <v>1643</v>
      </c>
      <c r="D5488" t="s">
        <v>1840</v>
      </c>
      <c r="E5488">
        <v>0.15138888888888888</v>
      </c>
    </row>
    <row r="5489" spans="1:5" x14ac:dyDescent="0.2">
      <c r="A5489" t="s">
        <v>5125</v>
      </c>
      <c r="B5489" t="s">
        <v>2786</v>
      </c>
      <c r="C5489" t="s">
        <v>1643</v>
      </c>
      <c r="D5489" t="s">
        <v>1840</v>
      </c>
      <c r="E5489">
        <v>0.15138888888888888</v>
      </c>
    </row>
    <row r="5490" spans="1:5" x14ac:dyDescent="0.2">
      <c r="A5490" t="s">
        <v>5126</v>
      </c>
      <c r="B5490" t="s">
        <v>2787</v>
      </c>
      <c r="C5490" t="s">
        <v>1643</v>
      </c>
      <c r="D5490" t="s">
        <v>1840</v>
      </c>
      <c r="E5490">
        <v>0.15138888888888888</v>
      </c>
    </row>
    <row r="5491" spans="1:5" x14ac:dyDescent="0.2">
      <c r="A5491" t="s">
        <v>5127</v>
      </c>
      <c r="B5491" t="s">
        <v>2829</v>
      </c>
      <c r="C5491" t="s">
        <v>1643</v>
      </c>
      <c r="D5491" t="s">
        <v>1840</v>
      </c>
      <c r="E5491">
        <v>0.15138888888888888</v>
      </c>
    </row>
    <row r="5492" spans="1:5" x14ac:dyDescent="0.2">
      <c r="A5492" t="s">
        <v>5128</v>
      </c>
      <c r="B5492" t="s">
        <v>2831</v>
      </c>
      <c r="C5492" t="s">
        <v>1643</v>
      </c>
      <c r="D5492" t="s">
        <v>1840</v>
      </c>
      <c r="E5492">
        <v>0.15138888888888888</v>
      </c>
    </row>
    <row r="5493" spans="1:5" x14ac:dyDescent="0.2">
      <c r="A5493" t="s">
        <v>5129</v>
      </c>
      <c r="B5493" t="s">
        <v>2833</v>
      </c>
      <c r="C5493" t="s">
        <v>1643</v>
      </c>
      <c r="D5493" t="s">
        <v>1840</v>
      </c>
      <c r="E5493">
        <v>0.15138888888888888</v>
      </c>
    </row>
    <row r="5494" spans="1:5" x14ac:dyDescent="0.2">
      <c r="A5494" t="s">
        <v>5130</v>
      </c>
      <c r="B5494" t="s">
        <v>2835</v>
      </c>
      <c r="C5494" t="s">
        <v>1643</v>
      </c>
      <c r="D5494" t="s">
        <v>1840</v>
      </c>
      <c r="E5494">
        <v>0.15138888888888888</v>
      </c>
    </row>
    <row r="5495" spans="1:5" x14ac:dyDescent="0.2">
      <c r="A5495" t="s">
        <v>5131</v>
      </c>
      <c r="B5495" t="s">
        <v>2789</v>
      </c>
      <c r="C5495" t="s">
        <v>1643</v>
      </c>
      <c r="D5495" t="s">
        <v>1840</v>
      </c>
      <c r="E5495">
        <v>0.15138888888888888</v>
      </c>
    </row>
    <row r="5496" spans="1:5" x14ac:dyDescent="0.2">
      <c r="A5496" t="s">
        <v>5132</v>
      </c>
      <c r="B5496" t="s">
        <v>2838</v>
      </c>
      <c r="C5496" t="s">
        <v>1643</v>
      </c>
      <c r="D5496" t="s">
        <v>1840</v>
      </c>
      <c r="E5496">
        <v>0.15138888888888888</v>
      </c>
    </row>
    <row r="5497" spans="1:5" x14ac:dyDescent="0.2">
      <c r="A5497" t="s">
        <v>5133</v>
      </c>
      <c r="B5497" t="s">
        <v>2840</v>
      </c>
      <c r="C5497" t="s">
        <v>1643</v>
      </c>
      <c r="D5497" t="s">
        <v>1840</v>
      </c>
      <c r="E5497">
        <v>0.15138888888888888</v>
      </c>
    </row>
    <row r="5498" spans="1:5" x14ac:dyDescent="0.2">
      <c r="A5498" t="s">
        <v>5134</v>
      </c>
      <c r="B5498" t="s">
        <v>2780</v>
      </c>
      <c r="C5498" t="s">
        <v>1664</v>
      </c>
      <c r="D5498" t="s">
        <v>1840</v>
      </c>
      <c r="E5498">
        <v>83.4</v>
      </c>
    </row>
    <row r="5499" spans="1:5" x14ac:dyDescent="0.2">
      <c r="A5499" t="s">
        <v>5135</v>
      </c>
      <c r="B5499" t="s">
        <v>2794</v>
      </c>
      <c r="C5499" t="s">
        <v>1664</v>
      </c>
      <c r="D5499" t="s">
        <v>1840</v>
      </c>
      <c r="E5499">
        <v>85.209840425531908</v>
      </c>
    </row>
    <row r="5500" spans="1:5" x14ac:dyDescent="0.2">
      <c r="A5500" t="s">
        <v>5136</v>
      </c>
      <c r="B5500" t="s">
        <v>2785</v>
      </c>
      <c r="C5500" t="s">
        <v>1664</v>
      </c>
      <c r="D5500" t="s">
        <v>1840</v>
      </c>
      <c r="E5500">
        <v>84.2</v>
      </c>
    </row>
    <row r="5501" spans="1:5" x14ac:dyDescent="0.2">
      <c r="A5501" t="s">
        <v>5137</v>
      </c>
      <c r="B5501" t="s">
        <v>2811</v>
      </c>
      <c r="C5501" t="s">
        <v>1664</v>
      </c>
      <c r="D5501" t="s">
        <v>1840</v>
      </c>
      <c r="E5501">
        <v>94.3</v>
      </c>
    </row>
    <row r="5502" spans="1:5" x14ac:dyDescent="0.2">
      <c r="A5502" t="s">
        <v>5138</v>
      </c>
      <c r="B5502" t="s">
        <v>2788</v>
      </c>
      <c r="C5502" t="s">
        <v>1664</v>
      </c>
      <c r="D5502" t="s">
        <v>1840</v>
      </c>
      <c r="E5502">
        <v>88</v>
      </c>
    </row>
    <row r="5503" spans="1:5" x14ac:dyDescent="0.2">
      <c r="A5503" t="s">
        <v>5139</v>
      </c>
      <c r="B5503" t="s">
        <v>2814</v>
      </c>
      <c r="C5503" t="s">
        <v>1664</v>
      </c>
      <c r="D5503" t="s">
        <v>1840</v>
      </c>
      <c r="E5503">
        <v>86.2</v>
      </c>
    </row>
    <row r="5504" spans="1:5" x14ac:dyDescent="0.2">
      <c r="A5504" t="s">
        <v>5140</v>
      </c>
      <c r="B5504" t="s">
        <v>2816</v>
      </c>
      <c r="C5504" t="s">
        <v>1664</v>
      </c>
      <c r="D5504" t="s">
        <v>1840</v>
      </c>
      <c r="E5504">
        <v>94.6</v>
      </c>
    </row>
    <row r="5505" spans="1:5" x14ac:dyDescent="0.2">
      <c r="A5505" t="s">
        <v>5141</v>
      </c>
      <c r="B5505" t="s">
        <v>2818</v>
      </c>
      <c r="C5505" t="s">
        <v>1664</v>
      </c>
      <c r="D5505" t="s">
        <v>1840</v>
      </c>
      <c r="E5505">
        <v>83.8</v>
      </c>
    </row>
    <row r="5506" spans="1:5" x14ac:dyDescent="0.2">
      <c r="A5506" t="s">
        <v>5142</v>
      </c>
      <c r="B5506" t="s">
        <v>2820</v>
      </c>
      <c r="C5506" t="s">
        <v>1664</v>
      </c>
      <c r="D5506" t="s">
        <v>1840</v>
      </c>
      <c r="E5506">
        <v>86.4</v>
      </c>
    </row>
    <row r="5507" spans="1:5" x14ac:dyDescent="0.2">
      <c r="A5507" t="s">
        <v>5143</v>
      </c>
      <c r="B5507" t="s">
        <v>2822</v>
      </c>
      <c r="C5507" t="s">
        <v>1664</v>
      </c>
      <c r="D5507" t="s">
        <v>1840</v>
      </c>
    </row>
    <row r="5508" spans="1:5" x14ac:dyDescent="0.2">
      <c r="A5508" t="s">
        <v>5144</v>
      </c>
      <c r="B5508" t="s">
        <v>2825</v>
      </c>
      <c r="C5508" t="s">
        <v>1664</v>
      </c>
      <c r="D5508" t="s">
        <v>1840</v>
      </c>
      <c r="E5508">
        <v>90.9</v>
      </c>
    </row>
    <row r="5509" spans="1:5" x14ac:dyDescent="0.2">
      <c r="A5509" t="s">
        <v>5145</v>
      </c>
      <c r="B5509" t="s">
        <v>2786</v>
      </c>
      <c r="C5509" t="s">
        <v>1664</v>
      </c>
      <c r="D5509" t="s">
        <v>1840</v>
      </c>
      <c r="E5509">
        <v>87.7</v>
      </c>
    </row>
    <row r="5510" spans="1:5" x14ac:dyDescent="0.2">
      <c r="A5510" t="s">
        <v>5146</v>
      </c>
      <c r="B5510" t="s">
        <v>2787</v>
      </c>
      <c r="C5510" t="s">
        <v>1664</v>
      </c>
      <c r="D5510" t="s">
        <v>1840</v>
      </c>
      <c r="E5510">
        <v>83</v>
      </c>
    </row>
    <row r="5511" spans="1:5" x14ac:dyDescent="0.2">
      <c r="A5511" t="s">
        <v>5147</v>
      </c>
      <c r="B5511" t="s">
        <v>2829</v>
      </c>
      <c r="C5511" t="s">
        <v>1664</v>
      </c>
      <c r="D5511" t="s">
        <v>1840</v>
      </c>
      <c r="E5511">
        <v>85.1</v>
      </c>
    </row>
    <row r="5512" spans="1:5" x14ac:dyDescent="0.2">
      <c r="A5512" t="s">
        <v>5148</v>
      </c>
      <c r="B5512" t="s">
        <v>2831</v>
      </c>
      <c r="C5512" t="s">
        <v>1664</v>
      </c>
      <c r="D5512" t="s">
        <v>1840</v>
      </c>
      <c r="E5512">
        <v>71.2</v>
      </c>
    </row>
    <row r="5513" spans="1:5" x14ac:dyDescent="0.2">
      <c r="A5513" t="s">
        <v>5149</v>
      </c>
      <c r="B5513" t="s">
        <v>2833</v>
      </c>
      <c r="C5513" t="s">
        <v>1664</v>
      </c>
      <c r="D5513" t="s">
        <v>1840</v>
      </c>
      <c r="E5513">
        <v>74.3</v>
      </c>
    </row>
    <row r="5514" spans="1:5" x14ac:dyDescent="0.2">
      <c r="A5514" t="s">
        <v>5150</v>
      </c>
      <c r="B5514" t="s">
        <v>2835</v>
      </c>
      <c r="C5514" t="s">
        <v>1664</v>
      </c>
      <c r="D5514" t="s">
        <v>1840</v>
      </c>
      <c r="E5514">
        <v>89.5</v>
      </c>
    </row>
    <row r="5515" spans="1:5" x14ac:dyDescent="0.2">
      <c r="A5515" t="s">
        <v>5151</v>
      </c>
      <c r="B5515" t="s">
        <v>2789</v>
      </c>
      <c r="C5515" t="s">
        <v>1664</v>
      </c>
      <c r="D5515" t="s">
        <v>1840</v>
      </c>
      <c r="E5515">
        <v>73</v>
      </c>
    </row>
    <row r="5516" spans="1:5" x14ac:dyDescent="0.2">
      <c r="A5516" t="s">
        <v>5152</v>
      </c>
      <c r="B5516" t="s">
        <v>2838</v>
      </c>
      <c r="C5516" t="s">
        <v>1664</v>
      </c>
      <c r="D5516" t="s">
        <v>1840</v>
      </c>
      <c r="E5516">
        <v>85.4</v>
      </c>
    </row>
    <row r="5517" spans="1:5" x14ac:dyDescent="0.2">
      <c r="A5517" t="s">
        <v>5153</v>
      </c>
      <c r="B5517" t="s">
        <v>2840</v>
      </c>
      <c r="C5517" t="s">
        <v>1664</v>
      </c>
      <c r="D5517" t="s">
        <v>1840</v>
      </c>
      <c r="E5517">
        <v>92.1</v>
      </c>
    </row>
    <row r="5518" spans="1:5" x14ac:dyDescent="0.2">
      <c r="A5518" t="s">
        <v>5154</v>
      </c>
      <c r="B5518" t="s">
        <v>2780</v>
      </c>
      <c r="C5518" t="s">
        <v>1685</v>
      </c>
      <c r="D5518" t="s">
        <v>1840</v>
      </c>
      <c r="E5518">
        <v>64.7</v>
      </c>
    </row>
    <row r="5519" spans="1:5" x14ac:dyDescent="0.2">
      <c r="A5519" t="s">
        <v>5155</v>
      </c>
      <c r="B5519" t="s">
        <v>2794</v>
      </c>
      <c r="C5519" t="s">
        <v>1685</v>
      </c>
      <c r="D5519" t="s">
        <v>1840</v>
      </c>
      <c r="E5519">
        <v>63.616045576407508</v>
      </c>
    </row>
    <row r="5520" spans="1:5" x14ac:dyDescent="0.2">
      <c r="A5520" t="s">
        <v>5156</v>
      </c>
      <c r="B5520" t="s">
        <v>2785</v>
      </c>
      <c r="C5520" t="s">
        <v>1685</v>
      </c>
      <c r="D5520" t="s">
        <v>1840</v>
      </c>
      <c r="E5520">
        <v>79</v>
      </c>
    </row>
    <row r="5521" spans="1:5" x14ac:dyDescent="0.2">
      <c r="A5521" t="s">
        <v>5157</v>
      </c>
      <c r="B5521" t="s">
        <v>2811</v>
      </c>
      <c r="C5521" t="s">
        <v>1685</v>
      </c>
      <c r="D5521" t="s">
        <v>1840</v>
      </c>
      <c r="E5521">
        <v>54.1</v>
      </c>
    </row>
    <row r="5522" spans="1:5" x14ac:dyDescent="0.2">
      <c r="A5522" t="s">
        <v>5158</v>
      </c>
      <c r="B5522" t="s">
        <v>2788</v>
      </c>
      <c r="C5522" t="s">
        <v>1685</v>
      </c>
      <c r="D5522" t="s">
        <v>1840</v>
      </c>
      <c r="E5522">
        <v>69.599999999999994</v>
      </c>
    </row>
    <row r="5523" spans="1:5" x14ac:dyDescent="0.2">
      <c r="A5523" t="s">
        <v>5159</v>
      </c>
      <c r="B5523" t="s">
        <v>2814</v>
      </c>
      <c r="C5523" t="s">
        <v>1685</v>
      </c>
      <c r="D5523" t="s">
        <v>1840</v>
      </c>
      <c r="E5523">
        <v>70.8</v>
      </c>
    </row>
    <row r="5524" spans="1:5" x14ac:dyDescent="0.2">
      <c r="A5524" t="s">
        <v>5160</v>
      </c>
      <c r="B5524" t="s">
        <v>2816</v>
      </c>
      <c r="C5524" t="s">
        <v>1685</v>
      </c>
      <c r="D5524" t="s">
        <v>1840</v>
      </c>
      <c r="E5524">
        <v>56.1</v>
      </c>
    </row>
    <row r="5525" spans="1:5" x14ac:dyDescent="0.2">
      <c r="A5525" t="s">
        <v>5161</v>
      </c>
      <c r="B5525" t="s">
        <v>2818</v>
      </c>
      <c r="C5525" t="s">
        <v>1685</v>
      </c>
      <c r="D5525" t="s">
        <v>1840</v>
      </c>
      <c r="E5525">
        <v>60.9</v>
      </c>
    </row>
    <row r="5526" spans="1:5" x14ac:dyDescent="0.2">
      <c r="A5526" t="s">
        <v>5162</v>
      </c>
      <c r="B5526" t="s">
        <v>2820</v>
      </c>
      <c r="C5526" t="s">
        <v>1685</v>
      </c>
      <c r="D5526" t="s">
        <v>1840</v>
      </c>
      <c r="E5526">
        <v>46.4</v>
      </c>
    </row>
    <row r="5527" spans="1:5" x14ac:dyDescent="0.2">
      <c r="A5527" t="s">
        <v>5163</v>
      </c>
      <c r="B5527" t="s">
        <v>2822</v>
      </c>
      <c r="C5527" t="s">
        <v>1685</v>
      </c>
      <c r="D5527" t="s">
        <v>1840</v>
      </c>
    </row>
    <row r="5528" spans="1:5" x14ac:dyDescent="0.2">
      <c r="A5528" t="s">
        <v>5164</v>
      </c>
      <c r="B5528" t="s">
        <v>2825</v>
      </c>
      <c r="C5528" t="s">
        <v>1685</v>
      </c>
      <c r="D5528" t="s">
        <v>1840</v>
      </c>
      <c r="E5528">
        <v>54.2</v>
      </c>
    </row>
    <row r="5529" spans="1:5" x14ac:dyDescent="0.2">
      <c r="A5529" t="s">
        <v>5165</v>
      </c>
      <c r="B5529" t="s">
        <v>2786</v>
      </c>
      <c r="C5529" t="s">
        <v>1685</v>
      </c>
      <c r="D5529" t="s">
        <v>1840</v>
      </c>
      <c r="E5529">
        <v>76.8</v>
      </c>
    </row>
    <row r="5530" spans="1:5" x14ac:dyDescent="0.2">
      <c r="A5530" t="s">
        <v>5166</v>
      </c>
      <c r="B5530" t="s">
        <v>2787</v>
      </c>
      <c r="C5530" t="s">
        <v>1685</v>
      </c>
      <c r="D5530" t="s">
        <v>1840</v>
      </c>
      <c r="E5530">
        <v>85.1</v>
      </c>
    </row>
    <row r="5531" spans="1:5" x14ac:dyDescent="0.2">
      <c r="A5531" t="s">
        <v>5167</v>
      </c>
      <c r="B5531" t="s">
        <v>2829</v>
      </c>
      <c r="C5531" t="s">
        <v>1685</v>
      </c>
      <c r="D5531" t="s">
        <v>1840</v>
      </c>
      <c r="E5531">
        <v>47</v>
      </c>
    </row>
    <row r="5532" spans="1:5" x14ac:dyDescent="0.2">
      <c r="A5532" t="s">
        <v>5168</v>
      </c>
      <c r="B5532" t="s">
        <v>2831</v>
      </c>
      <c r="C5532" t="s">
        <v>1685</v>
      </c>
      <c r="D5532" t="s">
        <v>1840</v>
      </c>
      <c r="E5532">
        <v>53.4</v>
      </c>
    </row>
    <row r="5533" spans="1:5" x14ac:dyDescent="0.2">
      <c r="A5533" t="s">
        <v>5169</v>
      </c>
      <c r="B5533" t="s">
        <v>2833</v>
      </c>
      <c r="C5533" t="s">
        <v>1685</v>
      </c>
      <c r="D5533" t="s">
        <v>1840</v>
      </c>
      <c r="E5533">
        <v>48.7</v>
      </c>
    </row>
    <row r="5534" spans="1:5" x14ac:dyDescent="0.2">
      <c r="A5534" t="s">
        <v>5170</v>
      </c>
      <c r="B5534" t="s">
        <v>2835</v>
      </c>
      <c r="C5534" t="s">
        <v>1685</v>
      </c>
      <c r="D5534" t="s">
        <v>1840</v>
      </c>
      <c r="E5534">
        <v>80.5</v>
      </c>
    </row>
    <row r="5535" spans="1:5" x14ac:dyDescent="0.2">
      <c r="A5535" t="s">
        <v>5171</v>
      </c>
      <c r="B5535" t="s">
        <v>2789</v>
      </c>
      <c r="C5535" t="s">
        <v>1685</v>
      </c>
      <c r="D5535" t="s">
        <v>1840</v>
      </c>
      <c r="E5535">
        <v>62.8</v>
      </c>
    </row>
    <row r="5536" spans="1:5" x14ac:dyDescent="0.2">
      <c r="A5536" t="s">
        <v>5172</v>
      </c>
      <c r="B5536" t="s">
        <v>2838</v>
      </c>
      <c r="C5536" t="s">
        <v>1685</v>
      </c>
      <c r="D5536" t="s">
        <v>1840</v>
      </c>
      <c r="E5536">
        <v>65</v>
      </c>
    </row>
    <row r="5537" spans="1:5" x14ac:dyDescent="0.2">
      <c r="A5537" t="s">
        <v>5173</v>
      </c>
      <c r="B5537" t="s">
        <v>2840</v>
      </c>
      <c r="C5537" t="s">
        <v>1685</v>
      </c>
      <c r="D5537" t="s">
        <v>1840</v>
      </c>
      <c r="E5537">
        <v>70.3</v>
      </c>
    </row>
    <row r="5538" spans="1:5" x14ac:dyDescent="0.2">
      <c r="A5538" t="s">
        <v>5174</v>
      </c>
      <c r="B5538" t="s">
        <v>2780</v>
      </c>
      <c r="C5538" t="s">
        <v>1706</v>
      </c>
      <c r="D5538" t="s">
        <v>1840</v>
      </c>
      <c r="E5538">
        <v>11.6</v>
      </c>
    </row>
    <row r="5539" spans="1:5" x14ac:dyDescent="0.2">
      <c r="A5539" t="s">
        <v>5175</v>
      </c>
      <c r="B5539" t="s">
        <v>2794</v>
      </c>
      <c r="C5539" t="s">
        <v>1706</v>
      </c>
      <c r="D5539" t="s">
        <v>1840</v>
      </c>
      <c r="E5539">
        <v>13.402077747989278</v>
      </c>
    </row>
    <row r="5540" spans="1:5" x14ac:dyDescent="0.2">
      <c r="A5540" t="s">
        <v>5176</v>
      </c>
      <c r="B5540" t="s">
        <v>2785</v>
      </c>
      <c r="C5540" t="s">
        <v>1706</v>
      </c>
      <c r="D5540" t="s">
        <v>1840</v>
      </c>
      <c r="E5540">
        <v>20.5</v>
      </c>
    </row>
    <row r="5541" spans="1:5" x14ac:dyDescent="0.2">
      <c r="A5541" t="s">
        <v>5177</v>
      </c>
      <c r="B5541" t="s">
        <v>2811</v>
      </c>
      <c r="C5541" t="s">
        <v>1706</v>
      </c>
      <c r="D5541" t="s">
        <v>1840</v>
      </c>
      <c r="E5541">
        <v>10.7</v>
      </c>
    </row>
    <row r="5542" spans="1:5" x14ac:dyDescent="0.2">
      <c r="A5542" t="s">
        <v>5178</v>
      </c>
      <c r="B5542" t="s">
        <v>2788</v>
      </c>
      <c r="C5542" t="s">
        <v>1706</v>
      </c>
      <c r="D5542" t="s">
        <v>1840</v>
      </c>
      <c r="E5542">
        <v>13.3</v>
      </c>
    </row>
    <row r="5543" spans="1:5" x14ac:dyDescent="0.2">
      <c r="A5543" t="s">
        <v>5179</v>
      </c>
      <c r="B5543" t="s">
        <v>2814</v>
      </c>
      <c r="C5543" t="s">
        <v>1706</v>
      </c>
      <c r="D5543" t="s">
        <v>1840</v>
      </c>
      <c r="E5543">
        <v>13.5</v>
      </c>
    </row>
    <row r="5544" spans="1:5" x14ac:dyDescent="0.2">
      <c r="A5544" t="s">
        <v>5180</v>
      </c>
      <c r="B5544" t="s">
        <v>2816</v>
      </c>
      <c r="C5544" t="s">
        <v>1706</v>
      </c>
      <c r="D5544" t="s">
        <v>1840</v>
      </c>
      <c r="E5544">
        <v>11.6</v>
      </c>
    </row>
    <row r="5545" spans="1:5" x14ac:dyDescent="0.2">
      <c r="A5545" t="s">
        <v>5181</v>
      </c>
      <c r="B5545" t="s">
        <v>2818</v>
      </c>
      <c r="C5545" t="s">
        <v>1706</v>
      </c>
      <c r="D5545" t="s">
        <v>1840</v>
      </c>
      <c r="E5545">
        <v>19.2</v>
      </c>
    </row>
    <row r="5546" spans="1:5" x14ac:dyDescent="0.2">
      <c r="A5546" t="s">
        <v>5182</v>
      </c>
      <c r="B5546" t="s">
        <v>2820</v>
      </c>
      <c r="C5546" t="s">
        <v>1706</v>
      </c>
      <c r="D5546" t="s">
        <v>1840</v>
      </c>
      <c r="E5546">
        <v>11.4</v>
      </c>
    </row>
    <row r="5547" spans="1:5" x14ac:dyDescent="0.2">
      <c r="A5547" t="s">
        <v>5183</v>
      </c>
      <c r="B5547" t="s">
        <v>2822</v>
      </c>
      <c r="C5547" t="s">
        <v>1706</v>
      </c>
      <c r="D5547" t="s">
        <v>1840</v>
      </c>
    </row>
    <row r="5548" spans="1:5" x14ac:dyDescent="0.2">
      <c r="A5548" t="s">
        <v>5184</v>
      </c>
      <c r="B5548" t="s">
        <v>2825</v>
      </c>
      <c r="C5548" t="s">
        <v>1706</v>
      </c>
      <c r="D5548" t="s">
        <v>1840</v>
      </c>
      <c r="E5548">
        <v>9.8000000000000007</v>
      </c>
    </row>
    <row r="5549" spans="1:5" x14ac:dyDescent="0.2">
      <c r="A5549" t="s">
        <v>5185</v>
      </c>
      <c r="B5549" t="s">
        <v>2786</v>
      </c>
      <c r="C5549" t="s">
        <v>1706</v>
      </c>
      <c r="D5549" t="s">
        <v>1840</v>
      </c>
      <c r="E5549">
        <v>17.399999999999999</v>
      </c>
    </row>
    <row r="5550" spans="1:5" x14ac:dyDescent="0.2">
      <c r="A5550" t="s">
        <v>5186</v>
      </c>
      <c r="B5550" t="s">
        <v>2787</v>
      </c>
      <c r="C5550" t="s">
        <v>1706</v>
      </c>
      <c r="D5550" t="s">
        <v>1840</v>
      </c>
      <c r="E5550">
        <v>16</v>
      </c>
    </row>
    <row r="5551" spans="1:5" x14ac:dyDescent="0.2">
      <c r="A5551" t="s">
        <v>5187</v>
      </c>
      <c r="B5551" t="s">
        <v>2829</v>
      </c>
      <c r="C5551" t="s">
        <v>1706</v>
      </c>
      <c r="D5551" t="s">
        <v>1840</v>
      </c>
      <c r="E5551">
        <v>5.7</v>
      </c>
    </row>
    <row r="5552" spans="1:5" x14ac:dyDescent="0.2">
      <c r="A5552" t="s">
        <v>5188</v>
      </c>
      <c r="B5552" t="s">
        <v>2831</v>
      </c>
      <c r="C5552" t="s">
        <v>1706</v>
      </c>
      <c r="D5552" t="s">
        <v>1840</v>
      </c>
      <c r="E5552">
        <v>9.9</v>
      </c>
    </row>
    <row r="5553" spans="1:5" x14ac:dyDescent="0.2">
      <c r="A5553" t="s">
        <v>5189</v>
      </c>
      <c r="B5553" t="s">
        <v>2833</v>
      </c>
      <c r="C5553" t="s">
        <v>1706</v>
      </c>
      <c r="D5553" t="s">
        <v>1840</v>
      </c>
      <c r="E5553">
        <v>14.3</v>
      </c>
    </row>
    <row r="5554" spans="1:5" x14ac:dyDescent="0.2">
      <c r="A5554" t="s">
        <v>5190</v>
      </c>
      <c r="B5554" t="s">
        <v>2835</v>
      </c>
      <c r="C5554" t="s">
        <v>1706</v>
      </c>
      <c r="D5554" t="s">
        <v>1840</v>
      </c>
      <c r="E5554">
        <v>21.7</v>
      </c>
    </row>
    <row r="5555" spans="1:5" x14ac:dyDescent="0.2">
      <c r="A5555" t="s">
        <v>5191</v>
      </c>
      <c r="B5555" t="s">
        <v>2789</v>
      </c>
      <c r="C5555" t="s">
        <v>1706</v>
      </c>
      <c r="D5555" t="s">
        <v>1840</v>
      </c>
      <c r="E5555">
        <v>13.3</v>
      </c>
    </row>
    <row r="5556" spans="1:5" x14ac:dyDescent="0.2">
      <c r="A5556" t="s">
        <v>5192</v>
      </c>
      <c r="B5556" t="s">
        <v>2838</v>
      </c>
      <c r="C5556" t="s">
        <v>1706</v>
      </c>
      <c r="D5556" t="s">
        <v>1840</v>
      </c>
      <c r="E5556">
        <v>8.3000000000000007</v>
      </c>
    </row>
    <row r="5557" spans="1:5" x14ac:dyDescent="0.2">
      <c r="A5557" t="s">
        <v>5193</v>
      </c>
      <c r="B5557" t="s">
        <v>2840</v>
      </c>
      <c r="C5557" t="s">
        <v>1706</v>
      </c>
      <c r="D5557" t="s">
        <v>1840</v>
      </c>
      <c r="E5557">
        <v>10.7</v>
      </c>
    </row>
    <row r="5558" spans="1:5" x14ac:dyDescent="0.2">
      <c r="A5558" t="s">
        <v>5194</v>
      </c>
      <c r="B5558" t="s">
        <v>2780</v>
      </c>
      <c r="C5558" t="s">
        <v>1727</v>
      </c>
      <c r="D5558" t="s">
        <v>1840</v>
      </c>
      <c r="E5558">
        <v>82.2</v>
      </c>
    </row>
    <row r="5559" spans="1:5" x14ac:dyDescent="0.2">
      <c r="A5559" t="s">
        <v>5195</v>
      </c>
      <c r="B5559" t="s">
        <v>2794</v>
      </c>
      <c r="C5559" t="s">
        <v>1727</v>
      </c>
      <c r="D5559" t="s">
        <v>1840</v>
      </c>
      <c r="E5559">
        <v>87.593900804289547</v>
      </c>
    </row>
    <row r="5560" spans="1:5" x14ac:dyDescent="0.2">
      <c r="A5560" t="s">
        <v>5196</v>
      </c>
      <c r="B5560" t="s">
        <v>2785</v>
      </c>
      <c r="C5560" t="s">
        <v>1727</v>
      </c>
      <c r="D5560" t="s">
        <v>1840</v>
      </c>
      <c r="E5560">
        <v>100</v>
      </c>
    </row>
    <row r="5561" spans="1:5" x14ac:dyDescent="0.2">
      <c r="A5561" t="s">
        <v>5197</v>
      </c>
      <c r="B5561" t="s">
        <v>2811</v>
      </c>
      <c r="C5561" t="s">
        <v>1727</v>
      </c>
      <c r="D5561" t="s">
        <v>1840</v>
      </c>
      <c r="E5561">
        <v>85.7</v>
      </c>
    </row>
    <row r="5562" spans="1:5" x14ac:dyDescent="0.2">
      <c r="A5562" t="s">
        <v>5198</v>
      </c>
      <c r="B5562" t="s">
        <v>2788</v>
      </c>
      <c r="C5562" t="s">
        <v>1727</v>
      </c>
      <c r="D5562" t="s">
        <v>1840</v>
      </c>
      <c r="E5562">
        <v>100</v>
      </c>
    </row>
    <row r="5563" spans="1:5" x14ac:dyDescent="0.2">
      <c r="A5563" t="s">
        <v>5199</v>
      </c>
      <c r="B5563" t="s">
        <v>2814</v>
      </c>
      <c r="C5563" t="s">
        <v>1727</v>
      </c>
      <c r="D5563" t="s">
        <v>1840</v>
      </c>
      <c r="E5563">
        <v>90</v>
      </c>
    </row>
    <row r="5564" spans="1:5" x14ac:dyDescent="0.2">
      <c r="A5564" t="s">
        <v>5200</v>
      </c>
      <c r="B5564" t="s">
        <v>2816</v>
      </c>
      <c r="C5564" t="s">
        <v>1727</v>
      </c>
      <c r="D5564" t="s">
        <v>1840</v>
      </c>
      <c r="E5564">
        <v>87.5</v>
      </c>
    </row>
    <row r="5565" spans="1:5" x14ac:dyDescent="0.2">
      <c r="A5565" t="s">
        <v>5201</v>
      </c>
      <c r="B5565" t="s">
        <v>2818</v>
      </c>
      <c r="C5565" t="s">
        <v>1727</v>
      </c>
      <c r="D5565" t="s">
        <v>1840</v>
      </c>
      <c r="E5565">
        <v>60</v>
      </c>
    </row>
    <row r="5566" spans="1:5" x14ac:dyDescent="0.2">
      <c r="A5566" t="s">
        <v>5202</v>
      </c>
      <c r="B5566" t="s">
        <v>2820</v>
      </c>
      <c r="C5566" t="s">
        <v>1727</v>
      </c>
      <c r="D5566" t="s">
        <v>1840</v>
      </c>
      <c r="E5566">
        <v>69.2</v>
      </c>
    </row>
    <row r="5567" spans="1:5" x14ac:dyDescent="0.2">
      <c r="A5567" t="s">
        <v>5203</v>
      </c>
      <c r="B5567" t="s">
        <v>2822</v>
      </c>
      <c r="C5567" t="s">
        <v>1727</v>
      </c>
      <c r="D5567" t="s">
        <v>1840</v>
      </c>
    </row>
    <row r="5568" spans="1:5" x14ac:dyDescent="0.2">
      <c r="A5568" t="s">
        <v>5204</v>
      </c>
      <c r="B5568" t="s">
        <v>2825</v>
      </c>
      <c r="C5568" t="s">
        <v>1727</v>
      </c>
      <c r="D5568" t="s">
        <v>1840</v>
      </c>
      <c r="E5568">
        <v>53.3</v>
      </c>
    </row>
    <row r="5569" spans="1:5" x14ac:dyDescent="0.2">
      <c r="A5569" t="s">
        <v>5205</v>
      </c>
      <c r="B5569" t="s">
        <v>2786</v>
      </c>
      <c r="C5569" t="s">
        <v>1727</v>
      </c>
      <c r="D5569" t="s">
        <v>1840</v>
      </c>
      <c r="E5569">
        <v>100</v>
      </c>
    </row>
    <row r="5570" spans="1:5" x14ac:dyDescent="0.2">
      <c r="A5570" t="s">
        <v>5206</v>
      </c>
      <c r="B5570" t="s">
        <v>2787</v>
      </c>
      <c r="C5570" t="s">
        <v>1727</v>
      </c>
      <c r="D5570" t="s">
        <v>1840</v>
      </c>
      <c r="E5570">
        <v>100</v>
      </c>
    </row>
    <row r="5571" spans="1:5" x14ac:dyDescent="0.2">
      <c r="A5571" t="s">
        <v>5207</v>
      </c>
      <c r="B5571" t="s">
        <v>2829</v>
      </c>
      <c r="C5571" t="s">
        <v>1727</v>
      </c>
      <c r="D5571" t="s">
        <v>1840</v>
      </c>
      <c r="E5571">
        <v>80</v>
      </c>
    </row>
    <row r="5572" spans="1:5" x14ac:dyDescent="0.2">
      <c r="A5572" t="s">
        <v>5208</v>
      </c>
      <c r="B5572" t="s">
        <v>2831</v>
      </c>
      <c r="C5572" t="s">
        <v>1727</v>
      </c>
      <c r="D5572" t="s">
        <v>1840</v>
      </c>
      <c r="E5572">
        <v>88.9</v>
      </c>
    </row>
    <row r="5573" spans="1:5" x14ac:dyDescent="0.2">
      <c r="A5573" t="s">
        <v>5209</v>
      </c>
      <c r="B5573" t="s">
        <v>2833</v>
      </c>
      <c r="C5573" t="s">
        <v>1727</v>
      </c>
      <c r="D5573" t="s">
        <v>1840</v>
      </c>
      <c r="E5573">
        <v>100</v>
      </c>
    </row>
    <row r="5574" spans="1:5" x14ac:dyDescent="0.2">
      <c r="A5574" t="s">
        <v>5210</v>
      </c>
      <c r="B5574" t="s">
        <v>2835</v>
      </c>
      <c r="C5574" t="s">
        <v>1727</v>
      </c>
      <c r="D5574" t="s">
        <v>1840</v>
      </c>
      <c r="E5574">
        <v>87.5</v>
      </c>
    </row>
    <row r="5575" spans="1:5" x14ac:dyDescent="0.2">
      <c r="A5575" t="s">
        <v>5211</v>
      </c>
      <c r="B5575" t="s">
        <v>2789</v>
      </c>
      <c r="C5575" t="s">
        <v>1727</v>
      </c>
      <c r="D5575" t="s">
        <v>1840</v>
      </c>
      <c r="E5575">
        <v>90.9</v>
      </c>
    </row>
    <row r="5576" spans="1:5" x14ac:dyDescent="0.2">
      <c r="A5576" t="s">
        <v>5212</v>
      </c>
      <c r="B5576" t="s">
        <v>2838</v>
      </c>
      <c r="C5576" t="s">
        <v>1727</v>
      </c>
      <c r="D5576" t="s">
        <v>1840</v>
      </c>
      <c r="E5576">
        <v>100</v>
      </c>
    </row>
    <row r="5577" spans="1:5" x14ac:dyDescent="0.2">
      <c r="A5577" t="s">
        <v>5213</v>
      </c>
      <c r="B5577" t="s">
        <v>2840</v>
      </c>
      <c r="C5577" t="s">
        <v>1727</v>
      </c>
      <c r="D5577" t="s">
        <v>1840</v>
      </c>
      <c r="E5577">
        <v>91.7</v>
      </c>
    </row>
    <row r="5578" spans="1:5" x14ac:dyDescent="0.2">
      <c r="A5578" t="s">
        <v>5214</v>
      </c>
      <c r="B5578" t="s">
        <v>2780</v>
      </c>
      <c r="C5578" t="s">
        <v>1748</v>
      </c>
      <c r="D5578" t="s">
        <v>1840</v>
      </c>
      <c r="E5578">
        <v>57</v>
      </c>
    </row>
    <row r="5579" spans="1:5" x14ac:dyDescent="0.2">
      <c r="A5579" t="s">
        <v>5215</v>
      </c>
      <c r="B5579" t="s">
        <v>2794</v>
      </c>
      <c r="C5579" t="s">
        <v>1748</v>
      </c>
      <c r="D5579" t="s">
        <v>1840</v>
      </c>
      <c r="E5579">
        <v>47.66789544235926</v>
      </c>
    </row>
    <row r="5580" spans="1:5" x14ac:dyDescent="0.2">
      <c r="A5580" t="s">
        <v>5216</v>
      </c>
      <c r="B5580" t="s">
        <v>2785</v>
      </c>
      <c r="C5580" t="s">
        <v>1748</v>
      </c>
      <c r="D5580" t="s">
        <v>1840</v>
      </c>
      <c r="E5580">
        <v>65.2</v>
      </c>
    </row>
    <row r="5581" spans="1:5" x14ac:dyDescent="0.2">
      <c r="A5581" t="s">
        <v>5217</v>
      </c>
      <c r="B5581" t="s">
        <v>2811</v>
      </c>
      <c r="C5581" t="s">
        <v>1748</v>
      </c>
      <c r="D5581" t="s">
        <v>1840</v>
      </c>
      <c r="E5581">
        <v>16.7</v>
      </c>
    </row>
    <row r="5582" spans="1:5" x14ac:dyDescent="0.2">
      <c r="A5582" t="s">
        <v>5218</v>
      </c>
      <c r="B5582" t="s">
        <v>2788</v>
      </c>
      <c r="C5582" t="s">
        <v>1748</v>
      </c>
      <c r="D5582" t="s">
        <v>1840</v>
      </c>
      <c r="E5582">
        <v>53.3</v>
      </c>
    </row>
    <row r="5583" spans="1:5" x14ac:dyDescent="0.2">
      <c r="A5583" t="s">
        <v>5219</v>
      </c>
      <c r="B5583" t="s">
        <v>2814</v>
      </c>
      <c r="C5583" t="s">
        <v>1748</v>
      </c>
      <c r="D5583" t="s">
        <v>1840</v>
      </c>
      <c r="E5583">
        <v>60</v>
      </c>
    </row>
    <row r="5584" spans="1:5" x14ac:dyDescent="0.2">
      <c r="A5584" t="s">
        <v>5220</v>
      </c>
      <c r="B5584" t="s">
        <v>2816</v>
      </c>
      <c r="C5584" t="s">
        <v>1748</v>
      </c>
      <c r="D5584" t="s">
        <v>1840</v>
      </c>
      <c r="E5584">
        <v>50</v>
      </c>
    </row>
    <row r="5585" spans="1:5" x14ac:dyDescent="0.2">
      <c r="A5585" t="s">
        <v>5221</v>
      </c>
      <c r="B5585" t="s">
        <v>2818</v>
      </c>
      <c r="C5585" t="s">
        <v>1748</v>
      </c>
      <c r="D5585" t="s">
        <v>1840</v>
      </c>
      <c r="E5585">
        <v>33.299999999999997</v>
      </c>
    </row>
    <row r="5586" spans="1:5" x14ac:dyDescent="0.2">
      <c r="A5586" t="s">
        <v>5222</v>
      </c>
      <c r="B5586" t="s">
        <v>2820</v>
      </c>
      <c r="C5586" t="s">
        <v>1748</v>
      </c>
      <c r="D5586" t="s">
        <v>1840</v>
      </c>
      <c r="E5586">
        <v>16.7</v>
      </c>
    </row>
    <row r="5587" spans="1:5" x14ac:dyDescent="0.2">
      <c r="A5587" t="s">
        <v>5223</v>
      </c>
      <c r="B5587" t="s">
        <v>2822</v>
      </c>
      <c r="C5587" t="s">
        <v>1748</v>
      </c>
      <c r="D5587" t="s">
        <v>1840</v>
      </c>
    </row>
    <row r="5588" spans="1:5" x14ac:dyDescent="0.2">
      <c r="A5588" t="s">
        <v>5224</v>
      </c>
      <c r="B5588" t="s">
        <v>2825</v>
      </c>
      <c r="C5588" t="s">
        <v>1748</v>
      </c>
      <c r="D5588" t="s">
        <v>1840</v>
      </c>
      <c r="E5588">
        <v>44.4</v>
      </c>
    </row>
    <row r="5589" spans="1:5" x14ac:dyDescent="0.2">
      <c r="A5589" t="s">
        <v>5225</v>
      </c>
      <c r="B5589" t="s">
        <v>2786</v>
      </c>
      <c r="C5589" t="s">
        <v>1748</v>
      </c>
      <c r="D5589" t="s">
        <v>1840</v>
      </c>
      <c r="E5589">
        <v>50</v>
      </c>
    </row>
    <row r="5590" spans="1:5" x14ac:dyDescent="0.2">
      <c r="A5590" t="s">
        <v>5226</v>
      </c>
      <c r="B5590" t="s">
        <v>2787</v>
      </c>
      <c r="C5590" t="s">
        <v>1748</v>
      </c>
      <c r="D5590" t="s">
        <v>1840</v>
      </c>
      <c r="E5590">
        <v>81.3</v>
      </c>
    </row>
    <row r="5591" spans="1:5" x14ac:dyDescent="0.2">
      <c r="A5591" t="s">
        <v>5227</v>
      </c>
      <c r="B5591" t="s">
        <v>2829</v>
      </c>
      <c r="C5591" t="s">
        <v>1748</v>
      </c>
      <c r="D5591" t="s">
        <v>1840</v>
      </c>
      <c r="E5591">
        <v>20</v>
      </c>
    </row>
    <row r="5592" spans="1:5" x14ac:dyDescent="0.2">
      <c r="A5592" t="s">
        <v>5228</v>
      </c>
      <c r="B5592" t="s">
        <v>2831</v>
      </c>
      <c r="C5592" t="s">
        <v>1748</v>
      </c>
      <c r="D5592" t="s">
        <v>1840</v>
      </c>
      <c r="E5592">
        <v>37.5</v>
      </c>
    </row>
    <row r="5593" spans="1:5" x14ac:dyDescent="0.2">
      <c r="A5593" t="s">
        <v>5229</v>
      </c>
      <c r="B5593" t="s">
        <v>2833</v>
      </c>
      <c r="C5593" t="s">
        <v>1748</v>
      </c>
      <c r="D5593" t="s">
        <v>1840</v>
      </c>
      <c r="E5593">
        <v>16.7</v>
      </c>
    </row>
    <row r="5594" spans="1:5" x14ac:dyDescent="0.2">
      <c r="A5594" t="s">
        <v>5230</v>
      </c>
      <c r="B5594" t="s">
        <v>2835</v>
      </c>
      <c r="C5594" t="s">
        <v>1748</v>
      </c>
      <c r="D5594" t="s">
        <v>1840</v>
      </c>
      <c r="E5594">
        <v>72.2</v>
      </c>
    </row>
    <row r="5595" spans="1:5" x14ac:dyDescent="0.2">
      <c r="A5595" t="s">
        <v>5231</v>
      </c>
      <c r="B5595" t="s">
        <v>2789</v>
      </c>
      <c r="C5595" t="s">
        <v>1748</v>
      </c>
      <c r="D5595" t="s">
        <v>1840</v>
      </c>
      <c r="E5595">
        <v>54.5</v>
      </c>
    </row>
    <row r="5596" spans="1:5" x14ac:dyDescent="0.2">
      <c r="A5596" t="s">
        <v>5232</v>
      </c>
      <c r="B5596" t="s">
        <v>2838</v>
      </c>
      <c r="C5596" t="s">
        <v>1748</v>
      </c>
      <c r="D5596" t="s">
        <v>1840</v>
      </c>
      <c r="E5596">
        <v>57.1</v>
      </c>
    </row>
    <row r="5597" spans="1:5" x14ac:dyDescent="0.2">
      <c r="A5597" t="s">
        <v>5233</v>
      </c>
      <c r="B5597" t="s">
        <v>2840</v>
      </c>
      <c r="C5597" t="s">
        <v>1748</v>
      </c>
      <c r="D5597" t="s">
        <v>1840</v>
      </c>
      <c r="E5597">
        <v>61.5</v>
      </c>
    </row>
    <row r="5598" spans="1:5" x14ac:dyDescent="0.2">
      <c r="A5598" t="s">
        <v>5234</v>
      </c>
      <c r="B5598" t="s">
        <v>2780</v>
      </c>
      <c r="C5598" t="s">
        <v>1769</v>
      </c>
      <c r="D5598" t="s">
        <v>1840</v>
      </c>
      <c r="E5598">
        <v>56.3</v>
      </c>
    </row>
    <row r="5599" spans="1:5" x14ac:dyDescent="0.2">
      <c r="A5599" t="s">
        <v>5235</v>
      </c>
      <c r="B5599" t="s">
        <v>2794</v>
      </c>
      <c r="C5599" t="s">
        <v>1769</v>
      </c>
      <c r="D5599" t="s">
        <v>1840</v>
      </c>
      <c r="E5599">
        <v>55.808042895442355</v>
      </c>
    </row>
    <row r="5600" spans="1:5" x14ac:dyDescent="0.2">
      <c r="A5600" t="s">
        <v>5236</v>
      </c>
      <c r="B5600" t="s">
        <v>2785</v>
      </c>
      <c r="C5600" t="s">
        <v>1769</v>
      </c>
      <c r="D5600" t="s">
        <v>1840</v>
      </c>
      <c r="E5600">
        <v>49.5</v>
      </c>
    </row>
    <row r="5601" spans="1:5" x14ac:dyDescent="0.2">
      <c r="A5601" t="s">
        <v>5237</v>
      </c>
      <c r="B5601" t="s">
        <v>2811</v>
      </c>
      <c r="C5601" t="s">
        <v>1769</v>
      </c>
      <c r="D5601" t="s">
        <v>1840</v>
      </c>
      <c r="E5601">
        <v>54.5</v>
      </c>
    </row>
    <row r="5602" spans="1:5" x14ac:dyDescent="0.2">
      <c r="A5602" t="s">
        <v>5238</v>
      </c>
      <c r="B5602" t="s">
        <v>2788</v>
      </c>
      <c r="C5602" t="s">
        <v>1769</v>
      </c>
      <c r="D5602" t="s">
        <v>1840</v>
      </c>
      <c r="E5602">
        <v>58.4</v>
      </c>
    </row>
    <row r="5603" spans="1:5" x14ac:dyDescent="0.2">
      <c r="A5603" t="s">
        <v>5239</v>
      </c>
      <c r="B5603" t="s">
        <v>2814</v>
      </c>
      <c r="C5603" t="s">
        <v>1769</v>
      </c>
      <c r="D5603" t="s">
        <v>1840</v>
      </c>
      <c r="E5603">
        <v>66.7</v>
      </c>
    </row>
    <row r="5604" spans="1:5" x14ac:dyDescent="0.2">
      <c r="A5604" t="s">
        <v>5240</v>
      </c>
      <c r="B5604" t="s">
        <v>2816</v>
      </c>
      <c r="C5604" t="s">
        <v>1769</v>
      </c>
      <c r="D5604" t="s">
        <v>1840</v>
      </c>
      <c r="E5604">
        <v>25</v>
      </c>
    </row>
    <row r="5605" spans="1:5" x14ac:dyDescent="0.2">
      <c r="A5605" t="s">
        <v>5241</v>
      </c>
      <c r="B5605" t="s">
        <v>2818</v>
      </c>
      <c r="C5605" t="s">
        <v>1769</v>
      </c>
      <c r="D5605" t="s">
        <v>1840</v>
      </c>
      <c r="E5605">
        <v>55.1</v>
      </c>
    </row>
    <row r="5606" spans="1:5" x14ac:dyDescent="0.2">
      <c r="A5606" t="s">
        <v>5242</v>
      </c>
      <c r="B5606" t="s">
        <v>2820</v>
      </c>
      <c r="C5606" t="s">
        <v>1769</v>
      </c>
      <c r="D5606" t="s">
        <v>1840</v>
      </c>
      <c r="E5606">
        <v>59</v>
      </c>
    </row>
    <row r="5607" spans="1:5" x14ac:dyDescent="0.2">
      <c r="A5607" t="s">
        <v>5243</v>
      </c>
      <c r="B5607" t="s">
        <v>2822</v>
      </c>
      <c r="C5607" t="s">
        <v>1769</v>
      </c>
      <c r="D5607" t="s">
        <v>1840</v>
      </c>
    </row>
    <row r="5608" spans="1:5" x14ac:dyDescent="0.2">
      <c r="A5608" t="s">
        <v>5244</v>
      </c>
      <c r="B5608" t="s">
        <v>2825</v>
      </c>
      <c r="C5608" t="s">
        <v>1769</v>
      </c>
      <c r="D5608" t="s">
        <v>1840</v>
      </c>
      <c r="E5608">
        <v>74.2</v>
      </c>
    </row>
    <row r="5609" spans="1:5" x14ac:dyDescent="0.2">
      <c r="A5609" t="s">
        <v>5245</v>
      </c>
      <c r="B5609" t="s">
        <v>2786</v>
      </c>
      <c r="C5609" t="s">
        <v>1769</v>
      </c>
      <c r="D5609" t="s">
        <v>1840</v>
      </c>
      <c r="E5609">
        <v>76.8</v>
      </c>
    </row>
    <row r="5610" spans="1:5" x14ac:dyDescent="0.2">
      <c r="A5610" t="s">
        <v>5246</v>
      </c>
      <c r="B5610" t="s">
        <v>2787</v>
      </c>
      <c r="C5610" t="s">
        <v>1769</v>
      </c>
      <c r="D5610" t="s">
        <v>1840</v>
      </c>
      <c r="E5610">
        <v>74.5</v>
      </c>
    </row>
    <row r="5611" spans="1:5" x14ac:dyDescent="0.2">
      <c r="A5611" t="s">
        <v>5247</v>
      </c>
      <c r="B5611" t="s">
        <v>2829</v>
      </c>
      <c r="C5611" t="s">
        <v>1769</v>
      </c>
      <c r="D5611" t="s">
        <v>1840</v>
      </c>
      <c r="E5611">
        <v>56.8</v>
      </c>
    </row>
    <row r="5612" spans="1:5" x14ac:dyDescent="0.2">
      <c r="A5612" t="s">
        <v>5248</v>
      </c>
      <c r="B5612" t="s">
        <v>2831</v>
      </c>
      <c r="C5612" t="s">
        <v>1769</v>
      </c>
      <c r="D5612" t="s">
        <v>1840</v>
      </c>
      <c r="E5612">
        <v>31.3</v>
      </c>
    </row>
    <row r="5613" spans="1:5" x14ac:dyDescent="0.2">
      <c r="A5613" t="s">
        <v>5249</v>
      </c>
      <c r="B5613" t="s">
        <v>2833</v>
      </c>
      <c r="C5613" t="s">
        <v>1769</v>
      </c>
      <c r="D5613" t="s">
        <v>1840</v>
      </c>
      <c r="E5613">
        <v>25.6</v>
      </c>
    </row>
    <row r="5614" spans="1:5" x14ac:dyDescent="0.2">
      <c r="A5614" t="s">
        <v>5250</v>
      </c>
      <c r="B5614" t="s">
        <v>2835</v>
      </c>
      <c r="C5614" t="s">
        <v>1769</v>
      </c>
      <c r="D5614" t="s">
        <v>1840</v>
      </c>
      <c r="E5614">
        <v>63</v>
      </c>
    </row>
    <row r="5615" spans="1:5" x14ac:dyDescent="0.2">
      <c r="A5615" t="s">
        <v>5251</v>
      </c>
      <c r="B5615" t="s">
        <v>2789</v>
      </c>
      <c r="C5615" t="s">
        <v>1769</v>
      </c>
      <c r="D5615" t="s">
        <v>1840</v>
      </c>
      <c r="E5615">
        <v>32.5</v>
      </c>
    </row>
    <row r="5616" spans="1:5" x14ac:dyDescent="0.2">
      <c r="A5616" t="s">
        <v>5252</v>
      </c>
      <c r="B5616" t="s">
        <v>2838</v>
      </c>
      <c r="C5616" t="s">
        <v>1769</v>
      </c>
      <c r="D5616" t="s">
        <v>1840</v>
      </c>
      <c r="E5616">
        <v>56</v>
      </c>
    </row>
    <row r="5617" spans="1:5" x14ac:dyDescent="0.2">
      <c r="A5617" t="s">
        <v>5253</v>
      </c>
      <c r="B5617" t="s">
        <v>2840</v>
      </c>
      <c r="C5617" t="s">
        <v>1769</v>
      </c>
      <c r="D5617" t="s">
        <v>1840</v>
      </c>
      <c r="E5617">
        <v>74.599999999999994</v>
      </c>
    </row>
    <row r="5618" spans="1:5" x14ac:dyDescent="0.2">
      <c r="A5618" t="s">
        <v>5254</v>
      </c>
      <c r="B5618" t="s">
        <v>2780</v>
      </c>
      <c r="C5618" t="s">
        <v>1790</v>
      </c>
      <c r="D5618" t="s">
        <v>1840</v>
      </c>
      <c r="E5618">
        <v>3.8194444444444441E-2</v>
      </c>
    </row>
    <row r="5619" spans="1:5" x14ac:dyDescent="0.2">
      <c r="A5619" t="s">
        <v>5255</v>
      </c>
      <c r="B5619" t="s">
        <v>2794</v>
      </c>
      <c r="C5619" t="s">
        <v>1790</v>
      </c>
      <c r="D5619" t="s">
        <v>1840</v>
      </c>
      <c r="E5619">
        <v>4.2732536490914505E-2</v>
      </c>
    </row>
    <row r="5620" spans="1:5" x14ac:dyDescent="0.2">
      <c r="A5620" t="s">
        <v>5256</v>
      </c>
      <c r="B5620" t="s">
        <v>2785</v>
      </c>
      <c r="C5620" t="s">
        <v>1790</v>
      </c>
      <c r="D5620" t="s">
        <v>1840</v>
      </c>
      <c r="E5620">
        <v>3.0555555555555555E-2</v>
      </c>
    </row>
    <row r="5621" spans="1:5" x14ac:dyDescent="0.2">
      <c r="A5621" t="s">
        <v>5257</v>
      </c>
      <c r="B5621" t="s">
        <v>2811</v>
      </c>
      <c r="C5621" t="s">
        <v>1790</v>
      </c>
      <c r="D5621" t="s">
        <v>1840</v>
      </c>
      <c r="E5621">
        <v>4.6527777777777779E-2</v>
      </c>
    </row>
    <row r="5622" spans="1:5" x14ac:dyDescent="0.2">
      <c r="A5622" t="s">
        <v>5258</v>
      </c>
      <c r="B5622" t="s">
        <v>2788</v>
      </c>
      <c r="C5622" t="s">
        <v>1790</v>
      </c>
      <c r="D5622" t="s">
        <v>1840</v>
      </c>
      <c r="E5622">
        <v>3.7499999999999999E-2</v>
      </c>
    </row>
    <row r="5623" spans="1:5" x14ac:dyDescent="0.2">
      <c r="A5623" t="s">
        <v>5259</v>
      </c>
      <c r="B5623" t="s">
        <v>2814</v>
      </c>
      <c r="C5623" t="s">
        <v>1790</v>
      </c>
      <c r="D5623" t="s">
        <v>1840</v>
      </c>
      <c r="E5623">
        <v>4.0972222222222222E-2</v>
      </c>
    </row>
    <row r="5624" spans="1:5" x14ac:dyDescent="0.2">
      <c r="A5624" t="s">
        <v>5260</v>
      </c>
      <c r="B5624" t="s">
        <v>2816</v>
      </c>
      <c r="C5624" t="s">
        <v>1790</v>
      </c>
      <c r="D5624" t="s">
        <v>1840</v>
      </c>
      <c r="E5624">
        <v>4.2361111111111106E-2</v>
      </c>
    </row>
    <row r="5625" spans="1:5" x14ac:dyDescent="0.2">
      <c r="A5625" t="s">
        <v>5261</v>
      </c>
      <c r="B5625" t="s">
        <v>2818</v>
      </c>
      <c r="C5625" t="s">
        <v>1790</v>
      </c>
      <c r="D5625" t="s">
        <v>1840</v>
      </c>
      <c r="E5625">
        <v>4.4444444444444446E-2</v>
      </c>
    </row>
    <row r="5626" spans="1:5" x14ac:dyDescent="0.2">
      <c r="A5626" t="s">
        <v>5262</v>
      </c>
      <c r="B5626" t="s">
        <v>2820</v>
      </c>
      <c r="C5626" t="s">
        <v>1790</v>
      </c>
      <c r="D5626" t="s">
        <v>1840</v>
      </c>
      <c r="E5626">
        <v>6.5972222222222224E-2</v>
      </c>
    </row>
    <row r="5627" spans="1:5" x14ac:dyDescent="0.2">
      <c r="A5627" t="s">
        <v>5263</v>
      </c>
      <c r="B5627" t="s">
        <v>2822</v>
      </c>
      <c r="C5627" t="s">
        <v>1790</v>
      </c>
      <c r="D5627" t="s">
        <v>1840</v>
      </c>
    </row>
    <row r="5628" spans="1:5" x14ac:dyDescent="0.2">
      <c r="A5628" t="s">
        <v>5264</v>
      </c>
      <c r="B5628" t="s">
        <v>2825</v>
      </c>
      <c r="C5628" t="s">
        <v>1790</v>
      </c>
      <c r="D5628" t="s">
        <v>1840</v>
      </c>
      <c r="E5628">
        <v>4.9305555555555554E-2</v>
      </c>
    </row>
    <row r="5629" spans="1:5" x14ac:dyDescent="0.2">
      <c r="A5629" t="s">
        <v>5265</v>
      </c>
      <c r="B5629" t="s">
        <v>2786</v>
      </c>
      <c r="C5629" t="s">
        <v>1790</v>
      </c>
      <c r="D5629" t="s">
        <v>1840</v>
      </c>
      <c r="E5629">
        <v>4.0972222222222222E-2</v>
      </c>
    </row>
    <row r="5630" spans="1:5" x14ac:dyDescent="0.2">
      <c r="A5630" t="s">
        <v>5266</v>
      </c>
      <c r="B5630" t="s">
        <v>2787</v>
      </c>
      <c r="C5630" t="s">
        <v>1790</v>
      </c>
      <c r="D5630" t="s">
        <v>1840</v>
      </c>
      <c r="E5630">
        <v>2.6388888888888889E-2</v>
      </c>
    </row>
    <row r="5631" spans="1:5" x14ac:dyDescent="0.2">
      <c r="A5631" t="s">
        <v>5267</v>
      </c>
      <c r="B5631" t="s">
        <v>2829</v>
      </c>
      <c r="C5631" t="s">
        <v>1790</v>
      </c>
      <c r="D5631" t="s">
        <v>1840</v>
      </c>
      <c r="E5631">
        <v>5.0694444444444452E-2</v>
      </c>
    </row>
    <row r="5632" spans="1:5" x14ac:dyDescent="0.2">
      <c r="A5632" t="s">
        <v>5268</v>
      </c>
      <c r="B5632" t="s">
        <v>2831</v>
      </c>
      <c r="C5632" t="s">
        <v>1790</v>
      </c>
      <c r="D5632" t="s">
        <v>1840</v>
      </c>
      <c r="E5632">
        <v>4.5138888888888888E-2</v>
      </c>
    </row>
    <row r="5633" spans="1:5" x14ac:dyDescent="0.2">
      <c r="A5633" t="s">
        <v>5269</v>
      </c>
      <c r="B5633" t="s">
        <v>2833</v>
      </c>
      <c r="C5633" t="s">
        <v>1790</v>
      </c>
      <c r="D5633" t="s">
        <v>1840</v>
      </c>
      <c r="E5633">
        <v>6.3194444444444442E-2</v>
      </c>
    </row>
    <row r="5634" spans="1:5" x14ac:dyDescent="0.2">
      <c r="A5634" t="s">
        <v>5270</v>
      </c>
      <c r="B5634" t="s">
        <v>2835</v>
      </c>
      <c r="C5634" t="s">
        <v>1790</v>
      </c>
      <c r="D5634" t="s">
        <v>1840</v>
      </c>
      <c r="E5634">
        <v>3.0555555555555555E-2</v>
      </c>
    </row>
    <row r="5635" spans="1:5" x14ac:dyDescent="0.2">
      <c r="A5635" t="s">
        <v>5271</v>
      </c>
      <c r="B5635" t="s">
        <v>2789</v>
      </c>
      <c r="C5635" t="s">
        <v>1790</v>
      </c>
      <c r="D5635" t="s">
        <v>1840</v>
      </c>
      <c r="E5635">
        <v>4.0972222222222222E-2</v>
      </c>
    </row>
    <row r="5636" spans="1:5" x14ac:dyDescent="0.2">
      <c r="A5636" t="s">
        <v>5272</v>
      </c>
      <c r="B5636" t="s">
        <v>2838</v>
      </c>
      <c r="C5636" t="s">
        <v>1790</v>
      </c>
      <c r="D5636" t="s">
        <v>1840</v>
      </c>
      <c r="E5636">
        <v>3.9583333333333331E-2</v>
      </c>
    </row>
    <row r="5637" spans="1:5" x14ac:dyDescent="0.2">
      <c r="A5637" t="s">
        <v>5273</v>
      </c>
      <c r="B5637" t="s">
        <v>2840</v>
      </c>
      <c r="C5637" t="s">
        <v>1790</v>
      </c>
      <c r="D5637" t="s">
        <v>1840</v>
      </c>
      <c r="E5637">
        <v>3.6805555555555557E-2</v>
      </c>
    </row>
    <row r="5638" spans="1:5" x14ac:dyDescent="0.2">
      <c r="A5638" t="s">
        <v>5274</v>
      </c>
      <c r="B5638" t="s">
        <v>2780</v>
      </c>
      <c r="C5638" t="s">
        <v>1811</v>
      </c>
      <c r="D5638" t="s">
        <v>1840</v>
      </c>
      <c r="E5638">
        <v>76.083333333333329</v>
      </c>
    </row>
    <row r="5639" spans="1:5" x14ac:dyDescent="0.2">
      <c r="A5639" t="s">
        <v>5275</v>
      </c>
      <c r="B5639" t="s">
        <v>2794</v>
      </c>
      <c r="C5639" t="s">
        <v>1811</v>
      </c>
      <c r="D5639" t="s">
        <v>1840</v>
      </c>
      <c r="E5639">
        <v>82.77372654155495</v>
      </c>
    </row>
    <row r="5640" spans="1:5" x14ac:dyDescent="0.2">
      <c r="A5640" t="s">
        <v>5276</v>
      </c>
      <c r="B5640" t="s">
        <v>2785</v>
      </c>
      <c r="C5640" t="s">
        <v>1811</v>
      </c>
      <c r="D5640" t="s">
        <v>1840</v>
      </c>
      <c r="E5640">
        <v>95.6</v>
      </c>
    </row>
    <row r="5641" spans="1:5" x14ac:dyDescent="0.2">
      <c r="A5641" t="s">
        <v>5277</v>
      </c>
      <c r="B5641" t="s">
        <v>2811</v>
      </c>
      <c r="C5641" t="s">
        <v>1811</v>
      </c>
      <c r="D5641" t="s">
        <v>1840</v>
      </c>
      <c r="E5641">
        <v>66.8</v>
      </c>
    </row>
    <row r="5642" spans="1:5" x14ac:dyDescent="0.2">
      <c r="A5642" t="s">
        <v>5278</v>
      </c>
      <c r="B5642" t="s">
        <v>2788</v>
      </c>
      <c r="C5642" t="s">
        <v>1811</v>
      </c>
      <c r="D5642" t="s">
        <v>1840</v>
      </c>
      <c r="E5642">
        <v>90.6</v>
      </c>
    </row>
    <row r="5643" spans="1:5" x14ac:dyDescent="0.2">
      <c r="A5643" t="s">
        <v>5279</v>
      </c>
      <c r="B5643" t="s">
        <v>2814</v>
      </c>
      <c r="C5643" t="s">
        <v>1811</v>
      </c>
      <c r="D5643" t="s">
        <v>1840</v>
      </c>
      <c r="E5643">
        <v>78.400000000000006</v>
      </c>
    </row>
    <row r="5644" spans="1:5" x14ac:dyDescent="0.2">
      <c r="A5644" t="s">
        <v>5280</v>
      </c>
      <c r="B5644" t="s">
        <v>2816</v>
      </c>
      <c r="C5644" t="s">
        <v>1811</v>
      </c>
      <c r="D5644" t="s">
        <v>1840</v>
      </c>
      <c r="E5644">
        <v>86.3</v>
      </c>
    </row>
    <row r="5645" spans="1:5" x14ac:dyDescent="0.2">
      <c r="A5645" t="s">
        <v>5281</v>
      </c>
      <c r="B5645" t="s">
        <v>2818</v>
      </c>
      <c r="C5645" t="s">
        <v>1811</v>
      </c>
      <c r="D5645" t="s">
        <v>1840</v>
      </c>
      <c r="E5645">
        <v>92</v>
      </c>
    </row>
    <row r="5646" spans="1:5" x14ac:dyDescent="0.2">
      <c r="A5646" t="s">
        <v>5282</v>
      </c>
      <c r="B5646" t="s">
        <v>2820</v>
      </c>
      <c r="C5646" t="s">
        <v>1811</v>
      </c>
      <c r="D5646" t="s">
        <v>1840</v>
      </c>
      <c r="E5646">
        <v>92</v>
      </c>
    </row>
    <row r="5647" spans="1:5" x14ac:dyDescent="0.2">
      <c r="A5647" t="s">
        <v>5283</v>
      </c>
      <c r="B5647" t="s">
        <v>2822</v>
      </c>
      <c r="C5647" t="s">
        <v>1811</v>
      </c>
      <c r="D5647" t="s">
        <v>1840</v>
      </c>
    </row>
    <row r="5648" spans="1:5" x14ac:dyDescent="0.2">
      <c r="A5648" t="s">
        <v>5284</v>
      </c>
      <c r="B5648" t="s">
        <v>2825</v>
      </c>
      <c r="C5648" t="s">
        <v>1811</v>
      </c>
      <c r="D5648" t="s">
        <v>1840</v>
      </c>
      <c r="E5648">
        <v>76.3</v>
      </c>
    </row>
    <row r="5649" spans="1:5" x14ac:dyDescent="0.2">
      <c r="A5649" t="s">
        <v>5285</v>
      </c>
      <c r="B5649" t="s">
        <v>2786</v>
      </c>
      <c r="C5649" t="s">
        <v>1811</v>
      </c>
      <c r="D5649" t="s">
        <v>1840</v>
      </c>
      <c r="E5649">
        <v>90.1</v>
      </c>
    </row>
    <row r="5650" spans="1:5" x14ac:dyDescent="0.2">
      <c r="A5650" t="s">
        <v>5286</v>
      </c>
      <c r="B5650" t="s">
        <v>2787</v>
      </c>
      <c r="C5650" t="s">
        <v>1811</v>
      </c>
      <c r="D5650" t="s">
        <v>1840</v>
      </c>
      <c r="E5650">
        <v>97.6</v>
      </c>
    </row>
    <row r="5651" spans="1:5" x14ac:dyDescent="0.2">
      <c r="A5651" t="s">
        <v>5287</v>
      </c>
      <c r="B5651" t="s">
        <v>2829</v>
      </c>
      <c r="C5651" t="s">
        <v>1811</v>
      </c>
      <c r="D5651" t="s">
        <v>1840</v>
      </c>
      <c r="E5651">
        <v>76.2</v>
      </c>
    </row>
    <row r="5652" spans="1:5" x14ac:dyDescent="0.2">
      <c r="A5652" t="s">
        <v>5288</v>
      </c>
      <c r="B5652" t="s">
        <v>2831</v>
      </c>
      <c r="C5652" t="s">
        <v>1811</v>
      </c>
      <c r="D5652" t="s">
        <v>1840</v>
      </c>
      <c r="E5652">
        <v>81.7</v>
      </c>
    </row>
    <row r="5653" spans="1:5" x14ac:dyDescent="0.2">
      <c r="A5653" t="s">
        <v>5289</v>
      </c>
      <c r="B5653" t="s">
        <v>2833</v>
      </c>
      <c r="C5653" t="s">
        <v>1811</v>
      </c>
      <c r="D5653" t="s">
        <v>1840</v>
      </c>
      <c r="E5653">
        <v>67.8</v>
      </c>
    </row>
    <row r="5654" spans="1:5" x14ac:dyDescent="0.2">
      <c r="A5654" t="s">
        <v>5290</v>
      </c>
      <c r="B5654" t="s">
        <v>2835</v>
      </c>
      <c r="C5654" t="s">
        <v>1811</v>
      </c>
      <c r="D5654" t="s">
        <v>1840</v>
      </c>
      <c r="E5654">
        <v>75.400000000000006</v>
      </c>
    </row>
    <row r="5655" spans="1:5" x14ac:dyDescent="0.2">
      <c r="A5655" t="s">
        <v>5291</v>
      </c>
      <c r="B5655" t="s">
        <v>2789</v>
      </c>
      <c r="C5655" t="s">
        <v>1811</v>
      </c>
      <c r="D5655" t="s">
        <v>1840</v>
      </c>
      <c r="E5655">
        <v>82.3</v>
      </c>
    </row>
    <row r="5656" spans="1:5" x14ac:dyDescent="0.2">
      <c r="A5656" t="s">
        <v>5292</v>
      </c>
      <c r="B5656" t="s">
        <v>2838</v>
      </c>
      <c r="C5656" t="s">
        <v>1811</v>
      </c>
      <c r="D5656" t="s">
        <v>1840</v>
      </c>
      <c r="E5656">
        <v>75.7</v>
      </c>
    </row>
    <row r="5657" spans="1:5" x14ac:dyDescent="0.2">
      <c r="A5657" t="s">
        <v>5293</v>
      </c>
      <c r="B5657" t="s">
        <v>2840</v>
      </c>
      <c r="C5657" t="s">
        <v>1811</v>
      </c>
      <c r="D5657" t="s">
        <v>1840</v>
      </c>
      <c r="E5657">
        <v>82</v>
      </c>
    </row>
    <row r="5658" spans="1:5" x14ac:dyDescent="0.2">
      <c r="A5658" t="s">
        <v>5294</v>
      </c>
      <c r="B5658" t="s">
        <v>2780</v>
      </c>
      <c r="C5658" t="s">
        <v>1832</v>
      </c>
      <c r="D5658" t="s">
        <v>1840</v>
      </c>
      <c r="E5658">
        <v>76.5</v>
      </c>
    </row>
    <row r="5659" spans="1:5" x14ac:dyDescent="0.2">
      <c r="A5659" t="s">
        <v>5295</v>
      </c>
      <c r="B5659" t="s">
        <v>2794</v>
      </c>
      <c r="C5659" t="s">
        <v>1832</v>
      </c>
      <c r="D5659" t="s">
        <v>1840</v>
      </c>
      <c r="E5659">
        <v>75.279959785522806</v>
      </c>
    </row>
    <row r="5660" spans="1:5" x14ac:dyDescent="0.2">
      <c r="A5660" t="s">
        <v>5296</v>
      </c>
      <c r="B5660" t="s">
        <v>2785</v>
      </c>
      <c r="C5660" t="s">
        <v>1832</v>
      </c>
      <c r="D5660" t="s">
        <v>1840</v>
      </c>
      <c r="E5660">
        <v>84.8</v>
      </c>
    </row>
    <row r="5661" spans="1:5" x14ac:dyDescent="0.2">
      <c r="A5661" t="s">
        <v>5297</v>
      </c>
      <c r="B5661" t="s">
        <v>2811</v>
      </c>
      <c r="C5661" t="s">
        <v>1832</v>
      </c>
      <c r="D5661" t="s">
        <v>1840</v>
      </c>
      <c r="E5661">
        <v>37.5</v>
      </c>
    </row>
    <row r="5662" spans="1:5" x14ac:dyDescent="0.2">
      <c r="A5662" t="s">
        <v>5298</v>
      </c>
      <c r="B5662" t="s">
        <v>2788</v>
      </c>
      <c r="C5662" t="s">
        <v>1832</v>
      </c>
      <c r="D5662" t="s">
        <v>1840</v>
      </c>
      <c r="E5662">
        <v>87.6</v>
      </c>
    </row>
    <row r="5663" spans="1:5" x14ac:dyDescent="0.2">
      <c r="A5663" t="s">
        <v>5299</v>
      </c>
      <c r="B5663" t="s">
        <v>2814</v>
      </c>
      <c r="C5663" t="s">
        <v>1832</v>
      </c>
      <c r="D5663" t="s">
        <v>1840</v>
      </c>
      <c r="E5663">
        <v>70.3</v>
      </c>
    </row>
    <row r="5664" spans="1:5" x14ac:dyDescent="0.2">
      <c r="A5664" t="s">
        <v>5300</v>
      </c>
      <c r="B5664" t="s">
        <v>2816</v>
      </c>
      <c r="C5664" t="s">
        <v>1832</v>
      </c>
      <c r="D5664" t="s">
        <v>1840</v>
      </c>
      <c r="E5664">
        <v>85.5</v>
      </c>
    </row>
    <row r="5665" spans="1:5" x14ac:dyDescent="0.2">
      <c r="A5665" t="s">
        <v>5301</v>
      </c>
      <c r="B5665" t="s">
        <v>2818</v>
      </c>
      <c r="C5665" t="s">
        <v>1832</v>
      </c>
      <c r="D5665" t="s">
        <v>1840</v>
      </c>
      <c r="E5665">
        <v>88.5</v>
      </c>
    </row>
    <row r="5666" spans="1:5" x14ac:dyDescent="0.2">
      <c r="A5666" t="s">
        <v>5302</v>
      </c>
      <c r="B5666" t="s">
        <v>2820</v>
      </c>
      <c r="C5666" t="s">
        <v>1832</v>
      </c>
      <c r="D5666" t="s">
        <v>1840</v>
      </c>
      <c r="E5666">
        <v>79</v>
      </c>
    </row>
    <row r="5667" spans="1:5" x14ac:dyDescent="0.2">
      <c r="A5667" t="s">
        <v>5303</v>
      </c>
      <c r="B5667" t="s">
        <v>2822</v>
      </c>
      <c r="C5667" t="s">
        <v>1832</v>
      </c>
      <c r="D5667" t="s">
        <v>1840</v>
      </c>
    </row>
    <row r="5668" spans="1:5" x14ac:dyDescent="0.2">
      <c r="A5668" t="s">
        <v>5304</v>
      </c>
      <c r="B5668" t="s">
        <v>2825</v>
      </c>
      <c r="C5668" t="s">
        <v>1832</v>
      </c>
      <c r="D5668" t="s">
        <v>1840</v>
      </c>
      <c r="E5668">
        <v>69.599999999999994</v>
      </c>
    </row>
    <row r="5669" spans="1:5" x14ac:dyDescent="0.2">
      <c r="A5669" t="s">
        <v>5305</v>
      </c>
      <c r="B5669" t="s">
        <v>2786</v>
      </c>
      <c r="C5669" t="s">
        <v>1832</v>
      </c>
      <c r="D5669" t="s">
        <v>1840</v>
      </c>
      <c r="E5669">
        <v>76.8</v>
      </c>
    </row>
    <row r="5670" spans="1:5" x14ac:dyDescent="0.2">
      <c r="A5670" t="s">
        <v>5306</v>
      </c>
      <c r="B5670" t="s">
        <v>2787</v>
      </c>
      <c r="C5670" t="s">
        <v>1832</v>
      </c>
      <c r="D5670" t="s">
        <v>1840</v>
      </c>
      <c r="E5670">
        <v>97</v>
      </c>
    </row>
    <row r="5671" spans="1:5" x14ac:dyDescent="0.2">
      <c r="A5671" t="s">
        <v>5307</v>
      </c>
      <c r="B5671" t="s">
        <v>2829</v>
      </c>
      <c r="C5671" t="s">
        <v>1832</v>
      </c>
      <c r="D5671" t="s">
        <v>1840</v>
      </c>
      <c r="E5671">
        <v>62.5</v>
      </c>
    </row>
    <row r="5672" spans="1:5" x14ac:dyDescent="0.2">
      <c r="A5672" t="s">
        <v>5308</v>
      </c>
      <c r="B5672" t="s">
        <v>2831</v>
      </c>
      <c r="C5672" t="s">
        <v>1832</v>
      </c>
      <c r="D5672" t="s">
        <v>1840</v>
      </c>
      <c r="E5672">
        <v>81.5</v>
      </c>
    </row>
    <row r="5673" spans="1:5" x14ac:dyDescent="0.2">
      <c r="A5673" t="s">
        <v>5309</v>
      </c>
      <c r="B5673" t="s">
        <v>2833</v>
      </c>
      <c r="C5673" t="s">
        <v>1832</v>
      </c>
      <c r="D5673" t="s">
        <v>1840</v>
      </c>
      <c r="E5673">
        <v>54.8</v>
      </c>
    </row>
    <row r="5674" spans="1:5" x14ac:dyDescent="0.2">
      <c r="A5674" t="s">
        <v>5310</v>
      </c>
      <c r="B5674" t="s">
        <v>2835</v>
      </c>
      <c r="C5674" t="s">
        <v>1832</v>
      </c>
      <c r="D5674" t="s">
        <v>1840</v>
      </c>
      <c r="E5674">
        <v>65.099999999999994</v>
      </c>
    </row>
    <row r="5675" spans="1:5" x14ac:dyDescent="0.2">
      <c r="A5675" t="s">
        <v>5311</v>
      </c>
      <c r="B5675" t="s">
        <v>2789</v>
      </c>
      <c r="C5675" t="s">
        <v>1832</v>
      </c>
      <c r="D5675" t="s">
        <v>1840</v>
      </c>
      <c r="E5675">
        <v>62.7</v>
      </c>
    </row>
    <row r="5676" spans="1:5" x14ac:dyDescent="0.2">
      <c r="A5676" t="s">
        <v>5312</v>
      </c>
      <c r="B5676" t="s">
        <v>2838</v>
      </c>
      <c r="C5676" t="s">
        <v>1832</v>
      </c>
      <c r="D5676" t="s">
        <v>1840</v>
      </c>
      <c r="E5676">
        <v>67.900000000000006</v>
      </c>
    </row>
    <row r="5677" spans="1:5" x14ac:dyDescent="0.2">
      <c r="A5677" t="s">
        <v>5313</v>
      </c>
      <c r="B5677" t="s">
        <v>2840</v>
      </c>
      <c r="C5677" t="s">
        <v>1832</v>
      </c>
      <c r="D5677" t="s">
        <v>1840</v>
      </c>
      <c r="E5677">
        <v>83.5</v>
      </c>
    </row>
    <row r="5678" spans="1:5" x14ac:dyDescent="0.2">
      <c r="A5678" t="s">
        <v>5314</v>
      </c>
      <c r="B5678" t="s">
        <v>2780</v>
      </c>
      <c r="C5678" t="s">
        <v>5023</v>
      </c>
      <c r="D5678" t="s">
        <v>1840</v>
      </c>
      <c r="E5678">
        <v>0.52222222222222225</v>
      </c>
    </row>
    <row r="5679" spans="1:5" x14ac:dyDescent="0.2">
      <c r="A5679" t="s">
        <v>5315</v>
      </c>
      <c r="B5679" t="s">
        <v>2794</v>
      </c>
      <c r="C5679" t="s">
        <v>5023</v>
      </c>
      <c r="D5679" t="s">
        <v>1840</v>
      </c>
      <c r="E5679">
        <v>0.42816223562704792</v>
      </c>
    </row>
    <row r="5680" spans="1:5" x14ac:dyDescent="0.2">
      <c r="A5680" t="s">
        <v>5316</v>
      </c>
      <c r="B5680" t="s">
        <v>2785</v>
      </c>
      <c r="C5680" t="s">
        <v>5023</v>
      </c>
      <c r="D5680" t="s">
        <v>1840</v>
      </c>
      <c r="E5680">
        <v>9.7222222222222224E-2</v>
      </c>
    </row>
    <row r="5681" spans="1:5" x14ac:dyDescent="0.2">
      <c r="A5681" t="s">
        <v>5317</v>
      </c>
      <c r="B5681" t="s">
        <v>2811</v>
      </c>
      <c r="C5681" t="s">
        <v>5023</v>
      </c>
      <c r="D5681" t="s">
        <v>1840</v>
      </c>
      <c r="E5681">
        <v>0.91666666666666663</v>
      </c>
    </row>
    <row r="5682" spans="1:5" x14ac:dyDescent="0.2">
      <c r="A5682" t="s">
        <v>5318</v>
      </c>
      <c r="B5682" t="s">
        <v>2788</v>
      </c>
      <c r="C5682" t="s">
        <v>5023</v>
      </c>
      <c r="D5682" t="s">
        <v>1840</v>
      </c>
      <c r="E5682">
        <v>0.18124999999999999</v>
      </c>
    </row>
    <row r="5683" spans="1:5" x14ac:dyDescent="0.2">
      <c r="A5683" t="s">
        <v>5319</v>
      </c>
      <c r="B5683" t="s">
        <v>2814</v>
      </c>
      <c r="C5683" t="s">
        <v>5023</v>
      </c>
      <c r="D5683" t="s">
        <v>1840</v>
      </c>
      <c r="E5683">
        <v>0.6694444444444444</v>
      </c>
    </row>
    <row r="5684" spans="1:5" x14ac:dyDescent="0.2">
      <c r="A5684" t="s">
        <v>5320</v>
      </c>
      <c r="B5684" t="s">
        <v>2816</v>
      </c>
      <c r="C5684" t="s">
        <v>5023</v>
      </c>
      <c r="D5684" t="s">
        <v>1840</v>
      </c>
      <c r="E5684">
        <v>3.4722222222222224E-2</v>
      </c>
    </row>
    <row r="5685" spans="1:5" x14ac:dyDescent="0.2">
      <c r="A5685" t="s">
        <v>5321</v>
      </c>
      <c r="B5685" t="s">
        <v>2818</v>
      </c>
      <c r="C5685" t="s">
        <v>5023</v>
      </c>
      <c r="D5685" t="s">
        <v>1840</v>
      </c>
      <c r="E5685">
        <v>1.1805555555555555E-2</v>
      </c>
    </row>
    <row r="5686" spans="1:5" x14ac:dyDescent="0.2">
      <c r="A5686" t="s">
        <v>5322</v>
      </c>
      <c r="B5686" t="s">
        <v>2820</v>
      </c>
      <c r="C5686" t="s">
        <v>5023</v>
      </c>
      <c r="D5686" t="s">
        <v>1840</v>
      </c>
      <c r="E5686">
        <v>3.4027777777777775E-2</v>
      </c>
    </row>
    <row r="5687" spans="1:5" x14ac:dyDescent="0.2">
      <c r="A5687" t="s">
        <v>5323</v>
      </c>
      <c r="B5687" t="s">
        <v>2822</v>
      </c>
      <c r="C5687" t="s">
        <v>5023</v>
      </c>
      <c r="D5687" t="s">
        <v>1840</v>
      </c>
    </row>
    <row r="5688" spans="1:5" x14ac:dyDescent="0.2">
      <c r="A5688" t="s">
        <v>5324</v>
      </c>
      <c r="B5688" t="s">
        <v>2825</v>
      </c>
      <c r="C5688" t="s">
        <v>5023</v>
      </c>
      <c r="D5688" t="s">
        <v>1840</v>
      </c>
      <c r="E5688">
        <v>0.56111111111111112</v>
      </c>
    </row>
    <row r="5689" spans="1:5" x14ac:dyDescent="0.2">
      <c r="A5689" t="s">
        <v>5325</v>
      </c>
      <c r="B5689" t="s">
        <v>2786</v>
      </c>
      <c r="C5689" t="s">
        <v>5023</v>
      </c>
      <c r="D5689" t="s">
        <v>1840</v>
      </c>
      <c r="E5689">
        <v>8.3333333333333329E-2</v>
      </c>
    </row>
    <row r="5690" spans="1:5" x14ac:dyDescent="0.2">
      <c r="A5690" t="s">
        <v>5326</v>
      </c>
      <c r="B5690" t="s">
        <v>2787</v>
      </c>
      <c r="C5690" t="s">
        <v>5023</v>
      </c>
      <c r="D5690" t="s">
        <v>1840</v>
      </c>
      <c r="E5690">
        <v>7.0833333333333331E-2</v>
      </c>
    </row>
    <row r="5691" spans="1:5" x14ac:dyDescent="0.2">
      <c r="A5691" t="s">
        <v>5327</v>
      </c>
      <c r="B5691" t="s">
        <v>2829</v>
      </c>
      <c r="C5691" t="s">
        <v>5023</v>
      </c>
      <c r="D5691" t="s">
        <v>1840</v>
      </c>
      <c r="E5691">
        <v>0.83819444444444446</v>
      </c>
    </row>
    <row r="5692" spans="1:5" x14ac:dyDescent="0.2">
      <c r="A5692" t="s">
        <v>5328</v>
      </c>
      <c r="B5692" t="s">
        <v>2831</v>
      </c>
      <c r="C5692" t="s">
        <v>5023</v>
      </c>
      <c r="D5692" t="s">
        <v>1840</v>
      </c>
      <c r="E5692">
        <v>0.58680555555555558</v>
      </c>
    </row>
    <row r="5693" spans="1:5" x14ac:dyDescent="0.2">
      <c r="A5693" t="s">
        <v>5329</v>
      </c>
      <c r="B5693" t="s">
        <v>2833</v>
      </c>
      <c r="C5693" t="s">
        <v>5023</v>
      </c>
      <c r="D5693" t="s">
        <v>1840</v>
      </c>
      <c r="E5693">
        <v>0.82708333333333339</v>
      </c>
    </row>
    <row r="5694" spans="1:5" x14ac:dyDescent="0.2">
      <c r="A5694" t="s">
        <v>5330</v>
      </c>
      <c r="B5694" t="s">
        <v>2835</v>
      </c>
      <c r="C5694" t="s">
        <v>5023</v>
      </c>
      <c r="D5694" t="s">
        <v>1840</v>
      </c>
      <c r="E5694">
        <v>0.79374999999999996</v>
      </c>
    </row>
    <row r="5695" spans="1:5" x14ac:dyDescent="0.2">
      <c r="A5695" t="s">
        <v>5331</v>
      </c>
      <c r="B5695" t="s">
        <v>2789</v>
      </c>
      <c r="C5695" t="s">
        <v>5023</v>
      </c>
      <c r="D5695" t="s">
        <v>1840</v>
      </c>
      <c r="E5695">
        <v>0.68055555555555547</v>
      </c>
    </row>
    <row r="5696" spans="1:5" x14ac:dyDescent="0.2">
      <c r="A5696" t="s">
        <v>5332</v>
      </c>
      <c r="B5696" t="s">
        <v>2838</v>
      </c>
      <c r="C5696" t="s">
        <v>5023</v>
      </c>
      <c r="D5696" t="s">
        <v>1840</v>
      </c>
      <c r="E5696">
        <v>0.71527777777777779</v>
      </c>
    </row>
    <row r="5697" spans="1:5" x14ac:dyDescent="0.2">
      <c r="A5697" t="s">
        <v>5333</v>
      </c>
      <c r="B5697" t="s">
        <v>2840</v>
      </c>
      <c r="C5697" t="s">
        <v>5023</v>
      </c>
      <c r="D5697" t="s">
        <v>1840</v>
      </c>
      <c r="E5697">
        <v>0.51249999999999996</v>
      </c>
    </row>
    <row r="5698" spans="1:5" x14ac:dyDescent="0.2">
      <c r="A5698" t="s">
        <v>5334</v>
      </c>
      <c r="B5698" t="s">
        <v>2780</v>
      </c>
      <c r="C5698" t="s">
        <v>5044</v>
      </c>
      <c r="D5698" t="s">
        <v>1840</v>
      </c>
      <c r="E5698">
        <v>87.4</v>
      </c>
    </row>
    <row r="5699" spans="1:5" x14ac:dyDescent="0.2">
      <c r="A5699" t="s">
        <v>5335</v>
      </c>
      <c r="B5699" t="s">
        <v>2794</v>
      </c>
      <c r="C5699" t="s">
        <v>5044</v>
      </c>
      <c r="D5699" t="s">
        <v>1840</v>
      </c>
      <c r="E5699">
        <v>92.364008042895449</v>
      </c>
    </row>
    <row r="5700" spans="1:5" x14ac:dyDescent="0.2">
      <c r="A5700" t="s">
        <v>5336</v>
      </c>
      <c r="B5700" t="s">
        <v>2785</v>
      </c>
      <c r="C5700" t="s">
        <v>5044</v>
      </c>
      <c r="D5700" t="s">
        <v>1840</v>
      </c>
      <c r="E5700">
        <v>99.1</v>
      </c>
    </row>
    <row r="5701" spans="1:5" x14ac:dyDescent="0.2">
      <c r="A5701" t="s">
        <v>5337</v>
      </c>
      <c r="B5701" t="s">
        <v>2811</v>
      </c>
      <c r="C5701" t="s">
        <v>5044</v>
      </c>
      <c r="D5701" t="s">
        <v>1840</v>
      </c>
      <c r="E5701">
        <v>87.5</v>
      </c>
    </row>
    <row r="5702" spans="1:5" x14ac:dyDescent="0.2">
      <c r="A5702" t="s">
        <v>5338</v>
      </c>
      <c r="B5702" t="s">
        <v>2788</v>
      </c>
      <c r="C5702" t="s">
        <v>5044</v>
      </c>
      <c r="D5702" t="s">
        <v>1840</v>
      </c>
      <c r="E5702">
        <v>94.7</v>
      </c>
    </row>
    <row r="5703" spans="1:5" x14ac:dyDescent="0.2">
      <c r="A5703" t="s">
        <v>5339</v>
      </c>
      <c r="B5703" t="s">
        <v>2814</v>
      </c>
      <c r="C5703" t="s">
        <v>5044</v>
      </c>
      <c r="D5703" t="s">
        <v>1840</v>
      </c>
      <c r="E5703">
        <v>86.5</v>
      </c>
    </row>
    <row r="5704" spans="1:5" x14ac:dyDescent="0.2">
      <c r="A5704" t="s">
        <v>5340</v>
      </c>
      <c r="B5704" t="s">
        <v>2816</v>
      </c>
      <c r="C5704" t="s">
        <v>5044</v>
      </c>
      <c r="D5704" t="s">
        <v>1840</v>
      </c>
      <c r="E5704">
        <v>81.2</v>
      </c>
    </row>
    <row r="5705" spans="1:5" x14ac:dyDescent="0.2">
      <c r="A5705" t="s">
        <v>5341</v>
      </c>
      <c r="B5705" t="s">
        <v>2818</v>
      </c>
      <c r="C5705" t="s">
        <v>5044</v>
      </c>
      <c r="D5705" t="s">
        <v>1840</v>
      </c>
      <c r="E5705">
        <v>82.1</v>
      </c>
    </row>
    <row r="5706" spans="1:5" x14ac:dyDescent="0.2">
      <c r="A5706" t="s">
        <v>5342</v>
      </c>
      <c r="B5706" t="s">
        <v>2820</v>
      </c>
      <c r="C5706" t="s">
        <v>5044</v>
      </c>
      <c r="D5706" t="s">
        <v>1840</v>
      </c>
      <c r="E5706">
        <v>93.3</v>
      </c>
    </row>
    <row r="5707" spans="1:5" x14ac:dyDescent="0.2">
      <c r="A5707" t="s">
        <v>5343</v>
      </c>
      <c r="B5707" t="s">
        <v>2822</v>
      </c>
      <c r="C5707" t="s">
        <v>5044</v>
      </c>
      <c r="D5707" t="s">
        <v>1840</v>
      </c>
    </row>
    <row r="5708" spans="1:5" x14ac:dyDescent="0.2">
      <c r="A5708" t="s">
        <v>5344</v>
      </c>
      <c r="B5708" t="s">
        <v>2825</v>
      </c>
      <c r="C5708" t="s">
        <v>5044</v>
      </c>
      <c r="D5708" t="s">
        <v>1840</v>
      </c>
      <c r="E5708">
        <v>90.2</v>
      </c>
    </row>
    <row r="5709" spans="1:5" x14ac:dyDescent="0.2">
      <c r="A5709" t="s">
        <v>5345</v>
      </c>
      <c r="B5709" t="s">
        <v>2786</v>
      </c>
      <c r="C5709" t="s">
        <v>5044</v>
      </c>
      <c r="D5709" t="s">
        <v>1840</v>
      </c>
      <c r="E5709">
        <v>94.2</v>
      </c>
    </row>
    <row r="5710" spans="1:5" x14ac:dyDescent="0.2">
      <c r="A5710" t="s">
        <v>5346</v>
      </c>
      <c r="B5710" t="s">
        <v>2787</v>
      </c>
      <c r="C5710" t="s">
        <v>5044</v>
      </c>
      <c r="D5710" t="s">
        <v>1840</v>
      </c>
      <c r="E5710">
        <v>98</v>
      </c>
    </row>
    <row r="5711" spans="1:5" x14ac:dyDescent="0.2">
      <c r="A5711" t="s">
        <v>5347</v>
      </c>
      <c r="B5711" t="s">
        <v>2829</v>
      </c>
      <c r="C5711" t="s">
        <v>5044</v>
      </c>
      <c r="D5711" t="s">
        <v>1840</v>
      </c>
      <c r="E5711">
        <v>94.3</v>
      </c>
    </row>
    <row r="5712" spans="1:5" x14ac:dyDescent="0.2">
      <c r="A5712" t="s">
        <v>5348</v>
      </c>
      <c r="B5712" t="s">
        <v>2831</v>
      </c>
      <c r="C5712" t="s">
        <v>5044</v>
      </c>
      <c r="D5712" t="s">
        <v>1840</v>
      </c>
      <c r="E5712">
        <v>91.4</v>
      </c>
    </row>
    <row r="5713" spans="1:5" x14ac:dyDescent="0.2">
      <c r="A5713" t="s">
        <v>5349</v>
      </c>
      <c r="B5713" t="s">
        <v>2833</v>
      </c>
      <c r="C5713" t="s">
        <v>5044</v>
      </c>
      <c r="D5713" t="s">
        <v>1840</v>
      </c>
      <c r="E5713">
        <v>83.3</v>
      </c>
    </row>
    <row r="5714" spans="1:5" x14ac:dyDescent="0.2">
      <c r="A5714" t="s">
        <v>5350</v>
      </c>
      <c r="B5714" t="s">
        <v>2835</v>
      </c>
      <c r="C5714" t="s">
        <v>5044</v>
      </c>
      <c r="D5714" t="s">
        <v>1840</v>
      </c>
      <c r="E5714">
        <v>95.2</v>
      </c>
    </row>
    <row r="5715" spans="1:5" x14ac:dyDescent="0.2">
      <c r="A5715" t="s">
        <v>5351</v>
      </c>
      <c r="B5715" t="s">
        <v>2789</v>
      </c>
      <c r="C5715" t="s">
        <v>5044</v>
      </c>
      <c r="D5715" t="s">
        <v>1840</v>
      </c>
      <c r="E5715">
        <v>95.2</v>
      </c>
    </row>
    <row r="5716" spans="1:5" x14ac:dyDescent="0.2">
      <c r="A5716" t="s">
        <v>5352</v>
      </c>
      <c r="B5716" t="s">
        <v>2838</v>
      </c>
      <c r="C5716" t="s">
        <v>5044</v>
      </c>
      <c r="D5716" t="s">
        <v>1840</v>
      </c>
      <c r="E5716">
        <v>97.6</v>
      </c>
    </row>
    <row r="5717" spans="1:5" x14ac:dyDescent="0.2">
      <c r="A5717" t="s">
        <v>5353</v>
      </c>
      <c r="B5717" t="s">
        <v>2840</v>
      </c>
      <c r="C5717" t="s">
        <v>5044</v>
      </c>
      <c r="D5717" t="s">
        <v>1840</v>
      </c>
      <c r="E5717">
        <v>95.9</v>
      </c>
    </row>
    <row r="5718" spans="1:5" x14ac:dyDescent="0.2">
      <c r="A5718" t="s">
        <v>5354</v>
      </c>
      <c r="B5718" t="s">
        <v>2780</v>
      </c>
      <c r="C5718" t="s">
        <v>5065</v>
      </c>
      <c r="D5718" t="s">
        <v>1840</v>
      </c>
      <c r="E5718">
        <v>7.3611111111111113E-2</v>
      </c>
    </row>
    <row r="5719" spans="1:5" x14ac:dyDescent="0.2">
      <c r="A5719" t="s">
        <v>5355</v>
      </c>
      <c r="B5719" t="s">
        <v>2794</v>
      </c>
      <c r="C5719" t="s">
        <v>5065</v>
      </c>
      <c r="D5719" t="s">
        <v>1840</v>
      </c>
      <c r="E5719">
        <v>2.2463788352695857E-2</v>
      </c>
    </row>
    <row r="5720" spans="1:5" x14ac:dyDescent="0.2">
      <c r="A5720" t="s">
        <v>5356</v>
      </c>
      <c r="B5720" t="s">
        <v>2785</v>
      </c>
      <c r="C5720" t="s">
        <v>5065</v>
      </c>
      <c r="D5720" t="s">
        <v>1840</v>
      </c>
      <c r="E5720">
        <v>3.472222222222222E-3</v>
      </c>
    </row>
    <row r="5721" spans="1:5" x14ac:dyDescent="0.2">
      <c r="A5721" t="s">
        <v>5357</v>
      </c>
      <c r="B5721" t="s">
        <v>2811</v>
      </c>
      <c r="C5721" t="s">
        <v>5065</v>
      </c>
      <c r="D5721" t="s">
        <v>1840</v>
      </c>
      <c r="E5721">
        <v>6.805555555555555E-2</v>
      </c>
    </row>
    <row r="5722" spans="1:5" x14ac:dyDescent="0.2">
      <c r="A5722" t="s">
        <v>5358</v>
      </c>
      <c r="B5722" t="s">
        <v>2788</v>
      </c>
      <c r="C5722" t="s">
        <v>5065</v>
      </c>
      <c r="D5722" t="s">
        <v>1840</v>
      </c>
      <c r="E5722">
        <v>8.3333333333333332E-3</v>
      </c>
    </row>
    <row r="5723" spans="1:5" x14ac:dyDescent="0.2">
      <c r="A5723" t="s">
        <v>5359</v>
      </c>
      <c r="B5723" t="s">
        <v>2814</v>
      </c>
      <c r="C5723" t="s">
        <v>5065</v>
      </c>
      <c r="D5723" t="s">
        <v>1840</v>
      </c>
      <c r="E5723">
        <v>2.013888888888889E-2</v>
      </c>
    </row>
    <row r="5724" spans="1:5" x14ac:dyDescent="0.2">
      <c r="A5724" t="s">
        <v>5360</v>
      </c>
      <c r="B5724" t="s">
        <v>2816</v>
      </c>
      <c r="C5724" t="s">
        <v>5065</v>
      </c>
      <c r="D5724" t="s">
        <v>1840</v>
      </c>
      <c r="E5724">
        <v>3.472222222222222E-3</v>
      </c>
    </row>
    <row r="5725" spans="1:5" x14ac:dyDescent="0.2">
      <c r="A5725" t="s">
        <v>5361</v>
      </c>
      <c r="B5725" t="s">
        <v>2818</v>
      </c>
      <c r="C5725" t="s">
        <v>5065</v>
      </c>
      <c r="D5725" t="s">
        <v>1840</v>
      </c>
      <c r="E5725">
        <v>0</v>
      </c>
    </row>
    <row r="5726" spans="1:5" x14ac:dyDescent="0.2">
      <c r="A5726" t="s">
        <v>5362</v>
      </c>
      <c r="B5726" t="s">
        <v>2820</v>
      </c>
      <c r="C5726" t="s">
        <v>5065</v>
      </c>
      <c r="D5726" t="s">
        <v>1840</v>
      </c>
      <c r="E5726">
        <v>0</v>
      </c>
    </row>
    <row r="5727" spans="1:5" x14ac:dyDescent="0.2">
      <c r="A5727" t="s">
        <v>5363</v>
      </c>
      <c r="B5727" t="s">
        <v>2822</v>
      </c>
      <c r="C5727" t="s">
        <v>5065</v>
      </c>
      <c r="D5727" t="s">
        <v>1840</v>
      </c>
    </row>
    <row r="5728" spans="1:5" x14ac:dyDescent="0.2">
      <c r="A5728" t="s">
        <v>5364</v>
      </c>
      <c r="B5728" t="s">
        <v>2825</v>
      </c>
      <c r="C5728" t="s">
        <v>5065</v>
      </c>
      <c r="D5728" t="s">
        <v>1840</v>
      </c>
      <c r="E5728">
        <v>6.9444444444444447E-4</v>
      </c>
    </row>
    <row r="5729" spans="1:5" x14ac:dyDescent="0.2">
      <c r="A5729" t="s">
        <v>5365</v>
      </c>
      <c r="B5729" t="s">
        <v>2786</v>
      </c>
      <c r="C5729" t="s">
        <v>5065</v>
      </c>
      <c r="D5729" t="s">
        <v>1840</v>
      </c>
      <c r="E5729">
        <v>3.5416666666666666E-2</v>
      </c>
    </row>
    <row r="5730" spans="1:5" x14ac:dyDescent="0.2">
      <c r="A5730" t="s">
        <v>5366</v>
      </c>
      <c r="B5730" t="s">
        <v>2787</v>
      </c>
      <c r="C5730" t="s">
        <v>5065</v>
      </c>
      <c r="D5730" t="s">
        <v>1840</v>
      </c>
      <c r="E5730">
        <v>8.3333333333333332E-3</v>
      </c>
    </row>
    <row r="5731" spans="1:5" x14ac:dyDescent="0.2">
      <c r="A5731" t="s">
        <v>5367</v>
      </c>
      <c r="B5731" t="s">
        <v>2829</v>
      </c>
      <c r="C5731" t="s">
        <v>5065</v>
      </c>
      <c r="D5731" t="s">
        <v>1840</v>
      </c>
      <c r="E5731">
        <v>2.2222222222222223E-2</v>
      </c>
    </row>
    <row r="5732" spans="1:5" x14ac:dyDescent="0.2">
      <c r="A5732" t="s">
        <v>5368</v>
      </c>
      <c r="B5732" t="s">
        <v>2831</v>
      </c>
      <c r="C5732" t="s">
        <v>5065</v>
      </c>
      <c r="D5732" t="s">
        <v>1840</v>
      </c>
      <c r="E5732">
        <v>1.9444444444444445E-2</v>
      </c>
    </row>
    <row r="5733" spans="1:5" x14ac:dyDescent="0.2">
      <c r="A5733" t="s">
        <v>5369</v>
      </c>
      <c r="B5733" t="s">
        <v>2833</v>
      </c>
      <c r="C5733" t="s">
        <v>5065</v>
      </c>
      <c r="D5733" t="s">
        <v>1840</v>
      </c>
      <c r="E5733">
        <v>1.3888888888888888E-2</v>
      </c>
    </row>
    <row r="5734" spans="1:5" x14ac:dyDescent="0.2">
      <c r="A5734" t="s">
        <v>5370</v>
      </c>
      <c r="B5734" t="s">
        <v>2835</v>
      </c>
      <c r="C5734" t="s">
        <v>5065</v>
      </c>
      <c r="D5734" t="s">
        <v>1840</v>
      </c>
      <c r="E5734">
        <v>2.0833333333333332E-2</v>
      </c>
    </row>
    <row r="5735" spans="1:5" x14ac:dyDescent="0.2">
      <c r="A5735" t="s">
        <v>5371</v>
      </c>
      <c r="B5735" t="s">
        <v>2789</v>
      </c>
      <c r="C5735" t="s">
        <v>5065</v>
      </c>
      <c r="D5735" t="s">
        <v>1840</v>
      </c>
      <c r="E5735">
        <v>9.0277777777777787E-3</v>
      </c>
    </row>
    <row r="5736" spans="1:5" x14ac:dyDescent="0.2">
      <c r="A5736" t="s">
        <v>5372</v>
      </c>
      <c r="B5736" t="s">
        <v>2838</v>
      </c>
      <c r="C5736" t="s">
        <v>5065</v>
      </c>
      <c r="D5736" t="s">
        <v>1840</v>
      </c>
      <c r="E5736">
        <v>0.11597222222222221</v>
      </c>
    </row>
    <row r="5737" spans="1:5" x14ac:dyDescent="0.2">
      <c r="A5737" t="s">
        <v>5373</v>
      </c>
      <c r="B5737" t="s">
        <v>2840</v>
      </c>
      <c r="C5737" t="s">
        <v>5065</v>
      </c>
      <c r="D5737" t="s">
        <v>1840</v>
      </c>
      <c r="E5737">
        <v>5.2777777777777778E-2</v>
      </c>
    </row>
    <row r="5738" spans="1:5" x14ac:dyDescent="0.2">
      <c r="A5738" t="s">
        <v>5374</v>
      </c>
      <c r="B5738" t="s">
        <v>2780</v>
      </c>
      <c r="C5738" t="s">
        <v>8173</v>
      </c>
      <c r="D5738" t="s">
        <v>1840</v>
      </c>
      <c r="E5738">
        <v>68.7</v>
      </c>
    </row>
    <row r="5739" spans="1:5" x14ac:dyDescent="0.2">
      <c r="A5739" t="s">
        <v>5375</v>
      </c>
      <c r="B5739" t="s">
        <v>2794</v>
      </c>
      <c r="C5739" t="s">
        <v>8173</v>
      </c>
      <c r="D5739" t="s">
        <v>1840</v>
      </c>
      <c r="E5739">
        <v>79.606903485254691</v>
      </c>
    </row>
    <row r="5740" spans="1:5" x14ac:dyDescent="0.2">
      <c r="A5740" t="s">
        <v>5376</v>
      </c>
      <c r="B5740" t="s">
        <v>2785</v>
      </c>
      <c r="C5740" t="s">
        <v>8173</v>
      </c>
      <c r="D5740" t="s">
        <v>1840</v>
      </c>
      <c r="E5740">
        <v>99.1</v>
      </c>
    </row>
    <row r="5741" spans="1:5" x14ac:dyDescent="0.2">
      <c r="A5741" t="s">
        <v>5377</v>
      </c>
      <c r="B5741" t="s">
        <v>2811</v>
      </c>
      <c r="C5741" t="s">
        <v>8173</v>
      </c>
      <c r="D5741" t="s">
        <v>1840</v>
      </c>
      <c r="E5741">
        <v>66</v>
      </c>
    </row>
    <row r="5742" spans="1:5" x14ac:dyDescent="0.2">
      <c r="A5742" t="s">
        <v>5378</v>
      </c>
      <c r="B5742" t="s">
        <v>2788</v>
      </c>
      <c r="C5742" t="s">
        <v>8173</v>
      </c>
      <c r="D5742" t="s">
        <v>1840</v>
      </c>
      <c r="E5742">
        <v>92</v>
      </c>
    </row>
    <row r="5743" spans="1:5" x14ac:dyDescent="0.2">
      <c r="A5743" t="s">
        <v>5379</v>
      </c>
      <c r="B5743" t="s">
        <v>2814</v>
      </c>
      <c r="C5743" t="s">
        <v>8173</v>
      </c>
      <c r="D5743" t="s">
        <v>1840</v>
      </c>
      <c r="E5743">
        <v>70.400000000000006</v>
      </c>
    </row>
    <row r="5744" spans="1:5" x14ac:dyDescent="0.2">
      <c r="A5744" t="s">
        <v>5380</v>
      </c>
      <c r="B5744" t="s">
        <v>2816</v>
      </c>
      <c r="C5744" t="s">
        <v>8173</v>
      </c>
      <c r="D5744" t="s">
        <v>1840</v>
      </c>
      <c r="E5744">
        <v>65.400000000000006</v>
      </c>
    </row>
    <row r="5745" spans="1:5" x14ac:dyDescent="0.2">
      <c r="A5745" t="s">
        <v>5381</v>
      </c>
      <c r="B5745" t="s">
        <v>2818</v>
      </c>
      <c r="C5745" t="s">
        <v>8173</v>
      </c>
      <c r="D5745" t="s">
        <v>1840</v>
      </c>
      <c r="E5745">
        <v>86.7</v>
      </c>
    </row>
    <row r="5746" spans="1:5" x14ac:dyDescent="0.2">
      <c r="A5746" t="s">
        <v>5382</v>
      </c>
      <c r="B5746" t="s">
        <v>2820</v>
      </c>
      <c r="C5746" t="s">
        <v>8173</v>
      </c>
      <c r="D5746" t="s">
        <v>1840</v>
      </c>
      <c r="E5746">
        <v>83.3</v>
      </c>
    </row>
    <row r="5747" spans="1:5" x14ac:dyDescent="0.2">
      <c r="A5747" t="s">
        <v>8489</v>
      </c>
      <c r="B5747" t="s">
        <v>2822</v>
      </c>
      <c r="C5747" t="s">
        <v>8173</v>
      </c>
      <c r="D5747" t="s">
        <v>1840</v>
      </c>
    </row>
    <row r="5748" spans="1:5" x14ac:dyDescent="0.2">
      <c r="A5748" t="s">
        <v>8490</v>
      </c>
      <c r="B5748" t="s">
        <v>2825</v>
      </c>
      <c r="C5748" t="s">
        <v>8173</v>
      </c>
      <c r="D5748" t="s">
        <v>1840</v>
      </c>
      <c r="E5748">
        <v>67.099999999999994</v>
      </c>
    </row>
    <row r="5749" spans="1:5" x14ac:dyDescent="0.2">
      <c r="A5749" t="s">
        <v>5395</v>
      </c>
      <c r="B5749" t="s">
        <v>2786</v>
      </c>
      <c r="C5749" t="s">
        <v>8173</v>
      </c>
      <c r="D5749" t="s">
        <v>1840</v>
      </c>
      <c r="E5749">
        <v>83.3</v>
      </c>
    </row>
    <row r="5750" spans="1:5" x14ac:dyDescent="0.2">
      <c r="A5750" t="s">
        <v>5396</v>
      </c>
      <c r="B5750" t="s">
        <v>2787</v>
      </c>
      <c r="C5750" t="s">
        <v>8173</v>
      </c>
      <c r="D5750" t="s">
        <v>1840</v>
      </c>
      <c r="E5750">
        <v>90.8</v>
      </c>
    </row>
    <row r="5751" spans="1:5" x14ac:dyDescent="0.2">
      <c r="A5751" t="s">
        <v>5397</v>
      </c>
      <c r="B5751" t="s">
        <v>2829</v>
      </c>
      <c r="C5751" t="s">
        <v>8173</v>
      </c>
      <c r="D5751" t="s">
        <v>1840</v>
      </c>
      <c r="E5751">
        <v>79.7</v>
      </c>
    </row>
    <row r="5752" spans="1:5" x14ac:dyDescent="0.2">
      <c r="A5752" t="s">
        <v>5398</v>
      </c>
      <c r="B5752" t="s">
        <v>2831</v>
      </c>
      <c r="C5752" t="s">
        <v>8173</v>
      </c>
      <c r="D5752" t="s">
        <v>1840</v>
      </c>
      <c r="E5752">
        <v>76.599999999999994</v>
      </c>
    </row>
    <row r="5753" spans="1:5" x14ac:dyDescent="0.2">
      <c r="A5753" t="s">
        <v>5399</v>
      </c>
      <c r="B5753" t="s">
        <v>2833</v>
      </c>
      <c r="C5753" t="s">
        <v>8173</v>
      </c>
      <c r="D5753" t="s">
        <v>1840</v>
      </c>
      <c r="E5753">
        <v>61.4</v>
      </c>
    </row>
    <row r="5754" spans="1:5" x14ac:dyDescent="0.2">
      <c r="A5754" t="s">
        <v>5400</v>
      </c>
      <c r="B5754" t="s">
        <v>2835</v>
      </c>
      <c r="C5754" t="s">
        <v>8173</v>
      </c>
      <c r="D5754" t="s">
        <v>1840</v>
      </c>
      <c r="E5754">
        <v>66.7</v>
      </c>
    </row>
    <row r="5755" spans="1:5" x14ac:dyDescent="0.2">
      <c r="A5755" t="s">
        <v>5401</v>
      </c>
      <c r="B5755" t="s">
        <v>2789</v>
      </c>
      <c r="C5755" t="s">
        <v>8173</v>
      </c>
      <c r="D5755" t="s">
        <v>1840</v>
      </c>
      <c r="E5755">
        <v>88.9</v>
      </c>
    </row>
    <row r="5756" spans="1:5" x14ac:dyDescent="0.2">
      <c r="A5756" t="s">
        <v>5402</v>
      </c>
      <c r="B5756" t="s">
        <v>2838</v>
      </c>
      <c r="C5756" t="s">
        <v>8173</v>
      </c>
      <c r="D5756" t="s">
        <v>1840</v>
      </c>
      <c r="E5756">
        <v>68.599999999999994</v>
      </c>
    </row>
    <row r="5757" spans="1:5" x14ac:dyDescent="0.2">
      <c r="A5757" t="s">
        <v>5403</v>
      </c>
      <c r="B5757" t="s">
        <v>2840</v>
      </c>
      <c r="C5757" t="s">
        <v>8173</v>
      </c>
      <c r="D5757" t="s">
        <v>1840</v>
      </c>
      <c r="E5757">
        <v>85.1</v>
      </c>
    </row>
    <row r="5758" spans="1:5" x14ac:dyDescent="0.2">
      <c r="A5758" t="s">
        <v>5404</v>
      </c>
      <c r="B5758" t="s">
        <v>2780</v>
      </c>
      <c r="C5758" t="s">
        <v>8194</v>
      </c>
      <c r="D5758" t="s">
        <v>1840</v>
      </c>
      <c r="E5758">
        <v>83.9</v>
      </c>
    </row>
    <row r="5759" spans="1:5" x14ac:dyDescent="0.2">
      <c r="A5759" t="s">
        <v>5405</v>
      </c>
      <c r="B5759" t="s">
        <v>2794</v>
      </c>
      <c r="C5759" t="s">
        <v>8194</v>
      </c>
      <c r="D5759" t="s">
        <v>1840</v>
      </c>
      <c r="E5759">
        <v>89.391487935656826</v>
      </c>
    </row>
    <row r="5760" spans="1:5" x14ac:dyDescent="0.2">
      <c r="A5760" t="s">
        <v>5406</v>
      </c>
      <c r="B5760" t="s">
        <v>2785</v>
      </c>
      <c r="C5760" t="s">
        <v>8194</v>
      </c>
      <c r="D5760" t="s">
        <v>1840</v>
      </c>
      <c r="E5760">
        <v>90.5</v>
      </c>
    </row>
    <row r="5761" spans="1:5" x14ac:dyDescent="0.2">
      <c r="A5761" t="s">
        <v>5407</v>
      </c>
      <c r="B5761" t="s">
        <v>2811</v>
      </c>
      <c r="C5761" t="s">
        <v>8194</v>
      </c>
      <c r="D5761" t="s">
        <v>1840</v>
      </c>
      <c r="E5761">
        <v>100</v>
      </c>
    </row>
    <row r="5762" spans="1:5" x14ac:dyDescent="0.2">
      <c r="A5762" t="s">
        <v>5408</v>
      </c>
      <c r="B5762" t="s">
        <v>2788</v>
      </c>
      <c r="C5762" t="s">
        <v>8194</v>
      </c>
      <c r="D5762" t="s">
        <v>1840</v>
      </c>
      <c r="E5762">
        <v>79.599999999999994</v>
      </c>
    </row>
    <row r="5763" spans="1:5" x14ac:dyDescent="0.2">
      <c r="A5763" t="s">
        <v>5409</v>
      </c>
      <c r="B5763" t="s">
        <v>2814</v>
      </c>
      <c r="C5763" t="s">
        <v>8194</v>
      </c>
      <c r="D5763" t="s">
        <v>1840</v>
      </c>
      <c r="E5763">
        <v>93.3</v>
      </c>
    </row>
    <row r="5764" spans="1:5" x14ac:dyDescent="0.2">
      <c r="A5764" t="s">
        <v>5410</v>
      </c>
      <c r="B5764" t="s">
        <v>2816</v>
      </c>
      <c r="C5764" t="s">
        <v>8194</v>
      </c>
      <c r="D5764" t="s">
        <v>1840</v>
      </c>
      <c r="E5764">
        <v>85.7</v>
      </c>
    </row>
    <row r="5765" spans="1:5" x14ac:dyDescent="0.2">
      <c r="A5765" t="s">
        <v>5411</v>
      </c>
      <c r="B5765" t="s">
        <v>2818</v>
      </c>
      <c r="C5765" t="s">
        <v>8194</v>
      </c>
      <c r="D5765" t="s">
        <v>1840</v>
      </c>
      <c r="E5765">
        <v>94.6</v>
      </c>
    </row>
    <row r="5766" spans="1:5" x14ac:dyDescent="0.2">
      <c r="A5766" t="s">
        <v>5412</v>
      </c>
      <c r="B5766" t="s">
        <v>2820</v>
      </c>
      <c r="C5766" t="s">
        <v>8194</v>
      </c>
      <c r="D5766" t="s">
        <v>1840</v>
      </c>
      <c r="E5766">
        <v>96.6</v>
      </c>
    </row>
    <row r="5767" spans="1:5" x14ac:dyDescent="0.2">
      <c r="A5767" t="s">
        <v>5413</v>
      </c>
      <c r="B5767" t="s">
        <v>2822</v>
      </c>
      <c r="C5767" t="s">
        <v>8194</v>
      </c>
      <c r="D5767" t="s">
        <v>1840</v>
      </c>
    </row>
    <row r="5768" spans="1:5" x14ac:dyDescent="0.2">
      <c r="A5768" t="s">
        <v>5414</v>
      </c>
      <c r="B5768" t="s">
        <v>2825</v>
      </c>
      <c r="C5768" t="s">
        <v>8194</v>
      </c>
      <c r="D5768" t="s">
        <v>1840</v>
      </c>
      <c r="E5768">
        <v>71.2</v>
      </c>
    </row>
    <row r="5769" spans="1:5" x14ac:dyDescent="0.2">
      <c r="A5769" t="s">
        <v>5415</v>
      </c>
      <c r="B5769" t="s">
        <v>2786</v>
      </c>
      <c r="C5769" t="s">
        <v>8194</v>
      </c>
      <c r="D5769" t="s">
        <v>1840</v>
      </c>
      <c r="E5769">
        <v>96</v>
      </c>
    </row>
    <row r="5770" spans="1:5" x14ac:dyDescent="0.2">
      <c r="A5770" t="s">
        <v>5416</v>
      </c>
      <c r="B5770" t="s">
        <v>2787</v>
      </c>
      <c r="C5770" t="s">
        <v>8194</v>
      </c>
      <c r="D5770" t="s">
        <v>1840</v>
      </c>
      <c r="E5770">
        <v>100</v>
      </c>
    </row>
    <row r="5771" spans="1:5" x14ac:dyDescent="0.2">
      <c r="A5771" t="s">
        <v>5417</v>
      </c>
      <c r="B5771" t="s">
        <v>2829</v>
      </c>
      <c r="C5771" t="s">
        <v>8194</v>
      </c>
      <c r="D5771" t="s">
        <v>1840</v>
      </c>
      <c r="E5771">
        <v>90.6</v>
      </c>
    </row>
    <row r="5772" spans="1:5" x14ac:dyDescent="0.2">
      <c r="A5772" t="s">
        <v>5418</v>
      </c>
      <c r="B5772" t="s">
        <v>2831</v>
      </c>
      <c r="C5772" t="s">
        <v>8194</v>
      </c>
      <c r="D5772" t="s">
        <v>1840</v>
      </c>
      <c r="E5772">
        <v>80.8</v>
      </c>
    </row>
    <row r="5773" spans="1:5" x14ac:dyDescent="0.2">
      <c r="A5773" t="s">
        <v>5419</v>
      </c>
      <c r="B5773" t="s">
        <v>2833</v>
      </c>
      <c r="C5773" t="s">
        <v>8194</v>
      </c>
      <c r="D5773" t="s">
        <v>1840</v>
      </c>
      <c r="E5773">
        <v>67.400000000000006</v>
      </c>
    </row>
    <row r="5774" spans="1:5" x14ac:dyDescent="0.2">
      <c r="A5774" t="s">
        <v>5420</v>
      </c>
      <c r="B5774" t="s">
        <v>2835</v>
      </c>
      <c r="C5774" t="s">
        <v>8194</v>
      </c>
      <c r="D5774" t="s">
        <v>1840</v>
      </c>
      <c r="E5774">
        <v>95.2</v>
      </c>
    </row>
    <row r="5775" spans="1:5" x14ac:dyDescent="0.2">
      <c r="A5775" t="s">
        <v>5421</v>
      </c>
      <c r="B5775" t="s">
        <v>2789</v>
      </c>
      <c r="C5775" t="s">
        <v>8194</v>
      </c>
      <c r="D5775" t="s">
        <v>1840</v>
      </c>
      <c r="E5775">
        <v>97.1</v>
      </c>
    </row>
    <row r="5776" spans="1:5" x14ac:dyDescent="0.2">
      <c r="A5776" t="s">
        <v>5422</v>
      </c>
      <c r="B5776" t="s">
        <v>2838</v>
      </c>
      <c r="C5776" t="s">
        <v>8194</v>
      </c>
      <c r="D5776" t="s">
        <v>1840</v>
      </c>
      <c r="E5776">
        <v>100</v>
      </c>
    </row>
    <row r="5777" spans="1:5" x14ac:dyDescent="0.2">
      <c r="A5777" t="s">
        <v>5423</v>
      </c>
      <c r="B5777" t="s">
        <v>2840</v>
      </c>
      <c r="C5777" t="s">
        <v>8194</v>
      </c>
      <c r="D5777" t="s">
        <v>1840</v>
      </c>
      <c r="E5777">
        <v>87.5</v>
      </c>
    </row>
    <row r="5778" spans="1:5" x14ac:dyDescent="0.2">
      <c r="A5778" t="s">
        <v>5424</v>
      </c>
      <c r="B5778" t="s">
        <v>2780</v>
      </c>
      <c r="C5778" t="s">
        <v>8215</v>
      </c>
      <c r="D5778" t="s">
        <v>1840</v>
      </c>
      <c r="E5778">
        <v>76.2</v>
      </c>
    </row>
    <row r="5779" spans="1:5" x14ac:dyDescent="0.2">
      <c r="A5779" t="s">
        <v>5425</v>
      </c>
      <c r="B5779" t="s">
        <v>2794</v>
      </c>
      <c r="C5779" t="s">
        <v>8215</v>
      </c>
      <c r="D5779" t="s">
        <v>1840</v>
      </c>
      <c r="E5779">
        <v>75.100598404255322</v>
      </c>
    </row>
    <row r="5780" spans="1:5" x14ac:dyDescent="0.2">
      <c r="A5780" t="s">
        <v>5426</v>
      </c>
      <c r="B5780" t="s">
        <v>2785</v>
      </c>
      <c r="C5780" t="s">
        <v>8215</v>
      </c>
      <c r="D5780" t="s">
        <v>1840</v>
      </c>
      <c r="E5780">
        <v>82.4</v>
      </c>
    </row>
    <row r="5781" spans="1:5" x14ac:dyDescent="0.2">
      <c r="A5781" t="s">
        <v>5427</v>
      </c>
      <c r="B5781" t="s">
        <v>2811</v>
      </c>
      <c r="C5781" t="s">
        <v>8215</v>
      </c>
      <c r="D5781" t="s">
        <v>1840</v>
      </c>
      <c r="E5781">
        <v>52.1</v>
      </c>
    </row>
    <row r="5782" spans="1:5" x14ac:dyDescent="0.2">
      <c r="A5782" t="s">
        <v>5428</v>
      </c>
      <c r="B5782" t="s">
        <v>2788</v>
      </c>
      <c r="C5782" t="s">
        <v>8215</v>
      </c>
      <c r="D5782" t="s">
        <v>1840</v>
      </c>
      <c r="E5782">
        <v>61.3</v>
      </c>
    </row>
    <row r="5783" spans="1:5" x14ac:dyDescent="0.2">
      <c r="A5783" t="s">
        <v>5429</v>
      </c>
      <c r="B5783" t="s">
        <v>2814</v>
      </c>
      <c r="C5783" t="s">
        <v>8215</v>
      </c>
      <c r="D5783" t="s">
        <v>1840</v>
      </c>
      <c r="E5783">
        <v>70.3</v>
      </c>
    </row>
    <row r="5784" spans="1:5" x14ac:dyDescent="0.2">
      <c r="A5784" t="s">
        <v>5430</v>
      </c>
      <c r="B5784" t="s">
        <v>2816</v>
      </c>
      <c r="C5784" t="s">
        <v>8215</v>
      </c>
      <c r="D5784" t="s">
        <v>1840</v>
      </c>
      <c r="E5784">
        <v>62</v>
      </c>
    </row>
    <row r="5785" spans="1:5" x14ac:dyDescent="0.2">
      <c r="A5785" t="s">
        <v>5431</v>
      </c>
      <c r="B5785" t="s">
        <v>2818</v>
      </c>
      <c r="C5785" t="s">
        <v>8215</v>
      </c>
      <c r="D5785" t="s">
        <v>1840</v>
      </c>
      <c r="E5785">
        <v>82.5</v>
      </c>
    </row>
    <row r="5786" spans="1:5" x14ac:dyDescent="0.2">
      <c r="A5786" t="s">
        <v>5432</v>
      </c>
      <c r="B5786" t="s">
        <v>2820</v>
      </c>
      <c r="C5786" t="s">
        <v>8215</v>
      </c>
      <c r="D5786" t="s">
        <v>1840</v>
      </c>
      <c r="E5786">
        <v>81.900000000000006</v>
      </c>
    </row>
    <row r="5787" spans="1:5" x14ac:dyDescent="0.2">
      <c r="A5787" t="s">
        <v>5433</v>
      </c>
      <c r="B5787" t="s">
        <v>2822</v>
      </c>
      <c r="C5787" t="s">
        <v>8215</v>
      </c>
      <c r="D5787" t="s">
        <v>1840</v>
      </c>
    </row>
    <row r="5788" spans="1:5" x14ac:dyDescent="0.2">
      <c r="A5788" t="s">
        <v>5434</v>
      </c>
      <c r="B5788" t="s">
        <v>2825</v>
      </c>
      <c r="C5788" t="s">
        <v>8215</v>
      </c>
      <c r="D5788" t="s">
        <v>1840</v>
      </c>
      <c r="E5788">
        <v>67.900000000000006</v>
      </c>
    </row>
    <row r="5789" spans="1:5" x14ac:dyDescent="0.2">
      <c r="A5789" t="s">
        <v>5435</v>
      </c>
      <c r="B5789" t="s">
        <v>2786</v>
      </c>
      <c r="C5789" t="s">
        <v>8215</v>
      </c>
      <c r="D5789" t="s">
        <v>1840</v>
      </c>
      <c r="E5789">
        <v>82.5</v>
      </c>
    </row>
    <row r="5790" spans="1:5" x14ac:dyDescent="0.2">
      <c r="A5790" t="s">
        <v>5436</v>
      </c>
      <c r="B5790" t="s">
        <v>2787</v>
      </c>
      <c r="C5790" t="s">
        <v>8215</v>
      </c>
      <c r="D5790" t="s">
        <v>1840</v>
      </c>
      <c r="E5790">
        <v>68.3</v>
      </c>
    </row>
    <row r="5791" spans="1:5" x14ac:dyDescent="0.2">
      <c r="A5791" t="s">
        <v>5437</v>
      </c>
      <c r="B5791" t="s">
        <v>2829</v>
      </c>
      <c r="C5791" t="s">
        <v>8215</v>
      </c>
      <c r="D5791" t="s">
        <v>1840</v>
      </c>
      <c r="E5791">
        <v>90.7</v>
      </c>
    </row>
    <row r="5792" spans="1:5" x14ac:dyDescent="0.2">
      <c r="A5792" t="s">
        <v>5438</v>
      </c>
      <c r="B5792" t="s">
        <v>2831</v>
      </c>
      <c r="C5792" t="s">
        <v>8215</v>
      </c>
      <c r="D5792" t="s">
        <v>1840</v>
      </c>
      <c r="E5792">
        <v>76.5</v>
      </c>
    </row>
    <row r="5793" spans="1:5" x14ac:dyDescent="0.2">
      <c r="A5793" t="s">
        <v>5439</v>
      </c>
      <c r="B5793" t="s">
        <v>2833</v>
      </c>
      <c r="C5793" t="s">
        <v>8215</v>
      </c>
      <c r="D5793" t="s">
        <v>1840</v>
      </c>
      <c r="E5793">
        <v>52.4</v>
      </c>
    </row>
    <row r="5794" spans="1:5" x14ac:dyDescent="0.2">
      <c r="A5794" t="s">
        <v>5440</v>
      </c>
      <c r="B5794" t="s">
        <v>2835</v>
      </c>
      <c r="C5794" t="s">
        <v>8215</v>
      </c>
      <c r="D5794" t="s">
        <v>1840</v>
      </c>
      <c r="E5794">
        <v>81.5</v>
      </c>
    </row>
    <row r="5795" spans="1:5" x14ac:dyDescent="0.2">
      <c r="A5795" t="s">
        <v>5441</v>
      </c>
      <c r="B5795" t="s">
        <v>2789</v>
      </c>
      <c r="C5795" t="s">
        <v>8215</v>
      </c>
      <c r="D5795" t="s">
        <v>1840</v>
      </c>
      <c r="E5795">
        <v>82.9</v>
      </c>
    </row>
    <row r="5796" spans="1:5" x14ac:dyDescent="0.2">
      <c r="A5796" t="s">
        <v>5442</v>
      </c>
      <c r="B5796" t="s">
        <v>2838</v>
      </c>
      <c r="C5796" t="s">
        <v>8215</v>
      </c>
      <c r="D5796" t="s">
        <v>1840</v>
      </c>
      <c r="E5796">
        <v>84.3</v>
      </c>
    </row>
    <row r="5797" spans="1:5" x14ac:dyDescent="0.2">
      <c r="A5797" t="s">
        <v>5443</v>
      </c>
      <c r="B5797" t="s">
        <v>2840</v>
      </c>
      <c r="C5797" t="s">
        <v>8215</v>
      </c>
      <c r="D5797" t="s">
        <v>1840</v>
      </c>
      <c r="E5797">
        <v>79.5</v>
      </c>
    </row>
    <row r="5798" spans="1:5" x14ac:dyDescent="0.2">
      <c r="A5798" t="s">
        <v>5444</v>
      </c>
      <c r="B5798" t="s">
        <v>2780</v>
      </c>
      <c r="C5798" t="s">
        <v>8236</v>
      </c>
      <c r="D5798" t="s">
        <v>1840</v>
      </c>
      <c r="E5798">
        <v>81.900000000000006</v>
      </c>
    </row>
    <row r="5799" spans="1:5" x14ac:dyDescent="0.2">
      <c r="A5799" t="s">
        <v>5445</v>
      </c>
      <c r="B5799" t="s">
        <v>2794</v>
      </c>
      <c r="C5799" t="s">
        <v>8236</v>
      </c>
      <c r="D5799" t="s">
        <v>1840</v>
      </c>
      <c r="E5799">
        <v>80.592154255319144</v>
      </c>
    </row>
    <row r="5800" spans="1:5" x14ac:dyDescent="0.2">
      <c r="A5800" t="s">
        <v>5446</v>
      </c>
      <c r="B5800" t="s">
        <v>2785</v>
      </c>
      <c r="C5800" t="s">
        <v>8236</v>
      </c>
      <c r="D5800" t="s">
        <v>1840</v>
      </c>
      <c r="E5800">
        <v>76.5</v>
      </c>
    </row>
    <row r="5801" spans="1:5" x14ac:dyDescent="0.2">
      <c r="A5801" t="s">
        <v>5447</v>
      </c>
      <c r="B5801" t="s">
        <v>2811</v>
      </c>
      <c r="C5801" t="s">
        <v>8236</v>
      </c>
      <c r="D5801" t="s">
        <v>1840</v>
      </c>
      <c r="E5801">
        <v>58.3</v>
      </c>
    </row>
    <row r="5802" spans="1:5" x14ac:dyDescent="0.2">
      <c r="A5802" t="s">
        <v>5448</v>
      </c>
      <c r="B5802" t="s">
        <v>2788</v>
      </c>
      <c r="C5802" t="s">
        <v>8236</v>
      </c>
      <c r="D5802" t="s">
        <v>1840</v>
      </c>
      <c r="E5802">
        <v>71.599999999999994</v>
      </c>
    </row>
    <row r="5803" spans="1:5" x14ac:dyDescent="0.2">
      <c r="A5803" t="s">
        <v>5449</v>
      </c>
      <c r="B5803" t="s">
        <v>2814</v>
      </c>
      <c r="C5803" t="s">
        <v>8236</v>
      </c>
      <c r="D5803" t="s">
        <v>1840</v>
      </c>
      <c r="E5803">
        <v>81.400000000000006</v>
      </c>
    </row>
    <row r="5804" spans="1:5" x14ac:dyDescent="0.2">
      <c r="A5804" t="s">
        <v>5450</v>
      </c>
      <c r="B5804" t="s">
        <v>2816</v>
      </c>
      <c r="C5804" t="s">
        <v>8236</v>
      </c>
      <c r="D5804" t="s">
        <v>1840</v>
      </c>
      <c r="E5804">
        <v>85.3</v>
      </c>
    </row>
    <row r="5805" spans="1:5" x14ac:dyDescent="0.2">
      <c r="A5805" t="s">
        <v>5451</v>
      </c>
      <c r="B5805" t="s">
        <v>2818</v>
      </c>
      <c r="C5805" t="s">
        <v>8236</v>
      </c>
      <c r="D5805" t="s">
        <v>1840</v>
      </c>
      <c r="E5805">
        <v>94.6</v>
      </c>
    </row>
    <row r="5806" spans="1:5" x14ac:dyDescent="0.2">
      <c r="A5806" t="s">
        <v>5452</v>
      </c>
      <c r="B5806" t="s">
        <v>2820</v>
      </c>
      <c r="C5806" t="s">
        <v>8236</v>
      </c>
      <c r="D5806" t="s">
        <v>1840</v>
      </c>
      <c r="E5806">
        <v>80.2</v>
      </c>
    </row>
    <row r="5807" spans="1:5" x14ac:dyDescent="0.2">
      <c r="A5807" t="s">
        <v>5453</v>
      </c>
      <c r="B5807" t="s">
        <v>2822</v>
      </c>
      <c r="C5807" t="s">
        <v>8236</v>
      </c>
      <c r="D5807" t="s">
        <v>1840</v>
      </c>
    </row>
    <row r="5808" spans="1:5" x14ac:dyDescent="0.2">
      <c r="A5808" t="s">
        <v>5454</v>
      </c>
      <c r="B5808" t="s">
        <v>2825</v>
      </c>
      <c r="C5808" t="s">
        <v>8236</v>
      </c>
      <c r="D5808" t="s">
        <v>1840</v>
      </c>
      <c r="E5808">
        <v>84.5</v>
      </c>
    </row>
    <row r="5809" spans="1:5" x14ac:dyDescent="0.2">
      <c r="A5809" t="s">
        <v>5455</v>
      </c>
      <c r="B5809" t="s">
        <v>2786</v>
      </c>
      <c r="C5809" t="s">
        <v>8236</v>
      </c>
      <c r="D5809" t="s">
        <v>1840</v>
      </c>
      <c r="E5809">
        <v>83.8</v>
      </c>
    </row>
    <row r="5810" spans="1:5" x14ac:dyDescent="0.2">
      <c r="A5810" t="s">
        <v>5456</v>
      </c>
      <c r="B5810" t="s">
        <v>2787</v>
      </c>
      <c r="C5810" t="s">
        <v>8236</v>
      </c>
      <c r="D5810" t="s">
        <v>1840</v>
      </c>
      <c r="E5810">
        <v>57.8</v>
      </c>
    </row>
    <row r="5811" spans="1:5" x14ac:dyDescent="0.2">
      <c r="A5811" t="s">
        <v>5457</v>
      </c>
      <c r="B5811" t="s">
        <v>2829</v>
      </c>
      <c r="C5811" t="s">
        <v>8236</v>
      </c>
      <c r="D5811" t="s">
        <v>1840</v>
      </c>
      <c r="E5811">
        <v>94.7</v>
      </c>
    </row>
    <row r="5812" spans="1:5" x14ac:dyDescent="0.2">
      <c r="A5812" t="s">
        <v>5458</v>
      </c>
      <c r="B5812" t="s">
        <v>2831</v>
      </c>
      <c r="C5812" t="s">
        <v>8236</v>
      </c>
      <c r="D5812" t="s">
        <v>1840</v>
      </c>
      <c r="E5812">
        <v>92.1</v>
      </c>
    </row>
    <row r="5813" spans="1:5" x14ac:dyDescent="0.2">
      <c r="A5813" t="s">
        <v>5459</v>
      </c>
      <c r="B5813" t="s">
        <v>2833</v>
      </c>
      <c r="C5813" t="s">
        <v>8236</v>
      </c>
      <c r="D5813" t="s">
        <v>1840</v>
      </c>
      <c r="E5813">
        <v>55</v>
      </c>
    </row>
    <row r="5814" spans="1:5" x14ac:dyDescent="0.2">
      <c r="A5814" t="s">
        <v>5460</v>
      </c>
      <c r="B5814" t="s">
        <v>2835</v>
      </c>
      <c r="C5814" t="s">
        <v>8236</v>
      </c>
      <c r="D5814" t="s">
        <v>1840</v>
      </c>
      <c r="E5814">
        <v>89.7</v>
      </c>
    </row>
    <row r="5815" spans="1:5" x14ac:dyDescent="0.2">
      <c r="A5815" t="s">
        <v>5461</v>
      </c>
      <c r="B5815" t="s">
        <v>2789</v>
      </c>
      <c r="C5815" t="s">
        <v>8236</v>
      </c>
      <c r="D5815" t="s">
        <v>1840</v>
      </c>
      <c r="E5815">
        <v>94.4</v>
      </c>
    </row>
    <row r="5816" spans="1:5" x14ac:dyDescent="0.2">
      <c r="A5816" t="s">
        <v>5462</v>
      </c>
      <c r="B5816" t="s">
        <v>2838</v>
      </c>
      <c r="C5816" t="s">
        <v>8236</v>
      </c>
      <c r="D5816" t="s">
        <v>1840</v>
      </c>
      <c r="E5816">
        <v>83.3</v>
      </c>
    </row>
    <row r="5817" spans="1:5" x14ac:dyDescent="0.2">
      <c r="A5817" t="s">
        <v>5463</v>
      </c>
      <c r="B5817" t="s">
        <v>2840</v>
      </c>
      <c r="C5817" t="s">
        <v>8236</v>
      </c>
      <c r="D5817" t="s">
        <v>1840</v>
      </c>
      <c r="E5817">
        <v>83.1</v>
      </c>
    </row>
    <row r="5818" spans="1:5" x14ac:dyDescent="0.2">
      <c r="A5818" t="s">
        <v>5464</v>
      </c>
      <c r="B5818" t="s">
        <v>2780</v>
      </c>
      <c r="C5818" t="s">
        <v>8257</v>
      </c>
      <c r="D5818" t="s">
        <v>1840</v>
      </c>
      <c r="E5818">
        <v>40</v>
      </c>
    </row>
    <row r="5819" spans="1:5" x14ac:dyDescent="0.2">
      <c r="A5819" t="s">
        <v>5465</v>
      </c>
      <c r="B5819" t="s">
        <v>2794</v>
      </c>
      <c r="C5819" t="s">
        <v>8257</v>
      </c>
      <c r="D5819" t="s">
        <v>1840</v>
      </c>
      <c r="E5819">
        <v>37.684042553191496</v>
      </c>
    </row>
    <row r="5820" spans="1:5" x14ac:dyDescent="0.2">
      <c r="A5820" t="s">
        <v>5466</v>
      </c>
      <c r="B5820" t="s">
        <v>2785</v>
      </c>
      <c r="C5820" t="s">
        <v>8257</v>
      </c>
      <c r="D5820" t="s">
        <v>1840</v>
      </c>
      <c r="E5820">
        <v>45</v>
      </c>
    </row>
    <row r="5821" spans="1:5" x14ac:dyDescent="0.2">
      <c r="A5821" t="s">
        <v>5467</v>
      </c>
      <c r="B5821" t="s">
        <v>2811</v>
      </c>
      <c r="C5821" t="s">
        <v>8257</v>
      </c>
      <c r="D5821" t="s">
        <v>1840</v>
      </c>
      <c r="E5821">
        <v>37.5</v>
      </c>
    </row>
    <row r="5822" spans="1:5" x14ac:dyDescent="0.2">
      <c r="A5822" t="s">
        <v>5468</v>
      </c>
      <c r="B5822" t="s">
        <v>2788</v>
      </c>
      <c r="C5822" t="s">
        <v>8257</v>
      </c>
      <c r="D5822" t="s">
        <v>1840</v>
      </c>
      <c r="E5822">
        <v>40</v>
      </c>
    </row>
    <row r="5823" spans="1:5" x14ac:dyDescent="0.2">
      <c r="A5823" t="s">
        <v>5469</v>
      </c>
      <c r="B5823" t="s">
        <v>2814</v>
      </c>
      <c r="C5823" t="s">
        <v>8257</v>
      </c>
      <c r="D5823" t="s">
        <v>1840</v>
      </c>
      <c r="E5823">
        <v>40</v>
      </c>
    </row>
    <row r="5824" spans="1:5" x14ac:dyDescent="0.2">
      <c r="A5824" t="s">
        <v>5470</v>
      </c>
      <c r="B5824" t="s">
        <v>2816</v>
      </c>
      <c r="C5824" t="s">
        <v>8257</v>
      </c>
      <c r="D5824" t="s">
        <v>1840</v>
      </c>
      <c r="E5824">
        <v>23.3</v>
      </c>
    </row>
    <row r="5825" spans="1:5" x14ac:dyDescent="0.2">
      <c r="A5825" t="s">
        <v>5471</v>
      </c>
      <c r="B5825" t="s">
        <v>2818</v>
      </c>
      <c r="C5825" t="s">
        <v>8257</v>
      </c>
      <c r="D5825" t="s">
        <v>1840</v>
      </c>
      <c r="E5825">
        <v>38.1</v>
      </c>
    </row>
    <row r="5826" spans="1:5" x14ac:dyDescent="0.2">
      <c r="A5826" t="s">
        <v>5472</v>
      </c>
      <c r="B5826" t="s">
        <v>2820</v>
      </c>
      <c r="C5826" t="s">
        <v>8257</v>
      </c>
      <c r="D5826" t="s">
        <v>1840</v>
      </c>
      <c r="E5826">
        <v>40</v>
      </c>
    </row>
    <row r="5827" spans="1:5" x14ac:dyDescent="0.2">
      <c r="A5827" t="s">
        <v>5473</v>
      </c>
      <c r="B5827" t="s">
        <v>2822</v>
      </c>
      <c r="C5827" t="s">
        <v>8257</v>
      </c>
      <c r="D5827" t="s">
        <v>1840</v>
      </c>
    </row>
    <row r="5828" spans="1:5" x14ac:dyDescent="0.2">
      <c r="A5828" t="s">
        <v>5474</v>
      </c>
      <c r="B5828" t="s">
        <v>2825</v>
      </c>
      <c r="C5828" t="s">
        <v>8257</v>
      </c>
      <c r="D5828" t="s">
        <v>1840</v>
      </c>
      <c r="E5828">
        <v>30</v>
      </c>
    </row>
    <row r="5829" spans="1:5" x14ac:dyDescent="0.2">
      <c r="A5829" t="s">
        <v>5475</v>
      </c>
      <c r="B5829" t="s">
        <v>2786</v>
      </c>
      <c r="C5829" t="s">
        <v>8257</v>
      </c>
      <c r="D5829" t="s">
        <v>1840</v>
      </c>
      <c r="E5829">
        <v>48.6</v>
      </c>
    </row>
    <row r="5830" spans="1:5" x14ac:dyDescent="0.2">
      <c r="A5830" t="s">
        <v>5476</v>
      </c>
      <c r="B5830" t="s">
        <v>2787</v>
      </c>
      <c r="C5830" t="s">
        <v>8257</v>
      </c>
      <c r="D5830" t="s">
        <v>1840</v>
      </c>
      <c r="E5830">
        <v>40</v>
      </c>
    </row>
    <row r="5831" spans="1:5" x14ac:dyDescent="0.2">
      <c r="A5831" t="s">
        <v>5477</v>
      </c>
      <c r="B5831" t="s">
        <v>2829</v>
      </c>
      <c r="C5831" t="s">
        <v>8257</v>
      </c>
      <c r="D5831" t="s">
        <v>1840</v>
      </c>
      <c r="E5831">
        <v>36.5</v>
      </c>
    </row>
    <row r="5832" spans="1:5" x14ac:dyDescent="0.2">
      <c r="A5832" t="s">
        <v>5478</v>
      </c>
      <c r="B5832" t="s">
        <v>2831</v>
      </c>
      <c r="C5832" t="s">
        <v>8257</v>
      </c>
      <c r="D5832" t="s">
        <v>1840</v>
      </c>
      <c r="E5832">
        <v>32.9</v>
      </c>
    </row>
    <row r="5833" spans="1:5" x14ac:dyDescent="0.2">
      <c r="A5833" t="s">
        <v>5479</v>
      </c>
      <c r="B5833" t="s">
        <v>2833</v>
      </c>
      <c r="C5833" t="s">
        <v>8257</v>
      </c>
      <c r="D5833" t="s">
        <v>1840</v>
      </c>
      <c r="E5833">
        <v>39.6</v>
      </c>
    </row>
    <row r="5834" spans="1:5" x14ac:dyDescent="0.2">
      <c r="A5834" t="s">
        <v>5480</v>
      </c>
      <c r="B5834" t="s">
        <v>2835</v>
      </c>
      <c r="C5834" t="s">
        <v>8257</v>
      </c>
      <c r="D5834" t="s">
        <v>1840</v>
      </c>
      <c r="E5834">
        <v>33.299999999999997</v>
      </c>
    </row>
    <row r="5835" spans="1:5" x14ac:dyDescent="0.2">
      <c r="A5835" t="s">
        <v>5481</v>
      </c>
      <c r="B5835" t="s">
        <v>2789</v>
      </c>
      <c r="C5835" t="s">
        <v>8257</v>
      </c>
      <c r="D5835" t="s">
        <v>1840</v>
      </c>
      <c r="E5835">
        <v>35.4</v>
      </c>
    </row>
    <row r="5836" spans="1:5" x14ac:dyDescent="0.2">
      <c r="A5836" t="s">
        <v>5482</v>
      </c>
      <c r="B5836" t="s">
        <v>2838</v>
      </c>
      <c r="C5836" t="s">
        <v>8257</v>
      </c>
      <c r="D5836" t="s">
        <v>1840</v>
      </c>
      <c r="E5836">
        <v>41.3</v>
      </c>
    </row>
    <row r="5837" spans="1:5" x14ac:dyDescent="0.2">
      <c r="A5837" t="s">
        <v>5483</v>
      </c>
      <c r="B5837" t="s">
        <v>2840</v>
      </c>
      <c r="C5837" t="s">
        <v>8257</v>
      </c>
      <c r="D5837" t="s">
        <v>1840</v>
      </c>
      <c r="E5837">
        <v>37</v>
      </c>
    </row>
    <row r="5838" spans="1:5" x14ac:dyDescent="0.2">
      <c r="A5838" t="s">
        <v>5484</v>
      </c>
      <c r="B5838" t="s">
        <v>2780</v>
      </c>
      <c r="C5838" t="s">
        <v>8278</v>
      </c>
      <c r="D5838" t="s">
        <v>1840</v>
      </c>
      <c r="E5838">
        <v>58.4</v>
      </c>
    </row>
    <row r="5839" spans="1:5" x14ac:dyDescent="0.2">
      <c r="A5839" t="s">
        <v>5485</v>
      </c>
      <c r="B5839" t="s">
        <v>2794</v>
      </c>
      <c r="C5839" t="s">
        <v>8278</v>
      </c>
      <c r="D5839" t="s">
        <v>1840</v>
      </c>
      <c r="E5839">
        <v>59.271542553191495</v>
      </c>
    </row>
    <row r="5840" spans="1:5" x14ac:dyDescent="0.2">
      <c r="A5840" t="s">
        <v>5486</v>
      </c>
      <c r="B5840" t="s">
        <v>2785</v>
      </c>
      <c r="C5840" t="s">
        <v>8278</v>
      </c>
      <c r="D5840" t="s">
        <v>1840</v>
      </c>
      <c r="E5840">
        <v>65.400000000000006</v>
      </c>
    </row>
    <row r="5841" spans="1:5" x14ac:dyDescent="0.2">
      <c r="A5841" t="s">
        <v>5487</v>
      </c>
      <c r="B5841" t="s">
        <v>2811</v>
      </c>
      <c r="C5841" t="s">
        <v>8278</v>
      </c>
      <c r="D5841" t="s">
        <v>1840</v>
      </c>
      <c r="E5841">
        <v>32.299999999999997</v>
      </c>
    </row>
    <row r="5842" spans="1:5" x14ac:dyDescent="0.2">
      <c r="A5842" t="s">
        <v>5488</v>
      </c>
      <c r="B5842" t="s">
        <v>2788</v>
      </c>
      <c r="C5842" t="s">
        <v>8278</v>
      </c>
      <c r="D5842" t="s">
        <v>1840</v>
      </c>
      <c r="E5842">
        <v>39.5</v>
      </c>
    </row>
    <row r="5843" spans="1:5" x14ac:dyDescent="0.2">
      <c r="A5843" t="s">
        <v>5489</v>
      </c>
      <c r="B5843" t="s">
        <v>2814</v>
      </c>
      <c r="C5843" t="s">
        <v>8278</v>
      </c>
      <c r="D5843" t="s">
        <v>1840</v>
      </c>
      <c r="E5843">
        <v>48.5</v>
      </c>
    </row>
    <row r="5844" spans="1:5" x14ac:dyDescent="0.2">
      <c r="A5844" t="s">
        <v>5490</v>
      </c>
      <c r="B5844" t="s">
        <v>2816</v>
      </c>
      <c r="C5844" t="s">
        <v>8278</v>
      </c>
      <c r="D5844" t="s">
        <v>1840</v>
      </c>
      <c r="E5844">
        <v>57.8</v>
      </c>
    </row>
    <row r="5845" spans="1:5" x14ac:dyDescent="0.2">
      <c r="A5845" t="s">
        <v>5491</v>
      </c>
      <c r="B5845" t="s">
        <v>2818</v>
      </c>
      <c r="C5845" t="s">
        <v>8278</v>
      </c>
      <c r="D5845" t="s">
        <v>1840</v>
      </c>
      <c r="E5845">
        <v>60.5</v>
      </c>
    </row>
    <row r="5846" spans="1:5" x14ac:dyDescent="0.2">
      <c r="A5846" t="s">
        <v>5492</v>
      </c>
      <c r="B5846" t="s">
        <v>2820</v>
      </c>
      <c r="C5846" t="s">
        <v>8278</v>
      </c>
      <c r="D5846" t="s">
        <v>1840</v>
      </c>
      <c r="E5846">
        <v>70</v>
      </c>
    </row>
    <row r="5847" spans="1:5" x14ac:dyDescent="0.2">
      <c r="A5847" t="s">
        <v>5493</v>
      </c>
      <c r="B5847" t="s">
        <v>2822</v>
      </c>
      <c r="C5847" t="s">
        <v>8278</v>
      </c>
      <c r="D5847" t="s">
        <v>1840</v>
      </c>
    </row>
    <row r="5848" spans="1:5" x14ac:dyDescent="0.2">
      <c r="A5848" t="s">
        <v>5494</v>
      </c>
      <c r="B5848" t="s">
        <v>2825</v>
      </c>
      <c r="C5848" t="s">
        <v>8278</v>
      </c>
      <c r="D5848" t="s">
        <v>1840</v>
      </c>
      <c r="E5848">
        <v>53.9</v>
      </c>
    </row>
    <row r="5849" spans="1:5" x14ac:dyDescent="0.2">
      <c r="A5849" t="s">
        <v>5495</v>
      </c>
      <c r="B5849" t="s">
        <v>2786</v>
      </c>
      <c r="C5849" t="s">
        <v>8278</v>
      </c>
      <c r="D5849" t="s">
        <v>1840</v>
      </c>
      <c r="E5849">
        <v>56.6</v>
      </c>
    </row>
    <row r="5850" spans="1:5" x14ac:dyDescent="0.2">
      <c r="A5850" t="s">
        <v>5496</v>
      </c>
      <c r="B5850" t="s">
        <v>2787</v>
      </c>
      <c r="C5850" t="s">
        <v>8278</v>
      </c>
      <c r="D5850" t="s">
        <v>1840</v>
      </c>
      <c r="E5850">
        <v>66</v>
      </c>
    </row>
    <row r="5851" spans="1:5" x14ac:dyDescent="0.2">
      <c r="A5851" t="s">
        <v>5497</v>
      </c>
      <c r="B5851" t="s">
        <v>2829</v>
      </c>
      <c r="C5851" t="s">
        <v>8278</v>
      </c>
      <c r="D5851" t="s">
        <v>1840</v>
      </c>
      <c r="E5851">
        <v>76.099999999999994</v>
      </c>
    </row>
    <row r="5852" spans="1:5" x14ac:dyDescent="0.2">
      <c r="A5852" t="s">
        <v>5498</v>
      </c>
      <c r="B5852" t="s">
        <v>2831</v>
      </c>
      <c r="C5852" t="s">
        <v>8278</v>
      </c>
      <c r="D5852" t="s">
        <v>1840</v>
      </c>
      <c r="E5852">
        <v>56.9</v>
      </c>
    </row>
    <row r="5853" spans="1:5" x14ac:dyDescent="0.2">
      <c r="A5853" t="s">
        <v>5499</v>
      </c>
      <c r="B5853" t="s">
        <v>2833</v>
      </c>
      <c r="C5853" t="s">
        <v>8278</v>
      </c>
      <c r="D5853" t="s">
        <v>1840</v>
      </c>
      <c r="E5853">
        <v>34.9</v>
      </c>
    </row>
    <row r="5854" spans="1:5" x14ac:dyDescent="0.2">
      <c r="A5854" t="s">
        <v>5500</v>
      </c>
      <c r="B5854" t="s">
        <v>2835</v>
      </c>
      <c r="C5854" t="s">
        <v>8278</v>
      </c>
      <c r="D5854" t="s">
        <v>1840</v>
      </c>
      <c r="E5854">
        <v>67.7</v>
      </c>
    </row>
    <row r="5855" spans="1:5" x14ac:dyDescent="0.2">
      <c r="A5855" t="s">
        <v>5501</v>
      </c>
      <c r="B5855" t="s">
        <v>2789</v>
      </c>
      <c r="C5855" t="s">
        <v>8278</v>
      </c>
      <c r="D5855" t="s">
        <v>1840</v>
      </c>
      <c r="E5855">
        <v>64.099999999999994</v>
      </c>
    </row>
    <row r="5856" spans="1:5" x14ac:dyDescent="0.2">
      <c r="A5856" t="s">
        <v>5502</v>
      </c>
      <c r="B5856" t="s">
        <v>2838</v>
      </c>
      <c r="C5856" t="s">
        <v>8278</v>
      </c>
      <c r="D5856" t="s">
        <v>1840</v>
      </c>
      <c r="E5856">
        <v>65.900000000000006</v>
      </c>
    </row>
    <row r="5857" spans="1:5" x14ac:dyDescent="0.2">
      <c r="A5857" t="s">
        <v>5503</v>
      </c>
      <c r="B5857" t="s">
        <v>2840</v>
      </c>
      <c r="C5857" t="s">
        <v>8278</v>
      </c>
      <c r="D5857" t="s">
        <v>1840</v>
      </c>
      <c r="E5857">
        <v>66</v>
      </c>
    </row>
    <row r="5858" spans="1:5" x14ac:dyDescent="0.2">
      <c r="A5858" t="s">
        <v>5504</v>
      </c>
      <c r="B5858" t="s">
        <v>2780</v>
      </c>
      <c r="C5858" t="s">
        <v>8299</v>
      </c>
      <c r="D5858" t="s">
        <v>1840</v>
      </c>
      <c r="E5858">
        <v>74.5</v>
      </c>
    </row>
    <row r="5859" spans="1:5" x14ac:dyDescent="0.2">
      <c r="A5859" t="s">
        <v>5505</v>
      </c>
      <c r="B5859" t="s">
        <v>2794</v>
      </c>
      <c r="C5859" t="s">
        <v>8299</v>
      </c>
      <c r="D5859" t="s">
        <v>1840</v>
      </c>
      <c r="E5859">
        <v>70.538696808510622</v>
      </c>
    </row>
    <row r="5860" spans="1:5" x14ac:dyDescent="0.2">
      <c r="A5860" t="s">
        <v>5506</v>
      </c>
      <c r="B5860" t="s">
        <v>2785</v>
      </c>
      <c r="C5860" t="s">
        <v>8299</v>
      </c>
      <c r="D5860" t="s">
        <v>1840</v>
      </c>
      <c r="E5860">
        <v>87.6</v>
      </c>
    </row>
    <row r="5861" spans="1:5" x14ac:dyDescent="0.2">
      <c r="A5861" t="s">
        <v>5507</v>
      </c>
      <c r="B5861" t="s">
        <v>2811</v>
      </c>
      <c r="C5861" t="s">
        <v>8299</v>
      </c>
      <c r="D5861" t="s">
        <v>1840</v>
      </c>
      <c r="E5861">
        <v>27.5</v>
      </c>
    </row>
    <row r="5862" spans="1:5" x14ac:dyDescent="0.2">
      <c r="A5862" t="s">
        <v>5508</v>
      </c>
      <c r="B5862" t="s">
        <v>2788</v>
      </c>
      <c r="C5862" t="s">
        <v>8299</v>
      </c>
      <c r="D5862" t="s">
        <v>1840</v>
      </c>
      <c r="E5862">
        <v>44</v>
      </c>
    </row>
    <row r="5863" spans="1:5" x14ac:dyDescent="0.2">
      <c r="A5863" t="s">
        <v>5509</v>
      </c>
      <c r="B5863" t="s">
        <v>2814</v>
      </c>
      <c r="C5863" t="s">
        <v>8299</v>
      </c>
      <c r="D5863" t="s">
        <v>1840</v>
      </c>
      <c r="E5863">
        <v>61.4</v>
      </c>
    </row>
    <row r="5864" spans="1:5" x14ac:dyDescent="0.2">
      <c r="A5864" t="s">
        <v>5510</v>
      </c>
      <c r="B5864" t="s">
        <v>2816</v>
      </c>
      <c r="C5864" t="s">
        <v>8299</v>
      </c>
      <c r="D5864" t="s">
        <v>1840</v>
      </c>
      <c r="E5864">
        <v>44.7</v>
      </c>
    </row>
    <row r="5865" spans="1:5" x14ac:dyDescent="0.2">
      <c r="A5865" t="s">
        <v>5511</v>
      </c>
      <c r="B5865" t="s">
        <v>2818</v>
      </c>
      <c r="C5865" t="s">
        <v>8299</v>
      </c>
      <c r="D5865" t="s">
        <v>1840</v>
      </c>
      <c r="E5865">
        <v>84.9</v>
      </c>
    </row>
    <row r="5866" spans="1:5" x14ac:dyDescent="0.2">
      <c r="A5866" t="s">
        <v>5512</v>
      </c>
      <c r="B5866" t="s">
        <v>2820</v>
      </c>
      <c r="C5866" t="s">
        <v>8299</v>
      </c>
      <c r="D5866" t="s">
        <v>1840</v>
      </c>
      <c r="E5866">
        <v>87.3</v>
      </c>
    </row>
    <row r="5867" spans="1:5" x14ac:dyDescent="0.2">
      <c r="A5867" t="s">
        <v>5513</v>
      </c>
      <c r="B5867" t="s">
        <v>2822</v>
      </c>
      <c r="C5867" t="s">
        <v>8299</v>
      </c>
      <c r="D5867" t="s">
        <v>1840</v>
      </c>
    </row>
    <row r="5868" spans="1:5" x14ac:dyDescent="0.2">
      <c r="A5868" t="s">
        <v>5514</v>
      </c>
      <c r="B5868" t="s">
        <v>2825</v>
      </c>
      <c r="C5868" t="s">
        <v>8299</v>
      </c>
      <c r="D5868" t="s">
        <v>1840</v>
      </c>
      <c r="E5868">
        <v>53.1</v>
      </c>
    </row>
    <row r="5869" spans="1:5" x14ac:dyDescent="0.2">
      <c r="A5869" t="s">
        <v>5515</v>
      </c>
      <c r="B5869" t="s">
        <v>2786</v>
      </c>
      <c r="C5869" t="s">
        <v>8299</v>
      </c>
      <c r="D5869" t="s">
        <v>1840</v>
      </c>
      <c r="E5869">
        <v>89.7</v>
      </c>
    </row>
    <row r="5870" spans="1:5" x14ac:dyDescent="0.2">
      <c r="A5870" t="s">
        <v>5516</v>
      </c>
      <c r="B5870" t="s">
        <v>2787</v>
      </c>
      <c r="C5870" t="s">
        <v>8299</v>
      </c>
      <c r="D5870" t="s">
        <v>1840</v>
      </c>
      <c r="E5870">
        <v>59.3</v>
      </c>
    </row>
    <row r="5871" spans="1:5" x14ac:dyDescent="0.2">
      <c r="A5871" t="s">
        <v>5517</v>
      </c>
      <c r="B5871" t="s">
        <v>2829</v>
      </c>
      <c r="C5871" t="s">
        <v>8299</v>
      </c>
      <c r="D5871" t="s">
        <v>1840</v>
      </c>
      <c r="E5871">
        <v>102.2</v>
      </c>
    </row>
    <row r="5872" spans="1:5" x14ac:dyDescent="0.2">
      <c r="A5872" t="s">
        <v>5518</v>
      </c>
      <c r="B5872" t="s">
        <v>2831</v>
      </c>
      <c r="C5872" t="s">
        <v>8299</v>
      </c>
      <c r="D5872" t="s">
        <v>1840</v>
      </c>
      <c r="E5872">
        <v>67.099999999999994</v>
      </c>
    </row>
    <row r="5873" spans="1:5" x14ac:dyDescent="0.2">
      <c r="A5873" t="s">
        <v>5519</v>
      </c>
      <c r="B5873" t="s">
        <v>2833</v>
      </c>
      <c r="C5873" t="s">
        <v>8299</v>
      </c>
      <c r="D5873" t="s">
        <v>1840</v>
      </c>
      <c r="E5873">
        <v>29.6</v>
      </c>
    </row>
    <row r="5874" spans="1:5" x14ac:dyDescent="0.2">
      <c r="A5874" t="s">
        <v>5520</v>
      </c>
      <c r="B5874" t="s">
        <v>2835</v>
      </c>
      <c r="C5874" t="s">
        <v>8299</v>
      </c>
      <c r="D5874" t="s">
        <v>1840</v>
      </c>
      <c r="E5874">
        <v>78.7</v>
      </c>
    </row>
    <row r="5875" spans="1:5" x14ac:dyDescent="0.2">
      <c r="A5875" t="s">
        <v>5521</v>
      </c>
      <c r="B5875" t="s">
        <v>2789</v>
      </c>
      <c r="C5875" t="s">
        <v>8299</v>
      </c>
      <c r="D5875" t="s">
        <v>1840</v>
      </c>
      <c r="E5875">
        <v>83.3</v>
      </c>
    </row>
    <row r="5876" spans="1:5" x14ac:dyDescent="0.2">
      <c r="A5876" t="s">
        <v>5522</v>
      </c>
      <c r="B5876" t="s">
        <v>2838</v>
      </c>
      <c r="C5876" t="s">
        <v>8299</v>
      </c>
      <c r="D5876" t="s">
        <v>1840</v>
      </c>
      <c r="E5876">
        <v>88.1</v>
      </c>
    </row>
    <row r="5877" spans="1:5" x14ac:dyDescent="0.2">
      <c r="A5877" t="s">
        <v>5523</v>
      </c>
      <c r="B5877" t="s">
        <v>2840</v>
      </c>
      <c r="C5877" t="s">
        <v>8299</v>
      </c>
      <c r="D5877" t="s">
        <v>1840</v>
      </c>
      <c r="E5877">
        <v>78.900000000000006</v>
      </c>
    </row>
    <row r="5878" spans="1:5" x14ac:dyDescent="0.2">
      <c r="A5878" t="s">
        <v>5524</v>
      </c>
      <c r="B5878" t="s">
        <v>2780</v>
      </c>
      <c r="C5878" t="s">
        <v>8320</v>
      </c>
      <c r="D5878" t="s">
        <v>1840</v>
      </c>
      <c r="E5878">
        <v>79.150000000000006</v>
      </c>
    </row>
    <row r="5879" spans="1:5" x14ac:dyDescent="0.2">
      <c r="A5879" t="s">
        <v>5525</v>
      </c>
      <c r="B5879" t="s">
        <v>2794</v>
      </c>
      <c r="C5879" t="s">
        <v>8320</v>
      </c>
      <c r="D5879" t="s">
        <v>1840</v>
      </c>
      <c r="E5879">
        <v>78.345262632978717</v>
      </c>
    </row>
    <row r="5880" spans="1:5" x14ac:dyDescent="0.2">
      <c r="A5880" t="s">
        <v>5526</v>
      </c>
      <c r="B5880" t="s">
        <v>2785</v>
      </c>
      <c r="C5880" t="s">
        <v>8320</v>
      </c>
      <c r="D5880" t="s">
        <v>1840</v>
      </c>
      <c r="E5880">
        <v>91.6</v>
      </c>
    </row>
    <row r="5881" spans="1:5" x14ac:dyDescent="0.2">
      <c r="A5881" t="s">
        <v>5527</v>
      </c>
      <c r="B5881" t="s">
        <v>2811</v>
      </c>
      <c r="C5881" t="s">
        <v>8320</v>
      </c>
      <c r="D5881" t="s">
        <v>1840</v>
      </c>
      <c r="E5881">
        <v>61.8</v>
      </c>
    </row>
    <row r="5882" spans="1:5" x14ac:dyDescent="0.2">
      <c r="A5882" t="s">
        <v>5528</v>
      </c>
      <c r="B5882" t="s">
        <v>2788</v>
      </c>
      <c r="C5882" t="s">
        <v>8320</v>
      </c>
      <c r="D5882" t="s">
        <v>1840</v>
      </c>
      <c r="E5882">
        <v>68.2</v>
      </c>
    </row>
    <row r="5883" spans="1:5" x14ac:dyDescent="0.2">
      <c r="A5883" t="s">
        <v>5529</v>
      </c>
      <c r="B5883" t="s">
        <v>2814</v>
      </c>
      <c r="C5883" t="s">
        <v>8320</v>
      </c>
      <c r="D5883" t="s">
        <v>1840</v>
      </c>
      <c r="E5883">
        <v>71.2</v>
      </c>
    </row>
    <row r="5884" spans="1:5" x14ac:dyDescent="0.2">
      <c r="A5884" t="s">
        <v>5530</v>
      </c>
      <c r="B5884" t="s">
        <v>2816</v>
      </c>
      <c r="C5884" t="s">
        <v>8320</v>
      </c>
      <c r="D5884" t="s">
        <v>1840</v>
      </c>
      <c r="E5884">
        <v>60.2</v>
      </c>
    </row>
    <row r="5885" spans="1:5" x14ac:dyDescent="0.2">
      <c r="A5885" t="s">
        <v>5531</v>
      </c>
      <c r="B5885" t="s">
        <v>2818</v>
      </c>
      <c r="C5885" t="s">
        <v>8320</v>
      </c>
      <c r="D5885" t="s">
        <v>1840</v>
      </c>
      <c r="E5885">
        <v>90.3</v>
      </c>
    </row>
    <row r="5886" spans="1:5" x14ac:dyDescent="0.2">
      <c r="A5886" t="s">
        <v>5532</v>
      </c>
      <c r="B5886" t="s">
        <v>2820</v>
      </c>
      <c r="C5886" t="s">
        <v>8320</v>
      </c>
      <c r="D5886" t="s">
        <v>1840</v>
      </c>
      <c r="E5886">
        <v>77.5</v>
      </c>
    </row>
    <row r="5887" spans="1:5" x14ac:dyDescent="0.2">
      <c r="A5887" t="s">
        <v>5533</v>
      </c>
      <c r="B5887" t="s">
        <v>2822</v>
      </c>
      <c r="C5887" t="s">
        <v>8320</v>
      </c>
      <c r="D5887" t="s">
        <v>1840</v>
      </c>
    </row>
    <row r="5888" spans="1:5" x14ac:dyDescent="0.2">
      <c r="A5888" t="s">
        <v>5534</v>
      </c>
      <c r="B5888" t="s">
        <v>2825</v>
      </c>
      <c r="C5888" t="s">
        <v>8320</v>
      </c>
      <c r="D5888" t="s">
        <v>1840</v>
      </c>
      <c r="E5888">
        <v>75.7</v>
      </c>
    </row>
    <row r="5889" spans="1:5" x14ac:dyDescent="0.2">
      <c r="A5889" t="s">
        <v>5535</v>
      </c>
      <c r="B5889" t="s">
        <v>2786</v>
      </c>
      <c r="C5889" t="s">
        <v>8320</v>
      </c>
      <c r="D5889" t="s">
        <v>1840</v>
      </c>
      <c r="E5889">
        <v>79.099999999999994</v>
      </c>
    </row>
    <row r="5890" spans="1:5" x14ac:dyDescent="0.2">
      <c r="A5890" t="s">
        <v>5536</v>
      </c>
      <c r="B5890" t="s">
        <v>2787</v>
      </c>
      <c r="C5890" t="s">
        <v>8320</v>
      </c>
      <c r="D5890" t="s">
        <v>1840</v>
      </c>
      <c r="E5890">
        <v>71.2</v>
      </c>
    </row>
    <row r="5891" spans="1:5" x14ac:dyDescent="0.2">
      <c r="A5891" t="s">
        <v>5537</v>
      </c>
      <c r="B5891" t="s">
        <v>2829</v>
      </c>
      <c r="C5891" t="s">
        <v>8320</v>
      </c>
      <c r="D5891" t="s">
        <v>1840</v>
      </c>
      <c r="E5891">
        <v>86.8</v>
      </c>
    </row>
    <row r="5892" spans="1:5" x14ac:dyDescent="0.2">
      <c r="A5892" t="s">
        <v>5538</v>
      </c>
      <c r="B5892" t="s">
        <v>2831</v>
      </c>
      <c r="C5892" t="s">
        <v>8320</v>
      </c>
      <c r="D5892" t="s">
        <v>1840</v>
      </c>
      <c r="E5892">
        <v>77.3</v>
      </c>
    </row>
    <row r="5893" spans="1:5" x14ac:dyDescent="0.2">
      <c r="A5893" t="s">
        <v>5539</v>
      </c>
      <c r="B5893" t="s">
        <v>2833</v>
      </c>
      <c r="C5893" t="s">
        <v>8320</v>
      </c>
      <c r="D5893" t="s">
        <v>1840</v>
      </c>
      <c r="E5893">
        <v>59.6</v>
      </c>
    </row>
    <row r="5894" spans="1:5" x14ac:dyDescent="0.2">
      <c r="A5894" t="s">
        <v>5540</v>
      </c>
      <c r="B5894" t="s">
        <v>2835</v>
      </c>
      <c r="C5894" t="s">
        <v>8320</v>
      </c>
      <c r="D5894" t="s">
        <v>1840</v>
      </c>
      <c r="E5894">
        <v>92.6</v>
      </c>
    </row>
    <row r="5895" spans="1:5" x14ac:dyDescent="0.2">
      <c r="A5895" t="s">
        <v>5541</v>
      </c>
      <c r="B5895" t="s">
        <v>2789</v>
      </c>
      <c r="C5895" t="s">
        <v>8320</v>
      </c>
      <c r="D5895" t="s">
        <v>1840</v>
      </c>
      <c r="E5895">
        <v>81.599999999999994</v>
      </c>
    </row>
    <row r="5896" spans="1:5" x14ac:dyDescent="0.2">
      <c r="A5896" t="s">
        <v>5542</v>
      </c>
      <c r="B5896" t="s">
        <v>2838</v>
      </c>
      <c r="C5896" t="s">
        <v>8320</v>
      </c>
      <c r="D5896" t="s">
        <v>1840</v>
      </c>
      <c r="E5896">
        <v>74.099999999999994</v>
      </c>
    </row>
    <row r="5897" spans="1:5" x14ac:dyDescent="0.2">
      <c r="A5897" t="s">
        <v>5543</v>
      </c>
      <c r="B5897" t="s">
        <v>2840</v>
      </c>
      <c r="C5897" t="s">
        <v>8320</v>
      </c>
      <c r="D5897" t="s">
        <v>1840</v>
      </c>
      <c r="E5897">
        <v>82</v>
      </c>
    </row>
    <row r="5898" spans="1:5" x14ac:dyDescent="0.2">
      <c r="A5898" t="s">
        <v>5544</v>
      </c>
      <c r="B5898" t="s">
        <v>2780</v>
      </c>
      <c r="C5898" t="s">
        <v>8341</v>
      </c>
      <c r="D5898" t="s">
        <v>1840</v>
      </c>
      <c r="E5898">
        <v>85.1</v>
      </c>
    </row>
    <row r="5899" spans="1:5" x14ac:dyDescent="0.2">
      <c r="A5899" t="s">
        <v>5545</v>
      </c>
      <c r="B5899" t="s">
        <v>2794</v>
      </c>
      <c r="C5899" t="s">
        <v>8341</v>
      </c>
      <c r="D5899" t="s">
        <v>1840</v>
      </c>
      <c r="E5899">
        <v>84.108510638297872</v>
      </c>
    </row>
    <row r="5900" spans="1:5" x14ac:dyDescent="0.2">
      <c r="A5900" t="s">
        <v>5546</v>
      </c>
      <c r="B5900" t="s">
        <v>2785</v>
      </c>
      <c r="C5900" t="s">
        <v>8341</v>
      </c>
      <c r="D5900" t="s">
        <v>1840</v>
      </c>
      <c r="E5900">
        <v>87</v>
      </c>
    </row>
    <row r="5901" spans="1:5" x14ac:dyDescent="0.2">
      <c r="A5901" t="s">
        <v>5547</v>
      </c>
      <c r="B5901" t="s">
        <v>2811</v>
      </c>
      <c r="C5901" t="s">
        <v>8341</v>
      </c>
      <c r="D5901" t="s">
        <v>1840</v>
      </c>
      <c r="E5901">
        <v>77.8</v>
      </c>
    </row>
    <row r="5902" spans="1:5" x14ac:dyDescent="0.2">
      <c r="A5902" t="s">
        <v>5548</v>
      </c>
      <c r="B5902" t="s">
        <v>2788</v>
      </c>
      <c r="C5902" t="s">
        <v>8341</v>
      </c>
      <c r="D5902" t="s">
        <v>1840</v>
      </c>
      <c r="E5902">
        <v>76.099999999999994</v>
      </c>
    </row>
    <row r="5903" spans="1:5" x14ac:dyDescent="0.2">
      <c r="A5903" t="s">
        <v>5549</v>
      </c>
      <c r="B5903" t="s">
        <v>2814</v>
      </c>
      <c r="C5903" t="s">
        <v>8341</v>
      </c>
      <c r="D5903" t="s">
        <v>1840</v>
      </c>
      <c r="E5903">
        <v>91.4</v>
      </c>
    </row>
    <row r="5904" spans="1:5" x14ac:dyDescent="0.2">
      <c r="A5904" t="s">
        <v>5550</v>
      </c>
      <c r="B5904" t="s">
        <v>2816</v>
      </c>
      <c r="C5904" t="s">
        <v>8341</v>
      </c>
      <c r="D5904" t="s">
        <v>1840</v>
      </c>
      <c r="E5904">
        <v>88</v>
      </c>
    </row>
    <row r="5905" spans="1:5" x14ac:dyDescent="0.2">
      <c r="A5905" t="s">
        <v>5551</v>
      </c>
      <c r="B5905" t="s">
        <v>2818</v>
      </c>
      <c r="C5905" t="s">
        <v>8341</v>
      </c>
      <c r="D5905" t="s">
        <v>1840</v>
      </c>
      <c r="E5905">
        <v>95.9</v>
      </c>
    </row>
    <row r="5906" spans="1:5" x14ac:dyDescent="0.2">
      <c r="A5906" t="s">
        <v>5552</v>
      </c>
      <c r="B5906" t="s">
        <v>2820</v>
      </c>
      <c r="C5906" t="s">
        <v>8341</v>
      </c>
      <c r="D5906" t="s">
        <v>1840</v>
      </c>
      <c r="E5906">
        <v>84.7</v>
      </c>
    </row>
    <row r="5907" spans="1:5" x14ac:dyDescent="0.2">
      <c r="A5907" t="s">
        <v>5553</v>
      </c>
      <c r="B5907" t="s">
        <v>2822</v>
      </c>
      <c r="C5907" t="s">
        <v>8341</v>
      </c>
      <c r="D5907" t="s">
        <v>1840</v>
      </c>
    </row>
    <row r="5908" spans="1:5" x14ac:dyDescent="0.2">
      <c r="A5908" t="s">
        <v>5554</v>
      </c>
      <c r="B5908" t="s">
        <v>2825</v>
      </c>
      <c r="C5908" t="s">
        <v>8341</v>
      </c>
      <c r="D5908" t="s">
        <v>1840</v>
      </c>
      <c r="E5908">
        <v>86.4</v>
      </c>
    </row>
    <row r="5909" spans="1:5" x14ac:dyDescent="0.2">
      <c r="A5909" t="s">
        <v>5555</v>
      </c>
      <c r="B5909" t="s">
        <v>2786</v>
      </c>
      <c r="C5909" t="s">
        <v>8341</v>
      </c>
      <c r="D5909" t="s">
        <v>1840</v>
      </c>
      <c r="E5909">
        <v>88.2</v>
      </c>
    </row>
    <row r="5910" spans="1:5" x14ac:dyDescent="0.2">
      <c r="A5910" t="s">
        <v>5556</v>
      </c>
      <c r="B5910" t="s">
        <v>2787</v>
      </c>
      <c r="C5910" t="s">
        <v>8341</v>
      </c>
      <c r="D5910" t="s">
        <v>1840</v>
      </c>
      <c r="E5910">
        <v>54.1</v>
      </c>
    </row>
    <row r="5911" spans="1:5" x14ac:dyDescent="0.2">
      <c r="A5911" t="s">
        <v>5557</v>
      </c>
      <c r="B5911" t="s">
        <v>2829</v>
      </c>
      <c r="C5911" t="s">
        <v>8341</v>
      </c>
      <c r="D5911" t="s">
        <v>1840</v>
      </c>
      <c r="E5911">
        <v>94.7</v>
      </c>
    </row>
    <row r="5912" spans="1:5" x14ac:dyDescent="0.2">
      <c r="A5912" t="s">
        <v>5558</v>
      </c>
      <c r="B5912" t="s">
        <v>2831</v>
      </c>
      <c r="C5912" t="s">
        <v>8341</v>
      </c>
      <c r="D5912" t="s">
        <v>1840</v>
      </c>
      <c r="E5912">
        <v>92.1</v>
      </c>
    </row>
    <row r="5913" spans="1:5" x14ac:dyDescent="0.2">
      <c r="A5913" t="s">
        <v>5559</v>
      </c>
      <c r="B5913" t="s">
        <v>2833</v>
      </c>
      <c r="C5913" t="s">
        <v>8341</v>
      </c>
      <c r="D5913" t="s">
        <v>1840</v>
      </c>
      <c r="E5913">
        <v>75</v>
      </c>
    </row>
    <row r="5914" spans="1:5" x14ac:dyDescent="0.2">
      <c r="A5914" t="s">
        <v>5560</v>
      </c>
      <c r="B5914" t="s">
        <v>2835</v>
      </c>
      <c r="C5914" t="s">
        <v>8341</v>
      </c>
      <c r="D5914" t="s">
        <v>1840</v>
      </c>
      <c r="E5914">
        <v>90.8</v>
      </c>
    </row>
    <row r="5915" spans="1:5" x14ac:dyDescent="0.2">
      <c r="A5915" t="s">
        <v>5561</v>
      </c>
      <c r="B5915" t="s">
        <v>2789</v>
      </c>
      <c r="C5915" t="s">
        <v>8341</v>
      </c>
      <c r="D5915" t="s">
        <v>1840</v>
      </c>
      <c r="E5915">
        <v>93.3</v>
      </c>
    </row>
    <row r="5916" spans="1:5" x14ac:dyDescent="0.2">
      <c r="A5916" t="s">
        <v>5562</v>
      </c>
      <c r="B5916" t="s">
        <v>2838</v>
      </c>
      <c r="C5916" t="s">
        <v>8341</v>
      </c>
      <c r="D5916" t="s">
        <v>1840</v>
      </c>
      <c r="E5916">
        <v>76.7</v>
      </c>
    </row>
    <row r="5917" spans="1:5" x14ac:dyDescent="0.2">
      <c r="A5917" t="s">
        <v>5563</v>
      </c>
      <c r="B5917" t="s">
        <v>2840</v>
      </c>
      <c r="C5917" t="s">
        <v>8341</v>
      </c>
      <c r="D5917" t="s">
        <v>1840</v>
      </c>
      <c r="E5917">
        <v>85.6</v>
      </c>
    </row>
    <row r="5918" spans="1:5" x14ac:dyDescent="0.2">
      <c r="A5918" t="s">
        <v>5564</v>
      </c>
      <c r="B5918" t="s">
        <v>2780</v>
      </c>
      <c r="C5918" t="s">
        <v>8362</v>
      </c>
      <c r="D5918" t="s">
        <v>1840</v>
      </c>
      <c r="E5918">
        <v>35</v>
      </c>
    </row>
    <row r="5919" spans="1:5" x14ac:dyDescent="0.2">
      <c r="A5919" t="s">
        <v>5565</v>
      </c>
      <c r="B5919" t="s">
        <v>2794</v>
      </c>
      <c r="C5919" t="s">
        <v>8362</v>
      </c>
      <c r="D5919" t="s">
        <v>1840</v>
      </c>
      <c r="E5919">
        <v>34.359906914893614</v>
      </c>
    </row>
    <row r="5920" spans="1:5" x14ac:dyDescent="0.2">
      <c r="A5920" t="s">
        <v>5566</v>
      </c>
      <c r="B5920" t="s">
        <v>2785</v>
      </c>
      <c r="C5920" t="s">
        <v>8362</v>
      </c>
      <c r="D5920" t="s">
        <v>1840</v>
      </c>
      <c r="E5920">
        <v>45</v>
      </c>
    </row>
    <row r="5921" spans="1:5" x14ac:dyDescent="0.2">
      <c r="A5921" t="s">
        <v>5567</v>
      </c>
      <c r="B5921" t="s">
        <v>2811</v>
      </c>
      <c r="C5921" t="s">
        <v>8362</v>
      </c>
      <c r="D5921" t="s">
        <v>1840</v>
      </c>
      <c r="E5921">
        <v>31.9</v>
      </c>
    </row>
    <row r="5922" spans="1:5" x14ac:dyDescent="0.2">
      <c r="A5922" t="s">
        <v>5568</v>
      </c>
      <c r="B5922" t="s">
        <v>2788</v>
      </c>
      <c r="C5922" t="s">
        <v>8362</v>
      </c>
      <c r="D5922" t="s">
        <v>1840</v>
      </c>
      <c r="E5922">
        <v>35</v>
      </c>
    </row>
    <row r="5923" spans="1:5" x14ac:dyDescent="0.2">
      <c r="A5923" t="s">
        <v>5569</v>
      </c>
      <c r="B5923" t="s">
        <v>2814</v>
      </c>
      <c r="C5923" t="s">
        <v>8362</v>
      </c>
      <c r="D5923" t="s">
        <v>1840</v>
      </c>
      <c r="E5923">
        <v>27.4</v>
      </c>
    </row>
    <row r="5924" spans="1:5" x14ac:dyDescent="0.2">
      <c r="A5924" t="s">
        <v>5570</v>
      </c>
      <c r="B5924" t="s">
        <v>2816</v>
      </c>
      <c r="C5924" t="s">
        <v>8362</v>
      </c>
      <c r="D5924" t="s">
        <v>1840</v>
      </c>
      <c r="E5924">
        <v>18.8</v>
      </c>
    </row>
    <row r="5925" spans="1:5" x14ac:dyDescent="0.2">
      <c r="A5925" t="s">
        <v>5571</v>
      </c>
      <c r="B5925" t="s">
        <v>2818</v>
      </c>
      <c r="C5925" t="s">
        <v>8362</v>
      </c>
      <c r="D5925" t="s">
        <v>1840</v>
      </c>
      <c r="E5925">
        <v>40.5</v>
      </c>
    </row>
    <row r="5926" spans="1:5" x14ac:dyDescent="0.2">
      <c r="A5926" t="s">
        <v>5572</v>
      </c>
      <c r="B5926" t="s">
        <v>2820</v>
      </c>
      <c r="C5926" t="s">
        <v>8362</v>
      </c>
      <c r="D5926" t="s">
        <v>1840</v>
      </c>
      <c r="E5926">
        <v>30</v>
      </c>
    </row>
    <row r="5927" spans="1:5" x14ac:dyDescent="0.2">
      <c r="A5927" t="s">
        <v>5573</v>
      </c>
      <c r="B5927" t="s">
        <v>2822</v>
      </c>
      <c r="C5927" t="s">
        <v>8362</v>
      </c>
      <c r="D5927" t="s">
        <v>1840</v>
      </c>
    </row>
    <row r="5928" spans="1:5" x14ac:dyDescent="0.2">
      <c r="A5928" t="s">
        <v>5574</v>
      </c>
      <c r="B5928" t="s">
        <v>2825</v>
      </c>
      <c r="C5928" t="s">
        <v>8362</v>
      </c>
      <c r="D5928" t="s">
        <v>1840</v>
      </c>
      <c r="E5928">
        <v>30</v>
      </c>
    </row>
    <row r="5929" spans="1:5" x14ac:dyDescent="0.2">
      <c r="A5929" t="s">
        <v>5575</v>
      </c>
      <c r="B5929" t="s">
        <v>2786</v>
      </c>
      <c r="C5929" t="s">
        <v>8362</v>
      </c>
      <c r="D5929" t="s">
        <v>1840</v>
      </c>
      <c r="E5929">
        <v>39.1</v>
      </c>
    </row>
    <row r="5930" spans="1:5" x14ac:dyDescent="0.2">
      <c r="A5930" t="s">
        <v>5576</v>
      </c>
      <c r="B5930" t="s">
        <v>2787</v>
      </c>
      <c r="C5930" t="s">
        <v>8362</v>
      </c>
      <c r="D5930" t="s">
        <v>1840</v>
      </c>
      <c r="E5930">
        <v>37.5</v>
      </c>
    </row>
    <row r="5931" spans="1:5" x14ac:dyDescent="0.2">
      <c r="A5931" t="s">
        <v>5577</v>
      </c>
      <c r="B5931" t="s">
        <v>2829</v>
      </c>
      <c r="C5931" t="s">
        <v>8362</v>
      </c>
      <c r="D5931" t="s">
        <v>1840</v>
      </c>
      <c r="E5931">
        <v>36.700000000000003</v>
      </c>
    </row>
    <row r="5932" spans="1:5" x14ac:dyDescent="0.2">
      <c r="A5932" t="s">
        <v>5578</v>
      </c>
      <c r="B5932" t="s">
        <v>2831</v>
      </c>
      <c r="C5932" t="s">
        <v>8362</v>
      </c>
      <c r="D5932" t="s">
        <v>1840</v>
      </c>
      <c r="E5932">
        <v>31.6</v>
      </c>
    </row>
    <row r="5933" spans="1:5" x14ac:dyDescent="0.2">
      <c r="A5933" t="s">
        <v>5579</v>
      </c>
      <c r="B5933" t="s">
        <v>2833</v>
      </c>
      <c r="C5933" t="s">
        <v>8362</v>
      </c>
      <c r="D5933" t="s">
        <v>1840</v>
      </c>
      <c r="E5933">
        <v>32.5</v>
      </c>
    </row>
    <row r="5934" spans="1:5" x14ac:dyDescent="0.2">
      <c r="A5934" t="s">
        <v>5580</v>
      </c>
      <c r="B5934" t="s">
        <v>2835</v>
      </c>
      <c r="C5934" t="s">
        <v>8362</v>
      </c>
      <c r="D5934" t="s">
        <v>1840</v>
      </c>
      <c r="E5934">
        <v>37.6</v>
      </c>
    </row>
    <row r="5935" spans="1:5" x14ac:dyDescent="0.2">
      <c r="A5935" t="s">
        <v>5581</v>
      </c>
      <c r="B5935" t="s">
        <v>2789</v>
      </c>
      <c r="C5935" t="s">
        <v>8362</v>
      </c>
      <c r="D5935" t="s">
        <v>1840</v>
      </c>
      <c r="E5935">
        <v>35</v>
      </c>
    </row>
    <row r="5936" spans="1:5" x14ac:dyDescent="0.2">
      <c r="A5936" t="s">
        <v>5582</v>
      </c>
      <c r="B5936" t="s">
        <v>2838</v>
      </c>
      <c r="C5936" t="s">
        <v>8362</v>
      </c>
      <c r="D5936" t="s">
        <v>1840</v>
      </c>
      <c r="E5936">
        <v>37.5</v>
      </c>
    </row>
    <row r="5937" spans="1:5" x14ac:dyDescent="0.2">
      <c r="A5937" t="s">
        <v>5583</v>
      </c>
      <c r="B5937" t="s">
        <v>2840</v>
      </c>
      <c r="C5937" t="s">
        <v>8362</v>
      </c>
      <c r="D5937" t="s">
        <v>1840</v>
      </c>
      <c r="E5937">
        <v>32.5</v>
      </c>
    </row>
    <row r="5938" spans="1:5" x14ac:dyDescent="0.2">
      <c r="A5938" t="s">
        <v>5584</v>
      </c>
      <c r="B5938" t="s">
        <v>2780</v>
      </c>
      <c r="C5938" t="s">
        <v>8383</v>
      </c>
      <c r="D5938" t="s">
        <v>1840</v>
      </c>
      <c r="E5938">
        <v>67.7</v>
      </c>
    </row>
    <row r="5939" spans="1:5" x14ac:dyDescent="0.2">
      <c r="A5939" t="s">
        <v>2407</v>
      </c>
      <c r="B5939" t="s">
        <v>2794</v>
      </c>
      <c r="C5939" t="s">
        <v>8383</v>
      </c>
      <c r="D5939" t="s">
        <v>1840</v>
      </c>
      <c r="E5939">
        <v>67.533776595744683</v>
      </c>
    </row>
    <row r="5940" spans="1:5" x14ac:dyDescent="0.2">
      <c r="A5940" t="s">
        <v>2408</v>
      </c>
      <c r="B5940" t="s">
        <v>2785</v>
      </c>
      <c r="C5940" t="s">
        <v>8383</v>
      </c>
      <c r="D5940" t="s">
        <v>1840</v>
      </c>
      <c r="E5940">
        <v>73.8</v>
      </c>
    </row>
    <row r="5941" spans="1:5" x14ac:dyDescent="0.2">
      <c r="A5941" t="s">
        <v>2409</v>
      </c>
      <c r="B5941" t="s">
        <v>2811</v>
      </c>
      <c r="C5941" t="s">
        <v>8383</v>
      </c>
      <c r="D5941" t="s">
        <v>1840</v>
      </c>
      <c r="E5941">
        <v>46.8</v>
      </c>
    </row>
    <row r="5942" spans="1:5" x14ac:dyDescent="0.2">
      <c r="A5942" t="s">
        <v>2410</v>
      </c>
      <c r="B5942" t="s">
        <v>2788</v>
      </c>
      <c r="C5942" t="s">
        <v>8383</v>
      </c>
      <c r="D5942" t="s">
        <v>1840</v>
      </c>
      <c r="E5942">
        <v>53.9</v>
      </c>
    </row>
    <row r="5943" spans="1:5" x14ac:dyDescent="0.2">
      <c r="A5943" t="s">
        <v>2411</v>
      </c>
      <c r="B5943" t="s">
        <v>2814</v>
      </c>
      <c r="C5943" t="s">
        <v>8383</v>
      </c>
      <c r="D5943" t="s">
        <v>1840</v>
      </c>
      <c r="E5943">
        <v>64.400000000000006</v>
      </c>
    </row>
    <row r="5944" spans="1:5" x14ac:dyDescent="0.2">
      <c r="A5944" t="s">
        <v>2412</v>
      </c>
      <c r="B5944" t="s">
        <v>2816</v>
      </c>
      <c r="C5944" t="s">
        <v>8383</v>
      </c>
      <c r="D5944" t="s">
        <v>1840</v>
      </c>
      <c r="E5944">
        <v>64</v>
      </c>
    </row>
    <row r="5945" spans="1:5" x14ac:dyDescent="0.2">
      <c r="A5945" t="s">
        <v>2413</v>
      </c>
      <c r="B5945" t="s">
        <v>2818</v>
      </c>
      <c r="C5945" t="s">
        <v>8383</v>
      </c>
      <c r="D5945" t="s">
        <v>1840</v>
      </c>
      <c r="E5945">
        <v>68.2</v>
      </c>
    </row>
    <row r="5946" spans="1:5" x14ac:dyDescent="0.2">
      <c r="A5946" t="s">
        <v>2414</v>
      </c>
      <c r="B5946" t="s">
        <v>2820</v>
      </c>
      <c r="C5946" t="s">
        <v>8383</v>
      </c>
      <c r="D5946" t="s">
        <v>1840</v>
      </c>
      <c r="E5946">
        <v>75.400000000000006</v>
      </c>
    </row>
    <row r="5947" spans="1:5" x14ac:dyDescent="0.2">
      <c r="A5947" t="s">
        <v>2415</v>
      </c>
      <c r="B5947" t="s">
        <v>2822</v>
      </c>
      <c r="C5947" t="s">
        <v>8383</v>
      </c>
      <c r="D5947" t="s">
        <v>1840</v>
      </c>
    </row>
    <row r="5948" spans="1:5" x14ac:dyDescent="0.2">
      <c r="A5948" t="s">
        <v>2416</v>
      </c>
      <c r="B5948" t="s">
        <v>2825</v>
      </c>
      <c r="C5948" t="s">
        <v>8383</v>
      </c>
      <c r="D5948" t="s">
        <v>1840</v>
      </c>
      <c r="E5948">
        <v>70.099999999999994</v>
      </c>
    </row>
    <row r="5949" spans="1:5" x14ac:dyDescent="0.2">
      <c r="A5949" t="s">
        <v>2417</v>
      </c>
      <c r="B5949" t="s">
        <v>2786</v>
      </c>
      <c r="C5949" t="s">
        <v>8383</v>
      </c>
      <c r="D5949" t="s">
        <v>1840</v>
      </c>
      <c r="E5949">
        <v>61</v>
      </c>
    </row>
    <row r="5950" spans="1:5" x14ac:dyDescent="0.2">
      <c r="A5950" t="s">
        <v>2418</v>
      </c>
      <c r="B5950" t="s">
        <v>2787</v>
      </c>
      <c r="C5950" t="s">
        <v>8383</v>
      </c>
      <c r="D5950" t="s">
        <v>1840</v>
      </c>
      <c r="E5950">
        <v>80.7</v>
      </c>
    </row>
    <row r="5951" spans="1:5" x14ac:dyDescent="0.2">
      <c r="A5951" t="s">
        <v>2419</v>
      </c>
      <c r="B5951" t="s">
        <v>2829</v>
      </c>
      <c r="C5951" t="s">
        <v>8383</v>
      </c>
      <c r="D5951" t="s">
        <v>1840</v>
      </c>
      <c r="E5951">
        <v>71.599999999999994</v>
      </c>
    </row>
    <row r="5952" spans="1:5" x14ac:dyDescent="0.2">
      <c r="A5952" t="s">
        <v>2420</v>
      </c>
      <c r="B5952" t="s">
        <v>2831</v>
      </c>
      <c r="C5952" t="s">
        <v>8383</v>
      </c>
      <c r="D5952" t="s">
        <v>1840</v>
      </c>
      <c r="E5952">
        <v>66.5</v>
      </c>
    </row>
    <row r="5953" spans="1:5" x14ac:dyDescent="0.2">
      <c r="A5953" t="s">
        <v>2421</v>
      </c>
      <c r="B5953" t="s">
        <v>2833</v>
      </c>
      <c r="C5953" t="s">
        <v>8383</v>
      </c>
      <c r="D5953" t="s">
        <v>1840</v>
      </c>
      <c r="E5953">
        <v>38.700000000000003</v>
      </c>
    </row>
    <row r="5954" spans="1:5" x14ac:dyDescent="0.2">
      <c r="A5954" t="s">
        <v>2422</v>
      </c>
      <c r="B5954" t="s">
        <v>2835</v>
      </c>
      <c r="C5954" t="s">
        <v>8383</v>
      </c>
      <c r="D5954" t="s">
        <v>1840</v>
      </c>
      <c r="E5954">
        <v>84.3</v>
      </c>
    </row>
    <row r="5955" spans="1:5" x14ac:dyDescent="0.2">
      <c r="A5955" t="s">
        <v>2423</v>
      </c>
      <c r="B5955" t="s">
        <v>2789</v>
      </c>
      <c r="C5955" t="s">
        <v>8383</v>
      </c>
      <c r="D5955" t="s">
        <v>1840</v>
      </c>
      <c r="E5955">
        <v>65.2</v>
      </c>
    </row>
    <row r="5956" spans="1:5" x14ac:dyDescent="0.2">
      <c r="A5956" t="s">
        <v>2424</v>
      </c>
      <c r="B5956" t="s">
        <v>2838</v>
      </c>
      <c r="C5956" t="s">
        <v>8383</v>
      </c>
      <c r="D5956" t="s">
        <v>1840</v>
      </c>
      <c r="E5956">
        <v>63.3</v>
      </c>
    </row>
    <row r="5957" spans="1:5" x14ac:dyDescent="0.2">
      <c r="A5957" t="s">
        <v>2425</v>
      </c>
      <c r="B5957" t="s">
        <v>2840</v>
      </c>
      <c r="C5957" t="s">
        <v>8383</v>
      </c>
      <c r="D5957" t="s">
        <v>1840</v>
      </c>
      <c r="E5957">
        <v>75.599999999999994</v>
      </c>
    </row>
    <row r="5958" spans="1:5" x14ac:dyDescent="0.2">
      <c r="A5958" t="s">
        <v>2426</v>
      </c>
      <c r="B5958" t="s">
        <v>2780</v>
      </c>
      <c r="C5958" t="s">
        <v>8404</v>
      </c>
      <c r="D5958" t="s">
        <v>1840</v>
      </c>
      <c r="E5958">
        <v>73.8</v>
      </c>
    </row>
    <row r="5959" spans="1:5" x14ac:dyDescent="0.2">
      <c r="A5959" t="s">
        <v>2427</v>
      </c>
      <c r="B5959" t="s">
        <v>2794</v>
      </c>
      <c r="C5959" t="s">
        <v>8404</v>
      </c>
      <c r="D5959" t="s">
        <v>1840</v>
      </c>
      <c r="E5959">
        <v>71.738763297872339</v>
      </c>
    </row>
    <row r="5960" spans="1:5" x14ac:dyDescent="0.2">
      <c r="A5960" t="s">
        <v>2428</v>
      </c>
      <c r="B5960" t="s">
        <v>2785</v>
      </c>
      <c r="C5960" t="s">
        <v>8404</v>
      </c>
      <c r="D5960" t="s">
        <v>1840</v>
      </c>
      <c r="E5960">
        <v>105.7</v>
      </c>
    </row>
    <row r="5961" spans="1:5" x14ac:dyDescent="0.2">
      <c r="A5961" t="s">
        <v>2429</v>
      </c>
      <c r="B5961" t="s">
        <v>2811</v>
      </c>
      <c r="C5961" t="s">
        <v>8404</v>
      </c>
      <c r="D5961" t="s">
        <v>1840</v>
      </c>
      <c r="E5961">
        <v>42.6</v>
      </c>
    </row>
    <row r="5962" spans="1:5" x14ac:dyDescent="0.2">
      <c r="A5962" t="s">
        <v>2430</v>
      </c>
      <c r="B5962" t="s">
        <v>2788</v>
      </c>
      <c r="C5962" t="s">
        <v>8404</v>
      </c>
      <c r="D5962" t="s">
        <v>1840</v>
      </c>
      <c r="E5962">
        <v>52.6</v>
      </c>
    </row>
    <row r="5963" spans="1:5" x14ac:dyDescent="0.2">
      <c r="A5963" t="s">
        <v>2431</v>
      </c>
      <c r="B5963" t="s">
        <v>2814</v>
      </c>
      <c r="C5963" t="s">
        <v>8404</v>
      </c>
      <c r="D5963" t="s">
        <v>1840</v>
      </c>
      <c r="E5963">
        <v>58.9</v>
      </c>
    </row>
    <row r="5964" spans="1:5" x14ac:dyDescent="0.2">
      <c r="A5964" t="s">
        <v>2432</v>
      </c>
      <c r="B5964" t="s">
        <v>2816</v>
      </c>
      <c r="C5964" t="s">
        <v>8404</v>
      </c>
      <c r="D5964" t="s">
        <v>1840</v>
      </c>
      <c r="E5964">
        <v>38.799999999999997</v>
      </c>
    </row>
    <row r="5965" spans="1:5" x14ac:dyDescent="0.2">
      <c r="A5965" t="s">
        <v>2433</v>
      </c>
      <c r="B5965" t="s">
        <v>2818</v>
      </c>
      <c r="C5965" t="s">
        <v>8404</v>
      </c>
      <c r="D5965" t="s">
        <v>1840</v>
      </c>
      <c r="E5965">
        <v>97</v>
      </c>
    </row>
    <row r="5966" spans="1:5" x14ac:dyDescent="0.2">
      <c r="A5966" t="s">
        <v>2434</v>
      </c>
      <c r="B5966" t="s">
        <v>2820</v>
      </c>
      <c r="C5966" t="s">
        <v>8404</v>
      </c>
      <c r="D5966" t="s">
        <v>1840</v>
      </c>
      <c r="E5966">
        <v>70.099999999999994</v>
      </c>
    </row>
    <row r="5967" spans="1:5" x14ac:dyDescent="0.2">
      <c r="A5967" t="s">
        <v>2435</v>
      </c>
      <c r="B5967" t="s">
        <v>2822</v>
      </c>
      <c r="C5967" t="s">
        <v>8404</v>
      </c>
      <c r="D5967" t="s">
        <v>1840</v>
      </c>
    </row>
    <row r="5968" spans="1:5" x14ac:dyDescent="0.2">
      <c r="A5968" t="s">
        <v>2436</v>
      </c>
      <c r="B5968" t="s">
        <v>2825</v>
      </c>
      <c r="C5968" t="s">
        <v>8404</v>
      </c>
      <c r="D5968" t="s">
        <v>1840</v>
      </c>
      <c r="E5968">
        <v>66.5</v>
      </c>
    </row>
    <row r="5969" spans="1:5" x14ac:dyDescent="0.2">
      <c r="A5969" t="s">
        <v>2437</v>
      </c>
      <c r="B5969" t="s">
        <v>2786</v>
      </c>
      <c r="C5969" t="s">
        <v>8404</v>
      </c>
      <c r="D5969" t="s">
        <v>1840</v>
      </c>
      <c r="E5969">
        <v>77</v>
      </c>
    </row>
    <row r="5970" spans="1:5" x14ac:dyDescent="0.2">
      <c r="A5970" t="s">
        <v>2438</v>
      </c>
      <c r="B5970" t="s">
        <v>2787</v>
      </c>
      <c r="C5970" t="s">
        <v>8404</v>
      </c>
      <c r="D5970" t="s">
        <v>1840</v>
      </c>
      <c r="E5970">
        <v>59.9</v>
      </c>
    </row>
    <row r="5971" spans="1:5" x14ac:dyDescent="0.2">
      <c r="A5971" t="s">
        <v>2439</v>
      </c>
      <c r="B5971" t="s">
        <v>2829</v>
      </c>
      <c r="C5971" t="s">
        <v>8404</v>
      </c>
      <c r="D5971" t="s">
        <v>1840</v>
      </c>
      <c r="E5971">
        <v>91</v>
      </c>
    </row>
    <row r="5972" spans="1:5" x14ac:dyDescent="0.2">
      <c r="A5972" t="s">
        <v>2440</v>
      </c>
      <c r="B5972" t="s">
        <v>2831</v>
      </c>
      <c r="C5972" t="s">
        <v>8404</v>
      </c>
      <c r="D5972" t="s">
        <v>1840</v>
      </c>
      <c r="E5972">
        <v>70.8</v>
      </c>
    </row>
    <row r="5973" spans="1:5" x14ac:dyDescent="0.2">
      <c r="A5973" t="s">
        <v>2441</v>
      </c>
      <c r="B5973" t="s">
        <v>2833</v>
      </c>
      <c r="C5973" t="s">
        <v>8404</v>
      </c>
      <c r="D5973" t="s">
        <v>1840</v>
      </c>
      <c r="E5973">
        <v>34.5</v>
      </c>
    </row>
    <row r="5974" spans="1:5" x14ac:dyDescent="0.2">
      <c r="A5974" t="s">
        <v>2442</v>
      </c>
      <c r="B5974" t="s">
        <v>2835</v>
      </c>
      <c r="C5974" t="s">
        <v>8404</v>
      </c>
      <c r="D5974" t="s">
        <v>1840</v>
      </c>
      <c r="E5974">
        <v>105.4</v>
      </c>
    </row>
    <row r="5975" spans="1:5" x14ac:dyDescent="0.2">
      <c r="A5975" t="s">
        <v>2443</v>
      </c>
      <c r="B5975" t="s">
        <v>2789</v>
      </c>
      <c r="C5975" t="s">
        <v>8404</v>
      </c>
      <c r="D5975" t="s">
        <v>1840</v>
      </c>
      <c r="E5975">
        <v>77.900000000000006</v>
      </c>
    </row>
    <row r="5976" spans="1:5" x14ac:dyDescent="0.2">
      <c r="A5976" t="s">
        <v>2444</v>
      </c>
      <c r="B5976" t="s">
        <v>2838</v>
      </c>
      <c r="C5976" t="s">
        <v>8404</v>
      </c>
      <c r="D5976" t="s">
        <v>1840</v>
      </c>
      <c r="E5976">
        <v>66.599999999999994</v>
      </c>
    </row>
    <row r="5977" spans="1:5" x14ac:dyDescent="0.2">
      <c r="A5977" t="s">
        <v>2445</v>
      </c>
      <c r="B5977" t="s">
        <v>2840</v>
      </c>
      <c r="C5977" t="s">
        <v>8404</v>
      </c>
      <c r="D5977" t="s">
        <v>1840</v>
      </c>
      <c r="E5977">
        <v>76.900000000000006</v>
      </c>
    </row>
    <row r="5978" spans="1:5" x14ac:dyDescent="0.2">
      <c r="A5978" t="s">
        <v>2446</v>
      </c>
      <c r="B5978" t="s">
        <v>2780</v>
      </c>
      <c r="C5978" t="s">
        <v>8425</v>
      </c>
      <c r="D5978" t="s">
        <v>1840</v>
      </c>
      <c r="E5978">
        <v>52.55</v>
      </c>
    </row>
    <row r="5979" spans="1:5" x14ac:dyDescent="0.2">
      <c r="A5979" t="s">
        <v>2447</v>
      </c>
      <c r="B5979" t="s">
        <v>2794</v>
      </c>
      <c r="C5979" t="s">
        <v>8425</v>
      </c>
      <c r="D5979" t="s">
        <v>1840</v>
      </c>
      <c r="E5979">
        <v>53.576412898936177</v>
      </c>
    </row>
    <row r="5980" spans="1:5" x14ac:dyDescent="0.2">
      <c r="A5980" t="s">
        <v>2448</v>
      </c>
      <c r="B5980" t="s">
        <v>2785</v>
      </c>
      <c r="C5980" t="s">
        <v>8425</v>
      </c>
      <c r="D5980" t="s">
        <v>1840</v>
      </c>
      <c r="E5980">
        <v>58.6</v>
      </c>
    </row>
    <row r="5981" spans="1:5" x14ac:dyDescent="0.2">
      <c r="A5981" t="s">
        <v>2449</v>
      </c>
      <c r="B5981" t="s">
        <v>2811</v>
      </c>
      <c r="C5981" t="s">
        <v>8425</v>
      </c>
      <c r="D5981" t="s">
        <v>1840</v>
      </c>
      <c r="E5981">
        <v>45.5</v>
      </c>
    </row>
    <row r="5982" spans="1:5" x14ac:dyDescent="0.2">
      <c r="A5982" t="s">
        <v>2450</v>
      </c>
      <c r="B5982" t="s">
        <v>2788</v>
      </c>
      <c r="C5982" t="s">
        <v>8425</v>
      </c>
      <c r="D5982" t="s">
        <v>1840</v>
      </c>
      <c r="E5982">
        <v>57</v>
      </c>
    </row>
    <row r="5983" spans="1:5" x14ac:dyDescent="0.2">
      <c r="A5983" t="s">
        <v>2451</v>
      </c>
      <c r="B5983" t="s">
        <v>2814</v>
      </c>
      <c r="C5983" t="s">
        <v>8425</v>
      </c>
      <c r="D5983" t="s">
        <v>1840</v>
      </c>
      <c r="E5983">
        <v>45.7</v>
      </c>
    </row>
    <row r="5984" spans="1:5" x14ac:dyDescent="0.2">
      <c r="A5984" t="s">
        <v>2452</v>
      </c>
      <c r="B5984" t="s">
        <v>2816</v>
      </c>
      <c r="C5984" t="s">
        <v>8425</v>
      </c>
      <c r="D5984" t="s">
        <v>1840</v>
      </c>
      <c r="E5984">
        <v>28.2</v>
      </c>
    </row>
    <row r="5985" spans="1:5" x14ac:dyDescent="0.2">
      <c r="A5985" t="s">
        <v>2453</v>
      </c>
      <c r="B5985" t="s">
        <v>2818</v>
      </c>
      <c r="C5985" t="s">
        <v>8425</v>
      </c>
      <c r="D5985" t="s">
        <v>1840</v>
      </c>
      <c r="E5985">
        <v>45.2</v>
      </c>
    </row>
    <row r="5986" spans="1:5" x14ac:dyDescent="0.2">
      <c r="A5986" t="s">
        <v>2454</v>
      </c>
      <c r="B5986" t="s">
        <v>2820</v>
      </c>
      <c r="C5986" t="s">
        <v>8425</v>
      </c>
      <c r="D5986" t="s">
        <v>1840</v>
      </c>
      <c r="E5986">
        <v>55.5</v>
      </c>
    </row>
    <row r="5987" spans="1:5" x14ac:dyDescent="0.2">
      <c r="A5987" t="s">
        <v>2455</v>
      </c>
      <c r="B5987" t="s">
        <v>2822</v>
      </c>
      <c r="C5987" t="s">
        <v>8425</v>
      </c>
      <c r="D5987" t="s">
        <v>1840</v>
      </c>
    </row>
    <row r="5988" spans="1:5" x14ac:dyDescent="0.2">
      <c r="A5988" t="s">
        <v>2456</v>
      </c>
      <c r="B5988" t="s">
        <v>2825</v>
      </c>
      <c r="C5988" t="s">
        <v>8425</v>
      </c>
      <c r="D5988" t="s">
        <v>1840</v>
      </c>
      <c r="E5988">
        <v>38.1</v>
      </c>
    </row>
    <row r="5989" spans="1:5" x14ac:dyDescent="0.2">
      <c r="A5989" t="s">
        <v>2457</v>
      </c>
      <c r="B5989" t="s">
        <v>2786</v>
      </c>
      <c r="C5989" t="s">
        <v>8425</v>
      </c>
      <c r="D5989" t="s">
        <v>1840</v>
      </c>
      <c r="E5989">
        <v>65.5</v>
      </c>
    </row>
    <row r="5990" spans="1:5" x14ac:dyDescent="0.2">
      <c r="A5990" t="s">
        <v>2458</v>
      </c>
      <c r="B5990" t="s">
        <v>2787</v>
      </c>
      <c r="C5990" t="s">
        <v>8425</v>
      </c>
      <c r="D5990" t="s">
        <v>1840</v>
      </c>
      <c r="E5990">
        <v>37.299999999999997</v>
      </c>
    </row>
    <row r="5991" spans="1:5" x14ac:dyDescent="0.2">
      <c r="A5991" t="s">
        <v>2459</v>
      </c>
      <c r="B5991" t="s">
        <v>2829</v>
      </c>
      <c r="C5991" t="s">
        <v>8425</v>
      </c>
      <c r="D5991" t="s">
        <v>1840</v>
      </c>
      <c r="E5991">
        <v>54.8</v>
      </c>
    </row>
    <row r="5992" spans="1:5" x14ac:dyDescent="0.2">
      <c r="A5992" t="s">
        <v>2460</v>
      </c>
      <c r="B5992" t="s">
        <v>2831</v>
      </c>
      <c r="C5992" t="s">
        <v>8425</v>
      </c>
      <c r="D5992" t="s">
        <v>1840</v>
      </c>
      <c r="E5992">
        <v>48.6</v>
      </c>
    </row>
    <row r="5993" spans="1:5" x14ac:dyDescent="0.2">
      <c r="A5993" t="s">
        <v>2461</v>
      </c>
      <c r="B5993" t="s">
        <v>2833</v>
      </c>
      <c r="C5993" t="s">
        <v>8425</v>
      </c>
      <c r="D5993" t="s">
        <v>1840</v>
      </c>
      <c r="E5993">
        <v>53.3</v>
      </c>
    </row>
    <row r="5994" spans="1:5" x14ac:dyDescent="0.2">
      <c r="A5994" t="s">
        <v>2462</v>
      </c>
      <c r="B5994" t="s">
        <v>2835</v>
      </c>
      <c r="C5994" t="s">
        <v>8425</v>
      </c>
      <c r="D5994" t="s">
        <v>1840</v>
      </c>
      <c r="E5994">
        <v>64.400000000000006</v>
      </c>
    </row>
    <row r="5995" spans="1:5" x14ac:dyDescent="0.2">
      <c r="A5995" t="s">
        <v>2463</v>
      </c>
      <c r="B5995" t="s">
        <v>2789</v>
      </c>
      <c r="C5995" t="s">
        <v>8425</v>
      </c>
      <c r="D5995" t="s">
        <v>1840</v>
      </c>
      <c r="E5995">
        <v>64.400000000000006</v>
      </c>
    </row>
    <row r="5996" spans="1:5" x14ac:dyDescent="0.2">
      <c r="A5996" t="s">
        <v>2464</v>
      </c>
      <c r="B5996" t="s">
        <v>2838</v>
      </c>
      <c r="C5996" t="s">
        <v>8425</v>
      </c>
      <c r="D5996" t="s">
        <v>1840</v>
      </c>
      <c r="E5996">
        <v>61.4</v>
      </c>
    </row>
    <row r="5997" spans="1:5" x14ac:dyDescent="0.2">
      <c r="A5997" t="s">
        <v>2465</v>
      </c>
      <c r="B5997" t="s">
        <v>2840</v>
      </c>
      <c r="C5997" t="s">
        <v>8425</v>
      </c>
      <c r="D5997" t="s">
        <v>1840</v>
      </c>
      <c r="E5997">
        <v>53</v>
      </c>
    </row>
    <row r="5998" spans="1:5" x14ac:dyDescent="0.2">
      <c r="A5998" t="s">
        <v>2466</v>
      </c>
      <c r="B5998" t="s">
        <v>2780</v>
      </c>
      <c r="C5998" t="s">
        <v>8446</v>
      </c>
      <c r="D5998" t="s">
        <v>1840</v>
      </c>
      <c r="E5998">
        <v>49.4</v>
      </c>
    </row>
    <row r="5999" spans="1:5" x14ac:dyDescent="0.2">
      <c r="A5999" t="s">
        <v>2467</v>
      </c>
      <c r="B5999" t="s">
        <v>2794</v>
      </c>
      <c r="C5999" t="s">
        <v>8446</v>
      </c>
      <c r="D5999" t="s">
        <v>1840</v>
      </c>
      <c r="E5999">
        <v>44.550132978723404</v>
      </c>
    </row>
    <row r="6000" spans="1:5" x14ac:dyDescent="0.2">
      <c r="A6000" t="s">
        <v>2468</v>
      </c>
      <c r="B6000" t="s">
        <v>2785</v>
      </c>
      <c r="C6000" t="s">
        <v>8446</v>
      </c>
      <c r="D6000" t="s">
        <v>1840</v>
      </c>
      <c r="E6000">
        <v>38.299999999999997</v>
      </c>
    </row>
    <row r="6001" spans="1:5" x14ac:dyDescent="0.2">
      <c r="A6001" t="s">
        <v>2469</v>
      </c>
      <c r="B6001" t="s">
        <v>2811</v>
      </c>
      <c r="C6001" t="s">
        <v>8446</v>
      </c>
      <c r="D6001" t="s">
        <v>1840</v>
      </c>
      <c r="E6001">
        <v>30.6</v>
      </c>
    </row>
    <row r="6002" spans="1:5" x14ac:dyDescent="0.2">
      <c r="A6002" t="s">
        <v>2470</v>
      </c>
      <c r="B6002" t="s">
        <v>2788</v>
      </c>
      <c r="C6002" t="s">
        <v>8446</v>
      </c>
      <c r="D6002" t="s">
        <v>1840</v>
      </c>
      <c r="E6002">
        <v>46.8</v>
      </c>
    </row>
    <row r="6003" spans="1:5" x14ac:dyDescent="0.2">
      <c r="A6003" t="s">
        <v>2471</v>
      </c>
      <c r="B6003" t="s">
        <v>2814</v>
      </c>
      <c r="C6003" t="s">
        <v>8446</v>
      </c>
      <c r="D6003" t="s">
        <v>1840</v>
      </c>
      <c r="E6003">
        <v>41.4</v>
      </c>
    </row>
    <row r="6004" spans="1:5" x14ac:dyDescent="0.2">
      <c r="A6004" t="s">
        <v>2472</v>
      </c>
      <c r="B6004" t="s">
        <v>2816</v>
      </c>
      <c r="C6004" t="s">
        <v>8446</v>
      </c>
      <c r="D6004" t="s">
        <v>1840</v>
      </c>
      <c r="E6004">
        <v>21.3</v>
      </c>
    </row>
    <row r="6005" spans="1:5" x14ac:dyDescent="0.2">
      <c r="A6005" t="s">
        <v>2473</v>
      </c>
      <c r="B6005" t="s">
        <v>2818</v>
      </c>
      <c r="C6005" t="s">
        <v>8446</v>
      </c>
      <c r="D6005" t="s">
        <v>1840</v>
      </c>
      <c r="E6005">
        <v>36.5</v>
      </c>
    </row>
    <row r="6006" spans="1:5" x14ac:dyDescent="0.2">
      <c r="A6006" t="s">
        <v>2474</v>
      </c>
      <c r="B6006" t="s">
        <v>2820</v>
      </c>
      <c r="C6006" t="s">
        <v>8446</v>
      </c>
      <c r="D6006" t="s">
        <v>1840</v>
      </c>
      <c r="E6006">
        <v>45.9</v>
      </c>
    </row>
    <row r="6007" spans="1:5" x14ac:dyDescent="0.2">
      <c r="A6007" t="s">
        <v>2475</v>
      </c>
      <c r="B6007" t="s">
        <v>2822</v>
      </c>
      <c r="C6007" t="s">
        <v>8446</v>
      </c>
      <c r="D6007" t="s">
        <v>1840</v>
      </c>
    </row>
    <row r="6008" spans="1:5" x14ac:dyDescent="0.2">
      <c r="A6008" t="s">
        <v>2476</v>
      </c>
      <c r="B6008" t="s">
        <v>2825</v>
      </c>
      <c r="C6008" t="s">
        <v>8446</v>
      </c>
      <c r="D6008" t="s">
        <v>1840</v>
      </c>
      <c r="E6008">
        <v>33</v>
      </c>
    </row>
    <row r="6009" spans="1:5" x14ac:dyDescent="0.2">
      <c r="A6009" t="s">
        <v>2477</v>
      </c>
      <c r="B6009" t="s">
        <v>2786</v>
      </c>
      <c r="C6009" t="s">
        <v>8446</v>
      </c>
      <c r="D6009" t="s">
        <v>1840</v>
      </c>
      <c r="E6009">
        <v>50</v>
      </c>
    </row>
    <row r="6010" spans="1:5" x14ac:dyDescent="0.2">
      <c r="A6010" t="s">
        <v>2478</v>
      </c>
      <c r="B6010" t="s">
        <v>2787</v>
      </c>
      <c r="C6010" t="s">
        <v>8446</v>
      </c>
      <c r="D6010" t="s">
        <v>1840</v>
      </c>
      <c r="E6010">
        <v>31.2</v>
      </c>
    </row>
    <row r="6011" spans="1:5" x14ac:dyDescent="0.2">
      <c r="A6011" t="s">
        <v>2479</v>
      </c>
      <c r="B6011" t="s">
        <v>2829</v>
      </c>
      <c r="C6011" t="s">
        <v>8446</v>
      </c>
      <c r="D6011" t="s">
        <v>1840</v>
      </c>
      <c r="E6011">
        <v>43.6</v>
      </c>
    </row>
    <row r="6012" spans="1:5" x14ac:dyDescent="0.2">
      <c r="A6012" t="s">
        <v>2480</v>
      </c>
      <c r="B6012" t="s">
        <v>2831</v>
      </c>
      <c r="C6012" t="s">
        <v>8446</v>
      </c>
      <c r="D6012" t="s">
        <v>1840</v>
      </c>
      <c r="E6012">
        <v>48.7</v>
      </c>
    </row>
    <row r="6013" spans="1:5" x14ac:dyDescent="0.2">
      <c r="A6013" t="s">
        <v>2481</v>
      </c>
      <c r="B6013" t="s">
        <v>2833</v>
      </c>
      <c r="C6013" t="s">
        <v>8446</v>
      </c>
      <c r="D6013" t="s">
        <v>1840</v>
      </c>
      <c r="E6013">
        <v>56.3</v>
      </c>
    </row>
    <row r="6014" spans="1:5" x14ac:dyDescent="0.2">
      <c r="A6014" t="s">
        <v>2482</v>
      </c>
      <c r="B6014" t="s">
        <v>2835</v>
      </c>
      <c r="C6014" t="s">
        <v>8446</v>
      </c>
      <c r="D6014" t="s">
        <v>1840</v>
      </c>
      <c r="E6014">
        <v>63.2</v>
      </c>
    </row>
    <row r="6015" spans="1:5" x14ac:dyDescent="0.2">
      <c r="A6015" t="s">
        <v>2483</v>
      </c>
      <c r="B6015" t="s">
        <v>2789</v>
      </c>
      <c r="C6015" t="s">
        <v>8446</v>
      </c>
      <c r="D6015" t="s">
        <v>1840</v>
      </c>
      <c r="E6015">
        <v>55.1</v>
      </c>
    </row>
    <row r="6016" spans="1:5" x14ac:dyDescent="0.2">
      <c r="A6016" t="s">
        <v>2484</v>
      </c>
      <c r="B6016" t="s">
        <v>2838</v>
      </c>
      <c r="C6016" t="s">
        <v>8446</v>
      </c>
      <c r="D6016" t="s">
        <v>1840</v>
      </c>
      <c r="E6016">
        <v>55.6</v>
      </c>
    </row>
    <row r="6017" spans="1:5" x14ac:dyDescent="0.2">
      <c r="A6017" t="s">
        <v>2485</v>
      </c>
      <c r="B6017" t="s">
        <v>2840</v>
      </c>
      <c r="C6017" t="s">
        <v>8446</v>
      </c>
      <c r="D6017" t="s">
        <v>1840</v>
      </c>
      <c r="E6017">
        <v>52.5</v>
      </c>
    </row>
    <row r="6018" spans="1:5" x14ac:dyDescent="0.2">
      <c r="A6018" t="s">
        <v>2486</v>
      </c>
      <c r="B6018" t="s">
        <v>2780</v>
      </c>
      <c r="C6018" t="s">
        <v>8467</v>
      </c>
      <c r="D6018" t="s">
        <v>1840</v>
      </c>
      <c r="E6018">
        <v>31.3</v>
      </c>
    </row>
    <row r="6019" spans="1:5" x14ac:dyDescent="0.2">
      <c r="A6019" t="s">
        <v>2487</v>
      </c>
      <c r="B6019" t="s">
        <v>2794</v>
      </c>
      <c r="C6019" t="s">
        <v>8467</v>
      </c>
      <c r="D6019" t="s">
        <v>1840</v>
      </c>
      <c r="E6019">
        <v>33.427859042553195</v>
      </c>
    </row>
    <row r="6020" spans="1:5" x14ac:dyDescent="0.2">
      <c r="A6020" t="s">
        <v>2488</v>
      </c>
      <c r="B6020" t="s">
        <v>2785</v>
      </c>
      <c r="C6020" t="s">
        <v>8467</v>
      </c>
      <c r="D6020" t="s">
        <v>1840</v>
      </c>
      <c r="E6020">
        <v>47.5</v>
      </c>
    </row>
    <row r="6021" spans="1:5" x14ac:dyDescent="0.2">
      <c r="A6021" t="s">
        <v>2489</v>
      </c>
      <c r="B6021" t="s">
        <v>2811</v>
      </c>
      <c r="C6021" t="s">
        <v>8467</v>
      </c>
      <c r="D6021" t="s">
        <v>1840</v>
      </c>
      <c r="E6021">
        <v>32.9</v>
      </c>
    </row>
    <row r="6022" spans="1:5" x14ac:dyDescent="0.2">
      <c r="A6022" t="s">
        <v>2490</v>
      </c>
      <c r="B6022" t="s">
        <v>2788</v>
      </c>
      <c r="C6022" t="s">
        <v>8467</v>
      </c>
      <c r="D6022" t="s">
        <v>1840</v>
      </c>
      <c r="E6022">
        <v>40</v>
      </c>
    </row>
    <row r="6023" spans="1:5" x14ac:dyDescent="0.2">
      <c r="A6023" t="s">
        <v>2491</v>
      </c>
      <c r="B6023" t="s">
        <v>2814</v>
      </c>
      <c r="C6023" t="s">
        <v>8467</v>
      </c>
      <c r="D6023" t="s">
        <v>1840</v>
      </c>
      <c r="E6023">
        <v>32.5</v>
      </c>
    </row>
    <row r="6024" spans="1:5" x14ac:dyDescent="0.2">
      <c r="A6024" t="s">
        <v>2492</v>
      </c>
      <c r="B6024" t="s">
        <v>2816</v>
      </c>
      <c r="C6024" t="s">
        <v>8467</v>
      </c>
      <c r="D6024" t="s">
        <v>1840</v>
      </c>
      <c r="E6024">
        <v>25</v>
      </c>
    </row>
    <row r="6025" spans="1:5" x14ac:dyDescent="0.2">
      <c r="A6025" t="s">
        <v>2493</v>
      </c>
      <c r="B6025" t="s">
        <v>2818</v>
      </c>
      <c r="C6025" t="s">
        <v>8467</v>
      </c>
      <c r="D6025" t="s">
        <v>1840</v>
      </c>
      <c r="E6025">
        <v>33.5</v>
      </c>
    </row>
    <row r="6026" spans="1:5" x14ac:dyDescent="0.2">
      <c r="A6026" t="s">
        <v>2494</v>
      </c>
      <c r="B6026" t="s">
        <v>2820</v>
      </c>
      <c r="C6026" t="s">
        <v>8467</v>
      </c>
      <c r="D6026" t="s">
        <v>1840</v>
      </c>
      <c r="E6026">
        <v>40</v>
      </c>
    </row>
    <row r="6027" spans="1:5" x14ac:dyDescent="0.2">
      <c r="A6027" t="s">
        <v>2495</v>
      </c>
      <c r="B6027" t="s">
        <v>2822</v>
      </c>
      <c r="C6027" t="s">
        <v>8467</v>
      </c>
      <c r="D6027" t="s">
        <v>1840</v>
      </c>
    </row>
    <row r="6028" spans="1:5" x14ac:dyDescent="0.2">
      <c r="A6028" t="s">
        <v>2496</v>
      </c>
      <c r="B6028" t="s">
        <v>2825</v>
      </c>
      <c r="C6028" t="s">
        <v>8467</v>
      </c>
      <c r="D6028" t="s">
        <v>1840</v>
      </c>
      <c r="E6028">
        <v>30</v>
      </c>
    </row>
    <row r="6029" spans="1:5" x14ac:dyDescent="0.2">
      <c r="A6029" t="s">
        <v>2497</v>
      </c>
      <c r="B6029" t="s">
        <v>2786</v>
      </c>
      <c r="C6029" t="s">
        <v>8467</v>
      </c>
      <c r="D6029" t="s">
        <v>1840</v>
      </c>
      <c r="E6029">
        <v>32.5</v>
      </c>
    </row>
    <row r="6030" spans="1:5" x14ac:dyDescent="0.2">
      <c r="A6030" t="s">
        <v>2498</v>
      </c>
      <c r="B6030" t="s">
        <v>2787</v>
      </c>
      <c r="C6030" t="s">
        <v>8467</v>
      </c>
      <c r="D6030" t="s">
        <v>1840</v>
      </c>
      <c r="E6030">
        <v>23.9</v>
      </c>
    </row>
    <row r="6031" spans="1:5" x14ac:dyDescent="0.2">
      <c r="A6031" t="s">
        <v>2499</v>
      </c>
      <c r="B6031" t="s">
        <v>2829</v>
      </c>
      <c r="C6031" t="s">
        <v>8467</v>
      </c>
      <c r="D6031" t="s">
        <v>1840</v>
      </c>
      <c r="E6031">
        <v>38.5</v>
      </c>
    </row>
    <row r="6032" spans="1:5" x14ac:dyDescent="0.2">
      <c r="A6032" t="s">
        <v>2500</v>
      </c>
      <c r="B6032" t="s">
        <v>2831</v>
      </c>
      <c r="C6032" t="s">
        <v>8467</v>
      </c>
      <c r="D6032" t="s">
        <v>1840</v>
      </c>
      <c r="E6032">
        <v>30</v>
      </c>
    </row>
    <row r="6033" spans="1:5" x14ac:dyDescent="0.2">
      <c r="A6033" t="s">
        <v>2501</v>
      </c>
      <c r="B6033" t="s">
        <v>2833</v>
      </c>
      <c r="C6033" t="s">
        <v>8467</v>
      </c>
      <c r="D6033" t="s">
        <v>1840</v>
      </c>
      <c r="E6033">
        <v>31</v>
      </c>
    </row>
    <row r="6034" spans="1:5" x14ac:dyDescent="0.2">
      <c r="A6034" t="s">
        <v>2502</v>
      </c>
      <c r="B6034" t="s">
        <v>2835</v>
      </c>
      <c r="C6034" t="s">
        <v>8467</v>
      </c>
      <c r="D6034" t="s">
        <v>1840</v>
      </c>
      <c r="E6034">
        <v>24.5</v>
      </c>
    </row>
    <row r="6035" spans="1:5" x14ac:dyDescent="0.2">
      <c r="A6035" t="s">
        <v>2503</v>
      </c>
      <c r="B6035" t="s">
        <v>2789</v>
      </c>
      <c r="C6035" t="s">
        <v>8467</v>
      </c>
      <c r="D6035" t="s">
        <v>1840</v>
      </c>
      <c r="E6035">
        <v>38</v>
      </c>
    </row>
    <row r="6036" spans="1:5" x14ac:dyDescent="0.2">
      <c r="A6036" t="s">
        <v>2504</v>
      </c>
      <c r="B6036" t="s">
        <v>2838</v>
      </c>
      <c r="C6036" t="s">
        <v>8467</v>
      </c>
      <c r="D6036" t="s">
        <v>1840</v>
      </c>
      <c r="E6036">
        <v>31.8</v>
      </c>
    </row>
    <row r="6037" spans="1:5" x14ac:dyDescent="0.2">
      <c r="A6037" t="s">
        <v>2505</v>
      </c>
      <c r="B6037" t="s">
        <v>2840</v>
      </c>
      <c r="C6037" t="s">
        <v>8467</v>
      </c>
      <c r="D6037" t="s">
        <v>1840</v>
      </c>
      <c r="E6037">
        <v>30</v>
      </c>
    </row>
    <row r="6038" spans="1:5" x14ac:dyDescent="0.2">
      <c r="A6038" t="s">
        <v>2506</v>
      </c>
      <c r="B6038" t="s">
        <v>2780</v>
      </c>
      <c r="C6038" t="s">
        <v>8488</v>
      </c>
      <c r="D6038" t="s">
        <v>1840</v>
      </c>
      <c r="E6038">
        <v>41.2</v>
      </c>
    </row>
    <row r="6039" spans="1:5" x14ac:dyDescent="0.2">
      <c r="A6039" t="s">
        <v>2507</v>
      </c>
      <c r="B6039" t="s">
        <v>2794</v>
      </c>
      <c r="C6039" t="s">
        <v>8488</v>
      </c>
      <c r="D6039" t="s">
        <v>1840</v>
      </c>
      <c r="E6039">
        <v>40.432646276595754</v>
      </c>
    </row>
    <row r="6040" spans="1:5" x14ac:dyDescent="0.2">
      <c r="A6040" t="s">
        <v>2508</v>
      </c>
      <c r="B6040" t="s">
        <v>2785</v>
      </c>
      <c r="C6040" t="s">
        <v>8488</v>
      </c>
      <c r="D6040" t="s">
        <v>1840</v>
      </c>
      <c r="E6040">
        <v>45.1</v>
      </c>
    </row>
    <row r="6041" spans="1:5" x14ac:dyDescent="0.2">
      <c r="A6041" t="s">
        <v>2509</v>
      </c>
      <c r="B6041" t="s">
        <v>2811</v>
      </c>
      <c r="C6041" t="s">
        <v>8488</v>
      </c>
      <c r="D6041" t="s">
        <v>1840</v>
      </c>
      <c r="E6041">
        <v>37.799999999999997</v>
      </c>
    </row>
    <row r="6042" spans="1:5" x14ac:dyDescent="0.2">
      <c r="A6042" t="s">
        <v>2510</v>
      </c>
      <c r="B6042" t="s">
        <v>2788</v>
      </c>
      <c r="C6042" t="s">
        <v>8488</v>
      </c>
      <c r="D6042" t="s">
        <v>1840</v>
      </c>
      <c r="E6042">
        <v>42.2</v>
      </c>
    </row>
    <row r="6043" spans="1:5" x14ac:dyDescent="0.2">
      <c r="A6043" t="s">
        <v>2511</v>
      </c>
      <c r="B6043" t="s">
        <v>2814</v>
      </c>
      <c r="C6043" t="s">
        <v>8488</v>
      </c>
      <c r="D6043" t="s">
        <v>1840</v>
      </c>
      <c r="E6043">
        <v>27.9</v>
      </c>
    </row>
    <row r="6044" spans="1:5" x14ac:dyDescent="0.2">
      <c r="A6044" t="s">
        <v>2512</v>
      </c>
      <c r="B6044" t="s">
        <v>2816</v>
      </c>
      <c r="C6044" t="s">
        <v>8488</v>
      </c>
      <c r="D6044" t="s">
        <v>1840</v>
      </c>
      <c r="E6044">
        <v>16.3</v>
      </c>
    </row>
    <row r="6045" spans="1:5" x14ac:dyDescent="0.2">
      <c r="A6045" t="s">
        <v>2513</v>
      </c>
      <c r="B6045" t="s">
        <v>2818</v>
      </c>
      <c r="C6045" t="s">
        <v>8488</v>
      </c>
      <c r="D6045" t="s">
        <v>1840</v>
      </c>
      <c r="E6045">
        <v>30.8</v>
      </c>
    </row>
    <row r="6046" spans="1:5" x14ac:dyDescent="0.2">
      <c r="A6046" t="s">
        <v>2514</v>
      </c>
      <c r="B6046" t="s">
        <v>2820</v>
      </c>
      <c r="C6046" t="s">
        <v>8488</v>
      </c>
      <c r="D6046" t="s">
        <v>1840</v>
      </c>
      <c r="E6046">
        <v>40.1</v>
      </c>
    </row>
    <row r="6047" spans="1:5" x14ac:dyDescent="0.2">
      <c r="A6047" t="s">
        <v>2515</v>
      </c>
      <c r="B6047" t="s">
        <v>2822</v>
      </c>
      <c r="C6047" t="s">
        <v>8488</v>
      </c>
      <c r="D6047" t="s">
        <v>1840</v>
      </c>
    </row>
    <row r="6048" spans="1:5" x14ac:dyDescent="0.2">
      <c r="A6048" t="s">
        <v>2516</v>
      </c>
      <c r="B6048" t="s">
        <v>2825</v>
      </c>
      <c r="C6048" t="s">
        <v>8488</v>
      </c>
      <c r="D6048" t="s">
        <v>1840</v>
      </c>
      <c r="E6048">
        <v>24.4</v>
      </c>
    </row>
    <row r="6049" spans="1:5" x14ac:dyDescent="0.2">
      <c r="A6049" t="s">
        <v>2517</v>
      </c>
      <c r="B6049" t="s">
        <v>2786</v>
      </c>
      <c r="C6049" t="s">
        <v>8488</v>
      </c>
      <c r="D6049" t="s">
        <v>1840</v>
      </c>
      <c r="E6049">
        <v>60.6</v>
      </c>
    </row>
    <row r="6050" spans="1:5" x14ac:dyDescent="0.2">
      <c r="A6050" t="s">
        <v>2518</v>
      </c>
      <c r="B6050" t="s">
        <v>2787</v>
      </c>
      <c r="C6050" t="s">
        <v>8488</v>
      </c>
      <c r="D6050" t="s">
        <v>1840</v>
      </c>
      <c r="E6050">
        <v>39.5</v>
      </c>
    </row>
    <row r="6051" spans="1:5" x14ac:dyDescent="0.2">
      <c r="A6051" t="s">
        <v>2519</v>
      </c>
      <c r="B6051" t="s">
        <v>2829</v>
      </c>
      <c r="C6051" t="s">
        <v>8488</v>
      </c>
      <c r="D6051" t="s">
        <v>1840</v>
      </c>
      <c r="E6051">
        <v>41.8</v>
      </c>
    </row>
    <row r="6052" spans="1:5" x14ac:dyDescent="0.2">
      <c r="A6052" t="s">
        <v>2520</v>
      </c>
      <c r="B6052" t="s">
        <v>2831</v>
      </c>
      <c r="C6052" t="s">
        <v>8488</v>
      </c>
      <c r="D6052" t="s">
        <v>1840</v>
      </c>
      <c r="E6052">
        <v>34.5</v>
      </c>
    </row>
    <row r="6053" spans="1:5" x14ac:dyDescent="0.2">
      <c r="A6053" t="s">
        <v>2521</v>
      </c>
      <c r="B6053" t="s">
        <v>2833</v>
      </c>
      <c r="C6053" t="s">
        <v>8488</v>
      </c>
      <c r="D6053" t="s">
        <v>1840</v>
      </c>
      <c r="E6053">
        <v>37</v>
      </c>
    </row>
    <row r="6054" spans="1:5" x14ac:dyDescent="0.2">
      <c r="A6054" t="s">
        <v>2522</v>
      </c>
      <c r="B6054" t="s">
        <v>2835</v>
      </c>
      <c r="C6054" t="s">
        <v>8488</v>
      </c>
      <c r="D6054" t="s">
        <v>1840</v>
      </c>
      <c r="E6054">
        <v>63.3</v>
      </c>
    </row>
    <row r="6055" spans="1:5" x14ac:dyDescent="0.2">
      <c r="A6055" t="s">
        <v>2523</v>
      </c>
      <c r="B6055" t="s">
        <v>2789</v>
      </c>
      <c r="C6055" t="s">
        <v>8488</v>
      </c>
      <c r="D6055" t="s">
        <v>1840</v>
      </c>
      <c r="E6055">
        <v>48.8</v>
      </c>
    </row>
    <row r="6056" spans="1:5" x14ac:dyDescent="0.2">
      <c r="A6056" t="s">
        <v>2524</v>
      </c>
      <c r="B6056" t="s">
        <v>2838</v>
      </c>
      <c r="C6056" t="s">
        <v>8488</v>
      </c>
      <c r="D6056" t="s">
        <v>1840</v>
      </c>
      <c r="E6056">
        <v>52.5</v>
      </c>
    </row>
    <row r="6057" spans="1:5" x14ac:dyDescent="0.2">
      <c r="A6057" t="s">
        <v>2525</v>
      </c>
      <c r="B6057" t="s">
        <v>2840</v>
      </c>
      <c r="C6057" t="s">
        <v>8488</v>
      </c>
      <c r="D6057" t="s">
        <v>1840</v>
      </c>
      <c r="E6057">
        <v>40.1</v>
      </c>
    </row>
    <row r="6058" spans="1:5" x14ac:dyDescent="0.2">
      <c r="A6058" t="s">
        <v>2526</v>
      </c>
      <c r="B6058" t="s">
        <v>2780</v>
      </c>
      <c r="C6058" t="s">
        <v>8514</v>
      </c>
      <c r="D6058" t="s">
        <v>1840</v>
      </c>
      <c r="E6058">
        <v>39.6</v>
      </c>
    </row>
    <row r="6059" spans="1:5" x14ac:dyDescent="0.2">
      <c r="A6059" t="s">
        <v>2527</v>
      </c>
      <c r="B6059" t="s">
        <v>2794</v>
      </c>
      <c r="C6059" t="s">
        <v>8514</v>
      </c>
      <c r="D6059" t="s">
        <v>1840</v>
      </c>
      <c r="E6059">
        <v>39.322872340425533</v>
      </c>
    </row>
    <row r="6060" spans="1:5" x14ac:dyDescent="0.2">
      <c r="A6060" t="s">
        <v>2528</v>
      </c>
      <c r="B6060" t="s">
        <v>2785</v>
      </c>
      <c r="C6060" t="s">
        <v>8514</v>
      </c>
      <c r="D6060" t="s">
        <v>1840</v>
      </c>
      <c r="E6060">
        <v>51</v>
      </c>
    </row>
    <row r="6061" spans="1:5" x14ac:dyDescent="0.2">
      <c r="A6061" t="s">
        <v>2529</v>
      </c>
      <c r="B6061" t="s">
        <v>2811</v>
      </c>
      <c r="C6061" t="s">
        <v>8514</v>
      </c>
      <c r="D6061" t="s">
        <v>1840</v>
      </c>
      <c r="E6061">
        <v>23.7</v>
      </c>
    </row>
    <row r="6062" spans="1:5" x14ac:dyDescent="0.2">
      <c r="A6062" t="s">
        <v>2530</v>
      </c>
      <c r="B6062" t="s">
        <v>2788</v>
      </c>
      <c r="C6062" t="s">
        <v>8514</v>
      </c>
      <c r="D6062" t="s">
        <v>1840</v>
      </c>
      <c r="E6062">
        <v>49.2</v>
      </c>
    </row>
    <row r="6063" spans="1:5" x14ac:dyDescent="0.2">
      <c r="A6063" t="s">
        <v>2531</v>
      </c>
      <c r="B6063" t="s">
        <v>2814</v>
      </c>
      <c r="C6063" t="s">
        <v>8514</v>
      </c>
      <c r="D6063" t="s">
        <v>1840</v>
      </c>
      <c r="E6063">
        <v>23.3</v>
      </c>
    </row>
    <row r="6064" spans="1:5" x14ac:dyDescent="0.2">
      <c r="A6064" t="s">
        <v>2532</v>
      </c>
      <c r="B6064" t="s">
        <v>2816</v>
      </c>
      <c r="C6064" t="s">
        <v>8514</v>
      </c>
      <c r="D6064" t="s">
        <v>1840</v>
      </c>
      <c r="E6064">
        <v>5.4</v>
      </c>
    </row>
    <row r="6065" spans="1:5" x14ac:dyDescent="0.2">
      <c r="A6065" t="s">
        <v>2533</v>
      </c>
      <c r="B6065" t="s">
        <v>2818</v>
      </c>
      <c r="C6065" t="s">
        <v>8514</v>
      </c>
      <c r="D6065" t="s">
        <v>1840</v>
      </c>
      <c r="E6065">
        <v>23.4</v>
      </c>
    </row>
    <row r="6066" spans="1:5" x14ac:dyDescent="0.2">
      <c r="A6066" t="s">
        <v>2534</v>
      </c>
      <c r="B6066" t="s">
        <v>2820</v>
      </c>
      <c r="C6066" t="s">
        <v>8514</v>
      </c>
      <c r="D6066" t="s">
        <v>1840</v>
      </c>
      <c r="E6066">
        <v>45.8</v>
      </c>
    </row>
    <row r="6067" spans="1:5" x14ac:dyDescent="0.2">
      <c r="A6067" t="s">
        <v>5708</v>
      </c>
      <c r="B6067" t="s">
        <v>2822</v>
      </c>
      <c r="C6067" t="s">
        <v>8514</v>
      </c>
      <c r="D6067" t="s">
        <v>1840</v>
      </c>
    </row>
    <row r="6068" spans="1:5" x14ac:dyDescent="0.2">
      <c r="A6068" t="s">
        <v>5709</v>
      </c>
      <c r="B6068" t="s">
        <v>2825</v>
      </c>
      <c r="C6068" t="s">
        <v>8514</v>
      </c>
      <c r="D6068" t="s">
        <v>1840</v>
      </c>
      <c r="E6068">
        <v>15.1</v>
      </c>
    </row>
    <row r="6069" spans="1:5" x14ac:dyDescent="0.2">
      <c r="A6069" t="s">
        <v>5710</v>
      </c>
      <c r="B6069" t="s">
        <v>2786</v>
      </c>
      <c r="C6069" t="s">
        <v>8514</v>
      </c>
      <c r="D6069" t="s">
        <v>1840</v>
      </c>
      <c r="E6069">
        <v>61.3</v>
      </c>
    </row>
    <row r="6070" spans="1:5" x14ac:dyDescent="0.2">
      <c r="A6070" t="s">
        <v>5711</v>
      </c>
      <c r="B6070" t="s">
        <v>2787</v>
      </c>
      <c r="C6070" t="s">
        <v>8514</v>
      </c>
      <c r="D6070" t="s">
        <v>1840</v>
      </c>
      <c r="E6070">
        <v>18.3</v>
      </c>
    </row>
    <row r="6071" spans="1:5" x14ac:dyDescent="0.2">
      <c r="A6071" t="s">
        <v>5712</v>
      </c>
      <c r="B6071" t="s">
        <v>2829</v>
      </c>
      <c r="C6071" t="s">
        <v>8514</v>
      </c>
      <c r="D6071" t="s">
        <v>1840</v>
      </c>
      <c r="E6071">
        <v>43.7</v>
      </c>
    </row>
    <row r="6072" spans="1:5" x14ac:dyDescent="0.2">
      <c r="A6072" t="s">
        <v>5713</v>
      </c>
      <c r="B6072" t="s">
        <v>2831</v>
      </c>
      <c r="C6072" t="s">
        <v>8514</v>
      </c>
      <c r="D6072" t="s">
        <v>1840</v>
      </c>
      <c r="E6072">
        <v>31.4</v>
      </c>
    </row>
    <row r="6073" spans="1:5" x14ac:dyDescent="0.2">
      <c r="A6073" t="s">
        <v>5714</v>
      </c>
      <c r="B6073" t="s">
        <v>2833</v>
      </c>
      <c r="C6073" t="s">
        <v>8514</v>
      </c>
      <c r="D6073" t="s">
        <v>1840</v>
      </c>
      <c r="E6073">
        <v>40.1</v>
      </c>
    </row>
    <row r="6074" spans="1:5" x14ac:dyDescent="0.2">
      <c r="A6074" t="s">
        <v>5715</v>
      </c>
      <c r="B6074" t="s">
        <v>2835</v>
      </c>
      <c r="C6074" t="s">
        <v>8514</v>
      </c>
      <c r="D6074" t="s">
        <v>1840</v>
      </c>
      <c r="E6074">
        <v>61.1</v>
      </c>
    </row>
    <row r="6075" spans="1:5" x14ac:dyDescent="0.2">
      <c r="A6075" t="s">
        <v>5716</v>
      </c>
      <c r="B6075" t="s">
        <v>2789</v>
      </c>
      <c r="C6075" t="s">
        <v>8514</v>
      </c>
      <c r="D6075" t="s">
        <v>1840</v>
      </c>
      <c r="E6075">
        <v>63.5</v>
      </c>
    </row>
    <row r="6076" spans="1:5" x14ac:dyDescent="0.2">
      <c r="A6076" t="s">
        <v>5717</v>
      </c>
      <c r="B6076" t="s">
        <v>2838</v>
      </c>
      <c r="C6076" t="s">
        <v>8514</v>
      </c>
      <c r="D6076" t="s">
        <v>1840</v>
      </c>
      <c r="E6076">
        <v>57.6</v>
      </c>
    </row>
    <row r="6077" spans="1:5" x14ac:dyDescent="0.2">
      <c r="A6077" t="s">
        <v>5718</v>
      </c>
      <c r="B6077" t="s">
        <v>2840</v>
      </c>
      <c r="C6077" t="s">
        <v>8514</v>
      </c>
      <c r="D6077" t="s">
        <v>1840</v>
      </c>
      <c r="E6077">
        <v>39.299999999999997</v>
      </c>
    </row>
    <row r="6078" spans="1:5" x14ac:dyDescent="0.2">
      <c r="A6078" t="s">
        <v>5719</v>
      </c>
      <c r="B6078" t="s">
        <v>2780</v>
      </c>
      <c r="C6078" t="s">
        <v>8535</v>
      </c>
      <c r="D6078" t="s">
        <v>1840</v>
      </c>
      <c r="E6078">
        <v>77.599999999999994</v>
      </c>
    </row>
    <row r="6079" spans="1:5" x14ac:dyDescent="0.2">
      <c r="A6079" t="s">
        <v>5720</v>
      </c>
      <c r="B6079" t="s">
        <v>2794</v>
      </c>
      <c r="C6079" t="s">
        <v>8535</v>
      </c>
      <c r="D6079" t="s">
        <v>1840</v>
      </c>
      <c r="E6079">
        <v>76.084405719392308</v>
      </c>
    </row>
    <row r="6080" spans="1:5" x14ac:dyDescent="0.2">
      <c r="A6080" t="s">
        <v>5721</v>
      </c>
      <c r="B6080" t="s">
        <v>2785</v>
      </c>
      <c r="C6080" t="s">
        <v>8535</v>
      </c>
      <c r="D6080" t="s">
        <v>1840</v>
      </c>
      <c r="E6080">
        <v>80.2</v>
      </c>
    </row>
    <row r="6081" spans="1:5" x14ac:dyDescent="0.2">
      <c r="A6081" t="s">
        <v>5722</v>
      </c>
      <c r="B6081" t="s">
        <v>2811</v>
      </c>
      <c r="C6081" t="s">
        <v>8535</v>
      </c>
      <c r="D6081" t="s">
        <v>1840</v>
      </c>
      <c r="E6081">
        <v>57.2</v>
      </c>
    </row>
    <row r="6082" spans="1:5" x14ac:dyDescent="0.2">
      <c r="A6082" t="s">
        <v>5723</v>
      </c>
      <c r="B6082" t="s">
        <v>2788</v>
      </c>
      <c r="C6082" t="s">
        <v>8535</v>
      </c>
      <c r="D6082" t="s">
        <v>1840</v>
      </c>
      <c r="E6082">
        <v>73.7</v>
      </c>
    </row>
    <row r="6083" spans="1:5" x14ac:dyDescent="0.2">
      <c r="A6083" t="s">
        <v>5724</v>
      </c>
      <c r="B6083" t="s">
        <v>2814</v>
      </c>
      <c r="C6083" t="s">
        <v>8535</v>
      </c>
      <c r="D6083" t="s">
        <v>1840</v>
      </c>
      <c r="E6083">
        <v>70.2</v>
      </c>
    </row>
    <row r="6084" spans="1:5" x14ac:dyDescent="0.2">
      <c r="A6084" t="s">
        <v>5725</v>
      </c>
      <c r="B6084" t="s">
        <v>2816</v>
      </c>
      <c r="C6084" t="s">
        <v>8535</v>
      </c>
      <c r="D6084" t="s">
        <v>1840</v>
      </c>
      <c r="E6084">
        <v>67.5</v>
      </c>
    </row>
    <row r="6085" spans="1:5" x14ac:dyDescent="0.2">
      <c r="A6085" t="s">
        <v>5726</v>
      </c>
      <c r="B6085" t="s">
        <v>2818</v>
      </c>
      <c r="C6085" t="s">
        <v>8535</v>
      </c>
      <c r="D6085" t="s">
        <v>1840</v>
      </c>
      <c r="E6085">
        <v>74.8</v>
      </c>
    </row>
    <row r="6086" spans="1:5" x14ac:dyDescent="0.2">
      <c r="A6086" t="s">
        <v>5727</v>
      </c>
      <c r="B6086" t="s">
        <v>2820</v>
      </c>
      <c r="C6086" t="s">
        <v>8535</v>
      </c>
      <c r="D6086" t="s">
        <v>1840</v>
      </c>
      <c r="E6086">
        <v>81</v>
      </c>
    </row>
    <row r="6087" spans="1:5" x14ac:dyDescent="0.2">
      <c r="A6087" t="s">
        <v>5728</v>
      </c>
      <c r="B6087" t="s">
        <v>2822</v>
      </c>
      <c r="C6087" t="s">
        <v>8535</v>
      </c>
      <c r="D6087" t="s">
        <v>1840</v>
      </c>
    </row>
    <row r="6088" spans="1:5" x14ac:dyDescent="0.2">
      <c r="A6088" t="s">
        <v>8824</v>
      </c>
      <c r="B6088" t="s">
        <v>2825</v>
      </c>
      <c r="C6088" t="s">
        <v>8535</v>
      </c>
      <c r="D6088" t="s">
        <v>1840</v>
      </c>
      <c r="E6088">
        <v>62.4</v>
      </c>
    </row>
    <row r="6089" spans="1:5" x14ac:dyDescent="0.2">
      <c r="A6089" t="s">
        <v>8825</v>
      </c>
      <c r="B6089" t="s">
        <v>2786</v>
      </c>
      <c r="C6089" t="s">
        <v>8535</v>
      </c>
      <c r="D6089" t="s">
        <v>1840</v>
      </c>
      <c r="E6089">
        <v>80.5</v>
      </c>
    </row>
    <row r="6090" spans="1:5" x14ac:dyDescent="0.2">
      <c r="A6090" t="s">
        <v>8826</v>
      </c>
      <c r="B6090" t="s">
        <v>2787</v>
      </c>
      <c r="C6090" t="s">
        <v>8535</v>
      </c>
      <c r="D6090" t="s">
        <v>1840</v>
      </c>
      <c r="E6090">
        <v>84</v>
      </c>
    </row>
    <row r="6091" spans="1:5" x14ac:dyDescent="0.2">
      <c r="A6091" t="s">
        <v>8827</v>
      </c>
      <c r="B6091" t="s">
        <v>2829</v>
      </c>
      <c r="C6091" t="s">
        <v>8535</v>
      </c>
      <c r="D6091" t="s">
        <v>1840</v>
      </c>
      <c r="E6091">
        <v>82.2</v>
      </c>
    </row>
    <row r="6092" spans="1:5" x14ac:dyDescent="0.2">
      <c r="A6092" t="s">
        <v>8828</v>
      </c>
      <c r="B6092" t="s">
        <v>2831</v>
      </c>
      <c r="C6092" t="s">
        <v>8535</v>
      </c>
      <c r="D6092" t="s">
        <v>1840</v>
      </c>
      <c r="E6092">
        <v>78.5</v>
      </c>
    </row>
    <row r="6093" spans="1:5" x14ac:dyDescent="0.2">
      <c r="A6093" t="s">
        <v>8829</v>
      </c>
      <c r="B6093" t="s">
        <v>2833</v>
      </c>
      <c r="C6093" t="s">
        <v>8535</v>
      </c>
      <c r="D6093" t="s">
        <v>1840</v>
      </c>
      <c r="E6093">
        <v>72.900000000000006</v>
      </c>
    </row>
    <row r="6094" spans="1:5" x14ac:dyDescent="0.2">
      <c r="A6094" t="s">
        <v>8830</v>
      </c>
      <c r="B6094" t="s">
        <v>2835</v>
      </c>
      <c r="C6094" t="s">
        <v>8535</v>
      </c>
      <c r="D6094" t="s">
        <v>1840</v>
      </c>
      <c r="E6094">
        <v>86.1</v>
      </c>
    </row>
    <row r="6095" spans="1:5" x14ac:dyDescent="0.2">
      <c r="A6095" t="s">
        <v>8831</v>
      </c>
      <c r="B6095" t="s">
        <v>2789</v>
      </c>
      <c r="C6095" t="s">
        <v>8535</v>
      </c>
      <c r="D6095" t="s">
        <v>1840</v>
      </c>
      <c r="E6095">
        <v>78.3</v>
      </c>
    </row>
    <row r="6096" spans="1:5" x14ac:dyDescent="0.2">
      <c r="A6096" t="s">
        <v>8832</v>
      </c>
      <c r="B6096" t="s">
        <v>2838</v>
      </c>
      <c r="C6096" t="s">
        <v>8535</v>
      </c>
      <c r="D6096" t="s">
        <v>1840</v>
      </c>
      <c r="E6096">
        <v>74.7</v>
      </c>
    </row>
    <row r="6097" spans="1:5" x14ac:dyDescent="0.2">
      <c r="A6097" t="s">
        <v>8833</v>
      </c>
      <c r="B6097" t="s">
        <v>2840</v>
      </c>
      <c r="C6097" t="s">
        <v>8535</v>
      </c>
      <c r="D6097" t="s">
        <v>1840</v>
      </c>
      <c r="E6097">
        <v>71.900000000000006</v>
      </c>
    </row>
    <row r="6098" spans="1:5" x14ac:dyDescent="0.2">
      <c r="A6098" t="s">
        <v>8834</v>
      </c>
      <c r="B6098" t="s">
        <v>2780</v>
      </c>
      <c r="C6098" t="s">
        <v>8556</v>
      </c>
      <c r="D6098" t="s">
        <v>1840</v>
      </c>
      <c r="E6098">
        <v>88.8</v>
      </c>
    </row>
    <row r="6099" spans="1:5" x14ac:dyDescent="0.2">
      <c r="A6099" t="s">
        <v>8835</v>
      </c>
      <c r="B6099" t="s">
        <v>2794</v>
      </c>
      <c r="C6099" t="s">
        <v>8556</v>
      </c>
      <c r="D6099" t="s">
        <v>1840</v>
      </c>
      <c r="E6099">
        <v>89.880563002680987</v>
      </c>
    </row>
    <row r="6100" spans="1:5" x14ac:dyDescent="0.2">
      <c r="A6100" t="s">
        <v>8836</v>
      </c>
      <c r="B6100" t="s">
        <v>2785</v>
      </c>
      <c r="C6100" t="s">
        <v>8556</v>
      </c>
      <c r="D6100" t="s">
        <v>1840</v>
      </c>
      <c r="E6100">
        <v>95.9</v>
      </c>
    </row>
    <row r="6101" spans="1:5" x14ac:dyDescent="0.2">
      <c r="A6101" t="s">
        <v>8837</v>
      </c>
      <c r="B6101" t="s">
        <v>2811</v>
      </c>
      <c r="C6101" t="s">
        <v>8556</v>
      </c>
      <c r="D6101" t="s">
        <v>1840</v>
      </c>
      <c r="E6101">
        <v>48.3</v>
      </c>
    </row>
    <row r="6102" spans="1:5" x14ac:dyDescent="0.2">
      <c r="A6102" t="s">
        <v>8838</v>
      </c>
      <c r="B6102" t="s">
        <v>2788</v>
      </c>
      <c r="C6102" t="s">
        <v>8556</v>
      </c>
      <c r="D6102" t="s">
        <v>1840</v>
      </c>
      <c r="E6102">
        <v>83.3</v>
      </c>
    </row>
    <row r="6103" spans="1:5" x14ac:dyDescent="0.2">
      <c r="A6103" t="s">
        <v>8839</v>
      </c>
      <c r="B6103" t="s">
        <v>2814</v>
      </c>
      <c r="C6103" t="s">
        <v>8556</v>
      </c>
      <c r="D6103" t="s">
        <v>1840</v>
      </c>
      <c r="E6103">
        <v>83.9</v>
      </c>
    </row>
    <row r="6104" spans="1:5" x14ac:dyDescent="0.2">
      <c r="A6104" t="s">
        <v>8840</v>
      </c>
      <c r="B6104" t="s">
        <v>2816</v>
      </c>
      <c r="C6104" t="s">
        <v>8556</v>
      </c>
      <c r="D6104" t="s">
        <v>1840</v>
      </c>
      <c r="E6104">
        <v>98.1</v>
      </c>
    </row>
    <row r="6105" spans="1:5" x14ac:dyDescent="0.2">
      <c r="A6105" t="s">
        <v>6931</v>
      </c>
      <c r="B6105" t="s">
        <v>2818</v>
      </c>
      <c r="C6105" t="s">
        <v>8556</v>
      </c>
      <c r="D6105" t="s">
        <v>1840</v>
      </c>
      <c r="E6105">
        <v>91.8</v>
      </c>
    </row>
    <row r="6106" spans="1:5" x14ac:dyDescent="0.2">
      <c r="A6106" t="s">
        <v>6932</v>
      </c>
      <c r="B6106" t="s">
        <v>2820</v>
      </c>
      <c r="C6106" t="s">
        <v>8556</v>
      </c>
      <c r="D6106" t="s">
        <v>1840</v>
      </c>
      <c r="E6106">
        <v>95.4</v>
      </c>
    </row>
    <row r="6107" spans="1:5" x14ac:dyDescent="0.2">
      <c r="A6107" t="s">
        <v>6933</v>
      </c>
      <c r="B6107" t="s">
        <v>2822</v>
      </c>
      <c r="C6107" t="s">
        <v>8556</v>
      </c>
      <c r="D6107" t="s">
        <v>1840</v>
      </c>
    </row>
    <row r="6108" spans="1:5" x14ac:dyDescent="0.2">
      <c r="A6108" t="s">
        <v>6934</v>
      </c>
      <c r="B6108" t="s">
        <v>2825</v>
      </c>
      <c r="C6108" t="s">
        <v>8556</v>
      </c>
      <c r="D6108" t="s">
        <v>1840</v>
      </c>
      <c r="E6108">
        <v>86.5</v>
      </c>
    </row>
    <row r="6109" spans="1:5" x14ac:dyDescent="0.2">
      <c r="A6109" t="s">
        <v>6935</v>
      </c>
      <c r="B6109" t="s">
        <v>2786</v>
      </c>
      <c r="C6109" t="s">
        <v>8556</v>
      </c>
      <c r="D6109" t="s">
        <v>1840</v>
      </c>
      <c r="E6109">
        <v>89.5</v>
      </c>
    </row>
    <row r="6110" spans="1:5" x14ac:dyDescent="0.2">
      <c r="A6110" t="s">
        <v>6936</v>
      </c>
      <c r="B6110" t="s">
        <v>2787</v>
      </c>
      <c r="C6110" t="s">
        <v>8556</v>
      </c>
      <c r="D6110" t="s">
        <v>1840</v>
      </c>
      <c r="E6110">
        <v>93.8</v>
      </c>
    </row>
    <row r="6111" spans="1:5" x14ac:dyDescent="0.2">
      <c r="A6111" t="s">
        <v>3826</v>
      </c>
      <c r="B6111" t="s">
        <v>2829</v>
      </c>
      <c r="C6111" t="s">
        <v>8556</v>
      </c>
      <c r="D6111" t="s">
        <v>1840</v>
      </c>
      <c r="E6111">
        <v>97.6</v>
      </c>
    </row>
    <row r="6112" spans="1:5" x14ac:dyDescent="0.2">
      <c r="A6112" t="s">
        <v>3827</v>
      </c>
      <c r="B6112" t="s">
        <v>2831</v>
      </c>
      <c r="C6112" t="s">
        <v>8556</v>
      </c>
      <c r="D6112" t="s">
        <v>1840</v>
      </c>
      <c r="E6112">
        <v>91.8</v>
      </c>
    </row>
    <row r="6113" spans="1:5" x14ac:dyDescent="0.2">
      <c r="A6113" t="s">
        <v>3828</v>
      </c>
      <c r="B6113" t="s">
        <v>2833</v>
      </c>
      <c r="C6113" t="s">
        <v>8556</v>
      </c>
      <c r="D6113" t="s">
        <v>1840</v>
      </c>
      <c r="E6113">
        <v>82.1</v>
      </c>
    </row>
    <row r="6114" spans="1:5" x14ac:dyDescent="0.2">
      <c r="A6114" t="s">
        <v>3829</v>
      </c>
      <c r="B6114" t="s">
        <v>2835</v>
      </c>
      <c r="C6114" t="s">
        <v>8556</v>
      </c>
      <c r="D6114" t="s">
        <v>1840</v>
      </c>
      <c r="E6114">
        <v>98.7</v>
      </c>
    </row>
    <row r="6115" spans="1:5" x14ac:dyDescent="0.2">
      <c r="A6115" t="s">
        <v>3830</v>
      </c>
      <c r="B6115" t="s">
        <v>2789</v>
      </c>
      <c r="C6115" t="s">
        <v>8556</v>
      </c>
      <c r="D6115" t="s">
        <v>1840</v>
      </c>
      <c r="E6115">
        <v>94.9</v>
      </c>
    </row>
    <row r="6116" spans="1:5" x14ac:dyDescent="0.2">
      <c r="A6116" t="s">
        <v>3831</v>
      </c>
      <c r="B6116" t="s">
        <v>2838</v>
      </c>
      <c r="C6116" t="s">
        <v>8556</v>
      </c>
      <c r="D6116" t="s">
        <v>1840</v>
      </c>
      <c r="E6116">
        <v>90.6</v>
      </c>
    </row>
    <row r="6117" spans="1:5" x14ac:dyDescent="0.2">
      <c r="A6117" t="s">
        <v>3832</v>
      </c>
      <c r="B6117" t="s">
        <v>2840</v>
      </c>
      <c r="C6117" t="s">
        <v>8556</v>
      </c>
      <c r="D6117" t="s">
        <v>1840</v>
      </c>
      <c r="E6117">
        <v>90.7</v>
      </c>
    </row>
    <row r="6118" spans="1:5" x14ac:dyDescent="0.2">
      <c r="A6118" t="s">
        <v>3833</v>
      </c>
      <c r="B6118" t="s">
        <v>2780</v>
      </c>
      <c r="C6118" t="s">
        <v>8577</v>
      </c>
      <c r="D6118" t="s">
        <v>1840</v>
      </c>
      <c r="E6118">
        <v>0.97430555555555554</v>
      </c>
    </row>
    <row r="6119" spans="1:5" x14ac:dyDescent="0.2">
      <c r="A6119" t="s">
        <v>3834</v>
      </c>
      <c r="B6119" t="s">
        <v>2794</v>
      </c>
      <c r="C6119" t="s">
        <v>8577</v>
      </c>
      <c r="D6119" t="s">
        <v>1840</v>
      </c>
      <c r="E6119">
        <v>1.0785257484361035</v>
      </c>
    </row>
    <row r="6120" spans="1:5" x14ac:dyDescent="0.2">
      <c r="A6120" t="s">
        <v>3835</v>
      </c>
      <c r="B6120" t="s">
        <v>2785</v>
      </c>
      <c r="C6120" t="s">
        <v>8577</v>
      </c>
      <c r="D6120" t="s">
        <v>1840</v>
      </c>
      <c r="E6120">
        <v>0.97013888888888899</v>
      </c>
    </row>
    <row r="6121" spans="1:5" x14ac:dyDescent="0.2">
      <c r="A6121" t="s">
        <v>3836</v>
      </c>
      <c r="B6121" t="s">
        <v>2811</v>
      </c>
      <c r="C6121" t="s">
        <v>8577</v>
      </c>
      <c r="D6121" t="s">
        <v>1840</v>
      </c>
      <c r="E6121">
        <v>1.877777777777778</v>
      </c>
    </row>
    <row r="6122" spans="1:5" x14ac:dyDescent="0.2">
      <c r="A6122" t="s">
        <v>3837</v>
      </c>
      <c r="B6122" t="s">
        <v>2788</v>
      </c>
      <c r="C6122" t="s">
        <v>8577</v>
      </c>
      <c r="D6122" t="s">
        <v>1840</v>
      </c>
      <c r="E6122">
        <v>1.21875</v>
      </c>
    </row>
    <row r="6123" spans="1:5" x14ac:dyDescent="0.2">
      <c r="A6123" t="s">
        <v>3838</v>
      </c>
      <c r="B6123" t="s">
        <v>2814</v>
      </c>
      <c r="C6123" t="s">
        <v>8577</v>
      </c>
      <c r="D6123" t="s">
        <v>1840</v>
      </c>
      <c r="E6123">
        <v>1.0104166666666667</v>
      </c>
    </row>
    <row r="6124" spans="1:5" x14ac:dyDescent="0.2">
      <c r="A6124" t="s">
        <v>3839</v>
      </c>
      <c r="B6124" t="s">
        <v>2816</v>
      </c>
      <c r="C6124" t="s">
        <v>8577</v>
      </c>
      <c r="D6124" t="s">
        <v>1840</v>
      </c>
      <c r="E6124">
        <v>1.1229166666666666</v>
      </c>
    </row>
    <row r="6125" spans="1:5" x14ac:dyDescent="0.2">
      <c r="A6125" t="s">
        <v>3840</v>
      </c>
      <c r="B6125" t="s">
        <v>2818</v>
      </c>
      <c r="C6125" t="s">
        <v>8577</v>
      </c>
      <c r="D6125" t="s">
        <v>1840</v>
      </c>
      <c r="E6125">
        <v>0.97361111111111109</v>
      </c>
    </row>
    <row r="6126" spans="1:5" x14ac:dyDescent="0.2">
      <c r="A6126" t="s">
        <v>3841</v>
      </c>
      <c r="B6126" t="s">
        <v>2820</v>
      </c>
      <c r="C6126" t="s">
        <v>8577</v>
      </c>
      <c r="D6126" t="s">
        <v>1840</v>
      </c>
      <c r="E6126">
        <v>0.97569444444444453</v>
      </c>
    </row>
    <row r="6127" spans="1:5" x14ac:dyDescent="0.2">
      <c r="A6127" t="s">
        <v>3842</v>
      </c>
      <c r="B6127" t="s">
        <v>2822</v>
      </c>
      <c r="C6127" t="s">
        <v>8577</v>
      </c>
      <c r="D6127" t="s">
        <v>1840</v>
      </c>
    </row>
    <row r="6128" spans="1:5" x14ac:dyDescent="0.2">
      <c r="A6128" t="s">
        <v>3843</v>
      </c>
      <c r="B6128" t="s">
        <v>2825</v>
      </c>
      <c r="C6128" t="s">
        <v>8577</v>
      </c>
      <c r="D6128" t="s">
        <v>1840</v>
      </c>
      <c r="E6128">
        <v>1.6548611111111111</v>
      </c>
    </row>
    <row r="6129" spans="1:5" x14ac:dyDescent="0.2">
      <c r="A6129" t="s">
        <v>3844</v>
      </c>
      <c r="B6129" t="s">
        <v>2786</v>
      </c>
      <c r="C6129" t="s">
        <v>8577</v>
      </c>
      <c r="D6129" t="s">
        <v>1840</v>
      </c>
      <c r="E6129">
        <v>0.98750000000000004</v>
      </c>
    </row>
    <row r="6130" spans="1:5" x14ac:dyDescent="0.2">
      <c r="A6130" t="s">
        <v>3845</v>
      </c>
      <c r="B6130" t="s">
        <v>2787</v>
      </c>
      <c r="C6130" t="s">
        <v>8577</v>
      </c>
      <c r="D6130" t="s">
        <v>1840</v>
      </c>
      <c r="E6130">
        <v>1.0784722222222223</v>
      </c>
    </row>
    <row r="6131" spans="1:5" x14ac:dyDescent="0.2">
      <c r="A6131" t="s">
        <v>3846</v>
      </c>
      <c r="B6131" t="s">
        <v>2829</v>
      </c>
      <c r="C6131" t="s">
        <v>8577</v>
      </c>
      <c r="D6131" t="s">
        <v>1840</v>
      </c>
      <c r="E6131">
        <v>0.83750000000000002</v>
      </c>
    </row>
    <row r="6132" spans="1:5" x14ac:dyDescent="0.2">
      <c r="A6132" t="s">
        <v>3847</v>
      </c>
      <c r="B6132" t="s">
        <v>2831</v>
      </c>
      <c r="C6132" t="s">
        <v>8577</v>
      </c>
      <c r="D6132" t="s">
        <v>1840</v>
      </c>
      <c r="E6132">
        <v>0.97013888888888899</v>
      </c>
    </row>
    <row r="6133" spans="1:5" x14ac:dyDescent="0.2">
      <c r="A6133" t="s">
        <v>3848</v>
      </c>
      <c r="B6133" t="s">
        <v>2833</v>
      </c>
      <c r="C6133" t="s">
        <v>8577</v>
      </c>
      <c r="D6133" t="s">
        <v>1840</v>
      </c>
      <c r="E6133">
        <v>1.03125</v>
      </c>
    </row>
    <row r="6134" spans="1:5" x14ac:dyDescent="0.2">
      <c r="A6134" t="s">
        <v>3849</v>
      </c>
      <c r="B6134" t="s">
        <v>2835</v>
      </c>
      <c r="C6134" t="s">
        <v>8577</v>
      </c>
      <c r="D6134" t="s">
        <v>1840</v>
      </c>
      <c r="E6134">
        <v>0.85972222222222217</v>
      </c>
    </row>
    <row r="6135" spans="1:5" x14ac:dyDescent="0.2">
      <c r="A6135" t="s">
        <v>3850</v>
      </c>
      <c r="B6135" t="s">
        <v>2789</v>
      </c>
      <c r="C6135" t="s">
        <v>8577</v>
      </c>
      <c r="D6135" t="s">
        <v>1840</v>
      </c>
      <c r="E6135">
        <v>1.08125</v>
      </c>
    </row>
    <row r="6136" spans="1:5" x14ac:dyDescent="0.2">
      <c r="A6136" t="s">
        <v>3851</v>
      </c>
      <c r="B6136" t="s">
        <v>2838</v>
      </c>
      <c r="C6136" t="s">
        <v>8577</v>
      </c>
      <c r="D6136" t="s">
        <v>1840</v>
      </c>
      <c r="E6136">
        <v>0.97361111111111109</v>
      </c>
    </row>
    <row r="6137" spans="1:5" x14ac:dyDescent="0.2">
      <c r="A6137" t="s">
        <v>3852</v>
      </c>
      <c r="B6137" t="s">
        <v>2840</v>
      </c>
      <c r="C6137" t="s">
        <v>8577</v>
      </c>
      <c r="D6137" t="s">
        <v>1840</v>
      </c>
      <c r="E6137">
        <v>0.96666666666666667</v>
      </c>
    </row>
    <row r="6138" spans="1:5" x14ac:dyDescent="0.2">
      <c r="A6138" t="s">
        <v>3853</v>
      </c>
      <c r="B6138" t="s">
        <v>2780</v>
      </c>
      <c r="C6138" t="s">
        <v>8598</v>
      </c>
      <c r="D6138" t="s">
        <v>1840</v>
      </c>
      <c r="E6138">
        <v>93.9</v>
      </c>
    </row>
    <row r="6139" spans="1:5" x14ac:dyDescent="0.2">
      <c r="A6139" t="s">
        <v>3854</v>
      </c>
      <c r="B6139" t="s">
        <v>2794</v>
      </c>
      <c r="C6139" t="s">
        <v>8598</v>
      </c>
      <c r="D6139" t="s">
        <v>1840</v>
      </c>
      <c r="E6139">
        <v>94.558378016085783</v>
      </c>
    </row>
    <row r="6140" spans="1:5" x14ac:dyDescent="0.2">
      <c r="A6140" t="s">
        <v>3855</v>
      </c>
      <c r="B6140" t="s">
        <v>2785</v>
      </c>
      <c r="C6140" t="s">
        <v>8598</v>
      </c>
      <c r="D6140" t="s">
        <v>1840</v>
      </c>
      <c r="E6140">
        <v>96.1</v>
      </c>
    </row>
    <row r="6141" spans="1:5" x14ac:dyDescent="0.2">
      <c r="A6141" t="s">
        <v>3856</v>
      </c>
      <c r="B6141" t="s">
        <v>2811</v>
      </c>
      <c r="C6141" t="s">
        <v>8598</v>
      </c>
      <c r="D6141" t="s">
        <v>1840</v>
      </c>
      <c r="E6141">
        <v>86</v>
      </c>
    </row>
    <row r="6142" spans="1:5" x14ac:dyDescent="0.2">
      <c r="A6142" t="s">
        <v>3857</v>
      </c>
      <c r="B6142" t="s">
        <v>2788</v>
      </c>
      <c r="C6142" t="s">
        <v>8598</v>
      </c>
      <c r="D6142" t="s">
        <v>1840</v>
      </c>
      <c r="E6142">
        <v>90.2</v>
      </c>
    </row>
    <row r="6143" spans="1:5" x14ac:dyDescent="0.2">
      <c r="A6143" t="s">
        <v>3858</v>
      </c>
      <c r="B6143" t="s">
        <v>2814</v>
      </c>
      <c r="C6143" t="s">
        <v>8598</v>
      </c>
      <c r="D6143" t="s">
        <v>1840</v>
      </c>
      <c r="E6143">
        <v>95.2</v>
      </c>
    </row>
    <row r="6144" spans="1:5" x14ac:dyDescent="0.2">
      <c r="A6144" t="s">
        <v>3859</v>
      </c>
      <c r="B6144" t="s">
        <v>2816</v>
      </c>
      <c r="C6144" t="s">
        <v>8598</v>
      </c>
      <c r="D6144" t="s">
        <v>1840</v>
      </c>
      <c r="E6144">
        <v>100</v>
      </c>
    </row>
    <row r="6145" spans="1:5" x14ac:dyDescent="0.2">
      <c r="A6145" t="s">
        <v>3860</v>
      </c>
      <c r="B6145" t="s">
        <v>2818</v>
      </c>
      <c r="C6145" t="s">
        <v>8598</v>
      </c>
      <c r="D6145" t="s">
        <v>1840</v>
      </c>
      <c r="E6145">
        <v>90.5</v>
      </c>
    </row>
    <row r="6146" spans="1:5" x14ac:dyDescent="0.2">
      <c r="A6146" t="s">
        <v>3861</v>
      </c>
      <c r="B6146" t="s">
        <v>2820</v>
      </c>
      <c r="C6146" t="s">
        <v>8598</v>
      </c>
      <c r="D6146" t="s">
        <v>1840</v>
      </c>
      <c r="E6146">
        <v>95.5</v>
      </c>
    </row>
    <row r="6147" spans="1:5" x14ac:dyDescent="0.2">
      <c r="A6147" t="s">
        <v>3862</v>
      </c>
      <c r="B6147" t="s">
        <v>2822</v>
      </c>
      <c r="C6147" t="s">
        <v>8598</v>
      </c>
      <c r="D6147" t="s">
        <v>1840</v>
      </c>
    </row>
    <row r="6148" spans="1:5" x14ac:dyDescent="0.2">
      <c r="A6148" t="s">
        <v>3863</v>
      </c>
      <c r="B6148" t="s">
        <v>2825</v>
      </c>
      <c r="C6148" t="s">
        <v>8598</v>
      </c>
      <c r="D6148" t="s">
        <v>1840</v>
      </c>
      <c r="E6148">
        <v>96.1</v>
      </c>
    </row>
    <row r="6149" spans="1:5" x14ac:dyDescent="0.2">
      <c r="A6149" t="s">
        <v>3864</v>
      </c>
      <c r="B6149" t="s">
        <v>2786</v>
      </c>
      <c r="C6149" t="s">
        <v>8598</v>
      </c>
      <c r="D6149" t="s">
        <v>1840</v>
      </c>
      <c r="E6149">
        <v>96.6</v>
      </c>
    </row>
    <row r="6150" spans="1:5" x14ac:dyDescent="0.2">
      <c r="A6150" t="s">
        <v>3865</v>
      </c>
      <c r="B6150" t="s">
        <v>2787</v>
      </c>
      <c r="C6150" t="s">
        <v>8598</v>
      </c>
      <c r="D6150" t="s">
        <v>1840</v>
      </c>
      <c r="E6150">
        <v>100</v>
      </c>
    </row>
    <row r="6151" spans="1:5" x14ac:dyDescent="0.2">
      <c r="A6151" t="s">
        <v>3866</v>
      </c>
      <c r="B6151" t="s">
        <v>2829</v>
      </c>
      <c r="C6151" t="s">
        <v>8598</v>
      </c>
      <c r="D6151" t="s">
        <v>1840</v>
      </c>
      <c r="E6151">
        <v>98.8</v>
      </c>
    </row>
    <row r="6152" spans="1:5" x14ac:dyDescent="0.2">
      <c r="A6152" t="s">
        <v>3867</v>
      </c>
      <c r="B6152" t="s">
        <v>2831</v>
      </c>
      <c r="C6152" t="s">
        <v>8598</v>
      </c>
      <c r="D6152" t="s">
        <v>1840</v>
      </c>
      <c r="E6152">
        <v>94.8</v>
      </c>
    </row>
    <row r="6153" spans="1:5" x14ac:dyDescent="0.2">
      <c r="A6153" t="s">
        <v>3868</v>
      </c>
      <c r="B6153" t="s">
        <v>2833</v>
      </c>
      <c r="C6153" t="s">
        <v>8598</v>
      </c>
      <c r="D6153" t="s">
        <v>1840</v>
      </c>
      <c r="E6153">
        <v>83.1</v>
      </c>
    </row>
    <row r="6154" spans="1:5" x14ac:dyDescent="0.2">
      <c r="A6154" t="s">
        <v>3869</v>
      </c>
      <c r="B6154" t="s">
        <v>2835</v>
      </c>
      <c r="C6154" t="s">
        <v>8598</v>
      </c>
      <c r="D6154" t="s">
        <v>1840</v>
      </c>
      <c r="E6154">
        <v>100</v>
      </c>
    </row>
    <row r="6155" spans="1:5" x14ac:dyDescent="0.2">
      <c r="A6155" t="s">
        <v>3870</v>
      </c>
      <c r="B6155" t="s">
        <v>2789</v>
      </c>
      <c r="C6155" t="s">
        <v>8598</v>
      </c>
      <c r="D6155" t="s">
        <v>1840</v>
      </c>
      <c r="E6155">
        <v>92.3</v>
      </c>
    </row>
    <row r="6156" spans="1:5" x14ac:dyDescent="0.2">
      <c r="A6156" t="s">
        <v>3871</v>
      </c>
      <c r="B6156" t="s">
        <v>2838</v>
      </c>
      <c r="C6156" t="s">
        <v>8598</v>
      </c>
      <c r="D6156" t="s">
        <v>1840</v>
      </c>
      <c r="E6156">
        <v>93.2</v>
      </c>
    </row>
    <row r="6157" spans="1:5" x14ac:dyDescent="0.2">
      <c r="A6157" t="s">
        <v>3872</v>
      </c>
      <c r="B6157" t="s">
        <v>2840</v>
      </c>
      <c r="C6157" t="s">
        <v>8598</v>
      </c>
      <c r="D6157" t="s">
        <v>1840</v>
      </c>
      <c r="E6157">
        <v>96.1</v>
      </c>
    </row>
    <row r="6158" spans="1:5" x14ac:dyDescent="0.2">
      <c r="A6158" t="s">
        <v>3873</v>
      </c>
      <c r="B6158" t="s">
        <v>2780</v>
      </c>
      <c r="C6158" t="s">
        <v>8619</v>
      </c>
      <c r="D6158" t="s">
        <v>1840</v>
      </c>
      <c r="E6158">
        <v>0.92986111111111114</v>
      </c>
    </row>
    <row r="6159" spans="1:5" x14ac:dyDescent="0.2">
      <c r="A6159" t="s">
        <v>3874</v>
      </c>
      <c r="B6159" t="s">
        <v>2794</v>
      </c>
      <c r="C6159" t="s">
        <v>8619</v>
      </c>
      <c r="D6159" t="s">
        <v>1840</v>
      </c>
      <c r="E6159">
        <v>0.96254049374441453</v>
      </c>
    </row>
    <row r="6160" spans="1:5" x14ac:dyDescent="0.2">
      <c r="A6160" t="s">
        <v>3875</v>
      </c>
      <c r="B6160" t="s">
        <v>2785</v>
      </c>
      <c r="C6160" t="s">
        <v>8619</v>
      </c>
      <c r="D6160" t="s">
        <v>1840</v>
      </c>
      <c r="E6160">
        <v>0.96875</v>
      </c>
    </row>
    <row r="6161" spans="1:5" x14ac:dyDescent="0.2">
      <c r="A6161" t="s">
        <v>3876</v>
      </c>
      <c r="B6161" t="s">
        <v>2811</v>
      </c>
      <c r="C6161" t="s">
        <v>8619</v>
      </c>
      <c r="D6161" t="s">
        <v>1840</v>
      </c>
      <c r="E6161">
        <v>1.0736111111111111</v>
      </c>
    </row>
    <row r="6162" spans="1:5" x14ac:dyDescent="0.2">
      <c r="A6162" t="s">
        <v>3877</v>
      </c>
      <c r="B6162" t="s">
        <v>2788</v>
      </c>
      <c r="C6162" t="s">
        <v>8619</v>
      </c>
      <c r="D6162" t="s">
        <v>1840</v>
      </c>
      <c r="E6162">
        <v>1.0840277777777778</v>
      </c>
    </row>
    <row r="6163" spans="1:5" x14ac:dyDescent="0.2">
      <c r="A6163" t="s">
        <v>3878</v>
      </c>
      <c r="B6163" t="s">
        <v>2814</v>
      </c>
      <c r="C6163" t="s">
        <v>8619</v>
      </c>
      <c r="D6163" t="s">
        <v>1840</v>
      </c>
      <c r="E6163">
        <v>0.9784722222222223</v>
      </c>
    </row>
    <row r="6164" spans="1:5" x14ac:dyDescent="0.2">
      <c r="A6164" t="s">
        <v>3879</v>
      </c>
      <c r="B6164" t="s">
        <v>2816</v>
      </c>
      <c r="C6164" t="s">
        <v>8619</v>
      </c>
      <c r="D6164" t="s">
        <v>1840</v>
      </c>
      <c r="E6164">
        <v>1.10625</v>
      </c>
    </row>
    <row r="6165" spans="1:5" x14ac:dyDescent="0.2">
      <c r="A6165" t="s">
        <v>3880</v>
      </c>
      <c r="B6165" t="s">
        <v>2818</v>
      </c>
      <c r="C6165" t="s">
        <v>8619</v>
      </c>
      <c r="D6165" t="s">
        <v>1840</v>
      </c>
      <c r="E6165">
        <v>0.92222222222222217</v>
      </c>
    </row>
    <row r="6166" spans="1:5" x14ac:dyDescent="0.2">
      <c r="A6166" t="s">
        <v>3881</v>
      </c>
      <c r="B6166" t="s">
        <v>2820</v>
      </c>
      <c r="C6166" t="s">
        <v>8619</v>
      </c>
      <c r="D6166" t="s">
        <v>1840</v>
      </c>
      <c r="E6166">
        <v>0.97569444444444453</v>
      </c>
    </row>
    <row r="6167" spans="1:5" x14ac:dyDescent="0.2">
      <c r="A6167" t="s">
        <v>3882</v>
      </c>
      <c r="B6167" t="s">
        <v>2822</v>
      </c>
      <c r="C6167" t="s">
        <v>8619</v>
      </c>
      <c r="D6167" t="s">
        <v>1840</v>
      </c>
    </row>
    <row r="6168" spans="1:5" x14ac:dyDescent="0.2">
      <c r="A6168" t="s">
        <v>3883</v>
      </c>
      <c r="B6168" t="s">
        <v>2825</v>
      </c>
      <c r="C6168" t="s">
        <v>8619</v>
      </c>
      <c r="D6168" t="s">
        <v>1840</v>
      </c>
      <c r="E6168">
        <v>0.98611111111111116</v>
      </c>
    </row>
    <row r="6169" spans="1:5" x14ac:dyDescent="0.2">
      <c r="A6169" t="s">
        <v>3884</v>
      </c>
      <c r="B6169" t="s">
        <v>2786</v>
      </c>
      <c r="C6169" t="s">
        <v>8619</v>
      </c>
      <c r="D6169" t="s">
        <v>1840</v>
      </c>
      <c r="E6169">
        <v>0.86597222222222225</v>
      </c>
    </row>
    <row r="6170" spans="1:5" x14ac:dyDescent="0.2">
      <c r="A6170" t="s">
        <v>3885</v>
      </c>
      <c r="B6170" t="s">
        <v>2787</v>
      </c>
      <c r="C6170" t="s">
        <v>8619</v>
      </c>
      <c r="D6170" t="s">
        <v>1840</v>
      </c>
      <c r="E6170">
        <v>0.73263888888888884</v>
      </c>
    </row>
    <row r="6171" spans="1:5" x14ac:dyDescent="0.2">
      <c r="A6171" t="s">
        <v>3886</v>
      </c>
      <c r="B6171" t="s">
        <v>2829</v>
      </c>
      <c r="C6171" t="s">
        <v>8619</v>
      </c>
      <c r="D6171" t="s">
        <v>1840</v>
      </c>
      <c r="E6171">
        <v>0.83194444444444438</v>
      </c>
    </row>
    <row r="6172" spans="1:5" x14ac:dyDescent="0.2">
      <c r="A6172" t="s">
        <v>3887</v>
      </c>
      <c r="B6172" t="s">
        <v>2831</v>
      </c>
      <c r="C6172" t="s">
        <v>8619</v>
      </c>
      <c r="D6172" t="s">
        <v>1840</v>
      </c>
      <c r="E6172">
        <v>0.93819444444444444</v>
      </c>
    </row>
    <row r="6173" spans="1:5" x14ac:dyDescent="0.2">
      <c r="A6173" t="s">
        <v>3888</v>
      </c>
      <c r="B6173" t="s">
        <v>2833</v>
      </c>
      <c r="C6173" t="s">
        <v>8619</v>
      </c>
      <c r="D6173" t="s">
        <v>1840</v>
      </c>
      <c r="E6173">
        <v>0.99930555555555556</v>
      </c>
    </row>
    <row r="6174" spans="1:5" x14ac:dyDescent="0.2">
      <c r="A6174" t="s">
        <v>3889</v>
      </c>
      <c r="B6174" t="s">
        <v>2835</v>
      </c>
      <c r="C6174" t="s">
        <v>8619</v>
      </c>
      <c r="D6174" t="s">
        <v>1840</v>
      </c>
      <c r="E6174">
        <v>0.74444444444444446</v>
      </c>
    </row>
    <row r="6175" spans="1:5" x14ac:dyDescent="0.2">
      <c r="A6175" t="s">
        <v>3890</v>
      </c>
      <c r="B6175" t="s">
        <v>2789</v>
      </c>
      <c r="C6175" t="s">
        <v>8619</v>
      </c>
      <c r="D6175" t="s">
        <v>1840</v>
      </c>
      <c r="E6175">
        <v>1.0708333333333333</v>
      </c>
    </row>
    <row r="6176" spans="1:5" x14ac:dyDescent="0.2">
      <c r="A6176" t="s">
        <v>3891</v>
      </c>
      <c r="B6176" t="s">
        <v>2838</v>
      </c>
      <c r="C6176" t="s">
        <v>8619</v>
      </c>
      <c r="D6176" t="s">
        <v>1840</v>
      </c>
      <c r="E6176">
        <v>1.2250000000000001</v>
      </c>
    </row>
    <row r="6177" spans="1:5" x14ac:dyDescent="0.2">
      <c r="A6177" t="s">
        <v>3892</v>
      </c>
      <c r="B6177" t="s">
        <v>2840</v>
      </c>
      <c r="C6177" t="s">
        <v>8619</v>
      </c>
      <c r="D6177" t="s">
        <v>1840</v>
      </c>
      <c r="E6177">
        <v>0.92083333333333339</v>
      </c>
    </row>
    <row r="6178" spans="1:5" x14ac:dyDescent="0.2">
      <c r="A6178" t="s">
        <v>3893</v>
      </c>
      <c r="B6178" t="s">
        <v>2780</v>
      </c>
      <c r="C6178" t="s">
        <v>5884</v>
      </c>
      <c r="D6178" t="s">
        <v>1840</v>
      </c>
      <c r="E6178">
        <v>82.9</v>
      </c>
    </row>
    <row r="6179" spans="1:5" x14ac:dyDescent="0.2">
      <c r="A6179" t="s">
        <v>3894</v>
      </c>
      <c r="B6179" t="s">
        <v>2794</v>
      </c>
      <c r="C6179" t="s">
        <v>5884</v>
      </c>
      <c r="D6179" t="s">
        <v>1840</v>
      </c>
      <c r="E6179">
        <v>82.067493297587163</v>
      </c>
    </row>
    <row r="6180" spans="1:5" x14ac:dyDescent="0.2">
      <c r="A6180" t="s">
        <v>3895</v>
      </c>
      <c r="B6180" t="s">
        <v>2785</v>
      </c>
      <c r="C6180" t="s">
        <v>5884</v>
      </c>
      <c r="D6180" t="s">
        <v>1840</v>
      </c>
      <c r="E6180">
        <v>89.4</v>
      </c>
    </row>
    <row r="6181" spans="1:5" x14ac:dyDescent="0.2">
      <c r="A6181" t="s">
        <v>3896</v>
      </c>
      <c r="B6181" t="s">
        <v>2811</v>
      </c>
      <c r="C6181" t="s">
        <v>5884</v>
      </c>
      <c r="D6181" t="s">
        <v>1840</v>
      </c>
      <c r="E6181">
        <v>79.2</v>
      </c>
    </row>
    <row r="6182" spans="1:5" x14ac:dyDescent="0.2">
      <c r="A6182" t="s">
        <v>3897</v>
      </c>
      <c r="B6182" t="s">
        <v>2788</v>
      </c>
      <c r="C6182" t="s">
        <v>5884</v>
      </c>
      <c r="D6182" t="s">
        <v>1840</v>
      </c>
      <c r="E6182">
        <v>88.9</v>
      </c>
    </row>
    <row r="6183" spans="1:5" x14ac:dyDescent="0.2">
      <c r="A6183" t="s">
        <v>3898</v>
      </c>
      <c r="B6183" t="s">
        <v>2814</v>
      </c>
      <c r="C6183" t="s">
        <v>5884</v>
      </c>
      <c r="D6183" t="s">
        <v>1840</v>
      </c>
      <c r="E6183">
        <v>72</v>
      </c>
    </row>
    <row r="6184" spans="1:5" x14ac:dyDescent="0.2">
      <c r="A6184" t="s">
        <v>3899</v>
      </c>
      <c r="B6184" t="s">
        <v>2816</v>
      </c>
      <c r="C6184" t="s">
        <v>5884</v>
      </c>
      <c r="D6184" t="s">
        <v>1840</v>
      </c>
      <c r="E6184">
        <v>66.7</v>
      </c>
    </row>
    <row r="6185" spans="1:5" x14ac:dyDescent="0.2">
      <c r="A6185" t="s">
        <v>3900</v>
      </c>
      <c r="B6185" t="s">
        <v>2818</v>
      </c>
      <c r="C6185" t="s">
        <v>5884</v>
      </c>
      <c r="D6185" t="s">
        <v>1840</v>
      </c>
      <c r="E6185">
        <v>76.5</v>
      </c>
    </row>
    <row r="6186" spans="1:5" x14ac:dyDescent="0.2">
      <c r="A6186" t="s">
        <v>3901</v>
      </c>
      <c r="B6186" t="s">
        <v>2820</v>
      </c>
      <c r="C6186" t="s">
        <v>5884</v>
      </c>
      <c r="D6186" t="s">
        <v>1840</v>
      </c>
      <c r="E6186">
        <v>95.1</v>
      </c>
    </row>
    <row r="6187" spans="1:5" x14ac:dyDescent="0.2">
      <c r="A6187" t="s">
        <v>3902</v>
      </c>
      <c r="B6187" t="s">
        <v>2822</v>
      </c>
      <c r="C6187" t="s">
        <v>5884</v>
      </c>
      <c r="D6187" t="s">
        <v>1840</v>
      </c>
    </row>
    <row r="6188" spans="1:5" x14ac:dyDescent="0.2">
      <c r="A6188" t="s">
        <v>3903</v>
      </c>
      <c r="B6188" t="s">
        <v>2825</v>
      </c>
      <c r="C6188" t="s">
        <v>5884</v>
      </c>
      <c r="D6188" t="s">
        <v>1840</v>
      </c>
      <c r="E6188">
        <v>21.9</v>
      </c>
    </row>
    <row r="6189" spans="1:5" x14ac:dyDescent="0.2">
      <c r="A6189" t="s">
        <v>3904</v>
      </c>
      <c r="B6189" t="s">
        <v>2786</v>
      </c>
      <c r="C6189" t="s">
        <v>5884</v>
      </c>
      <c r="D6189" t="s">
        <v>1840</v>
      </c>
      <c r="E6189">
        <v>97</v>
      </c>
    </row>
    <row r="6190" spans="1:5" x14ac:dyDescent="0.2">
      <c r="A6190" t="s">
        <v>3905</v>
      </c>
      <c r="B6190" t="s">
        <v>2787</v>
      </c>
      <c r="C6190" t="s">
        <v>5884</v>
      </c>
      <c r="D6190" t="s">
        <v>1840</v>
      </c>
      <c r="E6190">
        <v>100</v>
      </c>
    </row>
    <row r="6191" spans="1:5" x14ac:dyDescent="0.2">
      <c r="A6191" t="s">
        <v>3906</v>
      </c>
      <c r="B6191" t="s">
        <v>2829</v>
      </c>
      <c r="C6191" t="s">
        <v>5884</v>
      </c>
      <c r="D6191" t="s">
        <v>1840</v>
      </c>
      <c r="E6191">
        <v>96.7</v>
      </c>
    </row>
    <row r="6192" spans="1:5" x14ac:dyDescent="0.2">
      <c r="A6192" t="s">
        <v>3907</v>
      </c>
      <c r="B6192" t="s">
        <v>2831</v>
      </c>
      <c r="C6192" t="s">
        <v>5884</v>
      </c>
      <c r="D6192" t="s">
        <v>1840</v>
      </c>
      <c r="E6192">
        <v>74.3</v>
      </c>
    </row>
    <row r="6193" spans="1:5" x14ac:dyDescent="0.2">
      <c r="A6193" t="s">
        <v>3908</v>
      </c>
      <c r="B6193" t="s">
        <v>2833</v>
      </c>
      <c r="C6193" t="s">
        <v>5884</v>
      </c>
      <c r="D6193" t="s">
        <v>1840</v>
      </c>
      <c r="E6193">
        <v>82</v>
      </c>
    </row>
    <row r="6194" spans="1:5" x14ac:dyDescent="0.2">
      <c r="A6194" t="s">
        <v>3909</v>
      </c>
      <c r="B6194" t="s">
        <v>2835</v>
      </c>
      <c r="C6194" t="s">
        <v>5884</v>
      </c>
      <c r="D6194" t="s">
        <v>1840</v>
      </c>
      <c r="E6194">
        <v>98</v>
      </c>
    </row>
    <row r="6195" spans="1:5" x14ac:dyDescent="0.2">
      <c r="A6195" t="s">
        <v>3910</v>
      </c>
      <c r="B6195" t="s">
        <v>2789</v>
      </c>
      <c r="C6195" t="s">
        <v>5884</v>
      </c>
      <c r="D6195" t="s">
        <v>1840</v>
      </c>
      <c r="E6195">
        <v>92.5</v>
      </c>
    </row>
    <row r="6196" spans="1:5" x14ac:dyDescent="0.2">
      <c r="A6196" t="s">
        <v>3911</v>
      </c>
      <c r="B6196" t="s">
        <v>2838</v>
      </c>
      <c r="C6196" t="s">
        <v>5884</v>
      </c>
      <c r="D6196" t="s">
        <v>1840</v>
      </c>
      <c r="E6196">
        <v>84.6</v>
      </c>
    </row>
    <row r="6197" spans="1:5" x14ac:dyDescent="0.2">
      <c r="A6197" t="s">
        <v>3912</v>
      </c>
      <c r="B6197" t="s">
        <v>2840</v>
      </c>
      <c r="C6197" t="s">
        <v>5884</v>
      </c>
      <c r="D6197" t="s">
        <v>1840</v>
      </c>
      <c r="E6197">
        <v>74.599999999999994</v>
      </c>
    </row>
    <row r="6198" spans="1:5" x14ac:dyDescent="0.2">
      <c r="A6198" t="s">
        <v>3913</v>
      </c>
      <c r="B6198" t="s">
        <v>2780</v>
      </c>
      <c r="C6198" t="s">
        <v>5905</v>
      </c>
      <c r="D6198" t="s">
        <v>1840</v>
      </c>
      <c r="E6198">
        <v>1.0451388888888888</v>
      </c>
    </row>
    <row r="6199" spans="1:5" x14ac:dyDescent="0.2">
      <c r="A6199" t="s">
        <v>3914</v>
      </c>
      <c r="B6199" t="s">
        <v>2794</v>
      </c>
      <c r="C6199" t="s">
        <v>5905</v>
      </c>
      <c r="D6199" t="s">
        <v>1840</v>
      </c>
      <c r="E6199">
        <v>1.2345039283586536</v>
      </c>
    </row>
    <row r="6200" spans="1:5" x14ac:dyDescent="0.2">
      <c r="A6200" t="s">
        <v>3915</v>
      </c>
      <c r="B6200" t="s">
        <v>2785</v>
      </c>
      <c r="C6200" t="s">
        <v>5905</v>
      </c>
      <c r="D6200" t="s">
        <v>1840</v>
      </c>
      <c r="E6200">
        <v>1.0798611111111112</v>
      </c>
    </row>
    <row r="6201" spans="1:5" x14ac:dyDescent="0.2">
      <c r="A6201" t="s">
        <v>3916</v>
      </c>
      <c r="B6201" t="s">
        <v>2811</v>
      </c>
      <c r="C6201" t="s">
        <v>5905</v>
      </c>
      <c r="D6201" t="s">
        <v>1840</v>
      </c>
      <c r="E6201">
        <v>1.5590277777777777</v>
      </c>
    </row>
    <row r="6202" spans="1:5" x14ac:dyDescent="0.2">
      <c r="A6202" t="s">
        <v>3917</v>
      </c>
      <c r="B6202" t="s">
        <v>2788</v>
      </c>
      <c r="C6202" t="s">
        <v>5905</v>
      </c>
      <c r="D6202" t="s">
        <v>1840</v>
      </c>
      <c r="E6202">
        <v>1.0006944444444443</v>
      </c>
    </row>
    <row r="6203" spans="1:5" x14ac:dyDescent="0.2">
      <c r="A6203" t="s">
        <v>3918</v>
      </c>
      <c r="B6203" t="s">
        <v>2814</v>
      </c>
      <c r="C6203" t="s">
        <v>5905</v>
      </c>
      <c r="D6203" t="s">
        <v>1840</v>
      </c>
      <c r="E6203">
        <v>1.6361111111111111</v>
      </c>
    </row>
    <row r="6204" spans="1:5" x14ac:dyDescent="0.2">
      <c r="A6204" t="s">
        <v>3919</v>
      </c>
      <c r="B6204" t="s">
        <v>2816</v>
      </c>
      <c r="C6204" t="s">
        <v>5905</v>
      </c>
      <c r="D6204" t="s">
        <v>1840</v>
      </c>
      <c r="E6204">
        <v>2.1937500000000001</v>
      </c>
    </row>
    <row r="6205" spans="1:5" x14ac:dyDescent="0.2">
      <c r="A6205" t="s">
        <v>3920</v>
      </c>
      <c r="B6205" t="s">
        <v>2818</v>
      </c>
      <c r="C6205" t="s">
        <v>5905</v>
      </c>
      <c r="D6205" t="s">
        <v>1840</v>
      </c>
      <c r="E6205">
        <v>1.3875</v>
      </c>
    </row>
    <row r="6206" spans="1:5" x14ac:dyDescent="0.2">
      <c r="A6206" t="s">
        <v>3921</v>
      </c>
      <c r="B6206" t="s">
        <v>2820</v>
      </c>
      <c r="C6206" t="s">
        <v>5905</v>
      </c>
      <c r="D6206" t="s">
        <v>1840</v>
      </c>
      <c r="E6206">
        <v>1.2166666666666666</v>
      </c>
    </row>
    <row r="6207" spans="1:5" x14ac:dyDescent="0.2">
      <c r="A6207" t="s">
        <v>3922</v>
      </c>
      <c r="B6207" t="s">
        <v>2822</v>
      </c>
      <c r="C6207" t="s">
        <v>5905</v>
      </c>
      <c r="D6207" t="s">
        <v>1840</v>
      </c>
    </row>
    <row r="6208" spans="1:5" x14ac:dyDescent="0.2">
      <c r="A6208" t="s">
        <v>3923</v>
      </c>
      <c r="B6208" t="s">
        <v>2825</v>
      </c>
      <c r="C6208" t="s">
        <v>5905</v>
      </c>
      <c r="D6208" t="s">
        <v>1840</v>
      </c>
      <c r="E6208">
        <v>1.0944444444444443</v>
      </c>
    </row>
    <row r="6209" spans="1:5" x14ac:dyDescent="0.2">
      <c r="A6209" t="s">
        <v>3924</v>
      </c>
      <c r="B6209" t="s">
        <v>2786</v>
      </c>
      <c r="C6209" t="s">
        <v>5905</v>
      </c>
      <c r="D6209" t="s">
        <v>1840</v>
      </c>
      <c r="E6209">
        <v>1.0722222222222222</v>
      </c>
    </row>
    <row r="6210" spans="1:5" x14ac:dyDescent="0.2">
      <c r="A6210" t="s">
        <v>3925</v>
      </c>
      <c r="B6210" t="s">
        <v>2787</v>
      </c>
      <c r="C6210" t="s">
        <v>5905</v>
      </c>
      <c r="D6210" t="s">
        <v>1840</v>
      </c>
      <c r="E6210">
        <v>0.95277777777777783</v>
      </c>
    </row>
    <row r="6211" spans="1:5" x14ac:dyDescent="0.2">
      <c r="A6211" t="s">
        <v>3926</v>
      </c>
      <c r="B6211" t="s">
        <v>2829</v>
      </c>
      <c r="C6211" t="s">
        <v>5905</v>
      </c>
      <c r="D6211" t="s">
        <v>1840</v>
      </c>
      <c r="E6211">
        <v>1.0194444444444444</v>
      </c>
    </row>
    <row r="6212" spans="1:5" x14ac:dyDescent="0.2">
      <c r="A6212" t="s">
        <v>3927</v>
      </c>
      <c r="B6212" t="s">
        <v>2831</v>
      </c>
      <c r="C6212" t="s">
        <v>5905</v>
      </c>
      <c r="D6212" t="s">
        <v>1840</v>
      </c>
      <c r="E6212">
        <v>0.96527777777777779</v>
      </c>
    </row>
    <row r="6213" spans="1:5" x14ac:dyDescent="0.2">
      <c r="A6213" t="s">
        <v>3928</v>
      </c>
      <c r="B6213" t="s">
        <v>2833</v>
      </c>
      <c r="C6213" t="s">
        <v>5905</v>
      </c>
      <c r="D6213" t="s">
        <v>1840</v>
      </c>
      <c r="E6213">
        <v>1.1118055555555555</v>
      </c>
    </row>
    <row r="6214" spans="1:5" x14ac:dyDescent="0.2">
      <c r="A6214" t="s">
        <v>3929</v>
      </c>
      <c r="B6214" t="s">
        <v>2835</v>
      </c>
      <c r="C6214" t="s">
        <v>5905</v>
      </c>
      <c r="D6214" t="s">
        <v>1840</v>
      </c>
      <c r="E6214">
        <v>0.84375</v>
      </c>
    </row>
    <row r="6215" spans="1:5" x14ac:dyDescent="0.2">
      <c r="A6215" t="s">
        <v>3930</v>
      </c>
      <c r="B6215" t="s">
        <v>2789</v>
      </c>
      <c r="C6215" t="s">
        <v>5905</v>
      </c>
      <c r="D6215" t="s">
        <v>1840</v>
      </c>
      <c r="E6215">
        <v>0.96250000000000002</v>
      </c>
    </row>
    <row r="6216" spans="1:5" x14ac:dyDescent="0.2">
      <c r="A6216" t="s">
        <v>3931</v>
      </c>
      <c r="B6216" t="s">
        <v>2838</v>
      </c>
      <c r="C6216" t="s">
        <v>5905</v>
      </c>
      <c r="D6216" t="s">
        <v>1840</v>
      </c>
      <c r="E6216">
        <v>1.4173611111111111</v>
      </c>
    </row>
    <row r="6217" spans="1:5" x14ac:dyDescent="0.2">
      <c r="A6217" t="s">
        <v>3932</v>
      </c>
      <c r="B6217" t="s">
        <v>2840</v>
      </c>
      <c r="C6217" t="s">
        <v>5905</v>
      </c>
      <c r="D6217" t="s">
        <v>1840</v>
      </c>
      <c r="E6217">
        <v>1.7513888888888889</v>
      </c>
    </row>
    <row r="6218" spans="1:5" x14ac:dyDescent="0.2">
      <c r="A6218" t="s">
        <v>3933</v>
      </c>
      <c r="B6218" t="s">
        <v>2780</v>
      </c>
      <c r="C6218" t="s">
        <v>5926</v>
      </c>
      <c r="D6218" t="s">
        <v>1840</v>
      </c>
      <c r="E6218">
        <v>80.766666666666666</v>
      </c>
    </row>
    <row r="6219" spans="1:5" x14ac:dyDescent="0.2">
      <c r="A6219" t="s">
        <v>3934</v>
      </c>
      <c r="B6219" t="s">
        <v>2794</v>
      </c>
      <c r="C6219" t="s">
        <v>5926</v>
      </c>
      <c r="D6219" t="s">
        <v>1840</v>
      </c>
      <c r="E6219">
        <v>86.381075024732354</v>
      </c>
    </row>
    <row r="6220" spans="1:5" x14ac:dyDescent="0.2">
      <c r="A6220" t="s">
        <v>3935</v>
      </c>
      <c r="B6220" t="s">
        <v>2785</v>
      </c>
      <c r="C6220" t="s">
        <v>5926</v>
      </c>
      <c r="D6220" t="s">
        <v>1840</v>
      </c>
      <c r="E6220">
        <v>96.4</v>
      </c>
    </row>
    <row r="6221" spans="1:5" x14ac:dyDescent="0.2">
      <c r="A6221" t="s">
        <v>3936</v>
      </c>
      <c r="B6221" t="s">
        <v>2811</v>
      </c>
      <c r="C6221" t="s">
        <v>5926</v>
      </c>
      <c r="D6221" t="s">
        <v>1840</v>
      </c>
      <c r="E6221">
        <v>29.4</v>
      </c>
    </row>
    <row r="6222" spans="1:5" x14ac:dyDescent="0.2">
      <c r="A6222" t="s">
        <v>3937</v>
      </c>
      <c r="B6222" t="s">
        <v>2788</v>
      </c>
      <c r="C6222" t="s">
        <v>5926</v>
      </c>
      <c r="D6222" t="s">
        <v>1840</v>
      </c>
      <c r="E6222">
        <v>92.7</v>
      </c>
    </row>
    <row r="6223" spans="1:5" x14ac:dyDescent="0.2">
      <c r="A6223" t="s">
        <v>3938</v>
      </c>
      <c r="B6223" t="s">
        <v>2814</v>
      </c>
      <c r="C6223" t="s">
        <v>5926</v>
      </c>
      <c r="D6223" t="s">
        <v>1840</v>
      </c>
      <c r="E6223">
        <v>75.900000000000006</v>
      </c>
    </row>
    <row r="6224" spans="1:5" x14ac:dyDescent="0.2">
      <c r="A6224" t="s">
        <v>3939</v>
      </c>
      <c r="B6224" t="s">
        <v>2816</v>
      </c>
      <c r="C6224" t="s">
        <v>5926</v>
      </c>
      <c r="D6224" t="s">
        <v>1840</v>
      </c>
      <c r="E6224">
        <v>85.8</v>
      </c>
    </row>
    <row r="6225" spans="1:5" x14ac:dyDescent="0.2">
      <c r="A6225" t="s">
        <v>3940</v>
      </c>
      <c r="B6225" t="s">
        <v>2818</v>
      </c>
      <c r="C6225" t="s">
        <v>5926</v>
      </c>
      <c r="D6225" t="s">
        <v>1840</v>
      </c>
      <c r="E6225">
        <v>93</v>
      </c>
    </row>
    <row r="6226" spans="1:5" x14ac:dyDescent="0.2">
      <c r="A6226" t="s">
        <v>3941</v>
      </c>
      <c r="B6226" t="s">
        <v>2820</v>
      </c>
      <c r="C6226" t="s">
        <v>5926</v>
      </c>
      <c r="D6226" t="s">
        <v>1840</v>
      </c>
      <c r="E6226">
        <v>94.8</v>
      </c>
    </row>
    <row r="6227" spans="1:5" x14ac:dyDescent="0.2">
      <c r="A6227" t="s">
        <v>3942</v>
      </c>
      <c r="B6227" t="s">
        <v>2822</v>
      </c>
      <c r="C6227" t="s">
        <v>5926</v>
      </c>
      <c r="D6227" t="s">
        <v>1840</v>
      </c>
    </row>
    <row r="6228" spans="1:5" x14ac:dyDescent="0.2">
      <c r="A6228" t="s">
        <v>3943</v>
      </c>
      <c r="B6228" t="s">
        <v>2825</v>
      </c>
      <c r="C6228" t="s">
        <v>5926</v>
      </c>
      <c r="D6228" t="s">
        <v>1840</v>
      </c>
      <c r="E6228">
        <v>75.3</v>
      </c>
    </row>
    <row r="6229" spans="1:5" x14ac:dyDescent="0.2">
      <c r="A6229" t="s">
        <v>3944</v>
      </c>
      <c r="B6229" t="s">
        <v>2786</v>
      </c>
      <c r="C6229" t="s">
        <v>5926</v>
      </c>
      <c r="D6229" t="s">
        <v>1840</v>
      </c>
      <c r="E6229">
        <v>82.2</v>
      </c>
    </row>
    <row r="6230" spans="1:5" x14ac:dyDescent="0.2">
      <c r="A6230" t="s">
        <v>3945</v>
      </c>
      <c r="B6230" t="s">
        <v>2787</v>
      </c>
      <c r="C6230" t="s">
        <v>5926</v>
      </c>
      <c r="D6230" t="s">
        <v>1840</v>
      </c>
      <c r="E6230">
        <v>94.1</v>
      </c>
    </row>
    <row r="6231" spans="1:5" x14ac:dyDescent="0.2">
      <c r="A6231" t="s">
        <v>3946</v>
      </c>
      <c r="B6231" t="s">
        <v>2829</v>
      </c>
      <c r="C6231" t="s">
        <v>5926</v>
      </c>
      <c r="D6231" t="s">
        <v>1840</v>
      </c>
      <c r="E6231">
        <v>76.400000000000006</v>
      </c>
    </row>
    <row r="6232" spans="1:5" x14ac:dyDescent="0.2">
      <c r="A6232" t="s">
        <v>3947</v>
      </c>
      <c r="B6232" t="s">
        <v>2831</v>
      </c>
      <c r="C6232" t="s">
        <v>5926</v>
      </c>
      <c r="D6232" t="s">
        <v>1840</v>
      </c>
      <c r="E6232">
        <v>69</v>
      </c>
    </row>
    <row r="6233" spans="1:5" x14ac:dyDescent="0.2">
      <c r="A6233" t="s">
        <v>3948</v>
      </c>
      <c r="B6233" t="s">
        <v>2833</v>
      </c>
      <c r="C6233" t="s">
        <v>5926</v>
      </c>
      <c r="D6233" t="s">
        <v>1840</v>
      </c>
      <c r="E6233">
        <v>60.6</v>
      </c>
    </row>
    <row r="6234" spans="1:5" x14ac:dyDescent="0.2">
      <c r="A6234" t="s">
        <v>3949</v>
      </c>
      <c r="B6234" t="s">
        <v>2835</v>
      </c>
      <c r="C6234" t="s">
        <v>5926</v>
      </c>
      <c r="D6234" t="s">
        <v>1840</v>
      </c>
      <c r="E6234">
        <v>94.3</v>
      </c>
    </row>
    <row r="6235" spans="1:5" x14ac:dyDescent="0.2">
      <c r="A6235" t="s">
        <v>3950</v>
      </c>
      <c r="B6235" t="s">
        <v>2789</v>
      </c>
      <c r="C6235" t="s">
        <v>5926</v>
      </c>
      <c r="D6235" t="s">
        <v>1840</v>
      </c>
      <c r="E6235">
        <v>92.6</v>
      </c>
    </row>
    <row r="6236" spans="1:5" x14ac:dyDescent="0.2">
      <c r="A6236" t="s">
        <v>3951</v>
      </c>
      <c r="B6236" t="s">
        <v>2838</v>
      </c>
      <c r="C6236" t="s">
        <v>5926</v>
      </c>
      <c r="D6236" t="s">
        <v>1840</v>
      </c>
      <c r="E6236">
        <v>88.8</v>
      </c>
    </row>
    <row r="6237" spans="1:5" x14ac:dyDescent="0.2">
      <c r="A6237" t="s">
        <v>3952</v>
      </c>
      <c r="B6237" t="s">
        <v>2840</v>
      </c>
      <c r="C6237" t="s">
        <v>5926</v>
      </c>
      <c r="D6237" t="s">
        <v>1840</v>
      </c>
      <c r="E6237">
        <v>97.2</v>
      </c>
    </row>
    <row r="6238" spans="1:5" x14ac:dyDescent="0.2">
      <c r="A6238" t="s">
        <v>3953</v>
      </c>
      <c r="B6238" t="s">
        <v>2780</v>
      </c>
      <c r="C6238" t="s">
        <v>5947</v>
      </c>
      <c r="D6238" t="s">
        <v>1840</v>
      </c>
      <c r="E6238">
        <v>69.599999999999994</v>
      </c>
    </row>
    <row r="6239" spans="1:5" x14ac:dyDescent="0.2">
      <c r="A6239" t="s">
        <v>3954</v>
      </c>
      <c r="B6239" t="s">
        <v>2794</v>
      </c>
      <c r="C6239" t="s">
        <v>5947</v>
      </c>
      <c r="D6239" t="s">
        <v>1840</v>
      </c>
      <c r="E6239">
        <v>80.032963219986129</v>
      </c>
    </row>
    <row r="6240" spans="1:5" x14ac:dyDescent="0.2">
      <c r="A6240" t="s">
        <v>3955</v>
      </c>
      <c r="B6240" t="s">
        <v>2785</v>
      </c>
      <c r="C6240" t="s">
        <v>5947</v>
      </c>
      <c r="D6240" t="s">
        <v>1840</v>
      </c>
      <c r="E6240">
        <v>100</v>
      </c>
    </row>
    <row r="6241" spans="1:5" x14ac:dyDescent="0.2">
      <c r="A6241" t="s">
        <v>3956</v>
      </c>
      <c r="B6241" t="s">
        <v>2811</v>
      </c>
      <c r="C6241" t="s">
        <v>5947</v>
      </c>
      <c r="D6241" t="s">
        <v>1840</v>
      </c>
      <c r="E6241">
        <v>66.7</v>
      </c>
    </row>
    <row r="6242" spans="1:5" x14ac:dyDescent="0.2">
      <c r="A6242" t="s">
        <v>3957</v>
      </c>
      <c r="B6242" t="s">
        <v>2788</v>
      </c>
      <c r="C6242" t="s">
        <v>5947</v>
      </c>
      <c r="D6242" t="s">
        <v>1840</v>
      </c>
      <c r="E6242">
        <v>100</v>
      </c>
    </row>
    <row r="6243" spans="1:5" x14ac:dyDescent="0.2">
      <c r="A6243" t="s">
        <v>3958</v>
      </c>
      <c r="B6243" t="s">
        <v>2814</v>
      </c>
      <c r="C6243" t="s">
        <v>5947</v>
      </c>
      <c r="D6243" t="s">
        <v>1840</v>
      </c>
      <c r="E6243">
        <v>80</v>
      </c>
    </row>
    <row r="6244" spans="1:5" x14ac:dyDescent="0.2">
      <c r="A6244" t="s">
        <v>3959</v>
      </c>
      <c r="B6244" t="s">
        <v>2816</v>
      </c>
      <c r="C6244" t="s">
        <v>5947</v>
      </c>
      <c r="D6244" t="s">
        <v>1840</v>
      </c>
      <c r="E6244">
        <v>81.8</v>
      </c>
    </row>
    <row r="6245" spans="1:5" x14ac:dyDescent="0.2">
      <c r="A6245" t="s">
        <v>3960</v>
      </c>
      <c r="B6245" t="s">
        <v>2818</v>
      </c>
      <c r="C6245" t="s">
        <v>5947</v>
      </c>
      <c r="D6245" t="s">
        <v>1840</v>
      </c>
      <c r="E6245">
        <v>83.3</v>
      </c>
    </row>
    <row r="6246" spans="1:5" x14ac:dyDescent="0.2">
      <c r="A6246" t="s">
        <v>3961</v>
      </c>
      <c r="B6246" t="s">
        <v>2820</v>
      </c>
      <c r="C6246" t="s">
        <v>5947</v>
      </c>
      <c r="D6246" t="s">
        <v>1840</v>
      </c>
      <c r="E6246">
        <v>89.3</v>
      </c>
    </row>
    <row r="6247" spans="1:5" x14ac:dyDescent="0.2">
      <c r="A6247" t="s">
        <v>3962</v>
      </c>
      <c r="B6247" t="s">
        <v>2822</v>
      </c>
      <c r="C6247" t="s">
        <v>5947</v>
      </c>
      <c r="D6247" t="s">
        <v>1840</v>
      </c>
    </row>
    <row r="6248" spans="1:5" x14ac:dyDescent="0.2">
      <c r="A6248" t="s">
        <v>3963</v>
      </c>
      <c r="B6248" t="s">
        <v>2825</v>
      </c>
      <c r="C6248" t="s">
        <v>5947</v>
      </c>
      <c r="D6248" t="s">
        <v>1840</v>
      </c>
      <c r="E6248">
        <v>44.4</v>
      </c>
    </row>
    <row r="6249" spans="1:5" x14ac:dyDescent="0.2">
      <c r="A6249" t="s">
        <v>3964</v>
      </c>
      <c r="B6249" t="s">
        <v>2786</v>
      </c>
      <c r="C6249" t="s">
        <v>5947</v>
      </c>
      <c r="D6249" t="s">
        <v>1840</v>
      </c>
      <c r="E6249">
        <v>66.7</v>
      </c>
    </row>
    <row r="6250" spans="1:5" x14ac:dyDescent="0.2">
      <c r="A6250" t="s">
        <v>3965</v>
      </c>
      <c r="B6250" t="s">
        <v>2787</v>
      </c>
      <c r="C6250" t="s">
        <v>5947</v>
      </c>
      <c r="D6250" t="s">
        <v>1840</v>
      </c>
      <c r="E6250">
        <v>97</v>
      </c>
    </row>
    <row r="6251" spans="1:5" x14ac:dyDescent="0.2">
      <c r="A6251" t="s">
        <v>3966</v>
      </c>
      <c r="B6251" t="s">
        <v>2829</v>
      </c>
      <c r="C6251" t="s">
        <v>5947</v>
      </c>
      <c r="D6251" t="s">
        <v>1840</v>
      </c>
      <c r="E6251">
        <v>42.9</v>
      </c>
    </row>
    <row r="6252" spans="1:5" x14ac:dyDescent="0.2">
      <c r="A6252" t="s">
        <v>3967</v>
      </c>
      <c r="B6252" t="s">
        <v>2831</v>
      </c>
      <c r="C6252" t="s">
        <v>5947</v>
      </c>
      <c r="D6252" t="s">
        <v>1840</v>
      </c>
      <c r="E6252">
        <v>85.7</v>
      </c>
    </row>
    <row r="6253" spans="1:5" x14ac:dyDescent="0.2">
      <c r="A6253" t="s">
        <v>3968</v>
      </c>
      <c r="B6253" t="s">
        <v>2833</v>
      </c>
      <c r="C6253" t="s">
        <v>5947</v>
      </c>
      <c r="D6253" t="s">
        <v>1840</v>
      </c>
      <c r="E6253">
        <v>63.2</v>
      </c>
    </row>
    <row r="6254" spans="1:5" x14ac:dyDescent="0.2">
      <c r="A6254" t="s">
        <v>3969</v>
      </c>
      <c r="B6254" t="s">
        <v>2835</v>
      </c>
      <c r="C6254" t="s">
        <v>5947</v>
      </c>
      <c r="D6254" t="s">
        <v>1840</v>
      </c>
      <c r="E6254">
        <v>84.2</v>
      </c>
    </row>
    <row r="6255" spans="1:5" x14ac:dyDescent="0.2">
      <c r="A6255" t="s">
        <v>3970</v>
      </c>
      <c r="B6255" t="s">
        <v>2789</v>
      </c>
      <c r="C6255" t="s">
        <v>5947</v>
      </c>
      <c r="D6255" t="s">
        <v>1840</v>
      </c>
      <c r="E6255">
        <v>77.8</v>
      </c>
    </row>
    <row r="6256" spans="1:5" x14ac:dyDescent="0.2">
      <c r="A6256" t="s">
        <v>3971</v>
      </c>
      <c r="B6256" t="s">
        <v>2838</v>
      </c>
      <c r="C6256" t="s">
        <v>5947</v>
      </c>
      <c r="D6256" t="s">
        <v>1840</v>
      </c>
      <c r="E6256">
        <v>78.900000000000006</v>
      </c>
    </row>
    <row r="6257" spans="1:5" x14ac:dyDescent="0.2">
      <c r="A6257" t="s">
        <v>3972</v>
      </c>
      <c r="B6257" t="s">
        <v>2840</v>
      </c>
      <c r="C6257" t="s">
        <v>5947</v>
      </c>
      <c r="D6257" t="s">
        <v>1840</v>
      </c>
      <c r="E6257">
        <v>96.2</v>
      </c>
    </row>
    <row r="6258" spans="1:5" x14ac:dyDescent="0.2">
      <c r="A6258" t="s">
        <v>3973</v>
      </c>
      <c r="B6258" t="s">
        <v>2780</v>
      </c>
      <c r="C6258" t="s">
        <v>5968</v>
      </c>
      <c r="D6258" t="s">
        <v>1840</v>
      </c>
      <c r="E6258">
        <v>85.5</v>
      </c>
    </row>
    <row r="6259" spans="1:5" x14ac:dyDescent="0.2">
      <c r="A6259" t="s">
        <v>3974</v>
      </c>
      <c r="B6259" t="s">
        <v>2794</v>
      </c>
      <c r="C6259" t="s">
        <v>5968</v>
      </c>
      <c r="D6259" t="s">
        <v>1840</v>
      </c>
      <c r="E6259">
        <v>85.497735314932783</v>
      </c>
    </row>
    <row r="6260" spans="1:5" x14ac:dyDescent="0.2">
      <c r="A6260" t="s">
        <v>3975</v>
      </c>
      <c r="B6260" t="s">
        <v>2785</v>
      </c>
      <c r="C6260" t="s">
        <v>5968</v>
      </c>
      <c r="D6260" t="s">
        <v>1840</v>
      </c>
      <c r="E6260">
        <v>89.3</v>
      </c>
    </row>
    <row r="6261" spans="1:5" x14ac:dyDescent="0.2">
      <c r="A6261" t="s">
        <v>3976</v>
      </c>
      <c r="B6261" t="s">
        <v>2811</v>
      </c>
      <c r="C6261" t="s">
        <v>5968</v>
      </c>
      <c r="D6261" t="s">
        <v>1840</v>
      </c>
      <c r="E6261">
        <v>21.4</v>
      </c>
    </row>
    <row r="6262" spans="1:5" x14ac:dyDescent="0.2">
      <c r="A6262" t="s">
        <v>3977</v>
      </c>
      <c r="B6262" t="s">
        <v>2788</v>
      </c>
      <c r="C6262" t="s">
        <v>5968</v>
      </c>
      <c r="D6262" t="s">
        <v>1840</v>
      </c>
      <c r="E6262">
        <v>91.2</v>
      </c>
    </row>
    <row r="6263" spans="1:5" x14ac:dyDescent="0.2">
      <c r="A6263" t="s">
        <v>3978</v>
      </c>
      <c r="B6263" t="s">
        <v>2814</v>
      </c>
      <c r="C6263" t="s">
        <v>5968</v>
      </c>
      <c r="D6263" t="s">
        <v>1840</v>
      </c>
      <c r="E6263">
        <v>95</v>
      </c>
    </row>
    <row r="6264" spans="1:5" x14ac:dyDescent="0.2">
      <c r="A6264" t="s">
        <v>3979</v>
      </c>
      <c r="B6264" t="s">
        <v>2816</v>
      </c>
      <c r="C6264" t="s">
        <v>5968</v>
      </c>
      <c r="D6264" t="s">
        <v>1840</v>
      </c>
      <c r="E6264">
        <v>80</v>
      </c>
    </row>
    <row r="6265" spans="1:5" x14ac:dyDescent="0.2">
      <c r="A6265" t="s">
        <v>3980</v>
      </c>
      <c r="B6265" t="s">
        <v>2818</v>
      </c>
      <c r="C6265" t="s">
        <v>5968</v>
      </c>
      <c r="D6265" t="s">
        <v>1840</v>
      </c>
      <c r="E6265">
        <v>97.1</v>
      </c>
    </row>
    <row r="6266" spans="1:5" x14ac:dyDescent="0.2">
      <c r="A6266" t="s">
        <v>3981</v>
      </c>
      <c r="B6266" t="s">
        <v>2820</v>
      </c>
      <c r="C6266" t="s">
        <v>5968</v>
      </c>
      <c r="D6266" t="s">
        <v>1840</v>
      </c>
      <c r="E6266">
        <v>95.2</v>
      </c>
    </row>
    <row r="6267" spans="1:5" x14ac:dyDescent="0.2">
      <c r="A6267" t="s">
        <v>3982</v>
      </c>
      <c r="B6267" t="s">
        <v>2822</v>
      </c>
      <c r="C6267" t="s">
        <v>5968</v>
      </c>
      <c r="D6267" t="s">
        <v>1840</v>
      </c>
    </row>
    <row r="6268" spans="1:5" x14ac:dyDescent="0.2">
      <c r="A6268" t="s">
        <v>3983</v>
      </c>
      <c r="B6268" t="s">
        <v>2825</v>
      </c>
      <c r="C6268" t="s">
        <v>5968</v>
      </c>
      <c r="D6268" t="s">
        <v>1840</v>
      </c>
      <c r="E6268">
        <v>86.1</v>
      </c>
    </row>
    <row r="6269" spans="1:5" x14ac:dyDescent="0.2">
      <c r="A6269" t="s">
        <v>3984</v>
      </c>
      <c r="B6269" t="s">
        <v>2786</v>
      </c>
      <c r="C6269" t="s">
        <v>5968</v>
      </c>
      <c r="D6269" t="s">
        <v>1840</v>
      </c>
      <c r="E6269">
        <v>88.9</v>
      </c>
    </row>
    <row r="6270" spans="1:5" x14ac:dyDescent="0.2">
      <c r="A6270" t="s">
        <v>3985</v>
      </c>
      <c r="B6270" t="s">
        <v>2787</v>
      </c>
      <c r="C6270" t="s">
        <v>5968</v>
      </c>
      <c r="D6270" t="s">
        <v>1840</v>
      </c>
      <c r="E6270">
        <v>96.9</v>
      </c>
    </row>
    <row r="6271" spans="1:5" x14ac:dyDescent="0.2">
      <c r="A6271" t="s">
        <v>3986</v>
      </c>
      <c r="B6271" t="s">
        <v>2829</v>
      </c>
      <c r="C6271" t="s">
        <v>5968</v>
      </c>
      <c r="D6271" t="s">
        <v>1840</v>
      </c>
      <c r="E6271">
        <v>87.9</v>
      </c>
    </row>
    <row r="6272" spans="1:5" x14ac:dyDescent="0.2">
      <c r="A6272" t="s">
        <v>3987</v>
      </c>
      <c r="B6272" t="s">
        <v>2831</v>
      </c>
      <c r="C6272" t="s">
        <v>5968</v>
      </c>
      <c r="D6272" t="s">
        <v>1840</v>
      </c>
      <c r="E6272">
        <v>29</v>
      </c>
    </row>
    <row r="6273" spans="1:5" x14ac:dyDescent="0.2">
      <c r="A6273" t="s">
        <v>3988</v>
      </c>
      <c r="B6273" t="s">
        <v>2833</v>
      </c>
      <c r="C6273" t="s">
        <v>5968</v>
      </c>
      <c r="D6273" t="s">
        <v>1840</v>
      </c>
      <c r="E6273">
        <v>20</v>
      </c>
    </row>
    <row r="6274" spans="1:5" x14ac:dyDescent="0.2">
      <c r="A6274" t="s">
        <v>3989</v>
      </c>
      <c r="B6274" t="s">
        <v>2835</v>
      </c>
      <c r="C6274" t="s">
        <v>5968</v>
      </c>
      <c r="D6274" t="s">
        <v>1840</v>
      </c>
      <c r="E6274">
        <v>98.8</v>
      </c>
    </row>
    <row r="6275" spans="1:5" x14ac:dyDescent="0.2">
      <c r="A6275" t="s">
        <v>3990</v>
      </c>
      <c r="B6275" t="s">
        <v>2789</v>
      </c>
      <c r="C6275" t="s">
        <v>5968</v>
      </c>
      <c r="D6275" t="s">
        <v>1840</v>
      </c>
      <c r="E6275">
        <v>100</v>
      </c>
    </row>
    <row r="6276" spans="1:5" x14ac:dyDescent="0.2">
      <c r="A6276" t="s">
        <v>3991</v>
      </c>
      <c r="B6276" t="s">
        <v>2838</v>
      </c>
      <c r="C6276" t="s">
        <v>5968</v>
      </c>
      <c r="D6276" t="s">
        <v>1840</v>
      </c>
      <c r="E6276">
        <v>92.7</v>
      </c>
    </row>
    <row r="6277" spans="1:5" x14ac:dyDescent="0.2">
      <c r="A6277" t="s">
        <v>3992</v>
      </c>
      <c r="B6277" t="s">
        <v>2840</v>
      </c>
      <c r="C6277" t="s">
        <v>5968</v>
      </c>
      <c r="D6277" t="s">
        <v>1840</v>
      </c>
      <c r="E6277">
        <v>98.1</v>
      </c>
    </row>
    <row r="6278" spans="1:5" x14ac:dyDescent="0.2">
      <c r="A6278" t="s">
        <v>3993</v>
      </c>
      <c r="B6278" t="s">
        <v>2780</v>
      </c>
      <c r="C6278" t="s">
        <v>5989</v>
      </c>
      <c r="D6278" t="s">
        <v>1840</v>
      </c>
      <c r="E6278">
        <v>87.2</v>
      </c>
    </row>
    <row r="6279" spans="1:5" x14ac:dyDescent="0.2">
      <c r="A6279" t="s">
        <v>3994</v>
      </c>
      <c r="B6279" t="s">
        <v>2794</v>
      </c>
      <c r="C6279" t="s">
        <v>5989</v>
      </c>
      <c r="D6279" t="s">
        <v>1840</v>
      </c>
      <c r="E6279">
        <v>93.612526539278136</v>
      </c>
    </row>
    <row r="6280" spans="1:5" x14ac:dyDescent="0.2">
      <c r="A6280" t="s">
        <v>3995</v>
      </c>
      <c r="B6280" t="s">
        <v>2785</v>
      </c>
      <c r="C6280" t="s">
        <v>5989</v>
      </c>
      <c r="D6280" t="s">
        <v>1840</v>
      </c>
      <c r="E6280">
        <v>100</v>
      </c>
    </row>
    <row r="6281" spans="1:5" x14ac:dyDescent="0.2">
      <c r="A6281" t="s">
        <v>3996</v>
      </c>
      <c r="B6281" t="s">
        <v>2811</v>
      </c>
      <c r="C6281" t="s">
        <v>5989</v>
      </c>
      <c r="D6281" t="s">
        <v>1840</v>
      </c>
      <c r="E6281">
        <v>0</v>
      </c>
    </row>
    <row r="6282" spans="1:5" x14ac:dyDescent="0.2">
      <c r="A6282" t="s">
        <v>3997</v>
      </c>
      <c r="B6282" t="s">
        <v>2788</v>
      </c>
      <c r="C6282" t="s">
        <v>5989</v>
      </c>
      <c r="D6282" t="s">
        <v>1840</v>
      </c>
      <c r="E6282">
        <v>86.9</v>
      </c>
    </row>
    <row r="6283" spans="1:5" x14ac:dyDescent="0.2">
      <c r="A6283" t="s">
        <v>3998</v>
      </c>
      <c r="B6283" t="s">
        <v>2814</v>
      </c>
      <c r="C6283" t="s">
        <v>5989</v>
      </c>
      <c r="D6283" t="s">
        <v>1840</v>
      </c>
      <c r="E6283">
        <v>52.6</v>
      </c>
    </row>
    <row r="6284" spans="1:5" x14ac:dyDescent="0.2">
      <c r="A6284" t="s">
        <v>3999</v>
      </c>
      <c r="B6284" t="s">
        <v>2816</v>
      </c>
      <c r="C6284" t="s">
        <v>5989</v>
      </c>
      <c r="D6284" t="s">
        <v>1840</v>
      </c>
      <c r="E6284">
        <v>95.5</v>
      </c>
    </row>
    <row r="6285" spans="1:5" x14ac:dyDescent="0.2">
      <c r="A6285" t="s">
        <v>4000</v>
      </c>
      <c r="B6285" t="s">
        <v>2818</v>
      </c>
      <c r="C6285" t="s">
        <v>5989</v>
      </c>
      <c r="D6285" t="s">
        <v>1840</v>
      </c>
      <c r="E6285">
        <v>98.5</v>
      </c>
    </row>
    <row r="6286" spans="1:5" x14ac:dyDescent="0.2">
      <c r="A6286" t="s">
        <v>4001</v>
      </c>
      <c r="B6286" t="s">
        <v>2820</v>
      </c>
      <c r="C6286" t="s">
        <v>5989</v>
      </c>
      <c r="D6286" t="s">
        <v>1840</v>
      </c>
      <c r="E6286">
        <v>100</v>
      </c>
    </row>
    <row r="6287" spans="1:5" x14ac:dyDescent="0.2">
      <c r="A6287" t="s">
        <v>4002</v>
      </c>
      <c r="B6287" t="s">
        <v>2822</v>
      </c>
      <c r="C6287" t="s">
        <v>5989</v>
      </c>
      <c r="D6287" t="s">
        <v>1840</v>
      </c>
    </row>
    <row r="6288" spans="1:5" x14ac:dyDescent="0.2">
      <c r="A6288" t="s">
        <v>4003</v>
      </c>
      <c r="B6288" t="s">
        <v>2825</v>
      </c>
      <c r="C6288" t="s">
        <v>5989</v>
      </c>
      <c r="D6288" t="s">
        <v>1840</v>
      </c>
      <c r="E6288">
        <v>95.5</v>
      </c>
    </row>
    <row r="6289" spans="1:5" x14ac:dyDescent="0.2">
      <c r="A6289" t="s">
        <v>4004</v>
      </c>
      <c r="B6289" t="s">
        <v>2786</v>
      </c>
      <c r="C6289" t="s">
        <v>5989</v>
      </c>
      <c r="D6289" t="s">
        <v>1840</v>
      </c>
      <c r="E6289">
        <v>91.2</v>
      </c>
    </row>
    <row r="6290" spans="1:5" x14ac:dyDescent="0.2">
      <c r="A6290" t="s">
        <v>4005</v>
      </c>
      <c r="B6290" t="s">
        <v>2787</v>
      </c>
      <c r="C6290" t="s">
        <v>5989</v>
      </c>
      <c r="D6290" t="s">
        <v>1840</v>
      </c>
      <c r="E6290">
        <v>88.4</v>
      </c>
    </row>
    <row r="6291" spans="1:5" x14ac:dyDescent="0.2">
      <c r="A6291" t="s">
        <v>4006</v>
      </c>
      <c r="B6291" t="s">
        <v>2829</v>
      </c>
      <c r="C6291" t="s">
        <v>5989</v>
      </c>
      <c r="D6291" t="s">
        <v>1840</v>
      </c>
      <c r="E6291">
        <v>98.6</v>
      </c>
    </row>
    <row r="6292" spans="1:5" x14ac:dyDescent="0.2">
      <c r="A6292" t="s">
        <v>4007</v>
      </c>
      <c r="B6292" t="s">
        <v>2831</v>
      </c>
      <c r="C6292" t="s">
        <v>5989</v>
      </c>
      <c r="D6292" t="s">
        <v>1840</v>
      </c>
      <c r="E6292">
        <v>92.2</v>
      </c>
    </row>
    <row r="6293" spans="1:5" x14ac:dyDescent="0.2">
      <c r="A6293" t="s">
        <v>4008</v>
      </c>
      <c r="B6293" t="s">
        <v>2833</v>
      </c>
      <c r="C6293" t="s">
        <v>5989</v>
      </c>
      <c r="D6293" t="s">
        <v>1840</v>
      </c>
      <c r="E6293">
        <v>98.5</v>
      </c>
    </row>
    <row r="6294" spans="1:5" x14ac:dyDescent="0.2">
      <c r="A6294" t="s">
        <v>4009</v>
      </c>
      <c r="B6294" t="s">
        <v>2835</v>
      </c>
      <c r="C6294" t="s">
        <v>5989</v>
      </c>
      <c r="D6294" t="s">
        <v>1840</v>
      </c>
      <c r="E6294">
        <v>100</v>
      </c>
    </row>
    <row r="6295" spans="1:5" x14ac:dyDescent="0.2">
      <c r="A6295" t="s">
        <v>4010</v>
      </c>
      <c r="B6295" t="s">
        <v>2789</v>
      </c>
      <c r="C6295" t="s">
        <v>5989</v>
      </c>
      <c r="D6295" t="s">
        <v>1840</v>
      </c>
      <c r="E6295">
        <v>100</v>
      </c>
    </row>
    <row r="6296" spans="1:5" x14ac:dyDescent="0.2">
      <c r="A6296" t="s">
        <v>2109</v>
      </c>
      <c r="B6296" t="s">
        <v>2838</v>
      </c>
      <c r="C6296" t="s">
        <v>5989</v>
      </c>
      <c r="D6296" t="s">
        <v>1840</v>
      </c>
      <c r="E6296">
        <v>94.6</v>
      </c>
    </row>
    <row r="6297" spans="1:5" x14ac:dyDescent="0.2">
      <c r="A6297" t="s">
        <v>2110</v>
      </c>
      <c r="B6297" t="s">
        <v>2840</v>
      </c>
      <c r="C6297" t="s">
        <v>5989</v>
      </c>
      <c r="D6297" t="s">
        <v>1840</v>
      </c>
      <c r="E6297">
        <v>97.5</v>
      </c>
    </row>
    <row r="6298" spans="1:5" x14ac:dyDescent="0.2">
      <c r="A6298" t="s">
        <v>2111</v>
      </c>
      <c r="B6298" t="s">
        <v>2780</v>
      </c>
      <c r="C6298" t="s">
        <v>6010</v>
      </c>
      <c r="D6298" t="s">
        <v>1840</v>
      </c>
      <c r="E6298">
        <v>73.099999999999994</v>
      </c>
    </row>
    <row r="6299" spans="1:5" x14ac:dyDescent="0.2">
      <c r="A6299" t="s">
        <v>2112</v>
      </c>
      <c r="B6299" t="s">
        <v>2794</v>
      </c>
      <c r="C6299" t="s">
        <v>6010</v>
      </c>
      <c r="D6299" t="s">
        <v>1840</v>
      </c>
      <c r="E6299">
        <v>76.629281670205245</v>
      </c>
    </row>
    <row r="6300" spans="1:5" x14ac:dyDescent="0.2">
      <c r="A6300" t="s">
        <v>2113</v>
      </c>
      <c r="B6300" t="s">
        <v>2785</v>
      </c>
      <c r="C6300" t="s">
        <v>6010</v>
      </c>
      <c r="D6300" t="s">
        <v>1840</v>
      </c>
      <c r="E6300">
        <v>89.6</v>
      </c>
    </row>
    <row r="6301" spans="1:5" x14ac:dyDescent="0.2">
      <c r="A6301" t="s">
        <v>2114</v>
      </c>
      <c r="B6301" t="s">
        <v>2811</v>
      </c>
      <c r="C6301" t="s">
        <v>6010</v>
      </c>
      <c r="D6301" t="s">
        <v>1840</v>
      </c>
      <c r="E6301">
        <v>86.9</v>
      </c>
    </row>
    <row r="6302" spans="1:5" x14ac:dyDescent="0.2">
      <c r="A6302" t="s">
        <v>2115</v>
      </c>
      <c r="B6302" t="s">
        <v>2788</v>
      </c>
      <c r="C6302" t="s">
        <v>6010</v>
      </c>
      <c r="D6302" t="s">
        <v>1840</v>
      </c>
      <c r="E6302">
        <v>82.1</v>
      </c>
    </row>
    <row r="6303" spans="1:5" x14ac:dyDescent="0.2">
      <c r="A6303" t="s">
        <v>2116</v>
      </c>
      <c r="B6303" t="s">
        <v>2814</v>
      </c>
      <c r="C6303" t="s">
        <v>6010</v>
      </c>
      <c r="D6303" t="s">
        <v>1840</v>
      </c>
      <c r="E6303">
        <v>89.3</v>
      </c>
    </row>
    <row r="6304" spans="1:5" x14ac:dyDescent="0.2">
      <c r="A6304" t="s">
        <v>2117</v>
      </c>
      <c r="B6304" t="s">
        <v>2816</v>
      </c>
      <c r="C6304" t="s">
        <v>6010</v>
      </c>
      <c r="D6304" t="s">
        <v>1840</v>
      </c>
      <c r="E6304">
        <v>93.9</v>
      </c>
    </row>
    <row r="6305" spans="1:5" x14ac:dyDescent="0.2">
      <c r="A6305" t="s">
        <v>2118</v>
      </c>
      <c r="B6305" t="s">
        <v>2818</v>
      </c>
      <c r="C6305" t="s">
        <v>6010</v>
      </c>
      <c r="D6305" t="s">
        <v>1840</v>
      </c>
      <c r="E6305">
        <v>82.8</v>
      </c>
    </row>
    <row r="6306" spans="1:5" x14ac:dyDescent="0.2">
      <c r="A6306" t="s">
        <v>2119</v>
      </c>
      <c r="B6306" t="s">
        <v>2820</v>
      </c>
      <c r="C6306" t="s">
        <v>6010</v>
      </c>
      <c r="D6306" t="s">
        <v>1840</v>
      </c>
      <c r="E6306">
        <v>91.6</v>
      </c>
    </row>
    <row r="6307" spans="1:5" x14ac:dyDescent="0.2">
      <c r="A6307" t="s">
        <v>2120</v>
      </c>
      <c r="B6307" t="s">
        <v>2822</v>
      </c>
      <c r="C6307" t="s">
        <v>6010</v>
      </c>
      <c r="D6307" t="s">
        <v>1840</v>
      </c>
    </row>
    <row r="6308" spans="1:5" x14ac:dyDescent="0.2">
      <c r="A6308" t="s">
        <v>2121</v>
      </c>
      <c r="B6308" t="s">
        <v>2825</v>
      </c>
      <c r="C6308" t="s">
        <v>6010</v>
      </c>
      <c r="D6308" t="s">
        <v>1840</v>
      </c>
      <c r="E6308">
        <v>85.7</v>
      </c>
    </row>
    <row r="6309" spans="1:5" x14ac:dyDescent="0.2">
      <c r="A6309" t="s">
        <v>2122</v>
      </c>
      <c r="B6309" t="s">
        <v>2786</v>
      </c>
      <c r="C6309" t="s">
        <v>6010</v>
      </c>
      <c r="D6309" t="s">
        <v>1840</v>
      </c>
      <c r="E6309">
        <v>82.8</v>
      </c>
    </row>
    <row r="6310" spans="1:5" x14ac:dyDescent="0.2">
      <c r="A6310" t="s">
        <v>2123</v>
      </c>
      <c r="B6310" t="s">
        <v>2787</v>
      </c>
      <c r="C6310" t="s">
        <v>6010</v>
      </c>
      <c r="D6310" t="s">
        <v>1840</v>
      </c>
      <c r="E6310">
        <v>97.4</v>
      </c>
    </row>
    <row r="6311" spans="1:5" x14ac:dyDescent="0.2">
      <c r="A6311" t="s">
        <v>2124</v>
      </c>
      <c r="B6311" t="s">
        <v>2829</v>
      </c>
      <c r="C6311" t="s">
        <v>6010</v>
      </c>
      <c r="D6311" t="s">
        <v>1840</v>
      </c>
      <c r="E6311">
        <v>96.5</v>
      </c>
    </row>
    <row r="6312" spans="1:5" x14ac:dyDescent="0.2">
      <c r="A6312" t="s">
        <v>2125</v>
      </c>
      <c r="B6312" t="s">
        <v>2831</v>
      </c>
      <c r="C6312" t="s">
        <v>6010</v>
      </c>
      <c r="D6312" t="s">
        <v>1840</v>
      </c>
      <c r="E6312">
        <v>58.2</v>
      </c>
    </row>
    <row r="6313" spans="1:5" x14ac:dyDescent="0.2">
      <c r="A6313" t="s">
        <v>2126</v>
      </c>
      <c r="B6313" t="s">
        <v>2833</v>
      </c>
      <c r="C6313" t="s">
        <v>6010</v>
      </c>
      <c r="D6313" t="s">
        <v>1840</v>
      </c>
      <c r="E6313">
        <v>95.3</v>
      </c>
    </row>
    <row r="6314" spans="1:5" x14ac:dyDescent="0.2">
      <c r="A6314" t="s">
        <v>2127</v>
      </c>
      <c r="B6314" t="s">
        <v>2835</v>
      </c>
      <c r="C6314" t="s">
        <v>6010</v>
      </c>
      <c r="D6314" t="s">
        <v>1840</v>
      </c>
      <c r="E6314">
        <v>91.1</v>
      </c>
    </row>
    <row r="6315" spans="1:5" x14ac:dyDescent="0.2">
      <c r="A6315" t="s">
        <v>2128</v>
      </c>
      <c r="B6315" t="s">
        <v>2789</v>
      </c>
      <c r="C6315" t="s">
        <v>6010</v>
      </c>
      <c r="D6315" t="s">
        <v>1840</v>
      </c>
      <c r="E6315">
        <v>75</v>
      </c>
    </row>
    <row r="6316" spans="1:5" x14ac:dyDescent="0.2">
      <c r="A6316" t="s">
        <v>2129</v>
      </c>
      <c r="B6316" t="s">
        <v>2838</v>
      </c>
      <c r="C6316" t="s">
        <v>6010</v>
      </c>
      <c r="D6316" t="s">
        <v>1840</v>
      </c>
      <c r="E6316">
        <v>72.400000000000006</v>
      </c>
    </row>
    <row r="6317" spans="1:5" x14ac:dyDescent="0.2">
      <c r="A6317" t="s">
        <v>2130</v>
      </c>
      <c r="B6317" t="s">
        <v>2840</v>
      </c>
      <c r="C6317" t="s">
        <v>6010</v>
      </c>
      <c r="D6317" t="s">
        <v>1840</v>
      </c>
      <c r="E6317">
        <v>73.2</v>
      </c>
    </row>
    <row r="6318" spans="1:5" x14ac:dyDescent="0.2">
      <c r="A6318" t="s">
        <v>2131</v>
      </c>
      <c r="B6318" t="s">
        <v>2780</v>
      </c>
      <c r="C6318" t="s">
        <v>2776</v>
      </c>
      <c r="D6318" t="s">
        <v>1840</v>
      </c>
      <c r="E6318">
        <v>81.400000000000006</v>
      </c>
    </row>
    <row r="6319" spans="1:5" x14ac:dyDescent="0.2">
      <c r="A6319" t="s">
        <v>2132</v>
      </c>
      <c r="B6319" t="s">
        <v>2794</v>
      </c>
      <c r="C6319" t="s">
        <v>2776</v>
      </c>
      <c r="D6319" t="s">
        <v>1840</v>
      </c>
      <c r="E6319">
        <v>90.947275300778486</v>
      </c>
    </row>
    <row r="6320" spans="1:5" x14ac:dyDescent="0.2">
      <c r="A6320" t="s">
        <v>2133</v>
      </c>
      <c r="B6320" t="s">
        <v>2785</v>
      </c>
      <c r="C6320" t="s">
        <v>2776</v>
      </c>
      <c r="D6320" t="s">
        <v>1840</v>
      </c>
      <c r="E6320">
        <v>100</v>
      </c>
    </row>
    <row r="6321" spans="1:5" x14ac:dyDescent="0.2">
      <c r="A6321" t="s">
        <v>2134</v>
      </c>
      <c r="B6321" t="s">
        <v>2811</v>
      </c>
      <c r="C6321" t="s">
        <v>2776</v>
      </c>
      <c r="D6321" t="s">
        <v>1840</v>
      </c>
      <c r="E6321">
        <v>100</v>
      </c>
    </row>
    <row r="6322" spans="1:5" x14ac:dyDescent="0.2">
      <c r="A6322" t="s">
        <v>2135</v>
      </c>
      <c r="B6322" t="s">
        <v>2788</v>
      </c>
      <c r="C6322" t="s">
        <v>2776</v>
      </c>
      <c r="D6322" t="s">
        <v>1840</v>
      </c>
      <c r="E6322">
        <v>100</v>
      </c>
    </row>
    <row r="6323" spans="1:5" x14ac:dyDescent="0.2">
      <c r="A6323" t="s">
        <v>2136</v>
      </c>
      <c r="B6323" t="s">
        <v>2814</v>
      </c>
      <c r="C6323" t="s">
        <v>2776</v>
      </c>
      <c r="D6323" t="s">
        <v>1840</v>
      </c>
      <c r="E6323">
        <v>100</v>
      </c>
    </row>
    <row r="6324" spans="1:5" x14ac:dyDescent="0.2">
      <c r="A6324" t="s">
        <v>2137</v>
      </c>
      <c r="B6324" t="s">
        <v>2816</v>
      </c>
      <c r="C6324" t="s">
        <v>2776</v>
      </c>
      <c r="D6324" t="s">
        <v>1840</v>
      </c>
      <c r="E6324">
        <v>100</v>
      </c>
    </row>
    <row r="6325" spans="1:5" x14ac:dyDescent="0.2">
      <c r="A6325" t="s">
        <v>2138</v>
      </c>
      <c r="B6325" t="s">
        <v>2818</v>
      </c>
      <c r="C6325" t="s">
        <v>2776</v>
      </c>
      <c r="D6325" t="s">
        <v>1840</v>
      </c>
      <c r="E6325">
        <v>57.1</v>
      </c>
    </row>
    <row r="6326" spans="1:5" x14ac:dyDescent="0.2">
      <c r="A6326" t="s">
        <v>2139</v>
      </c>
      <c r="B6326" t="s">
        <v>2820</v>
      </c>
      <c r="C6326" t="s">
        <v>2776</v>
      </c>
      <c r="D6326" t="s">
        <v>1840</v>
      </c>
      <c r="E6326">
        <v>100</v>
      </c>
    </row>
    <row r="6327" spans="1:5" x14ac:dyDescent="0.2">
      <c r="A6327" t="s">
        <v>2140</v>
      </c>
      <c r="B6327" t="s">
        <v>2822</v>
      </c>
      <c r="C6327" t="s">
        <v>2776</v>
      </c>
      <c r="D6327" t="s">
        <v>1840</v>
      </c>
    </row>
    <row r="6328" spans="1:5" x14ac:dyDescent="0.2">
      <c r="A6328" t="s">
        <v>2141</v>
      </c>
      <c r="B6328" t="s">
        <v>2825</v>
      </c>
      <c r="C6328" t="s">
        <v>2776</v>
      </c>
      <c r="D6328" t="s">
        <v>1840</v>
      </c>
      <c r="E6328">
        <v>93.9</v>
      </c>
    </row>
    <row r="6329" spans="1:5" x14ac:dyDescent="0.2">
      <c r="A6329" t="s">
        <v>2142</v>
      </c>
      <c r="B6329" t="s">
        <v>2786</v>
      </c>
      <c r="C6329" t="s">
        <v>2776</v>
      </c>
      <c r="D6329" t="s">
        <v>1840</v>
      </c>
      <c r="E6329">
        <v>84.2</v>
      </c>
    </row>
    <row r="6330" spans="1:5" x14ac:dyDescent="0.2">
      <c r="A6330" t="s">
        <v>2143</v>
      </c>
      <c r="B6330" t="s">
        <v>2787</v>
      </c>
      <c r="C6330" t="s">
        <v>2776</v>
      </c>
      <c r="D6330" t="s">
        <v>1840</v>
      </c>
      <c r="E6330">
        <v>100</v>
      </c>
    </row>
    <row r="6331" spans="1:5" x14ac:dyDescent="0.2">
      <c r="A6331" t="s">
        <v>2144</v>
      </c>
      <c r="B6331" t="s">
        <v>2829</v>
      </c>
      <c r="C6331" t="s">
        <v>2776</v>
      </c>
      <c r="D6331" t="s">
        <v>1840</v>
      </c>
      <c r="E6331">
        <v>88.5</v>
      </c>
    </row>
    <row r="6332" spans="1:5" x14ac:dyDescent="0.2">
      <c r="A6332" t="s">
        <v>2145</v>
      </c>
      <c r="B6332" t="s">
        <v>2831</v>
      </c>
      <c r="C6332" t="s">
        <v>2776</v>
      </c>
      <c r="D6332" t="s">
        <v>1840</v>
      </c>
      <c r="E6332">
        <v>42.2</v>
      </c>
    </row>
    <row r="6333" spans="1:5" x14ac:dyDescent="0.2">
      <c r="A6333" t="s">
        <v>2146</v>
      </c>
      <c r="B6333" t="s">
        <v>2833</v>
      </c>
      <c r="C6333" t="s">
        <v>2776</v>
      </c>
      <c r="D6333" t="s">
        <v>1840</v>
      </c>
      <c r="E6333">
        <v>85.7</v>
      </c>
    </row>
    <row r="6334" spans="1:5" x14ac:dyDescent="0.2">
      <c r="A6334" t="s">
        <v>2147</v>
      </c>
      <c r="B6334" t="s">
        <v>2835</v>
      </c>
      <c r="C6334" t="s">
        <v>2776</v>
      </c>
      <c r="D6334" t="s">
        <v>1840</v>
      </c>
      <c r="E6334">
        <v>83.3</v>
      </c>
    </row>
    <row r="6335" spans="1:5" x14ac:dyDescent="0.2">
      <c r="A6335" t="s">
        <v>2148</v>
      </c>
      <c r="B6335" t="s">
        <v>2789</v>
      </c>
      <c r="C6335" t="s">
        <v>2776</v>
      </c>
      <c r="D6335" t="s">
        <v>1840</v>
      </c>
      <c r="E6335">
        <v>100</v>
      </c>
    </row>
    <row r="6336" spans="1:5" x14ac:dyDescent="0.2">
      <c r="A6336" t="s">
        <v>2149</v>
      </c>
      <c r="B6336" t="s">
        <v>2838</v>
      </c>
      <c r="C6336" t="s">
        <v>2776</v>
      </c>
      <c r="D6336" t="s">
        <v>1840</v>
      </c>
      <c r="E6336">
        <v>100</v>
      </c>
    </row>
    <row r="6337" spans="1:5" x14ac:dyDescent="0.2">
      <c r="A6337" t="s">
        <v>2150</v>
      </c>
      <c r="B6337" t="s">
        <v>2840</v>
      </c>
      <c r="C6337" t="s">
        <v>2776</v>
      </c>
      <c r="D6337" t="s">
        <v>1840</v>
      </c>
      <c r="E6337">
        <v>98.3</v>
      </c>
    </row>
    <row r="6338" spans="1:5" x14ac:dyDescent="0.2">
      <c r="A6338" t="s">
        <v>2151</v>
      </c>
      <c r="B6338" t="s">
        <v>2780</v>
      </c>
      <c r="C6338" t="s">
        <v>2777</v>
      </c>
      <c r="D6338" t="s">
        <v>1840</v>
      </c>
      <c r="E6338">
        <v>29.3</v>
      </c>
    </row>
    <row r="6339" spans="1:5" x14ac:dyDescent="0.2">
      <c r="A6339" t="s">
        <v>2152</v>
      </c>
      <c r="B6339" t="s">
        <v>2794</v>
      </c>
      <c r="C6339" t="s">
        <v>2777</v>
      </c>
      <c r="D6339" t="s">
        <v>1840</v>
      </c>
      <c r="E6339">
        <v>24.858881811748052</v>
      </c>
    </row>
    <row r="6340" spans="1:5" x14ac:dyDescent="0.2">
      <c r="A6340" t="s">
        <v>2153</v>
      </c>
      <c r="B6340" t="s">
        <v>2785</v>
      </c>
      <c r="C6340" t="s">
        <v>2777</v>
      </c>
      <c r="D6340" t="s">
        <v>1840</v>
      </c>
      <c r="E6340">
        <v>23.4</v>
      </c>
    </row>
    <row r="6341" spans="1:5" x14ac:dyDescent="0.2">
      <c r="A6341" t="s">
        <v>2154</v>
      </c>
      <c r="B6341" t="s">
        <v>2811</v>
      </c>
      <c r="C6341" t="s">
        <v>2777</v>
      </c>
      <c r="D6341" t="s">
        <v>1840</v>
      </c>
      <c r="E6341">
        <v>19</v>
      </c>
    </row>
    <row r="6342" spans="1:5" x14ac:dyDescent="0.2">
      <c r="A6342" t="s">
        <v>2155</v>
      </c>
      <c r="B6342" t="s">
        <v>2788</v>
      </c>
      <c r="C6342" t="s">
        <v>2777</v>
      </c>
      <c r="D6342" t="s">
        <v>1840</v>
      </c>
      <c r="E6342">
        <v>13.9</v>
      </c>
    </row>
    <row r="6343" spans="1:5" x14ac:dyDescent="0.2">
      <c r="A6343" t="s">
        <v>2156</v>
      </c>
      <c r="B6343" t="s">
        <v>2814</v>
      </c>
      <c r="C6343" t="s">
        <v>2777</v>
      </c>
      <c r="D6343" t="s">
        <v>1840</v>
      </c>
      <c r="E6343">
        <v>22.9</v>
      </c>
    </row>
    <row r="6344" spans="1:5" x14ac:dyDescent="0.2">
      <c r="A6344" t="s">
        <v>2157</v>
      </c>
      <c r="B6344" t="s">
        <v>2816</v>
      </c>
      <c r="C6344" t="s">
        <v>2777</v>
      </c>
      <c r="D6344" t="s">
        <v>1840</v>
      </c>
      <c r="E6344">
        <v>38.6</v>
      </c>
    </row>
    <row r="6345" spans="1:5" x14ac:dyDescent="0.2">
      <c r="A6345" t="s">
        <v>2158</v>
      </c>
      <c r="B6345" t="s">
        <v>2818</v>
      </c>
      <c r="C6345" t="s">
        <v>2777</v>
      </c>
      <c r="D6345" t="s">
        <v>1840</v>
      </c>
      <c r="E6345">
        <v>56.5</v>
      </c>
    </row>
    <row r="6346" spans="1:5" x14ac:dyDescent="0.2">
      <c r="A6346" t="s">
        <v>2159</v>
      </c>
      <c r="B6346" t="s">
        <v>2820</v>
      </c>
      <c r="C6346" t="s">
        <v>2777</v>
      </c>
      <c r="D6346" t="s">
        <v>1840</v>
      </c>
      <c r="E6346">
        <v>32.1</v>
      </c>
    </row>
    <row r="6347" spans="1:5" x14ac:dyDescent="0.2">
      <c r="A6347" t="s">
        <v>2160</v>
      </c>
      <c r="B6347" t="s">
        <v>2822</v>
      </c>
      <c r="C6347" t="s">
        <v>2777</v>
      </c>
      <c r="D6347" t="s">
        <v>1840</v>
      </c>
    </row>
    <row r="6348" spans="1:5" x14ac:dyDescent="0.2">
      <c r="A6348" t="s">
        <v>2161</v>
      </c>
      <c r="B6348" t="s">
        <v>2825</v>
      </c>
      <c r="C6348" t="s">
        <v>2777</v>
      </c>
      <c r="D6348" t="s">
        <v>1840</v>
      </c>
      <c r="E6348">
        <v>25.3</v>
      </c>
    </row>
    <row r="6349" spans="1:5" x14ac:dyDescent="0.2">
      <c r="A6349" t="s">
        <v>2162</v>
      </c>
      <c r="B6349" t="s">
        <v>2786</v>
      </c>
      <c r="C6349" t="s">
        <v>2777</v>
      </c>
      <c r="D6349" t="s">
        <v>1840</v>
      </c>
      <c r="E6349">
        <v>18.899999999999999</v>
      </c>
    </row>
    <row r="6350" spans="1:5" x14ac:dyDescent="0.2">
      <c r="A6350" t="s">
        <v>2163</v>
      </c>
      <c r="B6350" t="s">
        <v>2787</v>
      </c>
      <c r="C6350" t="s">
        <v>2777</v>
      </c>
      <c r="D6350" t="s">
        <v>1840</v>
      </c>
      <c r="E6350">
        <v>37.6</v>
      </c>
    </row>
    <row r="6351" spans="1:5" x14ac:dyDescent="0.2">
      <c r="A6351" t="s">
        <v>2164</v>
      </c>
      <c r="B6351" t="s">
        <v>2829</v>
      </c>
      <c r="C6351" t="s">
        <v>2777</v>
      </c>
      <c r="D6351" t="s">
        <v>1840</v>
      </c>
      <c r="E6351">
        <v>41.5</v>
      </c>
    </row>
    <row r="6352" spans="1:5" x14ac:dyDescent="0.2">
      <c r="A6352" t="s">
        <v>2165</v>
      </c>
      <c r="B6352" t="s">
        <v>2831</v>
      </c>
      <c r="C6352" t="s">
        <v>2777</v>
      </c>
      <c r="D6352" t="s">
        <v>1840</v>
      </c>
      <c r="E6352">
        <v>15.4</v>
      </c>
    </row>
    <row r="6353" spans="1:5" x14ac:dyDescent="0.2">
      <c r="A6353" t="s">
        <v>2166</v>
      </c>
      <c r="B6353" t="s">
        <v>2833</v>
      </c>
      <c r="C6353" t="s">
        <v>2777</v>
      </c>
      <c r="D6353" t="s">
        <v>1840</v>
      </c>
      <c r="E6353">
        <v>45.5</v>
      </c>
    </row>
    <row r="6354" spans="1:5" x14ac:dyDescent="0.2">
      <c r="A6354" t="s">
        <v>2167</v>
      </c>
      <c r="B6354" t="s">
        <v>2835</v>
      </c>
      <c r="C6354" t="s">
        <v>2777</v>
      </c>
      <c r="D6354" t="s">
        <v>1840</v>
      </c>
      <c r="E6354">
        <v>32.4</v>
      </c>
    </row>
    <row r="6355" spans="1:5" x14ac:dyDescent="0.2">
      <c r="A6355" t="s">
        <v>2168</v>
      </c>
      <c r="B6355" t="s">
        <v>2789</v>
      </c>
      <c r="C6355" t="s">
        <v>2777</v>
      </c>
      <c r="D6355" t="s">
        <v>1840</v>
      </c>
      <c r="E6355">
        <v>0</v>
      </c>
    </row>
    <row r="6356" spans="1:5" x14ac:dyDescent="0.2">
      <c r="A6356" t="s">
        <v>2169</v>
      </c>
      <c r="B6356" t="s">
        <v>2838</v>
      </c>
      <c r="C6356" t="s">
        <v>2777</v>
      </c>
      <c r="D6356" t="s">
        <v>1840</v>
      </c>
      <c r="E6356">
        <v>0</v>
      </c>
    </row>
    <row r="6357" spans="1:5" x14ac:dyDescent="0.2">
      <c r="A6357" t="s">
        <v>2170</v>
      </c>
      <c r="B6357" t="s">
        <v>2840</v>
      </c>
      <c r="C6357" t="s">
        <v>2777</v>
      </c>
      <c r="D6357" t="s">
        <v>1840</v>
      </c>
      <c r="E6357">
        <v>1</v>
      </c>
    </row>
    <row r="6358" spans="1:5" x14ac:dyDescent="0.2">
      <c r="A6358" t="s">
        <v>2171</v>
      </c>
      <c r="B6358" t="s">
        <v>2780</v>
      </c>
      <c r="C6358" t="s">
        <v>2778</v>
      </c>
      <c r="D6358" t="s">
        <v>1840</v>
      </c>
      <c r="E6358">
        <v>95.5</v>
      </c>
    </row>
    <row r="6359" spans="1:5" x14ac:dyDescent="0.2">
      <c r="A6359" t="s">
        <v>2172</v>
      </c>
      <c r="B6359" t="s">
        <v>2794</v>
      </c>
      <c r="C6359" t="s">
        <v>2778</v>
      </c>
      <c r="D6359" t="s">
        <v>1840</v>
      </c>
      <c r="E6359">
        <v>98.270134465675881</v>
      </c>
    </row>
    <row r="6360" spans="1:5" x14ac:dyDescent="0.2">
      <c r="A6360" t="s">
        <v>2173</v>
      </c>
      <c r="B6360" t="s">
        <v>2785</v>
      </c>
      <c r="C6360" t="s">
        <v>2778</v>
      </c>
      <c r="D6360" t="s">
        <v>1840</v>
      </c>
      <c r="E6360">
        <v>100</v>
      </c>
    </row>
    <row r="6361" spans="1:5" x14ac:dyDescent="0.2">
      <c r="A6361" t="s">
        <v>2174</v>
      </c>
      <c r="B6361" t="s">
        <v>2811</v>
      </c>
      <c r="C6361" t="s">
        <v>2778</v>
      </c>
      <c r="D6361" t="s">
        <v>1840</v>
      </c>
      <c r="E6361">
        <v>100</v>
      </c>
    </row>
    <row r="6362" spans="1:5" x14ac:dyDescent="0.2">
      <c r="A6362" t="s">
        <v>2175</v>
      </c>
      <c r="B6362" t="s">
        <v>2788</v>
      </c>
      <c r="C6362" t="s">
        <v>2778</v>
      </c>
      <c r="D6362" t="s">
        <v>1840</v>
      </c>
      <c r="E6362">
        <v>93.8</v>
      </c>
    </row>
    <row r="6363" spans="1:5" x14ac:dyDescent="0.2">
      <c r="A6363" t="s">
        <v>2176</v>
      </c>
      <c r="B6363" t="s">
        <v>2814</v>
      </c>
      <c r="C6363" t="s">
        <v>2778</v>
      </c>
      <c r="D6363" t="s">
        <v>1840</v>
      </c>
      <c r="E6363">
        <v>100</v>
      </c>
    </row>
    <row r="6364" spans="1:5" x14ac:dyDescent="0.2">
      <c r="A6364" t="s">
        <v>2177</v>
      </c>
      <c r="B6364" t="s">
        <v>2816</v>
      </c>
      <c r="C6364" t="s">
        <v>2778</v>
      </c>
      <c r="D6364" t="s">
        <v>1840</v>
      </c>
      <c r="E6364">
        <v>94.7</v>
      </c>
    </row>
    <row r="6365" spans="1:5" x14ac:dyDescent="0.2">
      <c r="A6365" t="s">
        <v>2178</v>
      </c>
      <c r="B6365" t="s">
        <v>2818</v>
      </c>
      <c r="C6365" t="s">
        <v>2778</v>
      </c>
      <c r="D6365" t="s">
        <v>1840</v>
      </c>
      <c r="E6365">
        <v>100</v>
      </c>
    </row>
    <row r="6366" spans="1:5" x14ac:dyDescent="0.2">
      <c r="A6366" t="s">
        <v>2179</v>
      </c>
      <c r="B6366" t="s">
        <v>2820</v>
      </c>
      <c r="C6366" t="s">
        <v>2778</v>
      </c>
      <c r="D6366" t="s">
        <v>1840</v>
      </c>
      <c r="E6366">
        <v>92.3</v>
      </c>
    </row>
    <row r="6367" spans="1:5" x14ac:dyDescent="0.2">
      <c r="A6367" t="s">
        <v>2180</v>
      </c>
      <c r="B6367" t="s">
        <v>2822</v>
      </c>
      <c r="C6367" t="s">
        <v>2778</v>
      </c>
      <c r="D6367" t="s">
        <v>1840</v>
      </c>
    </row>
    <row r="6368" spans="1:5" x14ac:dyDescent="0.2">
      <c r="A6368" t="s">
        <v>2181</v>
      </c>
      <c r="B6368" t="s">
        <v>2825</v>
      </c>
      <c r="C6368" t="s">
        <v>2778</v>
      </c>
      <c r="D6368" t="s">
        <v>1840</v>
      </c>
      <c r="E6368">
        <v>100</v>
      </c>
    </row>
    <row r="6369" spans="1:5" x14ac:dyDescent="0.2">
      <c r="A6369" t="s">
        <v>2182</v>
      </c>
      <c r="B6369" t="s">
        <v>2786</v>
      </c>
      <c r="C6369" t="s">
        <v>2778</v>
      </c>
      <c r="D6369" t="s">
        <v>1840</v>
      </c>
      <c r="E6369">
        <v>100</v>
      </c>
    </row>
    <row r="6370" spans="1:5" x14ac:dyDescent="0.2">
      <c r="A6370" t="s">
        <v>2183</v>
      </c>
      <c r="B6370" t="s">
        <v>2787</v>
      </c>
      <c r="C6370" t="s">
        <v>2778</v>
      </c>
      <c r="D6370" t="s">
        <v>1840</v>
      </c>
      <c r="E6370">
        <v>100</v>
      </c>
    </row>
    <row r="6371" spans="1:5" x14ac:dyDescent="0.2">
      <c r="A6371" t="s">
        <v>2184</v>
      </c>
      <c r="B6371" t="s">
        <v>2829</v>
      </c>
      <c r="C6371" t="s">
        <v>2778</v>
      </c>
      <c r="D6371" t="s">
        <v>1840</v>
      </c>
      <c r="E6371">
        <v>100</v>
      </c>
    </row>
    <row r="6372" spans="1:5" x14ac:dyDescent="0.2">
      <c r="A6372" t="s">
        <v>2185</v>
      </c>
      <c r="B6372" t="s">
        <v>2831</v>
      </c>
      <c r="C6372" t="s">
        <v>2778</v>
      </c>
      <c r="D6372" t="s">
        <v>1840</v>
      </c>
      <c r="E6372">
        <v>100</v>
      </c>
    </row>
    <row r="6373" spans="1:5" x14ac:dyDescent="0.2">
      <c r="A6373" t="s">
        <v>2186</v>
      </c>
      <c r="B6373" t="s">
        <v>2833</v>
      </c>
      <c r="C6373" t="s">
        <v>2778</v>
      </c>
      <c r="D6373" t="s">
        <v>1840</v>
      </c>
      <c r="E6373">
        <v>100</v>
      </c>
    </row>
    <row r="6374" spans="1:5" x14ac:dyDescent="0.2">
      <c r="A6374" t="s">
        <v>2187</v>
      </c>
      <c r="B6374" t="s">
        <v>2835</v>
      </c>
      <c r="C6374" t="s">
        <v>2778</v>
      </c>
      <c r="D6374" t="s">
        <v>1840</v>
      </c>
      <c r="E6374">
        <v>100</v>
      </c>
    </row>
    <row r="6375" spans="1:5" x14ac:dyDescent="0.2">
      <c r="A6375" t="s">
        <v>2188</v>
      </c>
      <c r="B6375" t="s">
        <v>2789</v>
      </c>
      <c r="C6375" t="s">
        <v>2778</v>
      </c>
      <c r="D6375" t="s">
        <v>1840</v>
      </c>
      <c r="E6375">
        <v>100</v>
      </c>
    </row>
    <row r="6376" spans="1:5" x14ac:dyDescent="0.2">
      <c r="A6376" t="s">
        <v>2189</v>
      </c>
      <c r="B6376" t="s">
        <v>2838</v>
      </c>
      <c r="C6376" t="s">
        <v>2778</v>
      </c>
      <c r="D6376" t="s">
        <v>1840</v>
      </c>
      <c r="E6376">
        <v>100</v>
      </c>
    </row>
    <row r="6377" spans="1:5" x14ac:dyDescent="0.2">
      <c r="A6377" t="s">
        <v>2190</v>
      </c>
      <c r="B6377" t="s">
        <v>2840</v>
      </c>
      <c r="C6377" t="s">
        <v>2778</v>
      </c>
      <c r="D6377" t="s">
        <v>1840</v>
      </c>
      <c r="E6377">
        <v>93.9</v>
      </c>
    </row>
    <row r="6378" spans="1:5" x14ac:dyDescent="0.2">
      <c r="A6378" t="s">
        <v>2191</v>
      </c>
      <c r="B6378" t="s">
        <v>2780</v>
      </c>
      <c r="C6378" t="s">
        <v>2779</v>
      </c>
      <c r="D6378" t="s">
        <v>1840</v>
      </c>
      <c r="E6378">
        <v>86.2</v>
      </c>
    </row>
    <row r="6379" spans="1:5" x14ac:dyDescent="0.2">
      <c r="A6379" t="s">
        <v>2192</v>
      </c>
      <c r="B6379" t="s">
        <v>2794</v>
      </c>
      <c r="C6379" t="s">
        <v>2779</v>
      </c>
      <c r="D6379" t="s">
        <v>1840</v>
      </c>
      <c r="E6379">
        <v>92.44083510261855</v>
      </c>
    </row>
    <row r="6380" spans="1:5" x14ac:dyDescent="0.2">
      <c r="A6380" t="s">
        <v>2193</v>
      </c>
      <c r="B6380" t="s">
        <v>2785</v>
      </c>
      <c r="C6380" t="s">
        <v>2779</v>
      </c>
      <c r="D6380" t="s">
        <v>1840</v>
      </c>
      <c r="E6380">
        <v>100</v>
      </c>
    </row>
    <row r="6381" spans="1:5" x14ac:dyDescent="0.2">
      <c r="A6381" t="s">
        <v>2194</v>
      </c>
      <c r="B6381" t="s">
        <v>2811</v>
      </c>
      <c r="C6381" t="s">
        <v>2779</v>
      </c>
      <c r="D6381" t="s">
        <v>1840</v>
      </c>
      <c r="E6381">
        <v>100</v>
      </c>
    </row>
    <row r="6382" spans="1:5" x14ac:dyDescent="0.2">
      <c r="A6382" t="s">
        <v>2195</v>
      </c>
      <c r="B6382" t="s">
        <v>2788</v>
      </c>
      <c r="C6382" t="s">
        <v>2779</v>
      </c>
      <c r="D6382" t="s">
        <v>1840</v>
      </c>
      <c r="E6382">
        <v>100</v>
      </c>
    </row>
    <row r="6383" spans="1:5" x14ac:dyDescent="0.2">
      <c r="A6383" t="s">
        <v>2196</v>
      </c>
      <c r="B6383" t="s">
        <v>2814</v>
      </c>
      <c r="C6383" t="s">
        <v>2779</v>
      </c>
      <c r="D6383" t="s">
        <v>1840</v>
      </c>
      <c r="E6383">
        <v>100</v>
      </c>
    </row>
    <row r="6384" spans="1:5" x14ac:dyDescent="0.2">
      <c r="A6384" t="s">
        <v>2197</v>
      </c>
      <c r="B6384" t="s">
        <v>2816</v>
      </c>
      <c r="C6384" t="s">
        <v>2779</v>
      </c>
      <c r="D6384" t="s">
        <v>1840</v>
      </c>
      <c r="E6384">
        <v>84.2</v>
      </c>
    </row>
    <row r="6385" spans="1:5" x14ac:dyDescent="0.2">
      <c r="A6385" t="s">
        <v>2198</v>
      </c>
      <c r="B6385" t="s">
        <v>2818</v>
      </c>
      <c r="C6385" t="s">
        <v>2779</v>
      </c>
      <c r="D6385" t="s">
        <v>1840</v>
      </c>
      <c r="E6385">
        <v>74.2</v>
      </c>
    </row>
    <row r="6386" spans="1:5" x14ac:dyDescent="0.2">
      <c r="A6386" t="s">
        <v>2199</v>
      </c>
      <c r="B6386" t="s">
        <v>2820</v>
      </c>
      <c r="C6386" t="s">
        <v>2779</v>
      </c>
      <c r="D6386" t="s">
        <v>1840</v>
      </c>
      <c r="E6386">
        <v>93.8</v>
      </c>
    </row>
    <row r="6387" spans="1:5" x14ac:dyDescent="0.2">
      <c r="A6387" t="s">
        <v>2200</v>
      </c>
      <c r="B6387" t="s">
        <v>2822</v>
      </c>
      <c r="C6387" t="s">
        <v>2779</v>
      </c>
      <c r="D6387" t="s">
        <v>1840</v>
      </c>
    </row>
    <row r="6388" spans="1:5" x14ac:dyDescent="0.2">
      <c r="A6388" t="s">
        <v>2201</v>
      </c>
      <c r="B6388" t="s">
        <v>2825</v>
      </c>
      <c r="C6388" t="s">
        <v>2779</v>
      </c>
      <c r="D6388" t="s">
        <v>1840</v>
      </c>
      <c r="E6388">
        <v>85.3</v>
      </c>
    </row>
    <row r="6389" spans="1:5" x14ac:dyDescent="0.2">
      <c r="A6389" t="s">
        <v>2202</v>
      </c>
      <c r="B6389" t="s">
        <v>2786</v>
      </c>
      <c r="C6389" t="s">
        <v>2779</v>
      </c>
      <c r="D6389" t="s">
        <v>1840</v>
      </c>
      <c r="E6389">
        <v>100</v>
      </c>
    </row>
    <row r="6390" spans="1:5" x14ac:dyDescent="0.2">
      <c r="A6390" t="s">
        <v>2203</v>
      </c>
      <c r="B6390" t="s">
        <v>2787</v>
      </c>
      <c r="C6390" t="s">
        <v>2779</v>
      </c>
      <c r="D6390" t="s">
        <v>1840</v>
      </c>
      <c r="E6390">
        <v>95.7</v>
      </c>
    </row>
    <row r="6391" spans="1:5" x14ac:dyDescent="0.2">
      <c r="A6391" t="s">
        <v>2204</v>
      </c>
      <c r="B6391" t="s">
        <v>2829</v>
      </c>
      <c r="C6391" t="s">
        <v>2779</v>
      </c>
      <c r="D6391" t="s">
        <v>1840</v>
      </c>
      <c r="E6391">
        <v>97.6</v>
      </c>
    </row>
    <row r="6392" spans="1:5" x14ac:dyDescent="0.2">
      <c r="A6392" t="s">
        <v>2205</v>
      </c>
      <c r="B6392" t="s">
        <v>2831</v>
      </c>
      <c r="C6392" t="s">
        <v>2779</v>
      </c>
      <c r="D6392" t="s">
        <v>1840</v>
      </c>
      <c r="E6392">
        <v>52.3</v>
      </c>
    </row>
    <row r="6393" spans="1:5" x14ac:dyDescent="0.2">
      <c r="A6393" t="s">
        <v>2206</v>
      </c>
      <c r="B6393" t="s">
        <v>2833</v>
      </c>
      <c r="C6393" t="s">
        <v>2779</v>
      </c>
      <c r="D6393" t="s">
        <v>1840</v>
      </c>
      <c r="E6393">
        <v>95.5</v>
      </c>
    </row>
    <row r="6394" spans="1:5" x14ac:dyDescent="0.2">
      <c r="A6394" t="s">
        <v>2207</v>
      </c>
      <c r="B6394" t="s">
        <v>2835</v>
      </c>
      <c r="C6394" t="s">
        <v>2779</v>
      </c>
      <c r="D6394" t="s">
        <v>1840</v>
      </c>
      <c r="E6394">
        <v>100</v>
      </c>
    </row>
    <row r="6395" spans="1:5" x14ac:dyDescent="0.2">
      <c r="A6395" t="s">
        <v>2208</v>
      </c>
      <c r="B6395" t="s">
        <v>2789</v>
      </c>
      <c r="C6395" t="s">
        <v>2779</v>
      </c>
      <c r="D6395" t="s">
        <v>1840</v>
      </c>
      <c r="E6395">
        <v>100</v>
      </c>
    </row>
    <row r="6396" spans="1:5" x14ac:dyDescent="0.2">
      <c r="A6396" t="s">
        <v>2209</v>
      </c>
      <c r="B6396" t="s">
        <v>2838</v>
      </c>
      <c r="C6396" t="s">
        <v>2779</v>
      </c>
      <c r="D6396" t="s">
        <v>1840</v>
      </c>
      <c r="E6396">
        <v>89.5</v>
      </c>
    </row>
    <row r="6397" spans="1:5" x14ac:dyDescent="0.2">
      <c r="A6397" t="s">
        <v>2210</v>
      </c>
      <c r="B6397" t="s">
        <v>2840</v>
      </c>
      <c r="C6397" t="s">
        <v>2779</v>
      </c>
      <c r="D6397" t="s">
        <v>1840</v>
      </c>
      <c r="E6397">
        <v>97.9</v>
      </c>
    </row>
    <row r="6398" spans="1:5" x14ac:dyDescent="0.2">
      <c r="A6398" t="s">
        <v>2211</v>
      </c>
      <c r="B6398" t="s">
        <v>2763</v>
      </c>
      <c r="C6398" t="s">
        <v>2807</v>
      </c>
      <c r="D6398" t="s">
        <v>1840</v>
      </c>
      <c r="E6398">
        <v>58.4</v>
      </c>
    </row>
    <row r="6399" spans="1:5" x14ac:dyDescent="0.2">
      <c r="A6399" t="s">
        <v>2212</v>
      </c>
      <c r="B6399" t="s">
        <v>2763</v>
      </c>
      <c r="C6399" t="s">
        <v>2842</v>
      </c>
      <c r="D6399" t="s">
        <v>1840</v>
      </c>
      <c r="E6399">
        <v>22.6</v>
      </c>
    </row>
    <row r="6400" spans="1:5" x14ac:dyDescent="0.2">
      <c r="A6400" t="s">
        <v>2213</v>
      </c>
      <c r="B6400" t="s">
        <v>2763</v>
      </c>
      <c r="C6400" t="s">
        <v>2863</v>
      </c>
      <c r="D6400" t="s">
        <v>1840</v>
      </c>
      <c r="E6400">
        <v>88.1</v>
      </c>
    </row>
    <row r="6401" spans="1:5" x14ac:dyDescent="0.2">
      <c r="A6401" t="s">
        <v>2214</v>
      </c>
      <c r="B6401" t="s">
        <v>2763</v>
      </c>
      <c r="C6401" t="s">
        <v>1580</v>
      </c>
      <c r="D6401" t="s">
        <v>1840</v>
      </c>
      <c r="E6401">
        <v>8.8888888888888892E-2</v>
      </c>
    </row>
    <row r="6402" spans="1:5" x14ac:dyDescent="0.2">
      <c r="A6402" t="s">
        <v>2215</v>
      </c>
      <c r="B6402" t="s">
        <v>2763</v>
      </c>
      <c r="C6402" t="s">
        <v>1601</v>
      </c>
      <c r="D6402" t="s">
        <v>1840</v>
      </c>
      <c r="E6402">
        <v>59.5</v>
      </c>
    </row>
    <row r="6403" spans="1:5" x14ac:dyDescent="0.2">
      <c r="A6403" t="s">
        <v>2216</v>
      </c>
      <c r="B6403" t="s">
        <v>2763</v>
      </c>
      <c r="C6403" t="s">
        <v>1622</v>
      </c>
      <c r="D6403" t="s">
        <v>1840</v>
      </c>
      <c r="E6403">
        <v>37.9</v>
      </c>
    </row>
    <row r="6404" spans="1:5" x14ac:dyDescent="0.2">
      <c r="A6404" t="s">
        <v>2217</v>
      </c>
      <c r="B6404" t="s">
        <v>2763</v>
      </c>
      <c r="C6404" t="s">
        <v>1643</v>
      </c>
      <c r="D6404" t="s">
        <v>1840</v>
      </c>
      <c r="E6404">
        <v>0.18333333333333335</v>
      </c>
    </row>
    <row r="6405" spans="1:5" x14ac:dyDescent="0.2">
      <c r="A6405" t="s">
        <v>2218</v>
      </c>
      <c r="B6405" t="s">
        <v>2763</v>
      </c>
      <c r="C6405" t="s">
        <v>1664</v>
      </c>
      <c r="D6405" t="s">
        <v>1840</v>
      </c>
      <c r="E6405">
        <v>80.599999999999994</v>
      </c>
    </row>
    <row r="6406" spans="1:5" x14ac:dyDescent="0.2">
      <c r="A6406" t="s">
        <v>2219</v>
      </c>
      <c r="B6406" t="s">
        <v>2763</v>
      </c>
      <c r="C6406" t="s">
        <v>1685</v>
      </c>
      <c r="D6406" t="s">
        <v>1840</v>
      </c>
      <c r="E6406">
        <v>55.4</v>
      </c>
    </row>
    <row r="6407" spans="1:5" x14ac:dyDescent="0.2">
      <c r="A6407" t="s">
        <v>2220</v>
      </c>
      <c r="B6407" t="s">
        <v>2763</v>
      </c>
      <c r="C6407" t="s">
        <v>1706</v>
      </c>
      <c r="D6407" t="s">
        <v>1840</v>
      </c>
      <c r="E6407">
        <v>13.6</v>
      </c>
    </row>
    <row r="6408" spans="1:5" x14ac:dyDescent="0.2">
      <c r="A6408" t="s">
        <v>2221</v>
      </c>
      <c r="B6408" t="s">
        <v>2763</v>
      </c>
      <c r="C6408" t="s">
        <v>1727</v>
      </c>
      <c r="D6408" t="s">
        <v>1840</v>
      </c>
      <c r="E6408">
        <v>88</v>
      </c>
    </row>
    <row r="6409" spans="1:5" x14ac:dyDescent="0.2">
      <c r="A6409" t="s">
        <v>2222</v>
      </c>
      <c r="B6409" t="s">
        <v>2763</v>
      </c>
      <c r="C6409" t="s">
        <v>1748</v>
      </c>
      <c r="D6409" t="s">
        <v>1840</v>
      </c>
      <c r="E6409">
        <v>33.299999999999997</v>
      </c>
    </row>
    <row r="6410" spans="1:5" x14ac:dyDescent="0.2">
      <c r="A6410" t="s">
        <v>2223</v>
      </c>
      <c r="B6410" t="s">
        <v>2763</v>
      </c>
      <c r="C6410" t="s">
        <v>1769</v>
      </c>
      <c r="D6410" t="s">
        <v>1840</v>
      </c>
      <c r="E6410">
        <v>37.9</v>
      </c>
    </row>
    <row r="6411" spans="1:5" x14ac:dyDescent="0.2">
      <c r="A6411" t="s">
        <v>2224</v>
      </c>
      <c r="B6411" t="s">
        <v>2763</v>
      </c>
      <c r="C6411" t="s">
        <v>1790</v>
      </c>
      <c r="D6411" t="s">
        <v>1840</v>
      </c>
      <c r="E6411">
        <v>5.0694444444444452E-2</v>
      </c>
    </row>
    <row r="6412" spans="1:5" x14ac:dyDescent="0.2">
      <c r="A6412" t="s">
        <v>2225</v>
      </c>
      <c r="B6412" t="s">
        <v>2763</v>
      </c>
      <c r="C6412" t="s">
        <v>1811</v>
      </c>
      <c r="D6412" t="s">
        <v>1840</v>
      </c>
      <c r="E6412">
        <v>68.599999999999994</v>
      </c>
    </row>
    <row r="6413" spans="1:5" x14ac:dyDescent="0.2">
      <c r="A6413" t="s">
        <v>2226</v>
      </c>
      <c r="B6413" t="s">
        <v>2763</v>
      </c>
      <c r="C6413" t="s">
        <v>1832</v>
      </c>
      <c r="D6413" t="s">
        <v>1840</v>
      </c>
      <c r="E6413">
        <v>76.3</v>
      </c>
    </row>
    <row r="6414" spans="1:5" x14ac:dyDescent="0.2">
      <c r="A6414" t="s">
        <v>2227</v>
      </c>
      <c r="B6414" t="s">
        <v>2763</v>
      </c>
      <c r="C6414" t="s">
        <v>5023</v>
      </c>
      <c r="D6414" t="s">
        <v>1840</v>
      </c>
      <c r="E6414">
        <v>0.70138888888888884</v>
      </c>
    </row>
    <row r="6415" spans="1:5" x14ac:dyDescent="0.2">
      <c r="A6415" t="s">
        <v>4134</v>
      </c>
      <c r="B6415" t="s">
        <v>2763</v>
      </c>
      <c r="C6415" t="s">
        <v>5044</v>
      </c>
      <c r="D6415" t="s">
        <v>1840</v>
      </c>
      <c r="E6415">
        <v>93.8</v>
      </c>
    </row>
    <row r="6416" spans="1:5" x14ac:dyDescent="0.2">
      <c r="A6416" t="s">
        <v>4135</v>
      </c>
      <c r="B6416" t="s">
        <v>2763</v>
      </c>
      <c r="C6416" t="s">
        <v>5065</v>
      </c>
      <c r="D6416" t="s">
        <v>1840</v>
      </c>
      <c r="E6416">
        <v>6.458333333333334E-2</v>
      </c>
    </row>
    <row r="6417" spans="1:5" x14ac:dyDescent="0.2">
      <c r="A6417" t="s">
        <v>4136</v>
      </c>
      <c r="B6417" t="s">
        <v>2763</v>
      </c>
      <c r="C6417" t="s">
        <v>8173</v>
      </c>
      <c r="D6417" t="s">
        <v>1840</v>
      </c>
      <c r="E6417">
        <v>41.4</v>
      </c>
    </row>
    <row r="6418" spans="1:5" x14ac:dyDescent="0.2">
      <c r="A6418" t="s">
        <v>4137</v>
      </c>
      <c r="B6418" t="s">
        <v>2763</v>
      </c>
      <c r="C6418" t="s">
        <v>8194</v>
      </c>
      <c r="D6418" t="s">
        <v>1840</v>
      </c>
      <c r="E6418">
        <v>70.099999999999994</v>
      </c>
    </row>
    <row r="6419" spans="1:5" x14ac:dyDescent="0.2">
      <c r="A6419" t="s">
        <v>4138</v>
      </c>
      <c r="B6419" t="s">
        <v>2763</v>
      </c>
      <c r="C6419" t="s">
        <v>8215</v>
      </c>
      <c r="D6419" t="s">
        <v>1840</v>
      </c>
      <c r="E6419">
        <v>75.099999999999994</v>
      </c>
    </row>
    <row r="6420" spans="1:5" x14ac:dyDescent="0.2">
      <c r="A6420" t="s">
        <v>4139</v>
      </c>
      <c r="B6420" t="s">
        <v>2763</v>
      </c>
      <c r="C6420" t="s">
        <v>8236</v>
      </c>
      <c r="D6420" t="s">
        <v>1840</v>
      </c>
      <c r="E6420">
        <v>85.7</v>
      </c>
    </row>
    <row r="6421" spans="1:5" x14ac:dyDescent="0.2">
      <c r="A6421" t="s">
        <v>4140</v>
      </c>
      <c r="B6421" t="s">
        <v>2763</v>
      </c>
      <c r="C6421" t="s">
        <v>8257</v>
      </c>
      <c r="D6421" t="s">
        <v>1840</v>
      </c>
      <c r="E6421">
        <v>32.5</v>
      </c>
    </row>
    <row r="6422" spans="1:5" x14ac:dyDescent="0.2">
      <c r="A6422" t="s">
        <v>4141</v>
      </c>
      <c r="B6422" t="s">
        <v>2763</v>
      </c>
      <c r="C6422" t="s">
        <v>8278</v>
      </c>
      <c r="D6422" t="s">
        <v>1840</v>
      </c>
      <c r="E6422">
        <v>59.9</v>
      </c>
    </row>
    <row r="6423" spans="1:5" x14ac:dyDescent="0.2">
      <c r="A6423" t="s">
        <v>4142</v>
      </c>
      <c r="B6423" t="s">
        <v>2763</v>
      </c>
      <c r="C6423" t="s">
        <v>8299</v>
      </c>
      <c r="D6423" t="s">
        <v>1840</v>
      </c>
      <c r="E6423">
        <v>64.900000000000006</v>
      </c>
    </row>
    <row r="6424" spans="1:5" x14ac:dyDescent="0.2">
      <c r="A6424" t="s">
        <v>4143</v>
      </c>
      <c r="B6424" t="s">
        <v>2763</v>
      </c>
      <c r="C6424" t="s">
        <v>8320</v>
      </c>
      <c r="D6424" t="s">
        <v>1840</v>
      </c>
      <c r="E6424">
        <v>78.3</v>
      </c>
    </row>
    <row r="6425" spans="1:5" x14ac:dyDescent="0.2">
      <c r="A6425" t="s">
        <v>4144</v>
      </c>
      <c r="B6425" t="s">
        <v>2763</v>
      </c>
      <c r="C6425" t="s">
        <v>8341</v>
      </c>
      <c r="D6425" t="s">
        <v>1840</v>
      </c>
      <c r="E6425">
        <v>88.5</v>
      </c>
    </row>
    <row r="6426" spans="1:5" x14ac:dyDescent="0.2">
      <c r="A6426" t="s">
        <v>4145</v>
      </c>
      <c r="B6426" t="s">
        <v>2763</v>
      </c>
      <c r="C6426" t="s">
        <v>8362</v>
      </c>
      <c r="D6426" t="s">
        <v>1840</v>
      </c>
      <c r="E6426">
        <v>31.7</v>
      </c>
    </row>
    <row r="6427" spans="1:5" x14ac:dyDescent="0.2">
      <c r="A6427" t="s">
        <v>4146</v>
      </c>
      <c r="B6427" t="s">
        <v>2763</v>
      </c>
      <c r="C6427" t="s">
        <v>8383</v>
      </c>
      <c r="D6427" t="s">
        <v>1840</v>
      </c>
      <c r="E6427">
        <v>71.400000000000006</v>
      </c>
    </row>
    <row r="6428" spans="1:5" x14ac:dyDescent="0.2">
      <c r="A6428" t="s">
        <v>4147</v>
      </c>
      <c r="B6428" t="s">
        <v>2763</v>
      </c>
      <c r="C6428" t="s">
        <v>8404</v>
      </c>
      <c r="D6428" t="s">
        <v>1840</v>
      </c>
      <c r="E6428">
        <v>73.2</v>
      </c>
    </row>
    <row r="6429" spans="1:5" x14ac:dyDescent="0.2">
      <c r="A6429" t="s">
        <v>4148</v>
      </c>
      <c r="B6429" t="s">
        <v>2763</v>
      </c>
      <c r="C6429" t="s">
        <v>8425</v>
      </c>
      <c r="D6429" t="s">
        <v>1840</v>
      </c>
      <c r="E6429">
        <v>36.6</v>
      </c>
    </row>
    <row r="6430" spans="1:5" x14ac:dyDescent="0.2">
      <c r="A6430" t="s">
        <v>4149</v>
      </c>
      <c r="B6430" t="s">
        <v>2763</v>
      </c>
      <c r="C6430" t="s">
        <v>8446</v>
      </c>
      <c r="D6430" t="s">
        <v>1840</v>
      </c>
      <c r="E6430">
        <v>29.5</v>
      </c>
    </row>
    <row r="6431" spans="1:5" x14ac:dyDescent="0.2">
      <c r="A6431" t="s">
        <v>4150</v>
      </c>
      <c r="B6431" t="s">
        <v>2763</v>
      </c>
      <c r="C6431" t="s">
        <v>8467</v>
      </c>
      <c r="D6431" t="s">
        <v>1840</v>
      </c>
      <c r="E6431">
        <v>30</v>
      </c>
    </row>
    <row r="6432" spans="1:5" x14ac:dyDescent="0.2">
      <c r="A6432" t="s">
        <v>4151</v>
      </c>
      <c r="B6432" t="s">
        <v>2763</v>
      </c>
      <c r="C6432" t="s">
        <v>8488</v>
      </c>
      <c r="D6432" t="s">
        <v>1840</v>
      </c>
      <c r="E6432">
        <v>23.7</v>
      </c>
    </row>
    <row r="6433" spans="1:5" x14ac:dyDescent="0.2">
      <c r="A6433" t="s">
        <v>4152</v>
      </c>
      <c r="B6433" t="s">
        <v>2763</v>
      </c>
      <c r="C6433" t="s">
        <v>8514</v>
      </c>
      <c r="D6433" t="s">
        <v>1840</v>
      </c>
      <c r="E6433">
        <v>13.1</v>
      </c>
    </row>
    <row r="6434" spans="1:5" x14ac:dyDescent="0.2">
      <c r="A6434" t="s">
        <v>4153</v>
      </c>
      <c r="B6434" t="s">
        <v>2763</v>
      </c>
      <c r="C6434" t="s">
        <v>8535</v>
      </c>
      <c r="D6434" t="s">
        <v>1840</v>
      </c>
      <c r="E6434">
        <v>60</v>
      </c>
    </row>
    <row r="6435" spans="1:5" x14ac:dyDescent="0.2">
      <c r="A6435" t="s">
        <v>7270</v>
      </c>
      <c r="B6435" t="s">
        <v>2763</v>
      </c>
      <c r="C6435" t="s">
        <v>8556</v>
      </c>
      <c r="D6435" t="s">
        <v>1840</v>
      </c>
      <c r="E6435">
        <v>89.4</v>
      </c>
    </row>
    <row r="6436" spans="1:5" x14ac:dyDescent="0.2">
      <c r="A6436" t="s">
        <v>7271</v>
      </c>
      <c r="B6436" t="s">
        <v>2763</v>
      </c>
      <c r="C6436" t="s">
        <v>8577</v>
      </c>
      <c r="D6436" t="s">
        <v>1840</v>
      </c>
      <c r="E6436">
        <v>1.0034722222222221</v>
      </c>
    </row>
    <row r="6437" spans="1:5" x14ac:dyDescent="0.2">
      <c r="A6437" t="s">
        <v>7272</v>
      </c>
      <c r="B6437" t="s">
        <v>2763</v>
      </c>
      <c r="C6437" t="s">
        <v>8598</v>
      </c>
      <c r="D6437" t="s">
        <v>1840</v>
      </c>
      <c r="E6437">
        <v>95.8</v>
      </c>
    </row>
    <row r="6438" spans="1:5" x14ac:dyDescent="0.2">
      <c r="A6438" t="s">
        <v>7273</v>
      </c>
      <c r="B6438" t="s">
        <v>2763</v>
      </c>
      <c r="C6438" t="s">
        <v>8619</v>
      </c>
      <c r="D6438" t="s">
        <v>1840</v>
      </c>
      <c r="E6438">
        <v>0.92152777777777783</v>
      </c>
    </row>
    <row r="6439" spans="1:5" x14ac:dyDescent="0.2">
      <c r="A6439" t="s">
        <v>7274</v>
      </c>
      <c r="B6439" t="s">
        <v>2763</v>
      </c>
      <c r="C6439" t="s">
        <v>5884</v>
      </c>
      <c r="D6439" t="s">
        <v>1840</v>
      </c>
      <c r="E6439">
        <v>25</v>
      </c>
    </row>
    <row r="6440" spans="1:5" x14ac:dyDescent="0.2">
      <c r="A6440" t="s">
        <v>7275</v>
      </c>
      <c r="B6440" t="s">
        <v>2763</v>
      </c>
      <c r="C6440" t="s">
        <v>5905</v>
      </c>
      <c r="D6440" t="s">
        <v>1840</v>
      </c>
      <c r="E6440">
        <v>2.0187499999999998</v>
      </c>
    </row>
    <row r="6441" spans="1:5" x14ac:dyDescent="0.2">
      <c r="A6441" t="s">
        <v>7276</v>
      </c>
      <c r="B6441" t="s">
        <v>2763</v>
      </c>
      <c r="C6441" t="s">
        <v>5926</v>
      </c>
      <c r="D6441" t="s">
        <v>1840</v>
      </c>
      <c r="E6441">
        <v>74.3</v>
      </c>
    </row>
    <row r="6442" spans="1:5" x14ac:dyDescent="0.2">
      <c r="A6442" t="s">
        <v>7277</v>
      </c>
      <c r="B6442" t="s">
        <v>2763</v>
      </c>
      <c r="C6442" t="s">
        <v>5947</v>
      </c>
      <c r="D6442" t="s">
        <v>1840</v>
      </c>
      <c r="E6442">
        <v>64.7</v>
      </c>
    </row>
    <row r="6443" spans="1:5" x14ac:dyDescent="0.2">
      <c r="A6443" t="s">
        <v>7278</v>
      </c>
      <c r="B6443" t="s">
        <v>2763</v>
      </c>
      <c r="C6443" t="s">
        <v>5968</v>
      </c>
      <c r="D6443" t="s">
        <v>1840</v>
      </c>
      <c r="E6443">
        <v>88</v>
      </c>
    </row>
    <row r="6444" spans="1:5" x14ac:dyDescent="0.2">
      <c r="A6444" t="s">
        <v>7279</v>
      </c>
      <c r="B6444" t="s">
        <v>2763</v>
      </c>
      <c r="C6444" t="s">
        <v>5989</v>
      </c>
      <c r="D6444" t="s">
        <v>1840</v>
      </c>
      <c r="E6444">
        <v>70.400000000000006</v>
      </c>
    </row>
    <row r="6445" spans="1:5" x14ac:dyDescent="0.2">
      <c r="A6445" t="s">
        <v>7280</v>
      </c>
      <c r="B6445" t="s">
        <v>2763</v>
      </c>
      <c r="C6445" t="s">
        <v>6010</v>
      </c>
      <c r="D6445" t="s">
        <v>1840</v>
      </c>
      <c r="E6445">
        <v>85.5</v>
      </c>
    </row>
    <row r="6446" spans="1:5" x14ac:dyDescent="0.2">
      <c r="A6446" t="s">
        <v>7281</v>
      </c>
      <c r="B6446" t="s">
        <v>2763</v>
      </c>
      <c r="C6446" t="s">
        <v>2776</v>
      </c>
      <c r="D6446" t="s">
        <v>1840</v>
      </c>
      <c r="E6446">
        <v>81.400000000000006</v>
      </c>
    </row>
    <row r="6447" spans="1:5" x14ac:dyDescent="0.2">
      <c r="A6447" t="s">
        <v>7282</v>
      </c>
      <c r="B6447" t="s">
        <v>2763</v>
      </c>
      <c r="C6447" t="s">
        <v>2777</v>
      </c>
      <c r="D6447" t="s">
        <v>1840</v>
      </c>
      <c r="E6447">
        <v>42.9</v>
      </c>
    </row>
    <row r="6448" spans="1:5" x14ac:dyDescent="0.2">
      <c r="A6448" t="s">
        <v>7283</v>
      </c>
      <c r="B6448" t="s">
        <v>2763</v>
      </c>
      <c r="C6448" t="s">
        <v>2778</v>
      </c>
      <c r="D6448" t="s">
        <v>1840</v>
      </c>
      <c r="E6448">
        <v>93.8</v>
      </c>
    </row>
    <row r="6449" spans="1:5" x14ac:dyDescent="0.2">
      <c r="A6449" t="s">
        <v>7284</v>
      </c>
      <c r="B6449" t="s">
        <v>2763</v>
      </c>
      <c r="C6449" t="s">
        <v>2779</v>
      </c>
      <c r="D6449" t="s">
        <v>1840</v>
      </c>
      <c r="E6449">
        <v>67</v>
      </c>
    </row>
    <row r="6450" spans="1:5" x14ac:dyDescent="0.2">
      <c r="A6450" t="s">
        <v>10646</v>
      </c>
      <c r="B6450" t="s">
        <v>2789</v>
      </c>
      <c r="C6450" t="s">
        <v>2842</v>
      </c>
      <c r="D6450" t="s">
        <v>10647</v>
      </c>
      <c r="E6450">
        <v>0</v>
      </c>
    </row>
    <row r="6451" spans="1:5" x14ac:dyDescent="0.2">
      <c r="A6451" t="s">
        <v>10648</v>
      </c>
      <c r="B6451" t="s">
        <v>2789</v>
      </c>
      <c r="C6451" t="s">
        <v>2863</v>
      </c>
      <c r="D6451" t="s">
        <v>10647</v>
      </c>
      <c r="E6451">
        <v>0</v>
      </c>
    </row>
    <row r="6452" spans="1:5" x14ac:dyDescent="0.2">
      <c r="A6452" t="s">
        <v>10649</v>
      </c>
      <c r="B6452" t="s">
        <v>2789</v>
      </c>
      <c r="C6452" t="s">
        <v>1580</v>
      </c>
      <c r="D6452" t="s">
        <v>10647</v>
      </c>
      <c r="E6452">
        <v>0</v>
      </c>
    </row>
    <row r="6453" spans="1:5" x14ac:dyDescent="0.2">
      <c r="A6453" t="s">
        <v>10650</v>
      </c>
      <c r="B6453" t="s">
        <v>2789</v>
      </c>
      <c r="C6453" t="s">
        <v>1622</v>
      </c>
      <c r="D6453" t="s">
        <v>10647</v>
      </c>
      <c r="E6453">
        <v>0</v>
      </c>
    </row>
    <row r="6454" spans="1:5" x14ac:dyDescent="0.2">
      <c r="A6454" t="s">
        <v>10651</v>
      </c>
      <c r="B6454" t="s">
        <v>2789</v>
      </c>
      <c r="C6454" t="s">
        <v>1643</v>
      </c>
      <c r="D6454" t="s">
        <v>10647</v>
      </c>
      <c r="E6454">
        <v>0</v>
      </c>
    </row>
    <row r="6455" spans="1:5" x14ac:dyDescent="0.2">
      <c r="A6455" t="s">
        <v>10652</v>
      </c>
      <c r="B6455" t="s">
        <v>2789</v>
      </c>
      <c r="C6455" t="s">
        <v>1706</v>
      </c>
      <c r="D6455" t="s">
        <v>10647</v>
      </c>
      <c r="E6455">
        <v>0</v>
      </c>
    </row>
    <row r="6456" spans="1:5" x14ac:dyDescent="0.2">
      <c r="A6456" t="s">
        <v>10653</v>
      </c>
      <c r="B6456" t="s">
        <v>2789</v>
      </c>
      <c r="C6456" t="s">
        <v>1727</v>
      </c>
      <c r="D6456" t="s">
        <v>10647</v>
      </c>
      <c r="E6456">
        <v>0</v>
      </c>
    </row>
    <row r="6457" spans="1:5" x14ac:dyDescent="0.2">
      <c r="A6457" t="s">
        <v>10654</v>
      </c>
      <c r="B6457" t="s">
        <v>2789</v>
      </c>
      <c r="C6457" t="s">
        <v>1748</v>
      </c>
      <c r="D6457" t="s">
        <v>10647</v>
      </c>
      <c r="E6457">
        <v>0</v>
      </c>
    </row>
    <row r="6458" spans="1:5" x14ac:dyDescent="0.2">
      <c r="A6458" t="s">
        <v>10655</v>
      </c>
      <c r="B6458" t="s">
        <v>2789</v>
      </c>
      <c r="C6458" t="s">
        <v>1769</v>
      </c>
      <c r="D6458" t="s">
        <v>10647</v>
      </c>
      <c r="E6458">
        <v>0</v>
      </c>
    </row>
    <row r="6459" spans="1:5" x14ac:dyDescent="0.2">
      <c r="A6459" t="s">
        <v>10656</v>
      </c>
      <c r="B6459" t="s">
        <v>2789</v>
      </c>
      <c r="C6459" t="s">
        <v>1790</v>
      </c>
      <c r="D6459" t="s">
        <v>10647</v>
      </c>
      <c r="E6459">
        <v>0</v>
      </c>
    </row>
    <row r="6460" spans="1:5" x14ac:dyDescent="0.2">
      <c r="A6460" t="s">
        <v>10657</v>
      </c>
      <c r="B6460" t="s">
        <v>2789</v>
      </c>
      <c r="C6460" t="s">
        <v>1832</v>
      </c>
      <c r="D6460" t="s">
        <v>10647</v>
      </c>
      <c r="E6460">
        <v>0</v>
      </c>
    </row>
    <row r="6461" spans="1:5" x14ac:dyDescent="0.2">
      <c r="A6461" t="s">
        <v>10658</v>
      </c>
      <c r="B6461" t="s">
        <v>2789</v>
      </c>
      <c r="C6461" t="s">
        <v>5023</v>
      </c>
      <c r="D6461" t="s">
        <v>10647</v>
      </c>
      <c r="E6461">
        <v>0</v>
      </c>
    </row>
    <row r="6462" spans="1:5" x14ac:dyDescent="0.2">
      <c r="A6462" t="s">
        <v>10659</v>
      </c>
      <c r="B6462" t="s">
        <v>2789</v>
      </c>
      <c r="C6462" t="s">
        <v>5044</v>
      </c>
      <c r="D6462" t="s">
        <v>10647</v>
      </c>
      <c r="E6462">
        <v>0</v>
      </c>
    </row>
    <row r="6463" spans="1:5" x14ac:dyDescent="0.2">
      <c r="A6463" t="s">
        <v>10660</v>
      </c>
      <c r="B6463" t="s">
        <v>2818</v>
      </c>
      <c r="C6463" t="s">
        <v>5065</v>
      </c>
      <c r="D6463" t="s">
        <v>10647</v>
      </c>
      <c r="E6463">
        <v>0</v>
      </c>
    </row>
    <row r="6464" spans="1:5" x14ac:dyDescent="0.2">
      <c r="A6464" t="s">
        <v>10661</v>
      </c>
      <c r="B6464" t="s">
        <v>2820</v>
      </c>
      <c r="C6464" t="s">
        <v>5065</v>
      </c>
      <c r="D6464" t="s">
        <v>10647</v>
      </c>
      <c r="E6464">
        <v>0</v>
      </c>
    </row>
    <row r="6465" spans="1:5" x14ac:dyDescent="0.2">
      <c r="A6465" t="s">
        <v>10662</v>
      </c>
      <c r="B6465" t="s">
        <v>2789</v>
      </c>
      <c r="C6465" t="s">
        <v>5065</v>
      </c>
      <c r="D6465" t="s">
        <v>10647</v>
      </c>
      <c r="E6465">
        <v>0</v>
      </c>
    </row>
    <row r="6466" spans="1:5" x14ac:dyDescent="0.2">
      <c r="A6466" t="s">
        <v>10663</v>
      </c>
      <c r="B6466" t="s">
        <v>2789</v>
      </c>
      <c r="C6466" t="s">
        <v>8173</v>
      </c>
      <c r="D6466" t="s">
        <v>10647</v>
      </c>
      <c r="E6466">
        <v>0</v>
      </c>
    </row>
    <row r="6467" spans="1:5" x14ac:dyDescent="0.2">
      <c r="A6467" t="s">
        <v>10664</v>
      </c>
      <c r="B6467" t="s">
        <v>2789</v>
      </c>
      <c r="C6467" t="s">
        <v>8194</v>
      </c>
      <c r="D6467" t="s">
        <v>10647</v>
      </c>
      <c r="E6467">
        <v>0</v>
      </c>
    </row>
    <row r="6468" spans="1:5" x14ac:dyDescent="0.2">
      <c r="A6468" t="s">
        <v>10665</v>
      </c>
      <c r="B6468" t="s">
        <v>2789</v>
      </c>
      <c r="C6468" t="s">
        <v>8556</v>
      </c>
      <c r="D6468" t="s">
        <v>10647</v>
      </c>
      <c r="E6468">
        <v>0</v>
      </c>
    </row>
    <row r="6469" spans="1:5" x14ac:dyDescent="0.2">
      <c r="A6469" t="s">
        <v>10666</v>
      </c>
      <c r="B6469" t="s">
        <v>2789</v>
      </c>
      <c r="C6469" t="s">
        <v>8577</v>
      </c>
      <c r="D6469" t="s">
        <v>10647</v>
      </c>
      <c r="E6469">
        <v>0</v>
      </c>
    </row>
    <row r="6470" spans="1:5" x14ac:dyDescent="0.2">
      <c r="A6470" t="s">
        <v>10667</v>
      </c>
      <c r="B6470" t="s">
        <v>2789</v>
      </c>
      <c r="C6470" t="s">
        <v>8598</v>
      </c>
      <c r="D6470" t="s">
        <v>10647</v>
      </c>
      <c r="E6470">
        <v>0</v>
      </c>
    </row>
    <row r="6471" spans="1:5" x14ac:dyDescent="0.2">
      <c r="A6471" t="s">
        <v>10668</v>
      </c>
      <c r="B6471" t="s">
        <v>2789</v>
      </c>
      <c r="C6471" t="s">
        <v>8619</v>
      </c>
      <c r="D6471" t="s">
        <v>10647</v>
      </c>
      <c r="E6471">
        <v>0</v>
      </c>
    </row>
    <row r="6472" spans="1:5" x14ac:dyDescent="0.2">
      <c r="A6472" t="s">
        <v>10669</v>
      </c>
      <c r="B6472" t="s">
        <v>2789</v>
      </c>
      <c r="C6472" t="s">
        <v>5884</v>
      </c>
      <c r="D6472" t="s">
        <v>10647</v>
      </c>
      <c r="E6472">
        <v>0</v>
      </c>
    </row>
    <row r="6473" spans="1:5" x14ac:dyDescent="0.2">
      <c r="A6473" t="s">
        <v>10670</v>
      </c>
      <c r="B6473" t="s">
        <v>2789</v>
      </c>
      <c r="C6473" t="s">
        <v>5905</v>
      </c>
      <c r="D6473" t="s">
        <v>10647</v>
      </c>
      <c r="E6473">
        <v>0</v>
      </c>
    </row>
    <row r="6474" spans="1:5" x14ac:dyDescent="0.2">
      <c r="A6474" t="s">
        <v>10671</v>
      </c>
      <c r="B6474" t="s">
        <v>2789</v>
      </c>
      <c r="C6474" t="s">
        <v>5947</v>
      </c>
      <c r="D6474" t="s">
        <v>10647</v>
      </c>
      <c r="E6474">
        <v>0</v>
      </c>
    </row>
    <row r="6475" spans="1:5" x14ac:dyDescent="0.2">
      <c r="A6475" t="s">
        <v>10672</v>
      </c>
      <c r="B6475" t="s">
        <v>2789</v>
      </c>
      <c r="C6475" t="s">
        <v>5968</v>
      </c>
      <c r="D6475" t="s">
        <v>10647</v>
      </c>
      <c r="E6475">
        <v>0</v>
      </c>
    </row>
    <row r="6476" spans="1:5" x14ac:dyDescent="0.2">
      <c r="A6476" t="s">
        <v>10673</v>
      </c>
      <c r="B6476" t="s">
        <v>2789</v>
      </c>
      <c r="C6476" t="s">
        <v>2776</v>
      </c>
      <c r="D6476" t="s">
        <v>10647</v>
      </c>
      <c r="E6476">
        <v>0</v>
      </c>
    </row>
    <row r="6477" spans="1:5" x14ac:dyDescent="0.2">
      <c r="A6477" t="s">
        <v>10674</v>
      </c>
      <c r="B6477" t="s">
        <v>2789</v>
      </c>
      <c r="C6477" t="s">
        <v>2777</v>
      </c>
      <c r="D6477" t="s">
        <v>10647</v>
      </c>
      <c r="E6477">
        <v>0</v>
      </c>
    </row>
    <row r="6478" spans="1:5" x14ac:dyDescent="0.2">
      <c r="A6478" t="s">
        <v>10675</v>
      </c>
      <c r="B6478" t="s">
        <v>2840</v>
      </c>
      <c r="C6478" t="s">
        <v>2777</v>
      </c>
      <c r="D6478" t="s">
        <v>10647</v>
      </c>
      <c r="E6478">
        <v>0</v>
      </c>
    </row>
    <row r="6479" spans="1:5" x14ac:dyDescent="0.2">
      <c r="A6479" t="s">
        <v>10676</v>
      </c>
      <c r="B6479" t="s">
        <v>2789</v>
      </c>
      <c r="C6479" t="s">
        <v>2778</v>
      </c>
      <c r="D6479" t="s">
        <v>10647</v>
      </c>
      <c r="E6479">
        <v>0</v>
      </c>
    </row>
    <row r="6480" spans="1:5" x14ac:dyDescent="0.2">
      <c r="A6480" t="s">
        <v>10677</v>
      </c>
      <c r="B6480" t="s">
        <v>2825</v>
      </c>
      <c r="C6480" t="s">
        <v>5065</v>
      </c>
      <c r="D6480" t="s">
        <v>10647</v>
      </c>
      <c r="E6480">
        <v>4.8611111111111112E-3</v>
      </c>
    </row>
    <row r="6481" spans="1:5" x14ac:dyDescent="0.2">
      <c r="A6481" t="s">
        <v>10678</v>
      </c>
      <c r="B6481" t="s">
        <v>2818</v>
      </c>
      <c r="C6481" t="s">
        <v>5023</v>
      </c>
      <c r="D6481" t="s">
        <v>10647</v>
      </c>
      <c r="E6481">
        <v>7.6388888888888886E-3</v>
      </c>
    </row>
    <row r="6482" spans="1:5" x14ac:dyDescent="0.2">
      <c r="A6482" t="s">
        <v>10679</v>
      </c>
      <c r="B6482" t="s">
        <v>2816</v>
      </c>
      <c r="C6482" t="s">
        <v>5065</v>
      </c>
      <c r="D6482" t="s">
        <v>10647</v>
      </c>
      <c r="E6482">
        <v>7.6388888888888886E-3</v>
      </c>
    </row>
    <row r="6483" spans="1:5" x14ac:dyDescent="0.2">
      <c r="A6483" t="s">
        <v>10680</v>
      </c>
      <c r="B6483" t="s">
        <v>2787</v>
      </c>
      <c r="C6483" t="s">
        <v>5065</v>
      </c>
      <c r="D6483" t="s">
        <v>10647</v>
      </c>
      <c r="E6483">
        <v>9.0277777777777787E-3</v>
      </c>
    </row>
    <row r="6484" spans="1:5" x14ac:dyDescent="0.2">
      <c r="A6484" t="s">
        <v>10681</v>
      </c>
      <c r="B6484" t="s">
        <v>2788</v>
      </c>
      <c r="C6484" t="s">
        <v>5065</v>
      </c>
      <c r="D6484" t="s">
        <v>10647</v>
      </c>
      <c r="E6484">
        <v>9.7222222222222224E-3</v>
      </c>
    </row>
    <row r="6485" spans="1:5" x14ac:dyDescent="0.2">
      <c r="A6485" t="s">
        <v>10682</v>
      </c>
      <c r="B6485" t="s">
        <v>2833</v>
      </c>
      <c r="C6485" t="s">
        <v>5065</v>
      </c>
      <c r="D6485" t="s">
        <v>10647</v>
      </c>
      <c r="E6485">
        <v>1.3888888888888888E-2</v>
      </c>
    </row>
    <row r="6486" spans="1:5" x14ac:dyDescent="0.2">
      <c r="A6486" t="s">
        <v>10683</v>
      </c>
      <c r="B6486" t="s">
        <v>2811</v>
      </c>
      <c r="C6486" t="s">
        <v>5065</v>
      </c>
      <c r="D6486" t="s">
        <v>10647</v>
      </c>
      <c r="E6486">
        <v>1.6666666666666666E-2</v>
      </c>
    </row>
    <row r="6487" spans="1:5" x14ac:dyDescent="0.2">
      <c r="A6487" t="s">
        <v>10684</v>
      </c>
      <c r="B6487" t="s">
        <v>2829</v>
      </c>
      <c r="C6487" t="s">
        <v>5065</v>
      </c>
      <c r="D6487" t="s">
        <v>10647</v>
      </c>
      <c r="E6487">
        <v>1.6666666666666666E-2</v>
      </c>
    </row>
    <row r="6488" spans="1:5" x14ac:dyDescent="0.2">
      <c r="A6488" t="s">
        <v>10685</v>
      </c>
      <c r="B6488" t="s">
        <v>2786</v>
      </c>
      <c r="C6488" t="s">
        <v>5065</v>
      </c>
      <c r="D6488" t="s">
        <v>10647</v>
      </c>
      <c r="E6488">
        <v>1.7361111111111112E-2</v>
      </c>
    </row>
    <row r="6489" spans="1:5" x14ac:dyDescent="0.2">
      <c r="A6489" t="s">
        <v>10686</v>
      </c>
      <c r="B6489" t="s">
        <v>2835</v>
      </c>
      <c r="C6489" t="s">
        <v>5065</v>
      </c>
      <c r="D6489" t="s">
        <v>10647</v>
      </c>
      <c r="E6489">
        <v>1.7361111111111112E-2</v>
      </c>
    </row>
    <row r="6490" spans="1:5" x14ac:dyDescent="0.2">
      <c r="A6490" t="s">
        <v>10687</v>
      </c>
      <c r="B6490" t="s">
        <v>2818</v>
      </c>
      <c r="C6490" t="s">
        <v>1580</v>
      </c>
      <c r="D6490" t="s">
        <v>10647</v>
      </c>
      <c r="E6490">
        <v>2.0833333333333332E-2</v>
      </c>
    </row>
    <row r="6491" spans="1:5" x14ac:dyDescent="0.2">
      <c r="A6491" t="s">
        <v>10688</v>
      </c>
      <c r="B6491" t="s">
        <v>2811</v>
      </c>
      <c r="C6491" t="s">
        <v>1580</v>
      </c>
      <c r="D6491" t="s">
        <v>10647</v>
      </c>
      <c r="E6491">
        <v>2.1527777777777781E-2</v>
      </c>
    </row>
    <row r="6492" spans="1:5" x14ac:dyDescent="0.2">
      <c r="A6492" t="s">
        <v>10689</v>
      </c>
      <c r="B6492" t="s">
        <v>2785</v>
      </c>
      <c r="C6492" t="s">
        <v>1580</v>
      </c>
      <c r="D6492" t="s">
        <v>10647</v>
      </c>
      <c r="E6492">
        <v>2.2916666666666669E-2</v>
      </c>
    </row>
    <row r="6493" spans="1:5" x14ac:dyDescent="0.2">
      <c r="A6493" t="s">
        <v>10690</v>
      </c>
      <c r="B6493" t="s">
        <v>2838</v>
      </c>
      <c r="C6493" t="s">
        <v>1790</v>
      </c>
      <c r="D6493" t="s">
        <v>10647</v>
      </c>
      <c r="E6493">
        <v>2.361111111111111E-2</v>
      </c>
    </row>
    <row r="6494" spans="1:5" x14ac:dyDescent="0.2">
      <c r="A6494" t="s">
        <v>10691</v>
      </c>
      <c r="B6494" t="s">
        <v>2840</v>
      </c>
      <c r="C6494" t="s">
        <v>5065</v>
      </c>
      <c r="D6494" t="s">
        <v>10647</v>
      </c>
      <c r="E6494">
        <v>2.361111111111111E-2</v>
      </c>
    </row>
    <row r="6495" spans="1:5" x14ac:dyDescent="0.2">
      <c r="A6495" t="s">
        <v>10692</v>
      </c>
      <c r="B6495" t="s">
        <v>2835</v>
      </c>
      <c r="C6495" t="s">
        <v>1580</v>
      </c>
      <c r="D6495" t="s">
        <v>10647</v>
      </c>
      <c r="E6495">
        <v>2.4305555555555556E-2</v>
      </c>
    </row>
    <row r="6496" spans="1:5" x14ac:dyDescent="0.2">
      <c r="A6496" t="s">
        <v>10693</v>
      </c>
      <c r="B6496" t="s">
        <v>2785</v>
      </c>
      <c r="C6496" t="s">
        <v>1790</v>
      </c>
      <c r="D6496" t="s">
        <v>10647</v>
      </c>
      <c r="E6496">
        <v>2.4305555555555556E-2</v>
      </c>
    </row>
    <row r="6497" spans="1:5" x14ac:dyDescent="0.2">
      <c r="A6497" t="s">
        <v>10694</v>
      </c>
      <c r="B6497" t="s">
        <v>2794</v>
      </c>
      <c r="C6497" t="s">
        <v>5065</v>
      </c>
      <c r="D6497" t="s">
        <v>10647</v>
      </c>
      <c r="E6497">
        <v>2.4948044236621392E-2</v>
      </c>
    </row>
    <row r="6498" spans="1:5" x14ac:dyDescent="0.2">
      <c r="A6498" t="s">
        <v>10695</v>
      </c>
      <c r="B6498" t="s">
        <v>2820</v>
      </c>
      <c r="C6498" t="s">
        <v>1580</v>
      </c>
      <c r="D6498" t="s">
        <v>10647</v>
      </c>
      <c r="E6498">
        <v>2.5000000000000001E-2</v>
      </c>
    </row>
    <row r="6499" spans="1:5" x14ac:dyDescent="0.2">
      <c r="A6499" t="s">
        <v>10696</v>
      </c>
      <c r="B6499" t="s">
        <v>2787</v>
      </c>
      <c r="C6499" t="s">
        <v>1580</v>
      </c>
      <c r="D6499" t="s">
        <v>10647</v>
      </c>
      <c r="E6499">
        <v>2.5000000000000001E-2</v>
      </c>
    </row>
    <row r="6500" spans="1:5" x14ac:dyDescent="0.2">
      <c r="A6500" t="s">
        <v>10697</v>
      </c>
      <c r="B6500" t="s">
        <v>2825</v>
      </c>
      <c r="C6500" t="s">
        <v>1580</v>
      </c>
      <c r="D6500" t="s">
        <v>10647</v>
      </c>
      <c r="E6500">
        <v>2.5694444444444447E-2</v>
      </c>
    </row>
    <row r="6501" spans="1:5" x14ac:dyDescent="0.2">
      <c r="A6501" t="s">
        <v>10698</v>
      </c>
      <c r="B6501" t="s">
        <v>2788</v>
      </c>
      <c r="C6501" t="s">
        <v>1580</v>
      </c>
      <c r="D6501" t="s">
        <v>10647</v>
      </c>
      <c r="E6501">
        <v>2.7083333333333334E-2</v>
      </c>
    </row>
    <row r="6502" spans="1:5" x14ac:dyDescent="0.2">
      <c r="A6502" t="s">
        <v>10699</v>
      </c>
      <c r="B6502" t="s">
        <v>2786</v>
      </c>
      <c r="C6502" t="s">
        <v>1580</v>
      </c>
      <c r="D6502" t="s">
        <v>10647</v>
      </c>
      <c r="E6502">
        <v>2.7083333333333334E-2</v>
      </c>
    </row>
    <row r="6503" spans="1:5" x14ac:dyDescent="0.2">
      <c r="A6503" t="s">
        <v>10700</v>
      </c>
      <c r="B6503" t="s">
        <v>2816</v>
      </c>
      <c r="C6503" t="s">
        <v>1580</v>
      </c>
      <c r="D6503" t="s">
        <v>10647</v>
      </c>
      <c r="E6503">
        <v>2.7777777777777776E-2</v>
      </c>
    </row>
    <row r="6504" spans="1:5" x14ac:dyDescent="0.2">
      <c r="A6504" t="s">
        <v>10701</v>
      </c>
      <c r="B6504" t="s">
        <v>2829</v>
      </c>
      <c r="C6504" t="s">
        <v>1580</v>
      </c>
      <c r="D6504" t="s">
        <v>10647</v>
      </c>
      <c r="E6504">
        <v>2.9861111111111113E-2</v>
      </c>
    </row>
    <row r="6505" spans="1:5" x14ac:dyDescent="0.2">
      <c r="A6505" t="s">
        <v>10702</v>
      </c>
      <c r="B6505" t="s">
        <v>2831</v>
      </c>
      <c r="C6505" t="s">
        <v>5065</v>
      </c>
      <c r="D6505" t="s">
        <v>10647</v>
      </c>
      <c r="E6505">
        <v>3.125E-2</v>
      </c>
    </row>
    <row r="6506" spans="1:5" x14ac:dyDescent="0.2">
      <c r="A6506" t="s">
        <v>10703</v>
      </c>
      <c r="B6506" t="s">
        <v>2787</v>
      </c>
      <c r="C6506" t="s">
        <v>1790</v>
      </c>
      <c r="D6506" t="s">
        <v>10647</v>
      </c>
      <c r="E6506">
        <v>3.1944444444444449E-2</v>
      </c>
    </row>
    <row r="6507" spans="1:5" x14ac:dyDescent="0.2">
      <c r="A6507" t="s">
        <v>10704</v>
      </c>
      <c r="B6507" t="s">
        <v>2835</v>
      </c>
      <c r="C6507" t="s">
        <v>1790</v>
      </c>
      <c r="D6507" t="s">
        <v>10647</v>
      </c>
      <c r="E6507">
        <v>3.2638888888888891E-2</v>
      </c>
    </row>
    <row r="6508" spans="1:5" x14ac:dyDescent="0.2">
      <c r="A6508" t="s">
        <v>10705</v>
      </c>
      <c r="B6508" t="s">
        <v>2794</v>
      </c>
      <c r="C6508" t="s">
        <v>1580</v>
      </c>
      <c r="D6508" t="s">
        <v>10647</v>
      </c>
      <c r="E6508">
        <v>3.3200660580420101E-2</v>
      </c>
    </row>
    <row r="6509" spans="1:5" x14ac:dyDescent="0.2">
      <c r="A6509" t="s">
        <v>10706</v>
      </c>
      <c r="B6509" t="s">
        <v>2831</v>
      </c>
      <c r="C6509" t="s">
        <v>1790</v>
      </c>
      <c r="D6509" t="s">
        <v>10647</v>
      </c>
      <c r="E6509">
        <v>3.4027777777777775E-2</v>
      </c>
    </row>
    <row r="6510" spans="1:5" x14ac:dyDescent="0.2">
      <c r="A6510" t="s">
        <v>10707</v>
      </c>
      <c r="B6510" t="s">
        <v>2786</v>
      </c>
      <c r="C6510" t="s">
        <v>1790</v>
      </c>
      <c r="D6510" t="s">
        <v>10647</v>
      </c>
      <c r="E6510">
        <v>3.4722222222222224E-2</v>
      </c>
    </row>
    <row r="6511" spans="1:5" x14ac:dyDescent="0.2">
      <c r="A6511" t="s">
        <v>10708</v>
      </c>
      <c r="B6511" t="s">
        <v>2814</v>
      </c>
      <c r="C6511" t="s">
        <v>5065</v>
      </c>
      <c r="D6511" t="s">
        <v>10647</v>
      </c>
      <c r="E6511">
        <v>3.4722222222222224E-2</v>
      </c>
    </row>
    <row r="6512" spans="1:5" x14ac:dyDescent="0.2">
      <c r="A6512" t="s">
        <v>10709</v>
      </c>
      <c r="B6512" t="s">
        <v>2840</v>
      </c>
      <c r="C6512" t="s">
        <v>1790</v>
      </c>
      <c r="D6512" t="s">
        <v>10647</v>
      </c>
      <c r="E6512">
        <v>3.6805555555555557E-2</v>
      </c>
    </row>
    <row r="6513" spans="1:5" x14ac:dyDescent="0.2">
      <c r="A6513" t="s">
        <v>10710</v>
      </c>
      <c r="B6513" t="s">
        <v>2780</v>
      </c>
      <c r="C6513" t="s">
        <v>1790</v>
      </c>
      <c r="D6513" t="s">
        <v>10647</v>
      </c>
      <c r="E6513">
        <v>3.888888888888889E-2</v>
      </c>
    </row>
    <row r="6514" spans="1:5" x14ac:dyDescent="0.2">
      <c r="A6514" t="s">
        <v>10711</v>
      </c>
      <c r="B6514" t="s">
        <v>2818</v>
      </c>
      <c r="C6514" t="s">
        <v>1790</v>
      </c>
      <c r="D6514" t="s">
        <v>10647</v>
      </c>
      <c r="E6514">
        <v>3.888888888888889E-2</v>
      </c>
    </row>
    <row r="6515" spans="1:5" x14ac:dyDescent="0.2">
      <c r="A6515" t="s">
        <v>10712</v>
      </c>
      <c r="B6515" t="s">
        <v>2794</v>
      </c>
      <c r="C6515" t="s">
        <v>1790</v>
      </c>
      <c r="D6515" t="s">
        <v>10647</v>
      </c>
      <c r="E6515">
        <v>4.0174794032509467E-2</v>
      </c>
    </row>
    <row r="6516" spans="1:5" x14ac:dyDescent="0.2">
      <c r="A6516" t="s">
        <v>10713</v>
      </c>
      <c r="B6516" t="s">
        <v>2814</v>
      </c>
      <c r="C6516" t="s">
        <v>1790</v>
      </c>
      <c r="D6516" t="s">
        <v>10647</v>
      </c>
      <c r="E6516">
        <v>4.027777777777778E-2</v>
      </c>
    </row>
    <row r="6517" spans="1:5" x14ac:dyDescent="0.2">
      <c r="A6517" t="s">
        <v>10714</v>
      </c>
      <c r="B6517" t="s">
        <v>2788</v>
      </c>
      <c r="C6517" t="s">
        <v>1790</v>
      </c>
      <c r="D6517" t="s">
        <v>10647</v>
      </c>
      <c r="E6517">
        <v>4.1666666666666664E-2</v>
      </c>
    </row>
    <row r="6518" spans="1:5" x14ac:dyDescent="0.2">
      <c r="A6518" t="s">
        <v>10715</v>
      </c>
      <c r="B6518" t="s">
        <v>2816</v>
      </c>
      <c r="C6518" t="s">
        <v>5023</v>
      </c>
      <c r="D6518" t="s">
        <v>10647</v>
      </c>
      <c r="E6518">
        <v>4.3749999999999997E-2</v>
      </c>
    </row>
    <row r="6519" spans="1:5" x14ac:dyDescent="0.2">
      <c r="A6519" t="s">
        <v>7513</v>
      </c>
      <c r="B6519" t="s">
        <v>2825</v>
      </c>
      <c r="C6519" t="s">
        <v>1790</v>
      </c>
      <c r="D6519" t="s">
        <v>10647</v>
      </c>
      <c r="E6519">
        <v>4.5138888888888888E-2</v>
      </c>
    </row>
    <row r="6520" spans="1:5" x14ac:dyDescent="0.2">
      <c r="A6520" t="s">
        <v>7514</v>
      </c>
      <c r="B6520" t="s">
        <v>2833</v>
      </c>
      <c r="C6520" t="s">
        <v>1580</v>
      </c>
      <c r="D6520" t="s">
        <v>10647</v>
      </c>
      <c r="E6520">
        <v>4.5833333333333337E-2</v>
      </c>
    </row>
    <row r="6521" spans="1:5" x14ac:dyDescent="0.2">
      <c r="A6521" t="s">
        <v>7515</v>
      </c>
      <c r="B6521" t="s">
        <v>2820</v>
      </c>
      <c r="C6521" t="s">
        <v>5023</v>
      </c>
      <c r="D6521" t="s">
        <v>10647</v>
      </c>
      <c r="E6521">
        <v>4.6527777777777779E-2</v>
      </c>
    </row>
    <row r="6522" spans="1:5" x14ac:dyDescent="0.2">
      <c r="A6522" t="s">
        <v>7516</v>
      </c>
      <c r="B6522" t="s">
        <v>2840</v>
      </c>
      <c r="C6522" t="s">
        <v>1580</v>
      </c>
      <c r="D6522" t="s">
        <v>10647</v>
      </c>
      <c r="E6522">
        <v>4.7222222222222221E-2</v>
      </c>
    </row>
    <row r="6523" spans="1:5" x14ac:dyDescent="0.2">
      <c r="A6523" t="s">
        <v>7517</v>
      </c>
      <c r="B6523" t="s">
        <v>2831</v>
      </c>
      <c r="C6523" t="s">
        <v>1580</v>
      </c>
      <c r="D6523" t="s">
        <v>10647</v>
      </c>
      <c r="E6523">
        <v>4.8611111111111112E-2</v>
      </c>
    </row>
    <row r="6524" spans="1:5" x14ac:dyDescent="0.2">
      <c r="A6524" t="s">
        <v>7518</v>
      </c>
      <c r="B6524" t="s">
        <v>2816</v>
      </c>
      <c r="C6524" t="s">
        <v>1790</v>
      </c>
      <c r="D6524" t="s">
        <v>10647</v>
      </c>
      <c r="E6524">
        <v>4.9305555555555554E-2</v>
      </c>
    </row>
    <row r="6525" spans="1:5" x14ac:dyDescent="0.2">
      <c r="A6525" t="s">
        <v>7519</v>
      </c>
      <c r="B6525" t="s">
        <v>2829</v>
      </c>
      <c r="C6525" t="s">
        <v>1790</v>
      </c>
      <c r="D6525" t="s">
        <v>10647</v>
      </c>
      <c r="E6525">
        <v>4.9305555555555554E-2</v>
      </c>
    </row>
    <row r="6526" spans="1:5" x14ac:dyDescent="0.2">
      <c r="A6526" t="s">
        <v>7520</v>
      </c>
      <c r="B6526" t="s">
        <v>2780</v>
      </c>
      <c r="C6526" t="s">
        <v>1580</v>
      </c>
      <c r="D6526" t="s">
        <v>10647</v>
      </c>
      <c r="E6526">
        <v>0.05</v>
      </c>
    </row>
    <row r="6527" spans="1:5" x14ac:dyDescent="0.2">
      <c r="A6527" t="s">
        <v>7521</v>
      </c>
      <c r="B6527" t="s">
        <v>2814</v>
      </c>
      <c r="C6527" t="s">
        <v>1580</v>
      </c>
      <c r="D6527" t="s">
        <v>10647</v>
      </c>
      <c r="E6527">
        <v>5.2083333333333336E-2</v>
      </c>
    </row>
    <row r="6528" spans="1:5" x14ac:dyDescent="0.2">
      <c r="A6528" t="s">
        <v>7522</v>
      </c>
      <c r="B6528" t="s">
        <v>2820</v>
      </c>
      <c r="C6528" t="s">
        <v>1790</v>
      </c>
      <c r="D6528" t="s">
        <v>10647</v>
      </c>
      <c r="E6528">
        <v>5.2083333333333336E-2</v>
      </c>
    </row>
    <row r="6529" spans="1:5" x14ac:dyDescent="0.2">
      <c r="A6529" t="s">
        <v>7523</v>
      </c>
      <c r="B6529" t="s">
        <v>2787</v>
      </c>
      <c r="C6529" t="s">
        <v>5023</v>
      </c>
      <c r="D6529" t="s">
        <v>10647</v>
      </c>
      <c r="E6529">
        <v>5.2083333333333336E-2</v>
      </c>
    </row>
    <row r="6530" spans="1:5" x14ac:dyDescent="0.2">
      <c r="A6530" t="s">
        <v>7524</v>
      </c>
      <c r="B6530" t="s">
        <v>2838</v>
      </c>
      <c r="C6530" t="s">
        <v>1580</v>
      </c>
      <c r="D6530" t="s">
        <v>10647</v>
      </c>
      <c r="E6530">
        <v>5.4166666666666669E-2</v>
      </c>
    </row>
    <row r="6531" spans="1:5" x14ac:dyDescent="0.2">
      <c r="A6531" t="s">
        <v>7525</v>
      </c>
      <c r="B6531" t="s">
        <v>2811</v>
      </c>
      <c r="C6531" t="s">
        <v>1790</v>
      </c>
      <c r="D6531" t="s">
        <v>10647</v>
      </c>
      <c r="E6531">
        <v>5.8333333333333327E-2</v>
      </c>
    </row>
    <row r="6532" spans="1:5" x14ac:dyDescent="0.2">
      <c r="A6532" t="s">
        <v>7526</v>
      </c>
      <c r="B6532" t="s">
        <v>2833</v>
      </c>
      <c r="C6532" t="s">
        <v>1790</v>
      </c>
      <c r="D6532" t="s">
        <v>10647</v>
      </c>
      <c r="E6532">
        <v>6.3888888888888884E-2</v>
      </c>
    </row>
    <row r="6533" spans="1:5" x14ac:dyDescent="0.2">
      <c r="A6533" t="s">
        <v>7527</v>
      </c>
      <c r="B6533" t="s">
        <v>2780</v>
      </c>
      <c r="C6533" t="s">
        <v>5065</v>
      </c>
      <c r="D6533" t="s">
        <v>10647</v>
      </c>
      <c r="E6533">
        <v>7.4305555555555555E-2</v>
      </c>
    </row>
    <row r="6534" spans="1:5" x14ac:dyDescent="0.2">
      <c r="A6534" t="s">
        <v>7528</v>
      </c>
      <c r="B6534" t="s">
        <v>2785</v>
      </c>
      <c r="C6534" t="s">
        <v>5065</v>
      </c>
      <c r="D6534" t="s">
        <v>10647</v>
      </c>
      <c r="E6534">
        <v>9.0972222222222218E-2</v>
      </c>
    </row>
    <row r="6535" spans="1:5" x14ac:dyDescent="0.2">
      <c r="A6535" t="s">
        <v>7529</v>
      </c>
      <c r="B6535" t="s">
        <v>2838</v>
      </c>
      <c r="C6535" t="s">
        <v>5065</v>
      </c>
      <c r="D6535" t="s">
        <v>10647</v>
      </c>
      <c r="E6535">
        <v>9.5833333333333326E-2</v>
      </c>
    </row>
    <row r="6536" spans="1:5" x14ac:dyDescent="0.2">
      <c r="A6536" t="s">
        <v>7530</v>
      </c>
      <c r="B6536" t="s">
        <v>2825</v>
      </c>
      <c r="C6536" t="s">
        <v>1643</v>
      </c>
      <c r="D6536" t="s">
        <v>10647</v>
      </c>
      <c r="E6536">
        <v>9.8611111111111108E-2</v>
      </c>
    </row>
    <row r="6537" spans="1:5" x14ac:dyDescent="0.2">
      <c r="A6537" t="s">
        <v>7531</v>
      </c>
      <c r="B6537" t="s">
        <v>2840</v>
      </c>
      <c r="C6537" t="s">
        <v>1643</v>
      </c>
      <c r="D6537" t="s">
        <v>10647</v>
      </c>
      <c r="E6537">
        <v>0.1111111111111111</v>
      </c>
    </row>
    <row r="6538" spans="1:5" x14ac:dyDescent="0.2">
      <c r="A6538" t="s">
        <v>7532</v>
      </c>
      <c r="B6538" t="s">
        <v>2818</v>
      </c>
      <c r="C6538" t="s">
        <v>1643</v>
      </c>
      <c r="D6538" t="s">
        <v>10647</v>
      </c>
      <c r="E6538">
        <v>0.125</v>
      </c>
    </row>
    <row r="6539" spans="1:5" x14ac:dyDescent="0.2">
      <c r="A6539" t="s">
        <v>7533</v>
      </c>
      <c r="B6539" t="s">
        <v>2820</v>
      </c>
      <c r="C6539" t="s">
        <v>1643</v>
      </c>
      <c r="D6539" t="s">
        <v>10647</v>
      </c>
      <c r="E6539">
        <v>0.12986111111111112</v>
      </c>
    </row>
    <row r="6540" spans="1:5" x14ac:dyDescent="0.2">
      <c r="A6540" t="s">
        <v>7534</v>
      </c>
      <c r="B6540" t="s">
        <v>2811</v>
      </c>
      <c r="C6540" t="s">
        <v>1643</v>
      </c>
      <c r="D6540" t="s">
        <v>10647</v>
      </c>
      <c r="E6540">
        <v>0.14027777777777778</v>
      </c>
    </row>
    <row r="6541" spans="1:5" x14ac:dyDescent="0.2">
      <c r="A6541" t="s">
        <v>7535</v>
      </c>
      <c r="B6541" t="s">
        <v>2786</v>
      </c>
      <c r="C6541" t="s">
        <v>5023</v>
      </c>
      <c r="D6541" t="s">
        <v>10647</v>
      </c>
      <c r="E6541">
        <v>0.14166666666666666</v>
      </c>
    </row>
    <row r="6542" spans="1:5" x14ac:dyDescent="0.2">
      <c r="A6542" t="s">
        <v>7536</v>
      </c>
      <c r="B6542" t="s">
        <v>2838</v>
      </c>
      <c r="C6542" t="s">
        <v>1643</v>
      </c>
      <c r="D6542" t="s">
        <v>10647</v>
      </c>
      <c r="E6542">
        <v>0.15069444444444444</v>
      </c>
    </row>
    <row r="6543" spans="1:5" x14ac:dyDescent="0.2">
      <c r="A6543" t="s">
        <v>7537</v>
      </c>
      <c r="B6543" t="s">
        <v>2816</v>
      </c>
      <c r="C6543" t="s">
        <v>1643</v>
      </c>
      <c r="D6543" t="s">
        <v>10647</v>
      </c>
      <c r="E6543">
        <v>0.15277777777777776</v>
      </c>
    </row>
    <row r="6544" spans="1:5" x14ac:dyDescent="0.2">
      <c r="A6544" t="s">
        <v>7538</v>
      </c>
      <c r="B6544" t="s">
        <v>2794</v>
      </c>
      <c r="C6544" t="s">
        <v>1643</v>
      </c>
      <c r="D6544" t="s">
        <v>10647</v>
      </c>
      <c r="E6544">
        <v>0.15414300823869961</v>
      </c>
    </row>
    <row r="6545" spans="1:5" x14ac:dyDescent="0.2">
      <c r="A6545" t="s">
        <v>7539</v>
      </c>
      <c r="B6545" t="s">
        <v>2780</v>
      </c>
      <c r="C6545" t="s">
        <v>1643</v>
      </c>
      <c r="D6545" t="s">
        <v>10647</v>
      </c>
      <c r="E6545">
        <v>0.15902777777777777</v>
      </c>
    </row>
    <row r="6546" spans="1:5" x14ac:dyDescent="0.2">
      <c r="A6546" t="s">
        <v>7540</v>
      </c>
      <c r="B6546" t="s">
        <v>2786</v>
      </c>
      <c r="C6546" t="s">
        <v>1643</v>
      </c>
      <c r="D6546" t="s">
        <v>10647</v>
      </c>
      <c r="E6546">
        <v>0.15902777777777777</v>
      </c>
    </row>
    <row r="6547" spans="1:5" x14ac:dyDescent="0.2">
      <c r="A6547" t="s">
        <v>7541</v>
      </c>
      <c r="B6547" t="s">
        <v>2835</v>
      </c>
      <c r="C6547" t="s">
        <v>1643</v>
      </c>
      <c r="D6547" t="s">
        <v>10647</v>
      </c>
      <c r="E6547">
        <v>0.16111111111111112</v>
      </c>
    </row>
    <row r="6548" spans="1:5" x14ac:dyDescent="0.2">
      <c r="A6548" t="s">
        <v>7542</v>
      </c>
      <c r="B6548" t="s">
        <v>2787</v>
      </c>
      <c r="C6548" t="s">
        <v>1643</v>
      </c>
      <c r="D6548" t="s">
        <v>10647</v>
      </c>
      <c r="E6548">
        <v>0.16180555555555556</v>
      </c>
    </row>
    <row r="6549" spans="1:5" x14ac:dyDescent="0.2">
      <c r="A6549" t="s">
        <v>7543</v>
      </c>
      <c r="B6549" t="s">
        <v>2829</v>
      </c>
      <c r="C6549" t="s">
        <v>1643</v>
      </c>
      <c r="D6549" t="s">
        <v>10647</v>
      </c>
      <c r="E6549">
        <v>0.16527777777777777</v>
      </c>
    </row>
    <row r="6550" spans="1:5" x14ac:dyDescent="0.2">
      <c r="A6550" t="s">
        <v>7544</v>
      </c>
      <c r="B6550" t="s">
        <v>2814</v>
      </c>
      <c r="C6550" t="s">
        <v>1643</v>
      </c>
      <c r="D6550" t="s">
        <v>10647</v>
      </c>
      <c r="E6550">
        <v>0.16597222222222222</v>
      </c>
    </row>
    <row r="6551" spans="1:5" x14ac:dyDescent="0.2">
      <c r="A6551" t="s">
        <v>7545</v>
      </c>
      <c r="B6551" t="s">
        <v>2785</v>
      </c>
      <c r="C6551" t="s">
        <v>1643</v>
      </c>
      <c r="D6551" t="s">
        <v>10647</v>
      </c>
      <c r="E6551">
        <v>0.17013888888888887</v>
      </c>
    </row>
    <row r="6552" spans="1:5" x14ac:dyDescent="0.2">
      <c r="A6552" t="s">
        <v>7546</v>
      </c>
      <c r="B6552" t="s">
        <v>2788</v>
      </c>
      <c r="C6552" t="s">
        <v>1643</v>
      </c>
      <c r="D6552" t="s">
        <v>10647</v>
      </c>
      <c r="E6552">
        <v>0.17430555555555557</v>
      </c>
    </row>
    <row r="6553" spans="1:5" x14ac:dyDescent="0.2">
      <c r="A6553" t="s">
        <v>7547</v>
      </c>
      <c r="B6553" t="s">
        <v>2833</v>
      </c>
      <c r="C6553" t="s">
        <v>1643</v>
      </c>
      <c r="D6553" t="s">
        <v>10647</v>
      </c>
      <c r="E6553">
        <v>0.17847222222222223</v>
      </c>
    </row>
    <row r="6554" spans="1:5" x14ac:dyDescent="0.2">
      <c r="A6554" t="s">
        <v>7548</v>
      </c>
      <c r="B6554" t="s">
        <v>2785</v>
      </c>
      <c r="C6554" t="s">
        <v>5023</v>
      </c>
      <c r="D6554" t="s">
        <v>10647</v>
      </c>
      <c r="E6554">
        <v>0.18472222222222223</v>
      </c>
    </row>
    <row r="6555" spans="1:5" x14ac:dyDescent="0.2">
      <c r="A6555" t="s">
        <v>7549</v>
      </c>
      <c r="B6555" t="s">
        <v>2831</v>
      </c>
      <c r="C6555" t="s">
        <v>1643</v>
      </c>
      <c r="D6555" t="s">
        <v>10647</v>
      </c>
      <c r="E6555">
        <v>0.26041666666666669</v>
      </c>
    </row>
    <row r="6556" spans="1:5" x14ac:dyDescent="0.2">
      <c r="A6556" t="s">
        <v>7550</v>
      </c>
      <c r="B6556" t="s">
        <v>2840</v>
      </c>
      <c r="C6556" t="s">
        <v>5023</v>
      </c>
      <c r="D6556" t="s">
        <v>10647</v>
      </c>
      <c r="E6556">
        <v>0.26666666666666666</v>
      </c>
    </row>
    <row r="6557" spans="1:5" x14ac:dyDescent="0.2">
      <c r="A6557" t="s">
        <v>7551</v>
      </c>
      <c r="B6557" t="s">
        <v>2788</v>
      </c>
      <c r="C6557" t="s">
        <v>5023</v>
      </c>
      <c r="D6557" t="s">
        <v>10647</v>
      </c>
      <c r="E6557">
        <v>0.38194444444444442</v>
      </c>
    </row>
    <row r="6558" spans="1:5" x14ac:dyDescent="0.2">
      <c r="A6558" t="s">
        <v>7552</v>
      </c>
      <c r="B6558" t="s">
        <v>2794</v>
      </c>
      <c r="C6558" t="s">
        <v>5023</v>
      </c>
      <c r="D6558" t="s">
        <v>10647</v>
      </c>
      <c r="E6558">
        <v>0.38814063311808794</v>
      </c>
    </row>
    <row r="6559" spans="1:5" x14ac:dyDescent="0.2">
      <c r="A6559" t="s">
        <v>7553</v>
      </c>
      <c r="B6559" t="s">
        <v>2831</v>
      </c>
      <c r="C6559" t="s">
        <v>5023</v>
      </c>
      <c r="D6559" t="s">
        <v>10647</v>
      </c>
      <c r="E6559">
        <v>0.47291666666666665</v>
      </c>
    </row>
    <row r="6560" spans="1:5" x14ac:dyDescent="0.2">
      <c r="A6560" t="s">
        <v>7554</v>
      </c>
      <c r="B6560" t="s">
        <v>2780</v>
      </c>
      <c r="C6560" t="s">
        <v>5023</v>
      </c>
      <c r="D6560" t="s">
        <v>10647</v>
      </c>
      <c r="E6560">
        <v>0.53819444444444442</v>
      </c>
    </row>
    <row r="6561" spans="1:5" x14ac:dyDescent="0.2">
      <c r="A6561" t="s">
        <v>7555</v>
      </c>
      <c r="B6561" t="s">
        <v>2814</v>
      </c>
      <c r="C6561" t="s">
        <v>5023</v>
      </c>
      <c r="D6561" t="s">
        <v>10647</v>
      </c>
      <c r="E6561">
        <v>0.65972222222222221</v>
      </c>
    </row>
    <row r="6562" spans="1:5" x14ac:dyDescent="0.2">
      <c r="A6562" t="s">
        <v>7556</v>
      </c>
      <c r="B6562" t="s">
        <v>2833</v>
      </c>
      <c r="C6562" t="s">
        <v>5023</v>
      </c>
      <c r="D6562" t="s">
        <v>10647</v>
      </c>
      <c r="E6562">
        <v>0.65972222222222221</v>
      </c>
    </row>
    <row r="6563" spans="1:5" x14ac:dyDescent="0.2">
      <c r="A6563" t="s">
        <v>7557</v>
      </c>
      <c r="B6563" t="s">
        <v>2811</v>
      </c>
      <c r="C6563" t="s">
        <v>5023</v>
      </c>
      <c r="D6563" t="s">
        <v>10647</v>
      </c>
      <c r="E6563">
        <v>0.68333333333333324</v>
      </c>
    </row>
    <row r="6564" spans="1:5" x14ac:dyDescent="0.2">
      <c r="A6564" t="s">
        <v>7558</v>
      </c>
      <c r="B6564" t="s">
        <v>2825</v>
      </c>
      <c r="C6564" t="s">
        <v>5023</v>
      </c>
      <c r="D6564" t="s">
        <v>10647</v>
      </c>
      <c r="E6564">
        <v>0.69652777777777775</v>
      </c>
    </row>
    <row r="6565" spans="1:5" x14ac:dyDescent="0.2">
      <c r="A6565" t="s">
        <v>7559</v>
      </c>
      <c r="B6565" t="s">
        <v>2829</v>
      </c>
      <c r="C6565" t="s">
        <v>5023</v>
      </c>
      <c r="D6565" t="s">
        <v>10647</v>
      </c>
      <c r="E6565">
        <v>0.7416666666666667</v>
      </c>
    </row>
    <row r="6566" spans="1:5" x14ac:dyDescent="0.2">
      <c r="A6566" t="s">
        <v>7560</v>
      </c>
      <c r="B6566" t="s">
        <v>2835</v>
      </c>
      <c r="C6566" t="s">
        <v>8619</v>
      </c>
      <c r="D6566" t="s">
        <v>10647</v>
      </c>
      <c r="E6566">
        <v>0.75</v>
      </c>
    </row>
    <row r="6567" spans="1:5" x14ac:dyDescent="0.2">
      <c r="A6567" t="s">
        <v>7561</v>
      </c>
      <c r="B6567" t="s">
        <v>2835</v>
      </c>
      <c r="C6567" t="s">
        <v>5023</v>
      </c>
      <c r="D6567" t="s">
        <v>10647</v>
      </c>
      <c r="E6567">
        <v>0.76597222222222217</v>
      </c>
    </row>
    <row r="6568" spans="1:5" x14ac:dyDescent="0.2">
      <c r="A6568" t="s">
        <v>7562</v>
      </c>
      <c r="B6568" t="s">
        <v>2787</v>
      </c>
      <c r="C6568" t="s">
        <v>8619</v>
      </c>
      <c r="D6568" t="s">
        <v>10647</v>
      </c>
      <c r="E6568">
        <v>0.78541666666666676</v>
      </c>
    </row>
    <row r="6569" spans="1:5" x14ac:dyDescent="0.2">
      <c r="A6569" t="s">
        <v>7563</v>
      </c>
      <c r="B6569" t="s">
        <v>2818</v>
      </c>
      <c r="C6569" t="s">
        <v>8577</v>
      </c>
      <c r="D6569" t="s">
        <v>10647</v>
      </c>
      <c r="E6569">
        <v>0.80555555555555547</v>
      </c>
    </row>
    <row r="6570" spans="1:5" x14ac:dyDescent="0.2">
      <c r="A6570" t="s">
        <v>7564</v>
      </c>
      <c r="B6570" t="s">
        <v>2829</v>
      </c>
      <c r="C6570" t="s">
        <v>8577</v>
      </c>
      <c r="D6570" t="s">
        <v>10647</v>
      </c>
      <c r="E6570">
        <v>0.81388888888888899</v>
      </c>
    </row>
    <row r="6571" spans="1:5" x14ac:dyDescent="0.2">
      <c r="A6571" t="s">
        <v>7565</v>
      </c>
      <c r="B6571" t="s">
        <v>2838</v>
      </c>
      <c r="C6571" t="s">
        <v>5023</v>
      </c>
      <c r="D6571" t="s">
        <v>10647</v>
      </c>
      <c r="E6571">
        <v>0.81805555555555554</v>
      </c>
    </row>
    <row r="6572" spans="1:5" x14ac:dyDescent="0.2">
      <c r="A6572" t="s">
        <v>7566</v>
      </c>
      <c r="B6572" t="s">
        <v>2829</v>
      </c>
      <c r="C6572" t="s">
        <v>8619</v>
      </c>
      <c r="D6572" t="s">
        <v>10647</v>
      </c>
      <c r="E6572">
        <v>0.82430555555555562</v>
      </c>
    </row>
    <row r="6573" spans="1:5" x14ac:dyDescent="0.2">
      <c r="A6573" t="s">
        <v>7567</v>
      </c>
      <c r="B6573" t="s">
        <v>2835</v>
      </c>
      <c r="C6573" t="s">
        <v>8577</v>
      </c>
      <c r="D6573" t="s">
        <v>10647</v>
      </c>
      <c r="E6573">
        <v>0.83819444444444446</v>
      </c>
    </row>
    <row r="6574" spans="1:5" x14ac:dyDescent="0.2">
      <c r="A6574" t="s">
        <v>7568</v>
      </c>
      <c r="B6574" t="s">
        <v>2811</v>
      </c>
      <c r="C6574" t="s">
        <v>5905</v>
      </c>
      <c r="D6574" t="s">
        <v>10647</v>
      </c>
      <c r="E6574">
        <v>0.84375</v>
      </c>
    </row>
    <row r="6575" spans="1:5" x14ac:dyDescent="0.2">
      <c r="A6575" t="s">
        <v>7569</v>
      </c>
      <c r="B6575" t="s">
        <v>2818</v>
      </c>
      <c r="C6575" t="s">
        <v>8619</v>
      </c>
      <c r="D6575" t="s">
        <v>10647</v>
      </c>
      <c r="E6575">
        <v>0.84513888888888899</v>
      </c>
    </row>
    <row r="6576" spans="1:5" x14ac:dyDescent="0.2">
      <c r="A6576" t="s">
        <v>7570</v>
      </c>
      <c r="B6576" t="s">
        <v>2835</v>
      </c>
      <c r="C6576" t="s">
        <v>5905</v>
      </c>
      <c r="D6576" t="s">
        <v>10647</v>
      </c>
      <c r="E6576">
        <v>0.84722222222222221</v>
      </c>
    </row>
    <row r="6577" spans="1:5" x14ac:dyDescent="0.2">
      <c r="A6577" t="s">
        <v>7571</v>
      </c>
      <c r="B6577" t="s">
        <v>2840</v>
      </c>
      <c r="C6577" t="s">
        <v>8619</v>
      </c>
      <c r="D6577" t="s">
        <v>10647</v>
      </c>
      <c r="E6577">
        <v>0.86944444444444446</v>
      </c>
    </row>
    <row r="6578" spans="1:5" x14ac:dyDescent="0.2">
      <c r="A6578" t="s">
        <v>7572</v>
      </c>
      <c r="B6578" t="s">
        <v>2785</v>
      </c>
      <c r="C6578" t="s">
        <v>8619</v>
      </c>
      <c r="D6578" t="s">
        <v>10647</v>
      </c>
      <c r="E6578">
        <v>0.87083333333333324</v>
      </c>
    </row>
    <row r="6579" spans="1:5" x14ac:dyDescent="0.2">
      <c r="A6579" t="s">
        <v>7573</v>
      </c>
      <c r="B6579" t="s">
        <v>2786</v>
      </c>
      <c r="C6579" t="s">
        <v>8577</v>
      </c>
      <c r="D6579" t="s">
        <v>10647</v>
      </c>
      <c r="E6579">
        <v>0.89097222222222217</v>
      </c>
    </row>
    <row r="6580" spans="1:5" x14ac:dyDescent="0.2">
      <c r="A6580" t="s">
        <v>7574</v>
      </c>
      <c r="B6580" t="s">
        <v>2820</v>
      </c>
      <c r="C6580" t="s">
        <v>8577</v>
      </c>
      <c r="D6580" t="s">
        <v>10647</v>
      </c>
      <c r="E6580">
        <v>0.8965277777777777</v>
      </c>
    </row>
    <row r="6581" spans="1:5" x14ac:dyDescent="0.2">
      <c r="A6581" t="s">
        <v>7575</v>
      </c>
      <c r="B6581" t="s">
        <v>2786</v>
      </c>
      <c r="C6581" t="s">
        <v>5905</v>
      </c>
      <c r="D6581" t="s">
        <v>10647</v>
      </c>
      <c r="E6581">
        <v>0.90833333333333333</v>
      </c>
    </row>
    <row r="6582" spans="1:5" x14ac:dyDescent="0.2">
      <c r="A6582" t="s">
        <v>7576</v>
      </c>
      <c r="B6582" t="s">
        <v>2820</v>
      </c>
      <c r="C6582" t="s">
        <v>8619</v>
      </c>
      <c r="D6582" t="s">
        <v>10647</v>
      </c>
      <c r="E6582">
        <v>0.91319444444444453</v>
      </c>
    </row>
    <row r="6583" spans="1:5" x14ac:dyDescent="0.2">
      <c r="A6583" t="s">
        <v>7577</v>
      </c>
      <c r="B6583" t="s">
        <v>2785</v>
      </c>
      <c r="C6583" t="s">
        <v>8577</v>
      </c>
      <c r="D6583" t="s">
        <v>10647</v>
      </c>
      <c r="E6583">
        <v>0.9145833333333333</v>
      </c>
    </row>
    <row r="6584" spans="1:5" x14ac:dyDescent="0.2">
      <c r="A6584" t="s">
        <v>7578</v>
      </c>
      <c r="B6584" t="s">
        <v>2786</v>
      </c>
      <c r="C6584" t="s">
        <v>8619</v>
      </c>
      <c r="D6584" t="s">
        <v>10647</v>
      </c>
      <c r="E6584">
        <v>0.91805555555555562</v>
      </c>
    </row>
    <row r="6585" spans="1:5" x14ac:dyDescent="0.2">
      <c r="A6585" t="s">
        <v>7579</v>
      </c>
      <c r="B6585" t="s">
        <v>2780</v>
      </c>
      <c r="C6585" t="s">
        <v>8619</v>
      </c>
      <c r="D6585" t="s">
        <v>10647</v>
      </c>
      <c r="E6585">
        <v>0.91874999999999996</v>
      </c>
    </row>
    <row r="6586" spans="1:5" x14ac:dyDescent="0.2">
      <c r="A6586" t="s">
        <v>7580</v>
      </c>
      <c r="B6586" t="s">
        <v>2814</v>
      </c>
      <c r="C6586" t="s">
        <v>8619</v>
      </c>
      <c r="D6586" t="s">
        <v>10647</v>
      </c>
      <c r="E6586">
        <v>0.93263888888888891</v>
      </c>
    </row>
    <row r="6587" spans="1:5" x14ac:dyDescent="0.2">
      <c r="A6587" t="s">
        <v>7581</v>
      </c>
      <c r="B6587" t="s">
        <v>2794</v>
      </c>
      <c r="C6587" t="s">
        <v>8619</v>
      </c>
      <c r="D6587" t="s">
        <v>10647</v>
      </c>
      <c r="E6587">
        <v>0.93928690714762852</v>
      </c>
    </row>
    <row r="6588" spans="1:5" x14ac:dyDescent="0.2">
      <c r="A6588" t="s">
        <v>7582</v>
      </c>
      <c r="B6588" t="s">
        <v>2829</v>
      </c>
      <c r="C6588" t="s">
        <v>5905</v>
      </c>
      <c r="D6588" t="s">
        <v>10647</v>
      </c>
      <c r="E6588">
        <v>0.95208333333333339</v>
      </c>
    </row>
    <row r="6589" spans="1:5" x14ac:dyDescent="0.2">
      <c r="A6589" t="s">
        <v>7583</v>
      </c>
      <c r="B6589" t="s">
        <v>2787</v>
      </c>
      <c r="C6589" t="s">
        <v>5905</v>
      </c>
      <c r="D6589" t="s">
        <v>10647</v>
      </c>
      <c r="E6589">
        <v>0.96250000000000002</v>
      </c>
    </row>
    <row r="6590" spans="1:5" x14ac:dyDescent="0.2">
      <c r="A6590" t="s">
        <v>7584</v>
      </c>
      <c r="B6590" t="s">
        <v>2780</v>
      </c>
      <c r="C6590" t="s">
        <v>8577</v>
      </c>
      <c r="D6590" t="s">
        <v>10647</v>
      </c>
      <c r="E6590">
        <v>0.96527777777777779</v>
      </c>
    </row>
    <row r="6591" spans="1:5" x14ac:dyDescent="0.2">
      <c r="A6591" t="s">
        <v>7585</v>
      </c>
      <c r="B6591" t="s">
        <v>2838</v>
      </c>
      <c r="C6591" t="s">
        <v>8619</v>
      </c>
      <c r="D6591" t="s">
        <v>10647</v>
      </c>
      <c r="E6591">
        <v>0.99097222222222225</v>
      </c>
    </row>
    <row r="6592" spans="1:5" x14ac:dyDescent="0.2">
      <c r="A6592" t="s">
        <v>7586</v>
      </c>
      <c r="B6592" t="s">
        <v>2825</v>
      </c>
      <c r="C6592" t="s">
        <v>8619</v>
      </c>
      <c r="D6592" t="s">
        <v>10647</v>
      </c>
      <c r="E6592">
        <v>0.9916666666666667</v>
      </c>
    </row>
    <row r="6593" spans="1:5" x14ac:dyDescent="0.2">
      <c r="A6593" t="s">
        <v>7587</v>
      </c>
      <c r="B6593" t="s">
        <v>2816</v>
      </c>
      <c r="C6593" t="s">
        <v>8577</v>
      </c>
      <c r="D6593" t="s">
        <v>10647</v>
      </c>
      <c r="E6593">
        <v>0.99444444444444446</v>
      </c>
    </row>
    <row r="6594" spans="1:5" x14ac:dyDescent="0.2">
      <c r="A6594" t="s">
        <v>7588</v>
      </c>
      <c r="B6594" t="s">
        <v>2838</v>
      </c>
      <c r="C6594" t="s">
        <v>5905</v>
      </c>
      <c r="D6594" t="s">
        <v>10647</v>
      </c>
      <c r="E6594">
        <v>0.99444444444444446</v>
      </c>
    </row>
    <row r="6595" spans="1:5" x14ac:dyDescent="0.2">
      <c r="A6595" t="s">
        <v>7589</v>
      </c>
      <c r="B6595" t="s">
        <v>2831</v>
      </c>
      <c r="C6595" t="s">
        <v>8577</v>
      </c>
      <c r="D6595" t="s">
        <v>10647</v>
      </c>
      <c r="E6595">
        <v>1.0013888888888889</v>
      </c>
    </row>
    <row r="6596" spans="1:5" x14ac:dyDescent="0.2">
      <c r="A6596" t="s">
        <v>7590</v>
      </c>
      <c r="B6596" t="s">
        <v>2831</v>
      </c>
      <c r="C6596" t="s">
        <v>8619</v>
      </c>
      <c r="D6596" t="s">
        <v>10647</v>
      </c>
      <c r="E6596">
        <v>1.0013888888888889</v>
      </c>
    </row>
    <row r="6597" spans="1:5" x14ac:dyDescent="0.2">
      <c r="A6597" t="s">
        <v>7591</v>
      </c>
      <c r="B6597" t="s">
        <v>2785</v>
      </c>
      <c r="C6597" t="s">
        <v>5905</v>
      </c>
      <c r="D6597" t="s">
        <v>10647</v>
      </c>
      <c r="E6597">
        <v>1.0159722222222223</v>
      </c>
    </row>
    <row r="6598" spans="1:5" x14ac:dyDescent="0.2">
      <c r="A6598" t="s">
        <v>7592</v>
      </c>
      <c r="B6598" t="s">
        <v>2838</v>
      </c>
      <c r="C6598" t="s">
        <v>8577</v>
      </c>
      <c r="D6598" t="s">
        <v>10647</v>
      </c>
      <c r="E6598">
        <v>1.0208333333333333</v>
      </c>
    </row>
    <row r="6599" spans="1:5" x14ac:dyDescent="0.2">
      <c r="A6599" t="s">
        <v>7593</v>
      </c>
      <c r="B6599" t="s">
        <v>2818</v>
      </c>
      <c r="C6599" t="s">
        <v>5905</v>
      </c>
      <c r="D6599" t="s">
        <v>10647</v>
      </c>
      <c r="E6599">
        <v>1.0298611111111111</v>
      </c>
    </row>
    <row r="6600" spans="1:5" x14ac:dyDescent="0.2">
      <c r="A6600" t="s">
        <v>7594</v>
      </c>
      <c r="B6600" t="s">
        <v>2787</v>
      </c>
      <c r="C6600" t="s">
        <v>8577</v>
      </c>
      <c r="D6600" t="s">
        <v>10647</v>
      </c>
      <c r="E6600">
        <v>1.0319444444444443</v>
      </c>
    </row>
    <row r="6601" spans="1:5" x14ac:dyDescent="0.2">
      <c r="A6601" t="s">
        <v>7595</v>
      </c>
      <c r="B6601" t="s">
        <v>2840</v>
      </c>
      <c r="C6601" t="s">
        <v>8577</v>
      </c>
      <c r="D6601" t="s">
        <v>10647</v>
      </c>
      <c r="E6601">
        <v>1.0319444444444443</v>
      </c>
    </row>
    <row r="6602" spans="1:5" x14ac:dyDescent="0.2">
      <c r="A6602" t="s">
        <v>7596</v>
      </c>
      <c r="B6602" t="s">
        <v>2780</v>
      </c>
      <c r="C6602" t="s">
        <v>5905</v>
      </c>
      <c r="D6602" t="s">
        <v>10647</v>
      </c>
      <c r="E6602">
        <v>1.0381944444444444</v>
      </c>
    </row>
    <row r="6603" spans="1:5" x14ac:dyDescent="0.2">
      <c r="A6603" t="s">
        <v>7597</v>
      </c>
      <c r="B6603" t="s">
        <v>2816</v>
      </c>
      <c r="C6603" t="s">
        <v>8619</v>
      </c>
      <c r="D6603" t="s">
        <v>10647</v>
      </c>
      <c r="E6603">
        <v>1.0423611111111111</v>
      </c>
    </row>
    <row r="6604" spans="1:5" x14ac:dyDescent="0.2">
      <c r="A6604" t="s">
        <v>7598</v>
      </c>
      <c r="B6604" t="s">
        <v>2811</v>
      </c>
      <c r="C6604" t="s">
        <v>8619</v>
      </c>
      <c r="D6604" t="s">
        <v>10647</v>
      </c>
      <c r="E6604">
        <v>1.0590277777777779</v>
      </c>
    </row>
    <row r="6605" spans="1:5" x14ac:dyDescent="0.2">
      <c r="A6605" t="s">
        <v>7599</v>
      </c>
      <c r="B6605" t="s">
        <v>2831</v>
      </c>
      <c r="C6605" t="s">
        <v>5905</v>
      </c>
      <c r="D6605" t="s">
        <v>10647</v>
      </c>
      <c r="E6605">
        <v>1.0763888888888888</v>
      </c>
    </row>
    <row r="6606" spans="1:5" x14ac:dyDescent="0.2">
      <c r="A6606" t="s">
        <v>7600</v>
      </c>
      <c r="B6606" t="s">
        <v>2794</v>
      </c>
      <c r="C6606" t="s">
        <v>8577</v>
      </c>
      <c r="D6606" t="s">
        <v>10647</v>
      </c>
      <c r="E6606">
        <v>1.0885650931492614</v>
      </c>
    </row>
    <row r="6607" spans="1:5" x14ac:dyDescent="0.2">
      <c r="A6607" t="s">
        <v>7601</v>
      </c>
      <c r="B6607" t="s">
        <v>2788</v>
      </c>
      <c r="C6607" t="s">
        <v>8619</v>
      </c>
      <c r="D6607" t="s">
        <v>10647</v>
      </c>
      <c r="E6607">
        <v>1.0930555555555557</v>
      </c>
    </row>
    <row r="6608" spans="1:5" x14ac:dyDescent="0.2">
      <c r="A6608" t="s">
        <v>7602</v>
      </c>
      <c r="B6608" t="s">
        <v>2811</v>
      </c>
      <c r="C6608" t="s">
        <v>8577</v>
      </c>
      <c r="D6608" t="s">
        <v>10647</v>
      </c>
      <c r="E6608">
        <v>1.1034722222222222</v>
      </c>
    </row>
    <row r="6609" spans="1:5" x14ac:dyDescent="0.2">
      <c r="A6609" t="s">
        <v>7603</v>
      </c>
      <c r="B6609" t="s">
        <v>2840</v>
      </c>
      <c r="C6609" t="s">
        <v>5905</v>
      </c>
      <c r="D6609" t="s">
        <v>10647</v>
      </c>
      <c r="E6609">
        <v>1.1340277777777776</v>
      </c>
    </row>
    <row r="6610" spans="1:5" x14ac:dyDescent="0.2">
      <c r="A6610" t="s">
        <v>7604</v>
      </c>
      <c r="B6610" t="s">
        <v>2794</v>
      </c>
      <c r="C6610" t="s">
        <v>5905</v>
      </c>
      <c r="D6610" t="s">
        <v>10647</v>
      </c>
      <c r="E6610">
        <v>1.1377333370444593</v>
      </c>
    </row>
    <row r="6611" spans="1:5" x14ac:dyDescent="0.2">
      <c r="A6611" t="s">
        <v>7605</v>
      </c>
      <c r="B6611" t="s">
        <v>2814</v>
      </c>
      <c r="C6611" t="s">
        <v>8577</v>
      </c>
      <c r="D6611" t="s">
        <v>10647</v>
      </c>
      <c r="E6611">
        <v>1.1555555555555557</v>
      </c>
    </row>
    <row r="6612" spans="1:5" x14ac:dyDescent="0.2">
      <c r="A6612" t="s">
        <v>7606</v>
      </c>
      <c r="B6612" t="s">
        <v>2833</v>
      </c>
      <c r="C6612" t="s">
        <v>8577</v>
      </c>
      <c r="D6612" t="s">
        <v>10647</v>
      </c>
      <c r="E6612">
        <v>1.1604166666666667</v>
      </c>
    </row>
    <row r="6613" spans="1:5" x14ac:dyDescent="0.2">
      <c r="A6613" t="s">
        <v>7607</v>
      </c>
      <c r="B6613" t="s">
        <v>2833</v>
      </c>
      <c r="C6613" t="s">
        <v>8619</v>
      </c>
      <c r="D6613" t="s">
        <v>10647</v>
      </c>
      <c r="E6613">
        <v>1.1701388888888888</v>
      </c>
    </row>
    <row r="6614" spans="1:5" x14ac:dyDescent="0.2">
      <c r="A6614" t="s">
        <v>7608</v>
      </c>
      <c r="B6614" t="s">
        <v>2833</v>
      </c>
      <c r="C6614" t="s">
        <v>5905</v>
      </c>
      <c r="D6614" t="s">
        <v>10647</v>
      </c>
      <c r="E6614">
        <v>1.1791666666666667</v>
      </c>
    </row>
    <row r="6615" spans="1:5" x14ac:dyDescent="0.2">
      <c r="A6615" t="s">
        <v>7609</v>
      </c>
      <c r="B6615" t="s">
        <v>2788</v>
      </c>
      <c r="C6615" t="s">
        <v>5905</v>
      </c>
      <c r="D6615" t="s">
        <v>10647</v>
      </c>
      <c r="E6615">
        <v>1.2472222222222222</v>
      </c>
    </row>
    <row r="6616" spans="1:5" x14ac:dyDescent="0.2">
      <c r="A6616" t="s">
        <v>7610</v>
      </c>
      <c r="B6616" t="s">
        <v>2825</v>
      </c>
      <c r="C6616" t="s">
        <v>5905</v>
      </c>
      <c r="D6616" t="s">
        <v>10647</v>
      </c>
      <c r="E6616">
        <v>1.304861111111111</v>
      </c>
    </row>
    <row r="6617" spans="1:5" x14ac:dyDescent="0.2">
      <c r="A6617" t="s">
        <v>7611</v>
      </c>
      <c r="B6617" t="s">
        <v>2820</v>
      </c>
      <c r="C6617" t="s">
        <v>5905</v>
      </c>
      <c r="D6617" t="s">
        <v>10647</v>
      </c>
      <c r="E6617">
        <v>1.4465277777777779</v>
      </c>
    </row>
    <row r="6618" spans="1:5" x14ac:dyDescent="0.2">
      <c r="A6618" t="s">
        <v>7612</v>
      </c>
      <c r="B6618" t="s">
        <v>2814</v>
      </c>
      <c r="C6618" t="s">
        <v>5905</v>
      </c>
      <c r="D6618" t="s">
        <v>10647</v>
      </c>
      <c r="E6618">
        <v>1.4513888888888891</v>
      </c>
    </row>
    <row r="6619" spans="1:5" x14ac:dyDescent="0.2">
      <c r="A6619" t="s">
        <v>7613</v>
      </c>
      <c r="B6619" t="s">
        <v>2788</v>
      </c>
      <c r="C6619" t="s">
        <v>8577</v>
      </c>
      <c r="D6619" t="s">
        <v>10647</v>
      </c>
      <c r="E6619">
        <v>1.6631944444444444</v>
      </c>
    </row>
    <row r="6620" spans="1:5" x14ac:dyDescent="0.2">
      <c r="A6620" t="s">
        <v>7614</v>
      </c>
      <c r="B6620" t="s">
        <v>2816</v>
      </c>
      <c r="C6620" t="s">
        <v>5905</v>
      </c>
      <c r="D6620" t="s">
        <v>10647</v>
      </c>
      <c r="E6620">
        <v>1.7381944444444446</v>
      </c>
    </row>
    <row r="6621" spans="1:5" x14ac:dyDescent="0.2">
      <c r="A6621" t="s">
        <v>7615</v>
      </c>
      <c r="B6621" t="s">
        <v>2825</v>
      </c>
      <c r="C6621" t="s">
        <v>8577</v>
      </c>
      <c r="D6621" t="s">
        <v>10647</v>
      </c>
      <c r="E6621">
        <v>1.84375</v>
      </c>
    </row>
    <row r="6622" spans="1:5" x14ac:dyDescent="0.2">
      <c r="A6622" t="s">
        <v>7616</v>
      </c>
      <c r="B6622" t="s">
        <v>2838</v>
      </c>
      <c r="C6622" t="s">
        <v>2777</v>
      </c>
      <c r="D6622" t="s">
        <v>10647</v>
      </c>
      <c r="E6622">
        <v>2.1</v>
      </c>
    </row>
    <row r="6623" spans="1:5" x14ac:dyDescent="0.2">
      <c r="A6623" t="s">
        <v>7617</v>
      </c>
      <c r="B6623" t="s">
        <v>2814</v>
      </c>
      <c r="C6623" t="s">
        <v>1706</v>
      </c>
      <c r="D6623" t="s">
        <v>10647</v>
      </c>
      <c r="E6623">
        <v>4.9000000000000004</v>
      </c>
    </row>
    <row r="6624" spans="1:5" x14ac:dyDescent="0.2">
      <c r="A6624" t="s">
        <v>7618</v>
      </c>
      <c r="B6624" t="s">
        <v>2825</v>
      </c>
      <c r="C6624" t="s">
        <v>1706</v>
      </c>
      <c r="D6624" t="s">
        <v>10647</v>
      </c>
      <c r="E6624">
        <v>6.3</v>
      </c>
    </row>
    <row r="6625" spans="1:5" x14ac:dyDescent="0.2">
      <c r="A6625" t="s">
        <v>7619</v>
      </c>
      <c r="B6625" t="s">
        <v>2811</v>
      </c>
      <c r="C6625" t="s">
        <v>5989</v>
      </c>
      <c r="D6625" t="s">
        <v>10647</v>
      </c>
      <c r="E6625">
        <v>6.3</v>
      </c>
    </row>
    <row r="6626" spans="1:5" x14ac:dyDescent="0.2">
      <c r="A6626" t="s">
        <v>7620</v>
      </c>
      <c r="B6626" t="s">
        <v>2786</v>
      </c>
      <c r="C6626" t="s">
        <v>1706</v>
      </c>
      <c r="D6626" t="s">
        <v>10647</v>
      </c>
      <c r="E6626">
        <v>6.8</v>
      </c>
    </row>
    <row r="6627" spans="1:5" x14ac:dyDescent="0.2">
      <c r="A6627" t="s">
        <v>7621</v>
      </c>
      <c r="B6627" t="s">
        <v>2829</v>
      </c>
      <c r="C6627" t="s">
        <v>1706</v>
      </c>
      <c r="D6627" t="s">
        <v>10647</v>
      </c>
      <c r="E6627">
        <v>7.4</v>
      </c>
    </row>
    <row r="6628" spans="1:5" x14ac:dyDescent="0.2">
      <c r="A6628" t="s">
        <v>7622</v>
      </c>
      <c r="B6628" t="s">
        <v>2831</v>
      </c>
      <c r="C6628" t="s">
        <v>1706</v>
      </c>
      <c r="D6628" t="s">
        <v>10647</v>
      </c>
      <c r="E6628">
        <v>7.4</v>
      </c>
    </row>
    <row r="6629" spans="1:5" x14ac:dyDescent="0.2">
      <c r="A6629" t="s">
        <v>7623</v>
      </c>
      <c r="B6629" t="s">
        <v>2838</v>
      </c>
      <c r="C6629" t="s">
        <v>1706</v>
      </c>
      <c r="D6629" t="s">
        <v>10647</v>
      </c>
      <c r="E6629">
        <v>9.3000000000000007</v>
      </c>
    </row>
    <row r="6630" spans="1:5" x14ac:dyDescent="0.2">
      <c r="A6630" t="s">
        <v>7624</v>
      </c>
      <c r="B6630" t="s">
        <v>2835</v>
      </c>
      <c r="C6630" t="s">
        <v>1706</v>
      </c>
      <c r="D6630" t="s">
        <v>10647</v>
      </c>
      <c r="E6630">
        <v>10</v>
      </c>
    </row>
    <row r="6631" spans="1:5" x14ac:dyDescent="0.2">
      <c r="A6631" t="s">
        <v>7625</v>
      </c>
      <c r="B6631" t="s">
        <v>2816</v>
      </c>
      <c r="C6631" t="s">
        <v>8514</v>
      </c>
      <c r="D6631" t="s">
        <v>10647</v>
      </c>
      <c r="E6631">
        <v>10.5</v>
      </c>
    </row>
    <row r="6632" spans="1:5" x14ac:dyDescent="0.2">
      <c r="A6632" t="s">
        <v>7626</v>
      </c>
      <c r="B6632" t="s">
        <v>2780</v>
      </c>
      <c r="C6632" t="s">
        <v>1706</v>
      </c>
      <c r="D6632" t="s">
        <v>10647</v>
      </c>
      <c r="E6632">
        <v>11.1</v>
      </c>
    </row>
    <row r="6633" spans="1:5" x14ac:dyDescent="0.2">
      <c r="A6633" t="s">
        <v>7627</v>
      </c>
      <c r="B6633" t="s">
        <v>2833</v>
      </c>
      <c r="C6633" t="s">
        <v>1706</v>
      </c>
      <c r="D6633" t="s">
        <v>10647</v>
      </c>
      <c r="E6633">
        <v>11.6</v>
      </c>
    </row>
    <row r="6634" spans="1:5" x14ac:dyDescent="0.2">
      <c r="A6634" t="s">
        <v>7628</v>
      </c>
      <c r="B6634" t="s">
        <v>2788</v>
      </c>
      <c r="C6634" t="s">
        <v>2777</v>
      </c>
      <c r="D6634" t="s">
        <v>10647</v>
      </c>
      <c r="E6634">
        <v>11.8</v>
      </c>
    </row>
    <row r="6635" spans="1:5" x14ac:dyDescent="0.2">
      <c r="A6635" t="s">
        <v>7629</v>
      </c>
      <c r="B6635" t="s">
        <v>2794</v>
      </c>
      <c r="C6635" t="s">
        <v>1706</v>
      </c>
      <c r="D6635" t="s">
        <v>10647</v>
      </c>
      <c r="E6635">
        <v>12.493787575150302</v>
      </c>
    </row>
    <row r="6636" spans="1:5" x14ac:dyDescent="0.2">
      <c r="A6636" t="s">
        <v>7630</v>
      </c>
      <c r="B6636" t="s">
        <v>2788</v>
      </c>
      <c r="C6636" t="s">
        <v>1706</v>
      </c>
      <c r="D6636" t="s">
        <v>10647</v>
      </c>
      <c r="E6636">
        <v>12.7</v>
      </c>
    </row>
    <row r="6637" spans="1:5" x14ac:dyDescent="0.2">
      <c r="A6637" t="s">
        <v>7631</v>
      </c>
      <c r="B6637" t="s">
        <v>2820</v>
      </c>
      <c r="C6637" t="s">
        <v>1706</v>
      </c>
      <c r="D6637" t="s">
        <v>10647</v>
      </c>
      <c r="E6637">
        <v>13.4</v>
      </c>
    </row>
    <row r="6638" spans="1:5" x14ac:dyDescent="0.2">
      <c r="A6638" t="s">
        <v>7632</v>
      </c>
      <c r="B6638" t="s">
        <v>2825</v>
      </c>
      <c r="C6638" t="s">
        <v>8514</v>
      </c>
      <c r="D6638" t="s">
        <v>10647</v>
      </c>
      <c r="E6638">
        <v>13.6</v>
      </c>
    </row>
    <row r="6639" spans="1:5" x14ac:dyDescent="0.2">
      <c r="A6639" t="s">
        <v>7633</v>
      </c>
      <c r="B6639" t="s">
        <v>2816</v>
      </c>
      <c r="C6639" t="s">
        <v>1706</v>
      </c>
      <c r="D6639" t="s">
        <v>10647</v>
      </c>
      <c r="E6639">
        <v>13.8</v>
      </c>
    </row>
    <row r="6640" spans="1:5" x14ac:dyDescent="0.2">
      <c r="A6640" t="s">
        <v>7634</v>
      </c>
      <c r="B6640" t="s">
        <v>2820</v>
      </c>
      <c r="C6640" t="s">
        <v>2777</v>
      </c>
      <c r="D6640" t="s">
        <v>10647</v>
      </c>
      <c r="E6640">
        <v>13.9</v>
      </c>
    </row>
    <row r="6641" spans="1:5" x14ac:dyDescent="0.2">
      <c r="A6641" t="s">
        <v>7635</v>
      </c>
      <c r="B6641" t="s">
        <v>2840</v>
      </c>
      <c r="C6641" t="s">
        <v>1706</v>
      </c>
      <c r="D6641" t="s">
        <v>10647</v>
      </c>
      <c r="E6641">
        <v>14.6</v>
      </c>
    </row>
    <row r="6642" spans="1:5" x14ac:dyDescent="0.2">
      <c r="A6642" t="s">
        <v>7636</v>
      </c>
      <c r="B6642" t="s">
        <v>2833</v>
      </c>
      <c r="C6642" t="s">
        <v>5968</v>
      </c>
      <c r="D6642" t="s">
        <v>10647</v>
      </c>
      <c r="E6642">
        <v>16.7</v>
      </c>
    </row>
    <row r="6643" spans="1:5" x14ac:dyDescent="0.2">
      <c r="A6643" t="s">
        <v>7637</v>
      </c>
      <c r="B6643" t="s">
        <v>2814</v>
      </c>
      <c r="C6643" t="s">
        <v>8514</v>
      </c>
      <c r="D6643" t="s">
        <v>10647</v>
      </c>
      <c r="E6643">
        <v>16.899999999999999</v>
      </c>
    </row>
    <row r="6644" spans="1:5" x14ac:dyDescent="0.2">
      <c r="A6644" t="s">
        <v>7638</v>
      </c>
      <c r="B6644" t="s">
        <v>2814</v>
      </c>
      <c r="C6644" t="s">
        <v>2777</v>
      </c>
      <c r="D6644" t="s">
        <v>10647</v>
      </c>
      <c r="E6644">
        <v>17</v>
      </c>
    </row>
    <row r="6645" spans="1:5" x14ac:dyDescent="0.2">
      <c r="A6645" t="s">
        <v>7639</v>
      </c>
      <c r="B6645" t="s">
        <v>2787</v>
      </c>
      <c r="C6645" t="s">
        <v>8514</v>
      </c>
      <c r="D6645" t="s">
        <v>10647</v>
      </c>
      <c r="E6645">
        <v>17.3</v>
      </c>
    </row>
    <row r="6646" spans="1:5" x14ac:dyDescent="0.2">
      <c r="A6646" t="s">
        <v>7640</v>
      </c>
      <c r="B6646" t="s">
        <v>2787</v>
      </c>
      <c r="C6646" t="s">
        <v>1706</v>
      </c>
      <c r="D6646" t="s">
        <v>10647</v>
      </c>
      <c r="E6646">
        <v>17.899999999999999</v>
      </c>
    </row>
    <row r="6647" spans="1:5" x14ac:dyDescent="0.2">
      <c r="A6647" t="s">
        <v>7641</v>
      </c>
      <c r="B6647" t="s">
        <v>2786</v>
      </c>
      <c r="C6647" t="s">
        <v>2777</v>
      </c>
      <c r="D6647" t="s">
        <v>10647</v>
      </c>
      <c r="E6647">
        <v>18.100000000000001</v>
      </c>
    </row>
    <row r="6648" spans="1:5" x14ac:dyDescent="0.2">
      <c r="A6648" t="s">
        <v>7642</v>
      </c>
      <c r="B6648" t="s">
        <v>2818</v>
      </c>
      <c r="C6648" t="s">
        <v>1706</v>
      </c>
      <c r="D6648" t="s">
        <v>10647</v>
      </c>
      <c r="E6648">
        <v>19.399999999999999</v>
      </c>
    </row>
    <row r="6649" spans="1:5" x14ac:dyDescent="0.2">
      <c r="A6649" t="s">
        <v>7643</v>
      </c>
      <c r="B6649" t="s">
        <v>2785</v>
      </c>
      <c r="C6649" t="s">
        <v>1706</v>
      </c>
      <c r="D6649" t="s">
        <v>10647</v>
      </c>
      <c r="E6649">
        <v>19.8</v>
      </c>
    </row>
    <row r="6650" spans="1:5" x14ac:dyDescent="0.2">
      <c r="A6650" t="s">
        <v>7644</v>
      </c>
      <c r="B6650" t="s">
        <v>2787</v>
      </c>
      <c r="C6650" t="s">
        <v>8467</v>
      </c>
      <c r="D6650" t="s">
        <v>10647</v>
      </c>
      <c r="E6650">
        <v>20</v>
      </c>
    </row>
    <row r="6651" spans="1:5" x14ac:dyDescent="0.2">
      <c r="A6651" t="s">
        <v>7645</v>
      </c>
      <c r="B6651" t="s">
        <v>2816</v>
      </c>
      <c r="C6651" t="s">
        <v>8362</v>
      </c>
      <c r="D6651" t="s">
        <v>10647</v>
      </c>
      <c r="E6651">
        <v>20.399999999999999</v>
      </c>
    </row>
    <row r="6652" spans="1:5" x14ac:dyDescent="0.2">
      <c r="A6652" t="s">
        <v>7646</v>
      </c>
      <c r="B6652" t="s">
        <v>2811</v>
      </c>
      <c r="C6652" t="s">
        <v>8299</v>
      </c>
      <c r="D6652" t="s">
        <v>10647</v>
      </c>
      <c r="E6652">
        <v>21.1</v>
      </c>
    </row>
    <row r="6653" spans="1:5" x14ac:dyDescent="0.2">
      <c r="A6653" t="s">
        <v>7647</v>
      </c>
      <c r="B6653" t="s">
        <v>2825</v>
      </c>
      <c r="C6653" t="s">
        <v>8488</v>
      </c>
      <c r="D6653" t="s">
        <v>10647</v>
      </c>
      <c r="E6653">
        <v>21.5</v>
      </c>
    </row>
    <row r="6654" spans="1:5" x14ac:dyDescent="0.2">
      <c r="A6654" t="s">
        <v>7648</v>
      </c>
      <c r="B6654" t="s">
        <v>2831</v>
      </c>
      <c r="C6654" t="s">
        <v>1622</v>
      </c>
      <c r="D6654" t="s">
        <v>10647</v>
      </c>
      <c r="E6654">
        <v>22.5</v>
      </c>
    </row>
    <row r="6655" spans="1:5" x14ac:dyDescent="0.2">
      <c r="A6655" t="s">
        <v>7649</v>
      </c>
      <c r="B6655" t="s">
        <v>2831</v>
      </c>
      <c r="C6655" t="s">
        <v>1769</v>
      </c>
      <c r="D6655" t="s">
        <v>10647</v>
      </c>
      <c r="E6655">
        <v>22.5</v>
      </c>
    </row>
    <row r="6656" spans="1:5" x14ac:dyDescent="0.2">
      <c r="A6656" t="s">
        <v>7650</v>
      </c>
      <c r="B6656" t="s">
        <v>2831</v>
      </c>
      <c r="C6656" t="s">
        <v>5968</v>
      </c>
      <c r="D6656" t="s">
        <v>10647</v>
      </c>
      <c r="E6656">
        <v>22.9</v>
      </c>
    </row>
    <row r="6657" spans="1:5" x14ac:dyDescent="0.2">
      <c r="A6657" t="s">
        <v>7651</v>
      </c>
      <c r="B6657" t="s">
        <v>2833</v>
      </c>
      <c r="C6657" t="s">
        <v>1748</v>
      </c>
      <c r="D6657" t="s">
        <v>10647</v>
      </c>
      <c r="E6657">
        <v>23.1</v>
      </c>
    </row>
    <row r="6658" spans="1:5" x14ac:dyDescent="0.2">
      <c r="A6658" t="s">
        <v>7652</v>
      </c>
      <c r="B6658" t="s">
        <v>2811</v>
      </c>
      <c r="C6658" t="s">
        <v>1706</v>
      </c>
      <c r="D6658" t="s">
        <v>10647</v>
      </c>
      <c r="E6658">
        <v>23.7</v>
      </c>
    </row>
    <row r="6659" spans="1:5" x14ac:dyDescent="0.2">
      <c r="A6659" t="s">
        <v>7653</v>
      </c>
      <c r="B6659" t="s">
        <v>2833</v>
      </c>
      <c r="C6659" t="s">
        <v>8514</v>
      </c>
      <c r="D6659" t="s">
        <v>10647</v>
      </c>
      <c r="E6659">
        <v>24.7</v>
      </c>
    </row>
    <row r="6660" spans="1:5" x14ac:dyDescent="0.2">
      <c r="A6660" t="s">
        <v>7654</v>
      </c>
      <c r="B6660" t="s">
        <v>2816</v>
      </c>
      <c r="C6660" t="s">
        <v>8467</v>
      </c>
      <c r="D6660" t="s">
        <v>10647</v>
      </c>
      <c r="E6660">
        <v>24.8</v>
      </c>
    </row>
    <row r="6661" spans="1:5" x14ac:dyDescent="0.2">
      <c r="A6661" t="s">
        <v>7655</v>
      </c>
      <c r="B6661" t="s">
        <v>2816</v>
      </c>
      <c r="C6661" t="s">
        <v>8488</v>
      </c>
      <c r="D6661" t="s">
        <v>10647</v>
      </c>
      <c r="E6661">
        <v>24.8</v>
      </c>
    </row>
    <row r="6662" spans="1:5" x14ac:dyDescent="0.2">
      <c r="A6662" t="s">
        <v>7656</v>
      </c>
      <c r="B6662" t="s">
        <v>2829</v>
      </c>
      <c r="C6662" t="s">
        <v>5968</v>
      </c>
      <c r="D6662" t="s">
        <v>10647</v>
      </c>
      <c r="E6662">
        <v>25</v>
      </c>
    </row>
    <row r="6663" spans="1:5" x14ac:dyDescent="0.2">
      <c r="A6663" t="s">
        <v>7657</v>
      </c>
      <c r="B6663" t="s">
        <v>2833</v>
      </c>
      <c r="C6663" t="s">
        <v>8488</v>
      </c>
      <c r="D6663" t="s">
        <v>10647</v>
      </c>
      <c r="E6663">
        <v>25.1</v>
      </c>
    </row>
    <row r="6664" spans="1:5" x14ac:dyDescent="0.2">
      <c r="A6664" t="s">
        <v>7658</v>
      </c>
      <c r="B6664" t="s">
        <v>2818</v>
      </c>
      <c r="C6664" t="s">
        <v>8514</v>
      </c>
      <c r="D6664" t="s">
        <v>10647</v>
      </c>
      <c r="E6664">
        <v>25.2</v>
      </c>
    </row>
    <row r="6665" spans="1:5" x14ac:dyDescent="0.2">
      <c r="A6665" t="s">
        <v>7659</v>
      </c>
      <c r="B6665" t="s">
        <v>2816</v>
      </c>
      <c r="C6665" t="s">
        <v>8257</v>
      </c>
      <c r="D6665" t="s">
        <v>10647</v>
      </c>
      <c r="E6665">
        <v>25.9</v>
      </c>
    </row>
    <row r="6666" spans="1:5" x14ac:dyDescent="0.2">
      <c r="A6666" t="s">
        <v>7660</v>
      </c>
      <c r="B6666" t="s">
        <v>2811</v>
      </c>
      <c r="C6666" t="s">
        <v>8278</v>
      </c>
      <c r="D6666" t="s">
        <v>10647</v>
      </c>
      <c r="E6666">
        <v>25.9</v>
      </c>
    </row>
    <row r="6667" spans="1:5" x14ac:dyDescent="0.2">
      <c r="A6667" t="s">
        <v>7661</v>
      </c>
      <c r="B6667" t="s">
        <v>2818</v>
      </c>
      <c r="C6667" t="s">
        <v>8488</v>
      </c>
      <c r="D6667" t="s">
        <v>10647</v>
      </c>
      <c r="E6667">
        <v>27</v>
      </c>
    </row>
    <row r="6668" spans="1:5" x14ac:dyDescent="0.2">
      <c r="A6668" t="s">
        <v>7662</v>
      </c>
      <c r="B6668" t="s">
        <v>2835</v>
      </c>
      <c r="C6668" t="s">
        <v>2777</v>
      </c>
      <c r="D6668" t="s">
        <v>10647</v>
      </c>
      <c r="E6668">
        <v>27.1</v>
      </c>
    </row>
    <row r="6669" spans="1:5" x14ac:dyDescent="0.2">
      <c r="A6669" t="s">
        <v>7663</v>
      </c>
      <c r="B6669" t="s">
        <v>2816</v>
      </c>
      <c r="C6669" t="s">
        <v>1748</v>
      </c>
      <c r="D6669" t="s">
        <v>10647</v>
      </c>
      <c r="E6669">
        <v>27.3</v>
      </c>
    </row>
    <row r="6670" spans="1:5" x14ac:dyDescent="0.2">
      <c r="A6670" t="s">
        <v>7664</v>
      </c>
      <c r="B6670" t="s">
        <v>2816</v>
      </c>
      <c r="C6670" t="s">
        <v>8446</v>
      </c>
      <c r="D6670" t="s">
        <v>10647</v>
      </c>
      <c r="E6670">
        <v>27.5</v>
      </c>
    </row>
    <row r="6671" spans="1:5" x14ac:dyDescent="0.2">
      <c r="A6671" t="s">
        <v>7665</v>
      </c>
      <c r="B6671" t="s">
        <v>2788</v>
      </c>
      <c r="C6671" t="s">
        <v>8278</v>
      </c>
      <c r="D6671" t="s">
        <v>10647</v>
      </c>
      <c r="E6671">
        <v>28.1</v>
      </c>
    </row>
    <row r="6672" spans="1:5" x14ac:dyDescent="0.2">
      <c r="A6672" t="s">
        <v>7666</v>
      </c>
      <c r="B6672" t="s">
        <v>2825</v>
      </c>
      <c r="C6672" t="s">
        <v>1748</v>
      </c>
      <c r="D6672" t="s">
        <v>10647</v>
      </c>
      <c r="E6672">
        <v>28.6</v>
      </c>
    </row>
    <row r="6673" spans="1:5" x14ac:dyDescent="0.2">
      <c r="A6673" t="s">
        <v>7667</v>
      </c>
      <c r="B6673" t="s">
        <v>2814</v>
      </c>
      <c r="C6673" t="s">
        <v>8467</v>
      </c>
      <c r="D6673" t="s">
        <v>10647</v>
      </c>
      <c r="E6673">
        <v>28.6</v>
      </c>
    </row>
    <row r="6674" spans="1:5" x14ac:dyDescent="0.2">
      <c r="A6674" t="s">
        <v>7668</v>
      </c>
      <c r="B6674" t="s">
        <v>2811</v>
      </c>
      <c r="C6674" t="s">
        <v>2776</v>
      </c>
      <c r="D6674" t="s">
        <v>10647</v>
      </c>
      <c r="E6674">
        <v>28.6</v>
      </c>
    </row>
    <row r="6675" spans="1:5" x14ac:dyDescent="0.2">
      <c r="A6675" t="s">
        <v>7669</v>
      </c>
      <c r="B6675" t="s">
        <v>2794</v>
      </c>
      <c r="C6675" t="s">
        <v>2777</v>
      </c>
      <c r="D6675" t="s">
        <v>10647</v>
      </c>
      <c r="E6675">
        <v>28.882329045362219</v>
      </c>
    </row>
    <row r="6676" spans="1:5" x14ac:dyDescent="0.2">
      <c r="A6676" t="s">
        <v>7670</v>
      </c>
      <c r="B6676" t="s">
        <v>2835</v>
      </c>
      <c r="C6676" t="s">
        <v>8467</v>
      </c>
      <c r="D6676" t="s">
        <v>10647</v>
      </c>
      <c r="E6676">
        <v>29.3</v>
      </c>
    </row>
    <row r="6677" spans="1:5" x14ac:dyDescent="0.2">
      <c r="A6677" t="s">
        <v>7671</v>
      </c>
      <c r="B6677" t="s">
        <v>2825</v>
      </c>
      <c r="C6677" t="s">
        <v>5884</v>
      </c>
      <c r="D6677" t="s">
        <v>10647</v>
      </c>
      <c r="E6677">
        <v>29.7</v>
      </c>
    </row>
    <row r="6678" spans="1:5" x14ac:dyDescent="0.2">
      <c r="A6678" t="s">
        <v>7672</v>
      </c>
      <c r="B6678" t="s">
        <v>2814</v>
      </c>
      <c r="C6678" t="s">
        <v>8488</v>
      </c>
      <c r="D6678" t="s">
        <v>10647</v>
      </c>
      <c r="E6678">
        <v>29.8</v>
      </c>
    </row>
    <row r="6679" spans="1:5" x14ac:dyDescent="0.2">
      <c r="A6679" t="s">
        <v>7673</v>
      </c>
      <c r="B6679" t="s">
        <v>2825</v>
      </c>
      <c r="C6679" t="s">
        <v>8257</v>
      </c>
      <c r="D6679" t="s">
        <v>10647</v>
      </c>
      <c r="E6679">
        <v>30</v>
      </c>
    </row>
    <row r="6680" spans="1:5" x14ac:dyDescent="0.2">
      <c r="A6680" t="s">
        <v>7674</v>
      </c>
      <c r="B6680" t="s">
        <v>2814</v>
      </c>
      <c r="C6680" t="s">
        <v>8362</v>
      </c>
      <c r="D6680" t="s">
        <v>10647</v>
      </c>
      <c r="E6680">
        <v>30</v>
      </c>
    </row>
    <row r="6681" spans="1:5" x14ac:dyDescent="0.2">
      <c r="A6681" t="s">
        <v>7675</v>
      </c>
      <c r="B6681" t="s">
        <v>2820</v>
      </c>
      <c r="C6681" t="s">
        <v>8362</v>
      </c>
      <c r="D6681" t="s">
        <v>10647</v>
      </c>
      <c r="E6681">
        <v>30</v>
      </c>
    </row>
    <row r="6682" spans="1:5" x14ac:dyDescent="0.2">
      <c r="A6682" t="s">
        <v>7676</v>
      </c>
      <c r="B6682" t="s">
        <v>2825</v>
      </c>
      <c r="C6682" t="s">
        <v>8362</v>
      </c>
      <c r="D6682" t="s">
        <v>10647</v>
      </c>
      <c r="E6682">
        <v>30</v>
      </c>
    </row>
    <row r="6683" spans="1:5" x14ac:dyDescent="0.2">
      <c r="A6683" t="s">
        <v>7677</v>
      </c>
      <c r="B6683" t="s">
        <v>2825</v>
      </c>
      <c r="C6683" t="s">
        <v>8467</v>
      </c>
      <c r="D6683" t="s">
        <v>10647</v>
      </c>
      <c r="E6683">
        <v>30</v>
      </c>
    </row>
    <row r="6684" spans="1:5" x14ac:dyDescent="0.2">
      <c r="A6684" t="s">
        <v>7678</v>
      </c>
      <c r="B6684" t="s">
        <v>2829</v>
      </c>
      <c r="C6684" t="s">
        <v>8467</v>
      </c>
      <c r="D6684" t="s">
        <v>10647</v>
      </c>
      <c r="E6684">
        <v>30</v>
      </c>
    </row>
    <row r="6685" spans="1:5" x14ac:dyDescent="0.2">
      <c r="A6685" t="s">
        <v>7679</v>
      </c>
      <c r="B6685" t="s">
        <v>2831</v>
      </c>
      <c r="C6685" t="s">
        <v>8467</v>
      </c>
      <c r="D6685" t="s">
        <v>10647</v>
      </c>
      <c r="E6685">
        <v>30</v>
      </c>
    </row>
    <row r="6686" spans="1:5" x14ac:dyDescent="0.2">
      <c r="A6686" t="s">
        <v>7680</v>
      </c>
      <c r="B6686" t="s">
        <v>2838</v>
      </c>
      <c r="C6686" t="s">
        <v>8467</v>
      </c>
      <c r="D6686" t="s">
        <v>10647</v>
      </c>
      <c r="E6686">
        <v>30</v>
      </c>
    </row>
    <row r="6687" spans="1:5" x14ac:dyDescent="0.2">
      <c r="A6687" t="s">
        <v>7681</v>
      </c>
      <c r="B6687" t="s">
        <v>2820</v>
      </c>
      <c r="C6687" t="s">
        <v>8467</v>
      </c>
      <c r="D6687" t="s">
        <v>10647</v>
      </c>
      <c r="E6687">
        <v>30.8</v>
      </c>
    </row>
    <row r="6688" spans="1:5" x14ac:dyDescent="0.2">
      <c r="A6688" t="s">
        <v>7682</v>
      </c>
      <c r="B6688" t="s">
        <v>2780</v>
      </c>
      <c r="C6688" t="s">
        <v>2777</v>
      </c>
      <c r="D6688" t="s">
        <v>10647</v>
      </c>
      <c r="E6688">
        <v>31</v>
      </c>
    </row>
    <row r="6689" spans="1:5" x14ac:dyDescent="0.2">
      <c r="A6689" t="s">
        <v>7683</v>
      </c>
      <c r="B6689" t="s">
        <v>2831</v>
      </c>
      <c r="C6689" t="s">
        <v>8514</v>
      </c>
      <c r="D6689" t="s">
        <v>10647</v>
      </c>
      <c r="E6689">
        <v>31.1</v>
      </c>
    </row>
    <row r="6690" spans="1:5" x14ac:dyDescent="0.2">
      <c r="A6690" t="s">
        <v>7684</v>
      </c>
      <c r="B6690" t="s">
        <v>2825</v>
      </c>
      <c r="C6690" t="s">
        <v>2777</v>
      </c>
      <c r="D6690" t="s">
        <v>10647</v>
      </c>
      <c r="E6690">
        <v>31.4</v>
      </c>
    </row>
    <row r="6691" spans="1:5" x14ac:dyDescent="0.2">
      <c r="A6691" t="s">
        <v>7685</v>
      </c>
      <c r="B6691" t="s">
        <v>2840</v>
      </c>
      <c r="C6691" t="s">
        <v>8362</v>
      </c>
      <c r="D6691" t="s">
        <v>10647</v>
      </c>
      <c r="E6691">
        <v>31.7</v>
      </c>
    </row>
    <row r="6692" spans="1:5" x14ac:dyDescent="0.2">
      <c r="A6692" t="s">
        <v>7686</v>
      </c>
      <c r="B6692" t="s">
        <v>2831</v>
      </c>
      <c r="C6692" t="s">
        <v>1601</v>
      </c>
      <c r="D6692" t="s">
        <v>10647</v>
      </c>
      <c r="E6692">
        <v>31.8</v>
      </c>
    </row>
    <row r="6693" spans="1:5" x14ac:dyDescent="0.2">
      <c r="A6693" t="s">
        <v>7687</v>
      </c>
      <c r="B6693" t="s">
        <v>2814</v>
      </c>
      <c r="C6693" t="s">
        <v>8446</v>
      </c>
      <c r="D6693" t="s">
        <v>10647</v>
      </c>
      <c r="E6693">
        <v>31.8</v>
      </c>
    </row>
    <row r="6694" spans="1:5" x14ac:dyDescent="0.2">
      <c r="A6694" t="s">
        <v>7688</v>
      </c>
      <c r="B6694" t="s">
        <v>2829</v>
      </c>
      <c r="C6694" t="s">
        <v>2777</v>
      </c>
      <c r="D6694" t="s">
        <v>10647</v>
      </c>
      <c r="E6694">
        <v>31.9</v>
      </c>
    </row>
    <row r="6695" spans="1:5" x14ac:dyDescent="0.2">
      <c r="A6695" t="s">
        <v>7689</v>
      </c>
      <c r="B6695" t="s">
        <v>2831</v>
      </c>
      <c r="C6695" t="s">
        <v>8362</v>
      </c>
      <c r="D6695" t="s">
        <v>10647</v>
      </c>
      <c r="E6695">
        <v>32</v>
      </c>
    </row>
    <row r="6696" spans="1:5" x14ac:dyDescent="0.2">
      <c r="A6696" t="s">
        <v>7690</v>
      </c>
      <c r="B6696" t="s">
        <v>2780</v>
      </c>
      <c r="C6696" t="s">
        <v>8467</v>
      </c>
      <c r="D6696" t="s">
        <v>10647</v>
      </c>
      <c r="E6696">
        <v>32.1</v>
      </c>
    </row>
    <row r="6697" spans="1:5" x14ac:dyDescent="0.2">
      <c r="A6697" t="s">
        <v>7691</v>
      </c>
      <c r="B6697" t="s">
        <v>2794</v>
      </c>
      <c r="C6697" t="s">
        <v>8467</v>
      </c>
      <c r="D6697" t="s">
        <v>10647</v>
      </c>
      <c r="E6697">
        <v>32.216950182260021</v>
      </c>
    </row>
    <row r="6698" spans="1:5" x14ac:dyDescent="0.2">
      <c r="A6698" t="s">
        <v>7692</v>
      </c>
      <c r="B6698" t="s">
        <v>2820</v>
      </c>
      <c r="C6698" t="s">
        <v>8257</v>
      </c>
      <c r="D6698" t="s">
        <v>10647</v>
      </c>
      <c r="E6698">
        <v>32.5</v>
      </c>
    </row>
    <row r="6699" spans="1:5" x14ac:dyDescent="0.2">
      <c r="A6699" t="s">
        <v>7693</v>
      </c>
      <c r="B6699" t="s">
        <v>2831</v>
      </c>
      <c r="C6699" t="s">
        <v>8488</v>
      </c>
      <c r="D6699" t="s">
        <v>10647</v>
      </c>
      <c r="E6699">
        <v>32.5</v>
      </c>
    </row>
    <row r="6700" spans="1:5" x14ac:dyDescent="0.2">
      <c r="A6700" t="s">
        <v>7694</v>
      </c>
      <c r="B6700" t="s">
        <v>2816</v>
      </c>
      <c r="C6700" t="s">
        <v>8425</v>
      </c>
      <c r="D6700" t="s">
        <v>10647</v>
      </c>
      <c r="E6700">
        <v>33.200000000000003</v>
      </c>
    </row>
    <row r="6701" spans="1:5" x14ac:dyDescent="0.2">
      <c r="A6701" t="s">
        <v>7695</v>
      </c>
      <c r="B6701" t="s">
        <v>2833</v>
      </c>
      <c r="C6701" t="s">
        <v>8467</v>
      </c>
      <c r="D6701" t="s">
        <v>10647</v>
      </c>
      <c r="E6701">
        <v>33.200000000000003</v>
      </c>
    </row>
    <row r="6702" spans="1:5" x14ac:dyDescent="0.2">
      <c r="A6702" t="s">
        <v>4621</v>
      </c>
      <c r="B6702" t="s">
        <v>2829</v>
      </c>
      <c r="C6702" t="s">
        <v>8362</v>
      </c>
      <c r="D6702" t="s">
        <v>10647</v>
      </c>
      <c r="E6702">
        <v>33.299999999999997</v>
      </c>
    </row>
    <row r="6703" spans="1:5" x14ac:dyDescent="0.2">
      <c r="A6703" t="s">
        <v>4622</v>
      </c>
      <c r="B6703" t="s">
        <v>2840</v>
      </c>
      <c r="C6703" t="s">
        <v>8467</v>
      </c>
      <c r="D6703" t="s">
        <v>10647</v>
      </c>
      <c r="E6703">
        <v>33.299999999999997</v>
      </c>
    </row>
    <row r="6704" spans="1:5" x14ac:dyDescent="0.2">
      <c r="A6704" t="s">
        <v>4623</v>
      </c>
      <c r="B6704" t="s">
        <v>2825</v>
      </c>
      <c r="C6704" t="s">
        <v>5947</v>
      </c>
      <c r="D6704" t="s">
        <v>10647</v>
      </c>
      <c r="E6704">
        <v>33.299999999999997</v>
      </c>
    </row>
    <row r="6705" spans="1:5" x14ac:dyDescent="0.2">
      <c r="A6705" t="s">
        <v>4624</v>
      </c>
      <c r="B6705" t="s">
        <v>2787</v>
      </c>
      <c r="C6705" t="s">
        <v>8488</v>
      </c>
      <c r="D6705" t="s">
        <v>10647</v>
      </c>
      <c r="E6705">
        <v>33.700000000000003</v>
      </c>
    </row>
    <row r="6706" spans="1:5" x14ac:dyDescent="0.2">
      <c r="A6706" t="s">
        <v>4625</v>
      </c>
      <c r="B6706" t="s">
        <v>2825</v>
      </c>
      <c r="C6706" t="s">
        <v>8446</v>
      </c>
      <c r="D6706" t="s">
        <v>10647</v>
      </c>
      <c r="E6706">
        <v>33.799999999999997</v>
      </c>
    </row>
    <row r="6707" spans="1:5" x14ac:dyDescent="0.2">
      <c r="A6707" t="s">
        <v>4626</v>
      </c>
      <c r="B6707" t="s">
        <v>2788</v>
      </c>
      <c r="C6707" t="s">
        <v>8488</v>
      </c>
      <c r="D6707" t="s">
        <v>10647</v>
      </c>
      <c r="E6707">
        <v>33.799999999999997</v>
      </c>
    </row>
    <row r="6708" spans="1:5" x14ac:dyDescent="0.2">
      <c r="A6708" t="s">
        <v>4627</v>
      </c>
      <c r="B6708" t="s">
        <v>2780</v>
      </c>
      <c r="C6708" t="s">
        <v>8362</v>
      </c>
      <c r="D6708" t="s">
        <v>10647</v>
      </c>
      <c r="E6708">
        <v>34</v>
      </c>
    </row>
    <row r="6709" spans="1:5" x14ac:dyDescent="0.2">
      <c r="A6709" t="s">
        <v>4628</v>
      </c>
      <c r="B6709" t="s">
        <v>2787</v>
      </c>
      <c r="C6709" t="s">
        <v>8257</v>
      </c>
      <c r="D6709" t="s">
        <v>10647</v>
      </c>
      <c r="E6709">
        <v>34.1</v>
      </c>
    </row>
    <row r="6710" spans="1:5" x14ac:dyDescent="0.2">
      <c r="A6710" t="s">
        <v>4629</v>
      </c>
      <c r="B6710" t="s">
        <v>2835</v>
      </c>
      <c r="C6710" t="s">
        <v>8257</v>
      </c>
      <c r="D6710" t="s">
        <v>10647</v>
      </c>
      <c r="E6710">
        <v>34.200000000000003</v>
      </c>
    </row>
    <row r="6711" spans="1:5" x14ac:dyDescent="0.2">
      <c r="A6711" t="s">
        <v>4630</v>
      </c>
      <c r="B6711" t="s">
        <v>2831</v>
      </c>
      <c r="C6711" t="s">
        <v>2777</v>
      </c>
      <c r="D6711" t="s">
        <v>10647</v>
      </c>
      <c r="E6711">
        <v>34.299999999999997</v>
      </c>
    </row>
    <row r="6712" spans="1:5" x14ac:dyDescent="0.2">
      <c r="A6712" t="s">
        <v>4631</v>
      </c>
      <c r="B6712" t="s">
        <v>2794</v>
      </c>
      <c r="C6712" t="s">
        <v>8362</v>
      </c>
      <c r="D6712" t="s">
        <v>10647</v>
      </c>
      <c r="E6712">
        <v>34.380558930741195</v>
      </c>
    </row>
    <row r="6713" spans="1:5" x14ac:dyDescent="0.2">
      <c r="A6713" t="s">
        <v>4632</v>
      </c>
      <c r="B6713" t="s">
        <v>2811</v>
      </c>
      <c r="C6713" t="s">
        <v>8488</v>
      </c>
      <c r="D6713" t="s">
        <v>10647</v>
      </c>
      <c r="E6713">
        <v>34.5</v>
      </c>
    </row>
    <row r="6714" spans="1:5" x14ac:dyDescent="0.2">
      <c r="A6714" t="s">
        <v>4633</v>
      </c>
      <c r="B6714" t="s">
        <v>2789</v>
      </c>
      <c r="C6714" t="s">
        <v>8362</v>
      </c>
      <c r="D6714" t="s">
        <v>10647</v>
      </c>
      <c r="E6714">
        <v>34.6</v>
      </c>
    </row>
    <row r="6715" spans="1:5" x14ac:dyDescent="0.2">
      <c r="A6715" t="s">
        <v>4634</v>
      </c>
      <c r="B6715" t="s">
        <v>2829</v>
      </c>
      <c r="C6715" t="s">
        <v>8257</v>
      </c>
      <c r="D6715" t="s">
        <v>10647</v>
      </c>
      <c r="E6715">
        <v>35</v>
      </c>
    </row>
    <row r="6716" spans="1:5" x14ac:dyDescent="0.2">
      <c r="A6716" t="s">
        <v>4635</v>
      </c>
      <c r="B6716" t="s">
        <v>2811</v>
      </c>
      <c r="C6716" t="s">
        <v>8362</v>
      </c>
      <c r="D6716" t="s">
        <v>10647</v>
      </c>
      <c r="E6716">
        <v>35</v>
      </c>
    </row>
    <row r="6717" spans="1:5" x14ac:dyDescent="0.2">
      <c r="A6717" t="s">
        <v>4636</v>
      </c>
      <c r="B6717" t="s">
        <v>2818</v>
      </c>
      <c r="C6717" t="s">
        <v>8467</v>
      </c>
      <c r="D6717" t="s">
        <v>10647</v>
      </c>
      <c r="E6717">
        <v>35</v>
      </c>
    </row>
    <row r="6718" spans="1:5" x14ac:dyDescent="0.2">
      <c r="A6718" t="s">
        <v>4637</v>
      </c>
      <c r="B6718" t="s">
        <v>2786</v>
      </c>
      <c r="C6718" t="s">
        <v>8467</v>
      </c>
      <c r="D6718" t="s">
        <v>10647</v>
      </c>
      <c r="E6718">
        <v>35</v>
      </c>
    </row>
    <row r="6719" spans="1:5" x14ac:dyDescent="0.2">
      <c r="A6719" t="s">
        <v>4638</v>
      </c>
      <c r="B6719" t="s">
        <v>2789</v>
      </c>
      <c r="C6719" t="s">
        <v>8467</v>
      </c>
      <c r="D6719" t="s">
        <v>10647</v>
      </c>
      <c r="E6719">
        <v>35</v>
      </c>
    </row>
    <row r="6720" spans="1:5" x14ac:dyDescent="0.2">
      <c r="A6720" t="s">
        <v>4639</v>
      </c>
      <c r="B6720" t="s">
        <v>2788</v>
      </c>
      <c r="C6720" t="s">
        <v>8299</v>
      </c>
      <c r="D6720" t="s">
        <v>10647</v>
      </c>
      <c r="E6720">
        <v>35.1</v>
      </c>
    </row>
    <row r="6721" spans="1:5" x14ac:dyDescent="0.2">
      <c r="A6721" t="s">
        <v>4640</v>
      </c>
      <c r="B6721" t="s">
        <v>2787</v>
      </c>
      <c r="C6721" t="s">
        <v>2777</v>
      </c>
      <c r="D6721" t="s">
        <v>10647</v>
      </c>
      <c r="E6721">
        <v>35.1</v>
      </c>
    </row>
    <row r="6722" spans="1:5" x14ac:dyDescent="0.2">
      <c r="A6722" t="s">
        <v>4641</v>
      </c>
      <c r="B6722" t="s">
        <v>2833</v>
      </c>
      <c r="C6722" t="s">
        <v>8362</v>
      </c>
      <c r="D6722" t="s">
        <v>10647</v>
      </c>
      <c r="E6722">
        <v>35.200000000000003</v>
      </c>
    </row>
    <row r="6723" spans="1:5" x14ac:dyDescent="0.2">
      <c r="A6723" t="s">
        <v>4642</v>
      </c>
      <c r="B6723" t="s">
        <v>2838</v>
      </c>
      <c r="C6723" t="s">
        <v>8362</v>
      </c>
      <c r="D6723" t="s">
        <v>10647</v>
      </c>
      <c r="E6723">
        <v>35.5</v>
      </c>
    </row>
    <row r="6724" spans="1:5" x14ac:dyDescent="0.2">
      <c r="A6724" t="s">
        <v>4643</v>
      </c>
      <c r="B6724" t="s">
        <v>2787</v>
      </c>
      <c r="C6724" t="s">
        <v>8425</v>
      </c>
      <c r="D6724" t="s">
        <v>10647</v>
      </c>
      <c r="E6724">
        <v>35.6</v>
      </c>
    </row>
    <row r="6725" spans="1:5" x14ac:dyDescent="0.2">
      <c r="A6725" t="s">
        <v>4644</v>
      </c>
      <c r="B6725" t="s">
        <v>2789</v>
      </c>
      <c r="C6725" t="s">
        <v>8257</v>
      </c>
      <c r="D6725" t="s">
        <v>10647</v>
      </c>
      <c r="E6725">
        <v>35.799999999999997</v>
      </c>
    </row>
    <row r="6726" spans="1:5" x14ac:dyDescent="0.2">
      <c r="A6726" t="s">
        <v>4645</v>
      </c>
      <c r="B6726" t="s">
        <v>2785</v>
      </c>
      <c r="C6726" t="s">
        <v>8488</v>
      </c>
      <c r="D6726" t="s">
        <v>10647</v>
      </c>
      <c r="E6726">
        <v>36.1</v>
      </c>
    </row>
    <row r="6727" spans="1:5" x14ac:dyDescent="0.2">
      <c r="A6727" t="s">
        <v>4646</v>
      </c>
      <c r="B6727" t="s">
        <v>2831</v>
      </c>
      <c r="C6727" t="s">
        <v>8257</v>
      </c>
      <c r="D6727" t="s">
        <v>10647</v>
      </c>
      <c r="E6727">
        <v>36.299999999999997</v>
      </c>
    </row>
    <row r="6728" spans="1:5" x14ac:dyDescent="0.2">
      <c r="A6728" t="s">
        <v>4647</v>
      </c>
      <c r="B6728" t="s">
        <v>2835</v>
      </c>
      <c r="C6728" t="s">
        <v>8362</v>
      </c>
      <c r="D6728" t="s">
        <v>10647</v>
      </c>
      <c r="E6728">
        <v>36.799999999999997</v>
      </c>
    </row>
    <row r="6729" spans="1:5" x14ac:dyDescent="0.2">
      <c r="A6729" t="s">
        <v>4648</v>
      </c>
      <c r="B6729" t="s">
        <v>2785</v>
      </c>
      <c r="C6729" t="s">
        <v>8446</v>
      </c>
      <c r="D6729" t="s">
        <v>10647</v>
      </c>
      <c r="E6729">
        <v>37</v>
      </c>
    </row>
    <row r="6730" spans="1:5" x14ac:dyDescent="0.2">
      <c r="A6730" t="s">
        <v>4649</v>
      </c>
      <c r="B6730" t="s">
        <v>2785</v>
      </c>
      <c r="C6730" t="s">
        <v>2777</v>
      </c>
      <c r="D6730" t="s">
        <v>10647</v>
      </c>
      <c r="E6730">
        <v>37</v>
      </c>
    </row>
    <row r="6731" spans="1:5" x14ac:dyDescent="0.2">
      <c r="A6731" t="s">
        <v>4650</v>
      </c>
      <c r="B6731" t="s">
        <v>2788</v>
      </c>
      <c r="C6731" t="s">
        <v>8362</v>
      </c>
      <c r="D6731" t="s">
        <v>10647</v>
      </c>
      <c r="E6731">
        <v>37.1</v>
      </c>
    </row>
    <row r="6732" spans="1:5" x14ac:dyDescent="0.2">
      <c r="A6732" t="s">
        <v>4651</v>
      </c>
      <c r="B6732" t="s">
        <v>2794</v>
      </c>
      <c r="C6732" t="s">
        <v>8514</v>
      </c>
      <c r="D6732" t="s">
        <v>10647</v>
      </c>
      <c r="E6732">
        <v>37.135236938031589</v>
      </c>
    </row>
    <row r="6733" spans="1:5" x14ac:dyDescent="0.2">
      <c r="A6733" t="s">
        <v>4652</v>
      </c>
      <c r="B6733" t="s">
        <v>2825</v>
      </c>
      <c r="C6733" t="s">
        <v>8425</v>
      </c>
      <c r="D6733" t="s">
        <v>10647</v>
      </c>
      <c r="E6733">
        <v>37.200000000000003</v>
      </c>
    </row>
    <row r="6734" spans="1:5" x14ac:dyDescent="0.2">
      <c r="A6734" t="s">
        <v>4653</v>
      </c>
      <c r="B6734" t="s">
        <v>2785</v>
      </c>
      <c r="C6734" t="s">
        <v>8514</v>
      </c>
      <c r="D6734" t="s">
        <v>10647</v>
      </c>
      <c r="E6734">
        <v>37.4</v>
      </c>
    </row>
    <row r="6735" spans="1:5" x14ac:dyDescent="0.2">
      <c r="A6735" t="s">
        <v>4654</v>
      </c>
      <c r="B6735" t="s">
        <v>2811</v>
      </c>
      <c r="C6735" t="s">
        <v>8257</v>
      </c>
      <c r="D6735" t="s">
        <v>10647</v>
      </c>
      <c r="E6735">
        <v>37.5</v>
      </c>
    </row>
    <row r="6736" spans="1:5" x14ac:dyDescent="0.2">
      <c r="A6736" t="s">
        <v>4655</v>
      </c>
      <c r="B6736" t="s">
        <v>2811</v>
      </c>
      <c r="C6736" t="s">
        <v>2777</v>
      </c>
      <c r="D6736" t="s">
        <v>10647</v>
      </c>
      <c r="E6736">
        <v>37.5</v>
      </c>
    </row>
    <row r="6737" spans="1:5" x14ac:dyDescent="0.2">
      <c r="A6737" t="s">
        <v>4656</v>
      </c>
      <c r="B6737" t="s">
        <v>2794</v>
      </c>
      <c r="C6737" t="s">
        <v>8488</v>
      </c>
      <c r="D6737" t="s">
        <v>10647</v>
      </c>
      <c r="E6737">
        <v>37.621749696233287</v>
      </c>
    </row>
    <row r="6738" spans="1:5" x14ac:dyDescent="0.2">
      <c r="A6738" t="s">
        <v>4657</v>
      </c>
      <c r="B6738" t="s">
        <v>2833</v>
      </c>
      <c r="C6738" t="s">
        <v>8257</v>
      </c>
      <c r="D6738" t="s">
        <v>10647</v>
      </c>
      <c r="E6738">
        <v>37.700000000000003</v>
      </c>
    </row>
    <row r="6739" spans="1:5" x14ac:dyDescent="0.2">
      <c r="A6739" t="s">
        <v>4658</v>
      </c>
      <c r="B6739" t="s">
        <v>2816</v>
      </c>
      <c r="C6739" t="s">
        <v>8404</v>
      </c>
      <c r="D6739" t="s">
        <v>10647</v>
      </c>
      <c r="E6739">
        <v>37.700000000000003</v>
      </c>
    </row>
    <row r="6740" spans="1:5" x14ac:dyDescent="0.2">
      <c r="A6740" t="s">
        <v>4659</v>
      </c>
      <c r="B6740" t="s">
        <v>2816</v>
      </c>
      <c r="C6740" t="s">
        <v>2777</v>
      </c>
      <c r="D6740" t="s">
        <v>10647</v>
      </c>
      <c r="E6740">
        <v>37.700000000000003</v>
      </c>
    </row>
    <row r="6741" spans="1:5" x14ac:dyDescent="0.2">
      <c r="A6741" t="s">
        <v>4660</v>
      </c>
      <c r="B6741" t="s">
        <v>2794</v>
      </c>
      <c r="C6741" t="s">
        <v>8257</v>
      </c>
      <c r="D6741" t="s">
        <v>10647</v>
      </c>
      <c r="E6741">
        <v>37.905650060753338</v>
      </c>
    </row>
    <row r="6742" spans="1:5" x14ac:dyDescent="0.2">
      <c r="A6742" t="s">
        <v>4661</v>
      </c>
      <c r="B6742" t="s">
        <v>2785</v>
      </c>
      <c r="C6742" t="s">
        <v>8362</v>
      </c>
      <c r="D6742" t="s">
        <v>10647</v>
      </c>
      <c r="E6742">
        <v>38.1</v>
      </c>
    </row>
    <row r="6743" spans="1:5" x14ac:dyDescent="0.2">
      <c r="A6743" t="s">
        <v>4662</v>
      </c>
      <c r="B6743" t="s">
        <v>2833</v>
      </c>
      <c r="C6743" t="s">
        <v>8383</v>
      </c>
      <c r="D6743" t="s">
        <v>10647</v>
      </c>
      <c r="E6743">
        <v>38.200000000000003</v>
      </c>
    </row>
    <row r="6744" spans="1:5" x14ac:dyDescent="0.2">
      <c r="A6744" t="s">
        <v>4663</v>
      </c>
      <c r="B6744" t="s">
        <v>2814</v>
      </c>
      <c r="C6744" t="s">
        <v>8257</v>
      </c>
      <c r="D6744" t="s">
        <v>10647</v>
      </c>
      <c r="E6744">
        <v>38.299999999999997</v>
      </c>
    </row>
    <row r="6745" spans="1:5" x14ac:dyDescent="0.2">
      <c r="A6745" t="s">
        <v>4664</v>
      </c>
      <c r="B6745" t="s">
        <v>2840</v>
      </c>
      <c r="C6745" t="s">
        <v>8257</v>
      </c>
      <c r="D6745" t="s">
        <v>10647</v>
      </c>
      <c r="E6745">
        <v>38.299999999999997</v>
      </c>
    </row>
    <row r="6746" spans="1:5" x14ac:dyDescent="0.2">
      <c r="A6746" t="s">
        <v>4665</v>
      </c>
      <c r="B6746" t="s">
        <v>2788</v>
      </c>
      <c r="C6746" t="s">
        <v>8467</v>
      </c>
      <c r="D6746" t="s">
        <v>10647</v>
      </c>
      <c r="E6746">
        <v>38.299999999999997</v>
      </c>
    </row>
    <row r="6747" spans="1:5" x14ac:dyDescent="0.2">
      <c r="A6747" t="s">
        <v>4666</v>
      </c>
      <c r="B6747" t="s">
        <v>2833</v>
      </c>
      <c r="C6747" t="s">
        <v>8404</v>
      </c>
      <c r="D6747" t="s">
        <v>10647</v>
      </c>
      <c r="E6747">
        <v>38.4</v>
      </c>
    </row>
    <row r="6748" spans="1:5" x14ac:dyDescent="0.2">
      <c r="A6748" t="s">
        <v>4667</v>
      </c>
      <c r="B6748" t="s">
        <v>2820</v>
      </c>
      <c r="C6748" t="s">
        <v>1748</v>
      </c>
      <c r="D6748" t="s">
        <v>10647</v>
      </c>
      <c r="E6748">
        <v>38.5</v>
      </c>
    </row>
    <row r="6749" spans="1:5" x14ac:dyDescent="0.2">
      <c r="A6749" t="s">
        <v>4668</v>
      </c>
      <c r="B6749" t="s">
        <v>2787</v>
      </c>
      <c r="C6749" t="s">
        <v>8362</v>
      </c>
      <c r="D6749" t="s">
        <v>10647</v>
      </c>
      <c r="E6749">
        <v>39</v>
      </c>
    </row>
    <row r="6750" spans="1:5" x14ac:dyDescent="0.2">
      <c r="A6750" t="s">
        <v>4669</v>
      </c>
      <c r="B6750" t="s">
        <v>2833</v>
      </c>
      <c r="C6750" t="s">
        <v>8278</v>
      </c>
      <c r="D6750" t="s">
        <v>10647</v>
      </c>
      <c r="E6750">
        <v>39.4</v>
      </c>
    </row>
    <row r="6751" spans="1:5" x14ac:dyDescent="0.2">
      <c r="A6751" t="s">
        <v>4670</v>
      </c>
      <c r="B6751" t="s">
        <v>2788</v>
      </c>
      <c r="C6751" t="s">
        <v>8514</v>
      </c>
      <c r="D6751" t="s">
        <v>10647</v>
      </c>
      <c r="E6751">
        <v>39.5</v>
      </c>
    </row>
    <row r="6752" spans="1:5" x14ac:dyDescent="0.2">
      <c r="A6752" t="s">
        <v>4671</v>
      </c>
      <c r="B6752" t="s">
        <v>2814</v>
      </c>
      <c r="C6752" t="s">
        <v>8425</v>
      </c>
      <c r="D6752" t="s">
        <v>10647</v>
      </c>
      <c r="E6752">
        <v>39.6</v>
      </c>
    </row>
    <row r="6753" spans="1:5" x14ac:dyDescent="0.2">
      <c r="A6753" t="s">
        <v>4672</v>
      </c>
      <c r="B6753" t="s">
        <v>2829</v>
      </c>
      <c r="C6753" t="s">
        <v>1748</v>
      </c>
      <c r="D6753" t="s">
        <v>10647</v>
      </c>
      <c r="E6753">
        <v>40</v>
      </c>
    </row>
    <row r="6754" spans="1:5" x14ac:dyDescent="0.2">
      <c r="A6754" t="s">
        <v>4673</v>
      </c>
      <c r="B6754" t="s">
        <v>2780</v>
      </c>
      <c r="C6754" t="s">
        <v>8257</v>
      </c>
      <c r="D6754" t="s">
        <v>10647</v>
      </c>
      <c r="E6754">
        <v>40</v>
      </c>
    </row>
    <row r="6755" spans="1:5" x14ac:dyDescent="0.2">
      <c r="A6755" t="s">
        <v>4674</v>
      </c>
      <c r="B6755" t="s">
        <v>2786</v>
      </c>
      <c r="C6755" t="s">
        <v>8362</v>
      </c>
      <c r="D6755" t="s">
        <v>10647</v>
      </c>
      <c r="E6755">
        <v>40</v>
      </c>
    </row>
    <row r="6756" spans="1:5" x14ac:dyDescent="0.2">
      <c r="A6756" t="s">
        <v>4675</v>
      </c>
      <c r="B6756" t="s">
        <v>2811</v>
      </c>
      <c r="C6756" t="s">
        <v>8467</v>
      </c>
      <c r="D6756" t="s">
        <v>10647</v>
      </c>
      <c r="E6756">
        <v>40</v>
      </c>
    </row>
    <row r="6757" spans="1:5" x14ac:dyDescent="0.2">
      <c r="A6757" t="s">
        <v>4676</v>
      </c>
      <c r="B6757" t="s">
        <v>2780</v>
      </c>
      <c r="C6757" t="s">
        <v>8514</v>
      </c>
      <c r="D6757" t="s">
        <v>10647</v>
      </c>
      <c r="E6757">
        <v>40.200000000000003</v>
      </c>
    </row>
    <row r="6758" spans="1:5" x14ac:dyDescent="0.2">
      <c r="A6758" t="s">
        <v>4677</v>
      </c>
      <c r="B6758" t="s">
        <v>2838</v>
      </c>
      <c r="C6758" t="s">
        <v>8257</v>
      </c>
      <c r="D6758" t="s">
        <v>10647</v>
      </c>
      <c r="E6758">
        <v>40.6</v>
      </c>
    </row>
    <row r="6759" spans="1:5" x14ac:dyDescent="0.2">
      <c r="A6759" t="s">
        <v>4678</v>
      </c>
      <c r="B6759" t="s">
        <v>2818</v>
      </c>
      <c r="C6759" t="s">
        <v>8362</v>
      </c>
      <c r="D6759" t="s">
        <v>10647</v>
      </c>
      <c r="E6759">
        <v>41</v>
      </c>
    </row>
    <row r="6760" spans="1:5" x14ac:dyDescent="0.2">
      <c r="A6760" t="s">
        <v>4679</v>
      </c>
      <c r="B6760" t="s">
        <v>2780</v>
      </c>
      <c r="C6760" t="s">
        <v>8488</v>
      </c>
      <c r="D6760" t="s">
        <v>10647</v>
      </c>
      <c r="E6760">
        <v>41.1</v>
      </c>
    </row>
    <row r="6761" spans="1:5" x14ac:dyDescent="0.2">
      <c r="A6761" t="s">
        <v>4680</v>
      </c>
      <c r="B6761" t="s">
        <v>2818</v>
      </c>
      <c r="C6761" t="s">
        <v>8257</v>
      </c>
      <c r="D6761" t="s">
        <v>10647</v>
      </c>
      <c r="E6761">
        <v>41.3</v>
      </c>
    </row>
    <row r="6762" spans="1:5" x14ac:dyDescent="0.2">
      <c r="A6762" t="s">
        <v>4681</v>
      </c>
      <c r="B6762" t="s">
        <v>2787</v>
      </c>
      <c r="C6762" t="s">
        <v>8446</v>
      </c>
      <c r="D6762" t="s">
        <v>10647</v>
      </c>
      <c r="E6762">
        <v>41.3</v>
      </c>
    </row>
    <row r="6763" spans="1:5" x14ac:dyDescent="0.2">
      <c r="A6763" t="s">
        <v>4682</v>
      </c>
      <c r="B6763" t="s">
        <v>2811</v>
      </c>
      <c r="C6763" t="s">
        <v>8556</v>
      </c>
      <c r="D6763" t="s">
        <v>10647</v>
      </c>
      <c r="E6763">
        <v>41.7</v>
      </c>
    </row>
    <row r="6764" spans="1:5" x14ac:dyDescent="0.2">
      <c r="A6764" t="s">
        <v>4683</v>
      </c>
      <c r="B6764" t="s">
        <v>2833</v>
      </c>
      <c r="C6764" t="s">
        <v>8299</v>
      </c>
      <c r="D6764" t="s">
        <v>10647</v>
      </c>
      <c r="E6764">
        <v>41.9</v>
      </c>
    </row>
    <row r="6765" spans="1:5" x14ac:dyDescent="0.2">
      <c r="A6765" t="s">
        <v>4684</v>
      </c>
      <c r="B6765" t="s">
        <v>2833</v>
      </c>
      <c r="C6765" t="s">
        <v>1769</v>
      </c>
      <c r="D6765" t="s">
        <v>10647</v>
      </c>
      <c r="E6765">
        <v>42.1</v>
      </c>
    </row>
    <row r="6766" spans="1:5" x14ac:dyDescent="0.2">
      <c r="A6766" t="s">
        <v>4685</v>
      </c>
      <c r="B6766" t="s">
        <v>2785</v>
      </c>
      <c r="C6766" t="s">
        <v>1622</v>
      </c>
      <c r="D6766" t="s">
        <v>10647</v>
      </c>
      <c r="E6766">
        <v>42.2</v>
      </c>
    </row>
    <row r="6767" spans="1:5" x14ac:dyDescent="0.2">
      <c r="A6767" t="s">
        <v>4686</v>
      </c>
      <c r="B6767" t="s">
        <v>2785</v>
      </c>
      <c r="C6767" t="s">
        <v>1769</v>
      </c>
      <c r="D6767" t="s">
        <v>10647</v>
      </c>
      <c r="E6767">
        <v>42.2</v>
      </c>
    </row>
    <row r="6768" spans="1:5" x14ac:dyDescent="0.2">
      <c r="A6768" t="s">
        <v>4687</v>
      </c>
      <c r="B6768" t="s">
        <v>2825</v>
      </c>
      <c r="C6768" t="s">
        <v>8299</v>
      </c>
      <c r="D6768" t="s">
        <v>10647</v>
      </c>
      <c r="E6768">
        <v>42.5</v>
      </c>
    </row>
    <row r="6769" spans="1:5" x14ac:dyDescent="0.2">
      <c r="A6769" t="s">
        <v>4688</v>
      </c>
      <c r="B6769" t="s">
        <v>2820</v>
      </c>
      <c r="C6769" t="s">
        <v>8514</v>
      </c>
      <c r="D6769" t="s">
        <v>10647</v>
      </c>
      <c r="E6769">
        <v>42.6</v>
      </c>
    </row>
    <row r="6770" spans="1:5" x14ac:dyDescent="0.2">
      <c r="A6770" t="s">
        <v>4689</v>
      </c>
      <c r="B6770" t="s">
        <v>2788</v>
      </c>
      <c r="C6770" t="s">
        <v>8257</v>
      </c>
      <c r="D6770" t="s">
        <v>10647</v>
      </c>
      <c r="E6770">
        <v>42.8</v>
      </c>
    </row>
    <row r="6771" spans="1:5" x14ac:dyDescent="0.2">
      <c r="A6771" t="s">
        <v>4690</v>
      </c>
      <c r="B6771" t="s">
        <v>2818</v>
      </c>
      <c r="C6771" t="s">
        <v>8446</v>
      </c>
      <c r="D6771" t="s">
        <v>10647</v>
      </c>
      <c r="E6771">
        <v>42.9</v>
      </c>
    </row>
    <row r="6772" spans="1:5" x14ac:dyDescent="0.2">
      <c r="A6772" t="s">
        <v>4691</v>
      </c>
      <c r="B6772" t="s">
        <v>2833</v>
      </c>
      <c r="C6772" t="s">
        <v>1622</v>
      </c>
      <c r="D6772" t="s">
        <v>10647</v>
      </c>
      <c r="E6772">
        <v>43</v>
      </c>
    </row>
    <row r="6773" spans="1:5" x14ac:dyDescent="0.2">
      <c r="A6773" t="s">
        <v>4692</v>
      </c>
      <c r="B6773" t="s">
        <v>2829</v>
      </c>
      <c r="C6773" t="s">
        <v>8514</v>
      </c>
      <c r="D6773" t="s">
        <v>10647</v>
      </c>
      <c r="E6773">
        <v>43.1</v>
      </c>
    </row>
    <row r="6774" spans="1:5" x14ac:dyDescent="0.2">
      <c r="A6774" t="s">
        <v>4693</v>
      </c>
      <c r="B6774" t="s">
        <v>2838</v>
      </c>
      <c r="C6774" t="s">
        <v>2842</v>
      </c>
      <c r="D6774" t="s">
        <v>10647</v>
      </c>
      <c r="E6774">
        <v>43.5</v>
      </c>
    </row>
    <row r="6775" spans="1:5" x14ac:dyDescent="0.2">
      <c r="A6775" t="s">
        <v>4694</v>
      </c>
      <c r="B6775" t="s">
        <v>2814</v>
      </c>
      <c r="C6775" t="s">
        <v>2842</v>
      </c>
      <c r="D6775" t="s">
        <v>10647</v>
      </c>
      <c r="E6775">
        <v>44.3</v>
      </c>
    </row>
    <row r="6776" spans="1:5" x14ac:dyDescent="0.2">
      <c r="A6776" t="s">
        <v>4695</v>
      </c>
      <c r="B6776" t="s">
        <v>2811</v>
      </c>
      <c r="C6776" t="s">
        <v>1748</v>
      </c>
      <c r="D6776" t="s">
        <v>10647</v>
      </c>
      <c r="E6776">
        <v>44.4</v>
      </c>
    </row>
    <row r="6777" spans="1:5" x14ac:dyDescent="0.2">
      <c r="A6777" t="s">
        <v>4696</v>
      </c>
      <c r="B6777" t="s">
        <v>2833</v>
      </c>
      <c r="C6777" t="s">
        <v>2842</v>
      </c>
      <c r="D6777" t="s">
        <v>10647</v>
      </c>
      <c r="E6777">
        <v>44.6</v>
      </c>
    </row>
    <row r="6778" spans="1:5" x14ac:dyDescent="0.2">
      <c r="A6778" t="s">
        <v>4697</v>
      </c>
      <c r="B6778" t="s">
        <v>2785</v>
      </c>
      <c r="C6778" t="s">
        <v>8467</v>
      </c>
      <c r="D6778" t="s">
        <v>10647</v>
      </c>
      <c r="E6778">
        <v>45</v>
      </c>
    </row>
    <row r="6779" spans="1:5" x14ac:dyDescent="0.2">
      <c r="A6779" t="s">
        <v>4698</v>
      </c>
      <c r="B6779" t="s">
        <v>2780</v>
      </c>
      <c r="C6779" t="s">
        <v>2842</v>
      </c>
      <c r="D6779" t="s">
        <v>10647</v>
      </c>
      <c r="E6779">
        <v>45.3</v>
      </c>
    </row>
    <row r="6780" spans="1:5" x14ac:dyDescent="0.2">
      <c r="A6780" t="s">
        <v>4699</v>
      </c>
      <c r="B6780" t="s">
        <v>2833</v>
      </c>
      <c r="C6780" t="s">
        <v>1685</v>
      </c>
      <c r="D6780" t="s">
        <v>10647</v>
      </c>
      <c r="E6780">
        <v>45.3</v>
      </c>
    </row>
    <row r="6781" spans="1:5" x14ac:dyDescent="0.2">
      <c r="A6781" t="s">
        <v>4700</v>
      </c>
      <c r="B6781" t="s">
        <v>2840</v>
      </c>
      <c r="C6781" t="s">
        <v>8488</v>
      </c>
      <c r="D6781" t="s">
        <v>10647</v>
      </c>
      <c r="E6781">
        <v>45.5</v>
      </c>
    </row>
    <row r="6782" spans="1:5" x14ac:dyDescent="0.2">
      <c r="A6782" t="s">
        <v>4701</v>
      </c>
      <c r="B6782" t="s">
        <v>2825</v>
      </c>
      <c r="C6782" t="s">
        <v>8278</v>
      </c>
      <c r="D6782" t="s">
        <v>10647</v>
      </c>
      <c r="E6782">
        <v>45.6</v>
      </c>
    </row>
    <row r="6783" spans="1:5" x14ac:dyDescent="0.2">
      <c r="A6783" t="s">
        <v>4702</v>
      </c>
      <c r="B6783" t="s">
        <v>2786</v>
      </c>
      <c r="C6783" t="s">
        <v>8446</v>
      </c>
      <c r="D6783" t="s">
        <v>10647</v>
      </c>
      <c r="E6783">
        <v>45.7</v>
      </c>
    </row>
    <row r="6784" spans="1:5" x14ac:dyDescent="0.2">
      <c r="A6784" t="s">
        <v>4703</v>
      </c>
      <c r="B6784" t="s">
        <v>2789</v>
      </c>
      <c r="C6784" t="s">
        <v>8488</v>
      </c>
      <c r="D6784" t="s">
        <v>10647</v>
      </c>
      <c r="E6784">
        <v>45.7</v>
      </c>
    </row>
    <row r="6785" spans="1:5" x14ac:dyDescent="0.2">
      <c r="A6785" t="s">
        <v>4704</v>
      </c>
      <c r="B6785" t="s">
        <v>2838</v>
      </c>
      <c r="C6785" t="s">
        <v>8488</v>
      </c>
      <c r="D6785" t="s">
        <v>10647</v>
      </c>
      <c r="E6785">
        <v>45.8</v>
      </c>
    </row>
    <row r="6786" spans="1:5" x14ac:dyDescent="0.2">
      <c r="A6786" t="s">
        <v>4705</v>
      </c>
      <c r="B6786" t="s">
        <v>2820</v>
      </c>
      <c r="C6786" t="s">
        <v>8488</v>
      </c>
      <c r="D6786" t="s">
        <v>10647</v>
      </c>
      <c r="E6786">
        <v>45.9</v>
      </c>
    </row>
    <row r="6787" spans="1:5" x14ac:dyDescent="0.2">
      <c r="A6787" t="s">
        <v>4706</v>
      </c>
      <c r="B6787" t="s">
        <v>2818</v>
      </c>
      <c r="C6787" t="s">
        <v>8425</v>
      </c>
      <c r="D6787" t="s">
        <v>10647</v>
      </c>
      <c r="E6787">
        <v>46.2</v>
      </c>
    </row>
    <row r="6788" spans="1:5" x14ac:dyDescent="0.2">
      <c r="A6788" t="s">
        <v>4707</v>
      </c>
      <c r="B6788" t="s">
        <v>2788</v>
      </c>
      <c r="C6788" t="s">
        <v>8383</v>
      </c>
      <c r="D6788" t="s">
        <v>10647</v>
      </c>
      <c r="E6788">
        <v>46.5</v>
      </c>
    </row>
    <row r="6789" spans="1:5" x14ac:dyDescent="0.2">
      <c r="A6789" t="s">
        <v>4708</v>
      </c>
      <c r="B6789" t="s">
        <v>2838</v>
      </c>
      <c r="C6789" t="s">
        <v>8514</v>
      </c>
      <c r="D6789" t="s">
        <v>10647</v>
      </c>
      <c r="E6789">
        <v>46.6</v>
      </c>
    </row>
    <row r="6790" spans="1:5" x14ac:dyDescent="0.2">
      <c r="A6790" t="s">
        <v>4709</v>
      </c>
      <c r="B6790" t="s">
        <v>2831</v>
      </c>
      <c r="C6790" t="s">
        <v>2842</v>
      </c>
      <c r="D6790" t="s">
        <v>10647</v>
      </c>
      <c r="E6790">
        <v>46.9</v>
      </c>
    </row>
    <row r="6791" spans="1:5" x14ac:dyDescent="0.2">
      <c r="A6791" t="s">
        <v>4710</v>
      </c>
      <c r="B6791" t="s">
        <v>2833</v>
      </c>
      <c r="C6791" t="s">
        <v>8425</v>
      </c>
      <c r="D6791" t="s">
        <v>10647</v>
      </c>
      <c r="E6791">
        <v>46.9</v>
      </c>
    </row>
    <row r="6792" spans="1:5" x14ac:dyDescent="0.2">
      <c r="A6792" t="s">
        <v>4711</v>
      </c>
      <c r="B6792" t="s">
        <v>2794</v>
      </c>
      <c r="C6792" t="s">
        <v>8446</v>
      </c>
      <c r="D6792" t="s">
        <v>10647</v>
      </c>
      <c r="E6792">
        <v>47.028007290400964</v>
      </c>
    </row>
    <row r="6793" spans="1:5" x14ac:dyDescent="0.2">
      <c r="A6793" t="s">
        <v>4712</v>
      </c>
      <c r="B6793" t="s">
        <v>2788</v>
      </c>
      <c r="C6793" t="s">
        <v>1622</v>
      </c>
      <c r="D6793" t="s">
        <v>10647</v>
      </c>
      <c r="E6793">
        <v>47.2</v>
      </c>
    </row>
    <row r="6794" spans="1:5" x14ac:dyDescent="0.2">
      <c r="A6794" t="s">
        <v>4713</v>
      </c>
      <c r="B6794" t="s">
        <v>2788</v>
      </c>
      <c r="C6794" t="s">
        <v>1769</v>
      </c>
      <c r="D6794" t="s">
        <v>10647</v>
      </c>
      <c r="E6794">
        <v>47.2</v>
      </c>
    </row>
    <row r="6795" spans="1:5" x14ac:dyDescent="0.2">
      <c r="A6795" t="s">
        <v>4714</v>
      </c>
      <c r="B6795" t="s">
        <v>2829</v>
      </c>
      <c r="C6795" t="s">
        <v>1685</v>
      </c>
      <c r="D6795" t="s">
        <v>10647</v>
      </c>
      <c r="E6795">
        <v>47.5</v>
      </c>
    </row>
    <row r="6796" spans="1:5" x14ac:dyDescent="0.2">
      <c r="A6796" t="s">
        <v>4715</v>
      </c>
      <c r="B6796" t="s">
        <v>2829</v>
      </c>
      <c r="C6796" t="s">
        <v>8446</v>
      </c>
      <c r="D6796" t="s">
        <v>10647</v>
      </c>
      <c r="E6796">
        <v>47.8</v>
      </c>
    </row>
    <row r="6797" spans="1:5" x14ac:dyDescent="0.2">
      <c r="A6797" t="s">
        <v>4716</v>
      </c>
      <c r="B6797" t="s">
        <v>2833</v>
      </c>
      <c r="C6797" t="s">
        <v>8446</v>
      </c>
      <c r="D6797" t="s">
        <v>10647</v>
      </c>
      <c r="E6797">
        <v>47.8</v>
      </c>
    </row>
    <row r="6798" spans="1:5" x14ac:dyDescent="0.2">
      <c r="A6798" t="s">
        <v>4717</v>
      </c>
      <c r="B6798" t="s">
        <v>2816</v>
      </c>
      <c r="C6798" t="s">
        <v>8299</v>
      </c>
      <c r="D6798" t="s">
        <v>10647</v>
      </c>
      <c r="E6798">
        <v>48.1</v>
      </c>
    </row>
    <row r="6799" spans="1:5" x14ac:dyDescent="0.2">
      <c r="A6799" t="s">
        <v>4718</v>
      </c>
      <c r="B6799" t="s">
        <v>2811</v>
      </c>
      <c r="C6799" t="s">
        <v>8215</v>
      </c>
      <c r="D6799" t="s">
        <v>10647</v>
      </c>
      <c r="E6799">
        <v>48.2</v>
      </c>
    </row>
    <row r="6800" spans="1:5" x14ac:dyDescent="0.2">
      <c r="A6800" t="s">
        <v>4719</v>
      </c>
      <c r="B6800" t="s">
        <v>2829</v>
      </c>
      <c r="C6800" t="s">
        <v>8488</v>
      </c>
      <c r="D6800" t="s">
        <v>10647</v>
      </c>
      <c r="E6800">
        <v>48.3</v>
      </c>
    </row>
    <row r="6801" spans="1:5" x14ac:dyDescent="0.2">
      <c r="A6801" t="s">
        <v>4720</v>
      </c>
      <c r="B6801" t="s">
        <v>2820</v>
      </c>
      <c r="C6801" t="s">
        <v>8446</v>
      </c>
      <c r="D6801" t="s">
        <v>10647</v>
      </c>
      <c r="E6801">
        <v>48.4</v>
      </c>
    </row>
    <row r="6802" spans="1:5" x14ac:dyDescent="0.2">
      <c r="A6802" t="s">
        <v>4721</v>
      </c>
      <c r="B6802" t="s">
        <v>2818</v>
      </c>
      <c r="C6802" t="s">
        <v>2776</v>
      </c>
      <c r="D6802" t="s">
        <v>10647</v>
      </c>
      <c r="E6802">
        <v>48.6</v>
      </c>
    </row>
    <row r="6803" spans="1:5" x14ac:dyDescent="0.2">
      <c r="A6803" t="s">
        <v>4722</v>
      </c>
      <c r="B6803" t="s">
        <v>2831</v>
      </c>
      <c r="C6803" t="s">
        <v>8425</v>
      </c>
      <c r="D6803" t="s">
        <v>10647</v>
      </c>
      <c r="E6803">
        <v>48.7</v>
      </c>
    </row>
    <row r="6804" spans="1:5" x14ac:dyDescent="0.2">
      <c r="A6804" t="s">
        <v>4723</v>
      </c>
      <c r="B6804" t="s">
        <v>2840</v>
      </c>
      <c r="C6804" t="s">
        <v>2842</v>
      </c>
      <c r="D6804" t="s">
        <v>10647</v>
      </c>
      <c r="E6804">
        <v>48.9</v>
      </c>
    </row>
    <row r="6805" spans="1:5" x14ac:dyDescent="0.2">
      <c r="A6805" t="s">
        <v>4724</v>
      </c>
      <c r="B6805" t="s">
        <v>2780</v>
      </c>
      <c r="C6805" t="s">
        <v>8446</v>
      </c>
      <c r="D6805" t="s">
        <v>10647</v>
      </c>
      <c r="E6805">
        <v>49</v>
      </c>
    </row>
    <row r="6806" spans="1:5" x14ac:dyDescent="0.2">
      <c r="A6806" t="s">
        <v>4725</v>
      </c>
      <c r="B6806" t="s">
        <v>2825</v>
      </c>
      <c r="C6806" t="s">
        <v>1685</v>
      </c>
      <c r="D6806" t="s">
        <v>10647</v>
      </c>
      <c r="E6806">
        <v>49.1</v>
      </c>
    </row>
    <row r="6807" spans="1:5" x14ac:dyDescent="0.2">
      <c r="A6807" t="s">
        <v>4726</v>
      </c>
      <c r="B6807" t="s">
        <v>2788</v>
      </c>
      <c r="C6807" t="s">
        <v>8404</v>
      </c>
      <c r="D6807" t="s">
        <v>10647</v>
      </c>
      <c r="E6807">
        <v>49.1</v>
      </c>
    </row>
    <row r="6808" spans="1:5" x14ac:dyDescent="0.2">
      <c r="A6808" t="s">
        <v>4727</v>
      </c>
      <c r="B6808" t="s">
        <v>2788</v>
      </c>
      <c r="C6808" t="s">
        <v>8446</v>
      </c>
      <c r="D6808" t="s">
        <v>10647</v>
      </c>
      <c r="E6808">
        <v>49.1</v>
      </c>
    </row>
    <row r="6809" spans="1:5" x14ac:dyDescent="0.2">
      <c r="A6809" t="s">
        <v>4728</v>
      </c>
      <c r="B6809" t="s">
        <v>2833</v>
      </c>
      <c r="C6809" t="s">
        <v>2777</v>
      </c>
      <c r="D6809" t="s">
        <v>10647</v>
      </c>
      <c r="E6809">
        <v>49.5</v>
      </c>
    </row>
    <row r="6810" spans="1:5" x14ac:dyDescent="0.2">
      <c r="A6810" t="s">
        <v>4729</v>
      </c>
      <c r="B6810" t="s">
        <v>2825</v>
      </c>
      <c r="C6810" t="s">
        <v>1727</v>
      </c>
      <c r="D6810" t="s">
        <v>10647</v>
      </c>
      <c r="E6810">
        <v>50</v>
      </c>
    </row>
    <row r="6811" spans="1:5" x14ac:dyDescent="0.2">
      <c r="A6811" t="s">
        <v>4730</v>
      </c>
      <c r="B6811" t="s">
        <v>2788</v>
      </c>
      <c r="C6811" t="s">
        <v>1748</v>
      </c>
      <c r="D6811" t="s">
        <v>10647</v>
      </c>
      <c r="E6811">
        <v>50</v>
      </c>
    </row>
    <row r="6812" spans="1:5" x14ac:dyDescent="0.2">
      <c r="A6812" t="s">
        <v>4731</v>
      </c>
      <c r="B6812" t="s">
        <v>2811</v>
      </c>
      <c r="C6812" t="s">
        <v>1832</v>
      </c>
      <c r="D6812" t="s">
        <v>10647</v>
      </c>
      <c r="E6812">
        <v>50</v>
      </c>
    </row>
    <row r="6813" spans="1:5" x14ac:dyDescent="0.2">
      <c r="A6813" t="s">
        <v>4732</v>
      </c>
      <c r="B6813" t="s">
        <v>2785</v>
      </c>
      <c r="C6813" t="s">
        <v>8257</v>
      </c>
      <c r="D6813" t="s">
        <v>10647</v>
      </c>
      <c r="E6813">
        <v>50</v>
      </c>
    </row>
    <row r="6814" spans="1:5" x14ac:dyDescent="0.2">
      <c r="A6814" t="s">
        <v>4733</v>
      </c>
      <c r="B6814" t="s">
        <v>2786</v>
      </c>
      <c r="C6814" t="s">
        <v>8257</v>
      </c>
      <c r="D6814" t="s">
        <v>10647</v>
      </c>
      <c r="E6814">
        <v>50</v>
      </c>
    </row>
    <row r="6815" spans="1:5" x14ac:dyDescent="0.2">
      <c r="A6815" t="s">
        <v>4734</v>
      </c>
      <c r="B6815" t="s">
        <v>2816</v>
      </c>
      <c r="C6815" t="s">
        <v>5884</v>
      </c>
      <c r="D6815" t="s">
        <v>10647</v>
      </c>
      <c r="E6815">
        <v>50</v>
      </c>
    </row>
    <row r="6816" spans="1:5" x14ac:dyDescent="0.2">
      <c r="A6816" t="s">
        <v>4735</v>
      </c>
      <c r="B6816" t="s">
        <v>2786</v>
      </c>
      <c r="C6816" t="s">
        <v>2776</v>
      </c>
      <c r="D6816" t="s">
        <v>10647</v>
      </c>
      <c r="E6816">
        <v>50</v>
      </c>
    </row>
    <row r="6817" spans="1:5" x14ac:dyDescent="0.2">
      <c r="A6817" t="s">
        <v>4736</v>
      </c>
      <c r="B6817" t="s">
        <v>2831</v>
      </c>
      <c r="C6817" t="s">
        <v>8278</v>
      </c>
      <c r="D6817" t="s">
        <v>10647</v>
      </c>
      <c r="E6817">
        <v>50.9</v>
      </c>
    </row>
    <row r="6818" spans="1:5" x14ac:dyDescent="0.2">
      <c r="A6818" t="s">
        <v>4737</v>
      </c>
      <c r="B6818" t="s">
        <v>2831</v>
      </c>
      <c r="C6818" t="s">
        <v>8446</v>
      </c>
      <c r="D6818" t="s">
        <v>10647</v>
      </c>
      <c r="E6818">
        <v>51.2</v>
      </c>
    </row>
    <row r="6819" spans="1:5" x14ac:dyDescent="0.2">
      <c r="A6819" t="s">
        <v>4738</v>
      </c>
      <c r="B6819" t="s">
        <v>2816</v>
      </c>
      <c r="C6819" t="s">
        <v>1622</v>
      </c>
      <c r="D6819" t="s">
        <v>10647</v>
      </c>
      <c r="E6819">
        <v>52.5</v>
      </c>
    </row>
    <row r="6820" spans="1:5" x14ac:dyDescent="0.2">
      <c r="A6820" t="s">
        <v>7807</v>
      </c>
      <c r="B6820" t="s">
        <v>2816</v>
      </c>
      <c r="C6820" t="s">
        <v>1769</v>
      </c>
      <c r="D6820" t="s">
        <v>10647</v>
      </c>
      <c r="E6820">
        <v>52.5</v>
      </c>
    </row>
    <row r="6821" spans="1:5" x14ac:dyDescent="0.2">
      <c r="A6821" t="s">
        <v>7808</v>
      </c>
      <c r="B6821" t="s">
        <v>2785</v>
      </c>
      <c r="C6821" t="s">
        <v>8425</v>
      </c>
      <c r="D6821" t="s">
        <v>10647</v>
      </c>
      <c r="E6821">
        <v>52.6</v>
      </c>
    </row>
    <row r="6822" spans="1:5" x14ac:dyDescent="0.2">
      <c r="A6822" t="s">
        <v>7809</v>
      </c>
      <c r="B6822" t="s">
        <v>2794</v>
      </c>
      <c r="C6822" t="s">
        <v>8425</v>
      </c>
      <c r="D6822" t="s">
        <v>10647</v>
      </c>
      <c r="E6822">
        <v>52.946248481166464</v>
      </c>
    </row>
    <row r="6823" spans="1:5" x14ac:dyDescent="0.2">
      <c r="A6823" t="s">
        <v>7810</v>
      </c>
      <c r="B6823" t="s">
        <v>2831</v>
      </c>
      <c r="C6823" t="s">
        <v>1664</v>
      </c>
      <c r="D6823" t="s">
        <v>10647</v>
      </c>
      <c r="E6823">
        <v>53</v>
      </c>
    </row>
    <row r="6824" spans="1:5" x14ac:dyDescent="0.2">
      <c r="A6824" t="s">
        <v>7811</v>
      </c>
      <c r="B6824" t="s">
        <v>2780</v>
      </c>
      <c r="C6824" t="s">
        <v>1769</v>
      </c>
      <c r="D6824" t="s">
        <v>10647</v>
      </c>
      <c r="E6824">
        <v>53.1</v>
      </c>
    </row>
    <row r="6825" spans="1:5" x14ac:dyDescent="0.2">
      <c r="A6825" t="s">
        <v>7812</v>
      </c>
      <c r="B6825" t="s">
        <v>2788</v>
      </c>
      <c r="C6825" t="s">
        <v>8425</v>
      </c>
      <c r="D6825" t="s">
        <v>10647</v>
      </c>
      <c r="E6825">
        <v>53.1</v>
      </c>
    </row>
    <row r="6826" spans="1:5" x14ac:dyDescent="0.2">
      <c r="A6826" t="s">
        <v>7813</v>
      </c>
      <c r="B6826" t="s">
        <v>2780</v>
      </c>
      <c r="C6826" t="s">
        <v>1622</v>
      </c>
      <c r="D6826" t="s">
        <v>10647</v>
      </c>
      <c r="E6826">
        <v>53.6</v>
      </c>
    </row>
    <row r="6827" spans="1:5" x14ac:dyDescent="0.2">
      <c r="A6827" t="s">
        <v>7814</v>
      </c>
      <c r="B6827" t="s">
        <v>2811</v>
      </c>
      <c r="C6827" t="s">
        <v>8514</v>
      </c>
      <c r="D6827" t="s">
        <v>10647</v>
      </c>
      <c r="E6827">
        <v>53.9</v>
      </c>
    </row>
    <row r="6828" spans="1:5" x14ac:dyDescent="0.2">
      <c r="A6828" t="s">
        <v>7815</v>
      </c>
      <c r="B6828" t="s">
        <v>2816</v>
      </c>
      <c r="C6828" t="s">
        <v>1685</v>
      </c>
      <c r="D6828" t="s">
        <v>10647</v>
      </c>
      <c r="E6828">
        <v>54</v>
      </c>
    </row>
    <row r="6829" spans="1:5" x14ac:dyDescent="0.2">
      <c r="A6829" t="s">
        <v>7816</v>
      </c>
      <c r="B6829" t="s">
        <v>2820</v>
      </c>
      <c r="C6829" t="s">
        <v>8425</v>
      </c>
      <c r="D6829" t="s">
        <v>10647</v>
      </c>
      <c r="E6829">
        <v>54.2</v>
      </c>
    </row>
    <row r="6830" spans="1:5" x14ac:dyDescent="0.2">
      <c r="A6830" t="s">
        <v>7817</v>
      </c>
      <c r="B6830" t="s">
        <v>2789</v>
      </c>
      <c r="C6830" t="s">
        <v>8278</v>
      </c>
      <c r="D6830" t="s">
        <v>10647</v>
      </c>
      <c r="E6830">
        <v>54.4</v>
      </c>
    </row>
    <row r="6831" spans="1:5" x14ac:dyDescent="0.2">
      <c r="A6831" t="s">
        <v>7818</v>
      </c>
      <c r="B6831" t="s">
        <v>2833</v>
      </c>
      <c r="C6831" t="s">
        <v>1832</v>
      </c>
      <c r="D6831" t="s">
        <v>10647</v>
      </c>
      <c r="E6831">
        <v>54.5</v>
      </c>
    </row>
    <row r="6832" spans="1:5" x14ac:dyDescent="0.2">
      <c r="A6832" t="s">
        <v>7819</v>
      </c>
      <c r="B6832" t="s">
        <v>2838</v>
      </c>
      <c r="C6832" t="s">
        <v>8446</v>
      </c>
      <c r="D6832" t="s">
        <v>10647</v>
      </c>
      <c r="E6832">
        <v>54.5</v>
      </c>
    </row>
    <row r="6833" spans="1:5" x14ac:dyDescent="0.2">
      <c r="A6833" t="s">
        <v>7820</v>
      </c>
      <c r="B6833" t="s">
        <v>2829</v>
      </c>
      <c r="C6833" t="s">
        <v>8425</v>
      </c>
      <c r="D6833" t="s">
        <v>10647</v>
      </c>
      <c r="E6833">
        <v>54.8</v>
      </c>
    </row>
    <row r="6834" spans="1:5" x14ac:dyDescent="0.2">
      <c r="A6834" t="s">
        <v>7821</v>
      </c>
      <c r="B6834" t="s">
        <v>2780</v>
      </c>
      <c r="C6834" t="s">
        <v>8425</v>
      </c>
      <c r="D6834" t="s">
        <v>10647</v>
      </c>
      <c r="E6834">
        <v>55.075000000000003</v>
      </c>
    </row>
    <row r="6835" spans="1:5" x14ac:dyDescent="0.2">
      <c r="A6835" t="s">
        <v>7822</v>
      </c>
      <c r="B6835" t="s">
        <v>2829</v>
      </c>
      <c r="C6835" t="s">
        <v>1622</v>
      </c>
      <c r="D6835" t="s">
        <v>10647</v>
      </c>
      <c r="E6835">
        <v>55.2</v>
      </c>
    </row>
    <row r="6836" spans="1:5" x14ac:dyDescent="0.2">
      <c r="A6836" t="s">
        <v>7823</v>
      </c>
      <c r="B6836" t="s">
        <v>2829</v>
      </c>
      <c r="C6836" t="s">
        <v>1769</v>
      </c>
      <c r="D6836" t="s">
        <v>10647</v>
      </c>
      <c r="E6836">
        <v>55.2</v>
      </c>
    </row>
    <row r="6837" spans="1:5" x14ac:dyDescent="0.2">
      <c r="A6837" t="s">
        <v>7824</v>
      </c>
      <c r="B6837" t="s">
        <v>2814</v>
      </c>
      <c r="C6837" t="s">
        <v>8278</v>
      </c>
      <c r="D6837" t="s">
        <v>10647</v>
      </c>
      <c r="E6837">
        <v>55.2</v>
      </c>
    </row>
    <row r="6838" spans="1:5" x14ac:dyDescent="0.2">
      <c r="A6838" t="s">
        <v>7825</v>
      </c>
      <c r="B6838" t="s">
        <v>2829</v>
      </c>
      <c r="C6838" t="s">
        <v>1727</v>
      </c>
      <c r="D6838" t="s">
        <v>10647</v>
      </c>
      <c r="E6838">
        <v>55.6</v>
      </c>
    </row>
    <row r="6839" spans="1:5" x14ac:dyDescent="0.2">
      <c r="A6839" t="s">
        <v>7826</v>
      </c>
      <c r="B6839" t="s">
        <v>2811</v>
      </c>
      <c r="C6839" t="s">
        <v>8236</v>
      </c>
      <c r="D6839" t="s">
        <v>10647</v>
      </c>
      <c r="E6839">
        <v>55.8</v>
      </c>
    </row>
    <row r="6840" spans="1:5" x14ac:dyDescent="0.2">
      <c r="A6840" t="s">
        <v>7827</v>
      </c>
      <c r="B6840" t="s">
        <v>2835</v>
      </c>
      <c r="C6840" t="s">
        <v>8488</v>
      </c>
      <c r="D6840" t="s">
        <v>10647</v>
      </c>
      <c r="E6840">
        <v>55.8</v>
      </c>
    </row>
    <row r="6841" spans="1:5" x14ac:dyDescent="0.2">
      <c r="A6841" t="s">
        <v>7828</v>
      </c>
      <c r="B6841" t="s">
        <v>2789</v>
      </c>
      <c r="C6841" t="s">
        <v>8514</v>
      </c>
      <c r="D6841" t="s">
        <v>10647</v>
      </c>
      <c r="E6841">
        <v>56.3</v>
      </c>
    </row>
    <row r="6842" spans="1:5" x14ac:dyDescent="0.2">
      <c r="A6842" t="s">
        <v>7829</v>
      </c>
      <c r="B6842" t="s">
        <v>2780</v>
      </c>
      <c r="C6842" t="s">
        <v>1748</v>
      </c>
      <c r="D6842" t="s">
        <v>10647</v>
      </c>
      <c r="E6842">
        <v>56.4</v>
      </c>
    </row>
    <row r="6843" spans="1:5" x14ac:dyDescent="0.2">
      <c r="A6843" t="s">
        <v>7830</v>
      </c>
      <c r="B6843" t="s">
        <v>2794</v>
      </c>
      <c r="C6843" t="s">
        <v>1748</v>
      </c>
      <c r="D6843" t="s">
        <v>10647</v>
      </c>
      <c r="E6843">
        <v>56.454575818303276</v>
      </c>
    </row>
    <row r="6844" spans="1:5" x14ac:dyDescent="0.2">
      <c r="A6844" t="s">
        <v>7831</v>
      </c>
      <c r="B6844" t="s">
        <v>2789</v>
      </c>
      <c r="C6844" t="s">
        <v>8446</v>
      </c>
      <c r="D6844" t="s">
        <v>10647</v>
      </c>
      <c r="E6844">
        <v>56.5</v>
      </c>
    </row>
    <row r="6845" spans="1:5" x14ac:dyDescent="0.2">
      <c r="A6845" t="s">
        <v>7832</v>
      </c>
      <c r="B6845" t="s">
        <v>2825</v>
      </c>
      <c r="C6845" t="s">
        <v>8535</v>
      </c>
      <c r="D6845" t="s">
        <v>10647</v>
      </c>
      <c r="E6845">
        <v>56.5</v>
      </c>
    </row>
    <row r="6846" spans="1:5" x14ac:dyDescent="0.2">
      <c r="A6846" t="s">
        <v>7833</v>
      </c>
      <c r="B6846" t="s">
        <v>2838</v>
      </c>
      <c r="C6846" t="s">
        <v>8425</v>
      </c>
      <c r="D6846" t="s">
        <v>10647</v>
      </c>
      <c r="E6846">
        <v>56.7</v>
      </c>
    </row>
    <row r="6847" spans="1:5" x14ac:dyDescent="0.2">
      <c r="A6847" t="s">
        <v>7834</v>
      </c>
      <c r="B6847" t="s">
        <v>2811</v>
      </c>
      <c r="C6847" t="s">
        <v>8383</v>
      </c>
      <c r="D6847" t="s">
        <v>10647</v>
      </c>
      <c r="E6847">
        <v>57</v>
      </c>
    </row>
    <row r="6848" spans="1:5" x14ac:dyDescent="0.2">
      <c r="A6848" t="s">
        <v>7835</v>
      </c>
      <c r="B6848" t="s">
        <v>2818</v>
      </c>
      <c r="C6848" t="s">
        <v>1748</v>
      </c>
      <c r="D6848" t="s">
        <v>10647</v>
      </c>
      <c r="E6848">
        <v>57.1</v>
      </c>
    </row>
    <row r="6849" spans="1:5" x14ac:dyDescent="0.2">
      <c r="A6849" t="s">
        <v>7836</v>
      </c>
      <c r="B6849" t="s">
        <v>2840</v>
      </c>
      <c r="C6849" t="s">
        <v>8514</v>
      </c>
      <c r="D6849" t="s">
        <v>10647</v>
      </c>
      <c r="E6849">
        <v>57.3</v>
      </c>
    </row>
    <row r="6850" spans="1:5" x14ac:dyDescent="0.2">
      <c r="A6850" t="s">
        <v>7837</v>
      </c>
      <c r="B6850" t="s">
        <v>2829</v>
      </c>
      <c r="C6850" t="s">
        <v>2842</v>
      </c>
      <c r="D6850" t="s">
        <v>10647</v>
      </c>
      <c r="E6850">
        <v>57.4</v>
      </c>
    </row>
    <row r="6851" spans="1:5" x14ac:dyDescent="0.2">
      <c r="A6851" t="s">
        <v>7838</v>
      </c>
      <c r="B6851" t="s">
        <v>2816</v>
      </c>
      <c r="C6851" t="s">
        <v>2842</v>
      </c>
      <c r="D6851" t="s">
        <v>10647</v>
      </c>
      <c r="E6851">
        <v>57.5</v>
      </c>
    </row>
    <row r="6852" spans="1:5" x14ac:dyDescent="0.2">
      <c r="A6852" t="s">
        <v>7839</v>
      </c>
      <c r="B6852" t="s">
        <v>2794</v>
      </c>
      <c r="C6852" t="s">
        <v>8278</v>
      </c>
      <c r="D6852" t="s">
        <v>10647</v>
      </c>
      <c r="E6852">
        <v>57.543560145808016</v>
      </c>
    </row>
    <row r="6853" spans="1:5" x14ac:dyDescent="0.2">
      <c r="A6853" t="s">
        <v>7840</v>
      </c>
      <c r="B6853" t="s">
        <v>2811</v>
      </c>
      <c r="C6853" t="s">
        <v>8404</v>
      </c>
      <c r="D6853" t="s">
        <v>10647</v>
      </c>
      <c r="E6853">
        <v>57.7</v>
      </c>
    </row>
    <row r="6854" spans="1:5" x14ac:dyDescent="0.2">
      <c r="A6854" t="s">
        <v>7841</v>
      </c>
      <c r="B6854" t="s">
        <v>2831</v>
      </c>
      <c r="C6854" t="s">
        <v>1685</v>
      </c>
      <c r="D6854" t="s">
        <v>10647</v>
      </c>
      <c r="E6854">
        <v>57.9</v>
      </c>
    </row>
    <row r="6855" spans="1:5" x14ac:dyDescent="0.2">
      <c r="A6855" t="s">
        <v>7842</v>
      </c>
      <c r="B6855" t="s">
        <v>2833</v>
      </c>
      <c r="C6855" t="s">
        <v>1601</v>
      </c>
      <c r="D6855" t="s">
        <v>10647</v>
      </c>
      <c r="E6855">
        <v>58.2</v>
      </c>
    </row>
    <row r="6856" spans="1:5" x14ac:dyDescent="0.2">
      <c r="A6856" t="s">
        <v>7843</v>
      </c>
      <c r="B6856" t="s">
        <v>2780</v>
      </c>
      <c r="C6856" t="s">
        <v>8278</v>
      </c>
      <c r="D6856" t="s">
        <v>10647</v>
      </c>
      <c r="E6856">
        <v>58.2</v>
      </c>
    </row>
    <row r="6857" spans="1:5" x14ac:dyDescent="0.2">
      <c r="A6857" t="s">
        <v>7844</v>
      </c>
      <c r="B6857" t="s">
        <v>2785</v>
      </c>
      <c r="C6857" t="s">
        <v>1601</v>
      </c>
      <c r="D6857" t="s">
        <v>10647</v>
      </c>
      <c r="E6857">
        <v>58.7</v>
      </c>
    </row>
    <row r="6858" spans="1:5" x14ac:dyDescent="0.2">
      <c r="A6858" t="s">
        <v>7845</v>
      </c>
      <c r="B6858" t="s">
        <v>2786</v>
      </c>
      <c r="C6858" t="s">
        <v>8514</v>
      </c>
      <c r="D6858" t="s">
        <v>10647</v>
      </c>
      <c r="E6858">
        <v>58.8</v>
      </c>
    </row>
    <row r="6859" spans="1:5" x14ac:dyDescent="0.2">
      <c r="A6859" t="s">
        <v>7846</v>
      </c>
      <c r="B6859" t="s">
        <v>2786</v>
      </c>
      <c r="C6859" t="s">
        <v>8488</v>
      </c>
      <c r="D6859" t="s">
        <v>10647</v>
      </c>
      <c r="E6859">
        <v>59</v>
      </c>
    </row>
    <row r="6860" spans="1:5" x14ac:dyDescent="0.2">
      <c r="A6860" t="s">
        <v>7847</v>
      </c>
      <c r="B6860" t="s">
        <v>2814</v>
      </c>
      <c r="C6860" t="s">
        <v>1622</v>
      </c>
      <c r="D6860" t="s">
        <v>10647</v>
      </c>
      <c r="E6860">
        <v>59.3</v>
      </c>
    </row>
    <row r="6861" spans="1:5" x14ac:dyDescent="0.2">
      <c r="A6861" t="s">
        <v>7848</v>
      </c>
      <c r="B6861" t="s">
        <v>2814</v>
      </c>
      <c r="C6861" t="s">
        <v>1769</v>
      </c>
      <c r="D6861" t="s">
        <v>10647</v>
      </c>
      <c r="E6861">
        <v>59.3</v>
      </c>
    </row>
    <row r="6862" spans="1:5" x14ac:dyDescent="0.2">
      <c r="A6862" t="s">
        <v>7849</v>
      </c>
      <c r="B6862" t="s">
        <v>2788</v>
      </c>
      <c r="C6862" t="s">
        <v>8215</v>
      </c>
      <c r="D6862" t="s">
        <v>10647</v>
      </c>
      <c r="E6862">
        <v>59.5</v>
      </c>
    </row>
    <row r="6863" spans="1:5" x14ac:dyDescent="0.2">
      <c r="A6863" t="s">
        <v>7850</v>
      </c>
      <c r="B6863" t="s">
        <v>2794</v>
      </c>
      <c r="C6863" t="s">
        <v>2842</v>
      </c>
      <c r="D6863" t="s">
        <v>10647</v>
      </c>
      <c r="E6863">
        <v>59.717635270541081</v>
      </c>
    </row>
    <row r="6864" spans="1:5" x14ac:dyDescent="0.2">
      <c r="A6864" t="s">
        <v>7851</v>
      </c>
      <c r="B6864" t="s">
        <v>2816</v>
      </c>
      <c r="C6864" t="s">
        <v>8278</v>
      </c>
      <c r="D6864" t="s">
        <v>10647</v>
      </c>
      <c r="E6864">
        <v>59.8</v>
      </c>
    </row>
    <row r="6865" spans="1:5" x14ac:dyDescent="0.2">
      <c r="A6865" t="s">
        <v>7852</v>
      </c>
      <c r="B6865" t="s">
        <v>2840</v>
      </c>
      <c r="C6865" t="s">
        <v>1748</v>
      </c>
      <c r="D6865" t="s">
        <v>10647</v>
      </c>
      <c r="E6865">
        <v>60</v>
      </c>
    </row>
    <row r="6866" spans="1:5" x14ac:dyDescent="0.2">
      <c r="A6866" t="s">
        <v>7853</v>
      </c>
      <c r="B6866" t="s">
        <v>2816</v>
      </c>
      <c r="C6866" t="s">
        <v>8320</v>
      </c>
      <c r="D6866" t="s">
        <v>10647</v>
      </c>
      <c r="E6866">
        <v>60.3</v>
      </c>
    </row>
    <row r="6867" spans="1:5" x14ac:dyDescent="0.2">
      <c r="A6867" t="s">
        <v>7854</v>
      </c>
      <c r="B6867" t="s">
        <v>2811</v>
      </c>
      <c r="C6867" t="s">
        <v>8425</v>
      </c>
      <c r="D6867" t="s">
        <v>10647</v>
      </c>
      <c r="E6867">
        <v>60.3</v>
      </c>
    </row>
    <row r="6868" spans="1:5" x14ac:dyDescent="0.2">
      <c r="A6868" t="s">
        <v>7855</v>
      </c>
      <c r="B6868" t="s">
        <v>2794</v>
      </c>
      <c r="C6868" t="s">
        <v>1769</v>
      </c>
      <c r="D6868" t="s">
        <v>10647</v>
      </c>
      <c r="E6868">
        <v>60.348897795591192</v>
      </c>
    </row>
    <row r="6869" spans="1:5" x14ac:dyDescent="0.2">
      <c r="A6869" t="s">
        <v>7856</v>
      </c>
      <c r="B6869" t="s">
        <v>2838</v>
      </c>
      <c r="C6869" t="s">
        <v>8404</v>
      </c>
      <c r="D6869" t="s">
        <v>10647</v>
      </c>
      <c r="E6869">
        <v>60.4</v>
      </c>
    </row>
    <row r="6870" spans="1:5" x14ac:dyDescent="0.2">
      <c r="A6870" t="s">
        <v>7857</v>
      </c>
      <c r="B6870" t="s">
        <v>2794</v>
      </c>
      <c r="C6870" t="s">
        <v>1622</v>
      </c>
      <c r="D6870" t="s">
        <v>10647</v>
      </c>
      <c r="E6870">
        <v>60.769739478957916</v>
      </c>
    </row>
    <row r="6871" spans="1:5" x14ac:dyDescent="0.2">
      <c r="A6871" t="s">
        <v>7858</v>
      </c>
      <c r="B6871" t="s">
        <v>2835</v>
      </c>
      <c r="C6871" t="s">
        <v>8173</v>
      </c>
      <c r="D6871" t="s">
        <v>10647</v>
      </c>
      <c r="E6871">
        <v>60.8</v>
      </c>
    </row>
    <row r="6872" spans="1:5" x14ac:dyDescent="0.2">
      <c r="A6872" t="s">
        <v>7859</v>
      </c>
      <c r="B6872" t="s">
        <v>2831</v>
      </c>
      <c r="C6872" t="s">
        <v>8383</v>
      </c>
      <c r="D6872" t="s">
        <v>10647</v>
      </c>
      <c r="E6872">
        <v>60.8</v>
      </c>
    </row>
    <row r="6873" spans="1:5" x14ac:dyDescent="0.2">
      <c r="A6873" t="s">
        <v>7860</v>
      </c>
      <c r="B6873" t="s">
        <v>2840</v>
      </c>
      <c r="C6873" t="s">
        <v>8446</v>
      </c>
      <c r="D6873" t="s">
        <v>10647</v>
      </c>
      <c r="E6873">
        <v>60.8</v>
      </c>
    </row>
    <row r="6874" spans="1:5" x14ac:dyDescent="0.2">
      <c r="A6874" t="s">
        <v>7861</v>
      </c>
      <c r="B6874" t="s">
        <v>2816</v>
      </c>
      <c r="C6874" t="s">
        <v>8173</v>
      </c>
      <c r="D6874" t="s">
        <v>10647</v>
      </c>
      <c r="E6874">
        <v>60.9</v>
      </c>
    </row>
    <row r="6875" spans="1:5" x14ac:dyDescent="0.2">
      <c r="A6875" t="s">
        <v>7862</v>
      </c>
      <c r="B6875" t="s">
        <v>2833</v>
      </c>
      <c r="C6875" t="s">
        <v>8215</v>
      </c>
      <c r="D6875" t="s">
        <v>10647</v>
      </c>
      <c r="E6875">
        <v>61</v>
      </c>
    </row>
    <row r="6876" spans="1:5" x14ac:dyDescent="0.2">
      <c r="A6876" t="s">
        <v>7863</v>
      </c>
      <c r="B6876" t="s">
        <v>2833</v>
      </c>
      <c r="C6876" t="s">
        <v>8320</v>
      </c>
      <c r="D6876" t="s">
        <v>10647</v>
      </c>
      <c r="E6876">
        <v>61.1</v>
      </c>
    </row>
    <row r="6877" spans="1:5" x14ac:dyDescent="0.2">
      <c r="A6877" t="s">
        <v>7864</v>
      </c>
      <c r="B6877" t="s">
        <v>2835</v>
      </c>
      <c r="C6877" t="s">
        <v>1832</v>
      </c>
      <c r="D6877" t="s">
        <v>10647</v>
      </c>
      <c r="E6877">
        <v>61.3</v>
      </c>
    </row>
    <row r="6878" spans="1:5" x14ac:dyDescent="0.2">
      <c r="A6878" t="s">
        <v>7865</v>
      </c>
      <c r="B6878" t="s">
        <v>2787</v>
      </c>
      <c r="C6878" t="s">
        <v>8278</v>
      </c>
      <c r="D6878" t="s">
        <v>10647</v>
      </c>
      <c r="E6878">
        <v>61.3</v>
      </c>
    </row>
    <row r="6879" spans="1:5" x14ac:dyDescent="0.2">
      <c r="A6879" t="s">
        <v>7866</v>
      </c>
      <c r="B6879" t="s">
        <v>2838</v>
      </c>
      <c r="C6879" t="s">
        <v>8383</v>
      </c>
      <c r="D6879" t="s">
        <v>10647</v>
      </c>
      <c r="E6879">
        <v>61.3</v>
      </c>
    </row>
    <row r="6880" spans="1:5" x14ac:dyDescent="0.2">
      <c r="A6880" t="s">
        <v>7867</v>
      </c>
      <c r="B6880" t="s">
        <v>2787</v>
      </c>
      <c r="C6880" t="s">
        <v>2842</v>
      </c>
      <c r="D6880" t="s">
        <v>10647</v>
      </c>
      <c r="E6880">
        <v>61.6</v>
      </c>
    </row>
    <row r="6881" spans="1:5" x14ac:dyDescent="0.2">
      <c r="A6881" t="s">
        <v>7868</v>
      </c>
      <c r="B6881" t="s">
        <v>2820</v>
      </c>
      <c r="C6881" t="s">
        <v>1685</v>
      </c>
      <c r="D6881" t="s">
        <v>10647</v>
      </c>
      <c r="E6881">
        <v>61.8</v>
      </c>
    </row>
    <row r="6882" spans="1:5" x14ac:dyDescent="0.2">
      <c r="A6882" t="s">
        <v>7869</v>
      </c>
      <c r="B6882" t="s">
        <v>2786</v>
      </c>
      <c r="C6882" t="s">
        <v>8278</v>
      </c>
      <c r="D6882" t="s">
        <v>10647</v>
      </c>
      <c r="E6882">
        <v>61.9</v>
      </c>
    </row>
    <row r="6883" spans="1:5" x14ac:dyDescent="0.2">
      <c r="A6883" t="s">
        <v>7870</v>
      </c>
      <c r="B6883" t="s">
        <v>2833</v>
      </c>
      <c r="C6883" t="s">
        <v>8173</v>
      </c>
      <c r="D6883" t="s">
        <v>10647</v>
      </c>
      <c r="E6883">
        <v>62</v>
      </c>
    </row>
    <row r="6884" spans="1:5" x14ac:dyDescent="0.2">
      <c r="A6884" t="s">
        <v>7871</v>
      </c>
      <c r="B6884" t="s">
        <v>2825</v>
      </c>
      <c r="C6884" t="s">
        <v>8215</v>
      </c>
      <c r="D6884" t="s">
        <v>10647</v>
      </c>
      <c r="E6884">
        <v>62</v>
      </c>
    </row>
    <row r="6885" spans="1:5" x14ac:dyDescent="0.2">
      <c r="A6885" t="s">
        <v>7872</v>
      </c>
      <c r="B6885" t="s">
        <v>2789</v>
      </c>
      <c r="C6885" t="s">
        <v>8383</v>
      </c>
      <c r="D6885" t="s">
        <v>10647</v>
      </c>
      <c r="E6885">
        <v>62</v>
      </c>
    </row>
    <row r="6886" spans="1:5" x14ac:dyDescent="0.2">
      <c r="A6886" t="s">
        <v>7873</v>
      </c>
      <c r="B6886" t="s">
        <v>2818</v>
      </c>
      <c r="C6886" t="s">
        <v>1769</v>
      </c>
      <c r="D6886" t="s">
        <v>10647</v>
      </c>
      <c r="E6886">
        <v>62.1</v>
      </c>
    </row>
    <row r="6887" spans="1:5" x14ac:dyDescent="0.2">
      <c r="A6887" t="s">
        <v>7874</v>
      </c>
      <c r="B6887" t="s">
        <v>2788</v>
      </c>
      <c r="C6887" t="s">
        <v>1601</v>
      </c>
      <c r="D6887" t="s">
        <v>10647</v>
      </c>
      <c r="E6887">
        <v>62.2</v>
      </c>
    </row>
    <row r="6888" spans="1:5" x14ac:dyDescent="0.2">
      <c r="A6888" t="s">
        <v>7875</v>
      </c>
      <c r="B6888" t="s">
        <v>2816</v>
      </c>
      <c r="C6888" t="s">
        <v>8383</v>
      </c>
      <c r="D6888" t="s">
        <v>10647</v>
      </c>
      <c r="E6888">
        <v>62.3</v>
      </c>
    </row>
    <row r="6889" spans="1:5" x14ac:dyDescent="0.2">
      <c r="A6889" t="s">
        <v>7876</v>
      </c>
      <c r="B6889" t="s">
        <v>2835</v>
      </c>
      <c r="C6889" t="s">
        <v>2842</v>
      </c>
      <c r="D6889" t="s">
        <v>10647</v>
      </c>
      <c r="E6889">
        <v>62.5</v>
      </c>
    </row>
    <row r="6890" spans="1:5" x14ac:dyDescent="0.2">
      <c r="A6890" t="s">
        <v>7877</v>
      </c>
      <c r="B6890" t="s">
        <v>2786</v>
      </c>
      <c r="C6890" t="s">
        <v>8383</v>
      </c>
      <c r="D6890" t="s">
        <v>10647</v>
      </c>
      <c r="E6890">
        <v>62.7</v>
      </c>
    </row>
    <row r="6891" spans="1:5" x14ac:dyDescent="0.2">
      <c r="A6891" t="s">
        <v>7878</v>
      </c>
      <c r="B6891" t="s">
        <v>2811</v>
      </c>
      <c r="C6891" t="s">
        <v>8446</v>
      </c>
      <c r="D6891" t="s">
        <v>10647</v>
      </c>
      <c r="E6891">
        <v>62.8</v>
      </c>
    </row>
    <row r="6892" spans="1:5" x14ac:dyDescent="0.2">
      <c r="A6892" t="s">
        <v>7879</v>
      </c>
      <c r="B6892" t="s">
        <v>2825</v>
      </c>
      <c r="C6892" t="s">
        <v>8404</v>
      </c>
      <c r="D6892" t="s">
        <v>10647</v>
      </c>
      <c r="E6892">
        <v>63.1</v>
      </c>
    </row>
    <row r="6893" spans="1:5" x14ac:dyDescent="0.2">
      <c r="A6893" t="s">
        <v>7880</v>
      </c>
      <c r="B6893" t="s">
        <v>2811</v>
      </c>
      <c r="C6893" t="s">
        <v>5926</v>
      </c>
      <c r="D6893" t="s">
        <v>10647</v>
      </c>
      <c r="E6893">
        <v>63.2</v>
      </c>
    </row>
    <row r="6894" spans="1:5" x14ac:dyDescent="0.2">
      <c r="A6894" t="s">
        <v>7881</v>
      </c>
      <c r="B6894" t="s">
        <v>2835</v>
      </c>
      <c r="C6894" t="s">
        <v>1622</v>
      </c>
      <c r="D6894" t="s">
        <v>10647</v>
      </c>
      <c r="E6894">
        <v>63.3</v>
      </c>
    </row>
    <row r="6895" spans="1:5" x14ac:dyDescent="0.2">
      <c r="A6895" t="s">
        <v>7882</v>
      </c>
      <c r="B6895" t="s">
        <v>2835</v>
      </c>
      <c r="C6895" t="s">
        <v>1769</v>
      </c>
      <c r="D6895" t="s">
        <v>10647</v>
      </c>
      <c r="E6895">
        <v>63.3</v>
      </c>
    </row>
    <row r="6896" spans="1:5" x14ac:dyDescent="0.2">
      <c r="A6896" t="s">
        <v>7883</v>
      </c>
      <c r="B6896" t="s">
        <v>2780</v>
      </c>
      <c r="C6896" t="s">
        <v>1685</v>
      </c>
      <c r="D6896" t="s">
        <v>10647</v>
      </c>
      <c r="E6896">
        <v>63.36</v>
      </c>
    </row>
    <row r="6897" spans="1:5" x14ac:dyDescent="0.2">
      <c r="A6897" t="s">
        <v>7884</v>
      </c>
      <c r="B6897" t="s">
        <v>2786</v>
      </c>
      <c r="C6897" t="s">
        <v>8425</v>
      </c>
      <c r="D6897" t="s">
        <v>10647</v>
      </c>
      <c r="E6897">
        <v>63.4</v>
      </c>
    </row>
    <row r="6898" spans="1:5" x14ac:dyDescent="0.2">
      <c r="A6898" t="s">
        <v>7885</v>
      </c>
      <c r="B6898" t="s">
        <v>2840</v>
      </c>
      <c r="C6898" t="s">
        <v>8425</v>
      </c>
      <c r="D6898" t="s">
        <v>10647</v>
      </c>
      <c r="E6898">
        <v>63.4</v>
      </c>
    </row>
    <row r="6899" spans="1:5" x14ac:dyDescent="0.2">
      <c r="A6899" t="s">
        <v>7886</v>
      </c>
      <c r="B6899" t="s">
        <v>2825</v>
      </c>
      <c r="C6899" t="s">
        <v>8556</v>
      </c>
      <c r="D6899" t="s">
        <v>10647</v>
      </c>
      <c r="E6899">
        <v>63.4</v>
      </c>
    </row>
    <row r="6900" spans="1:5" x14ac:dyDescent="0.2">
      <c r="A6900" t="s">
        <v>7887</v>
      </c>
      <c r="B6900" t="s">
        <v>2785</v>
      </c>
      <c r="C6900" t="s">
        <v>8278</v>
      </c>
      <c r="D6900" t="s">
        <v>10647</v>
      </c>
      <c r="E6900">
        <v>63.5</v>
      </c>
    </row>
    <row r="6901" spans="1:5" x14ac:dyDescent="0.2">
      <c r="A6901" t="s">
        <v>7888</v>
      </c>
      <c r="B6901" t="s">
        <v>2786</v>
      </c>
      <c r="C6901" t="s">
        <v>2842</v>
      </c>
      <c r="D6901" t="s">
        <v>10647</v>
      </c>
      <c r="E6901">
        <v>63.6</v>
      </c>
    </row>
    <row r="6902" spans="1:5" x14ac:dyDescent="0.2">
      <c r="A6902" t="s">
        <v>7889</v>
      </c>
      <c r="B6902" t="s">
        <v>2814</v>
      </c>
      <c r="C6902" t="s">
        <v>8299</v>
      </c>
      <c r="D6902" t="s">
        <v>10647</v>
      </c>
      <c r="E6902">
        <v>63.6</v>
      </c>
    </row>
    <row r="6903" spans="1:5" x14ac:dyDescent="0.2">
      <c r="A6903" t="s">
        <v>7890</v>
      </c>
      <c r="B6903" t="s">
        <v>2814</v>
      </c>
      <c r="C6903" t="s">
        <v>1832</v>
      </c>
      <c r="D6903" t="s">
        <v>10647</v>
      </c>
      <c r="E6903">
        <v>63.9</v>
      </c>
    </row>
    <row r="6904" spans="1:5" x14ac:dyDescent="0.2">
      <c r="A6904" t="s">
        <v>7891</v>
      </c>
      <c r="B6904" t="s">
        <v>2814</v>
      </c>
      <c r="C6904" t="s">
        <v>1685</v>
      </c>
      <c r="D6904" t="s">
        <v>10647</v>
      </c>
      <c r="E6904">
        <v>64.099999999999994</v>
      </c>
    </row>
    <row r="6905" spans="1:5" x14ac:dyDescent="0.2">
      <c r="A6905" t="s">
        <v>7892</v>
      </c>
      <c r="B6905" t="s">
        <v>2831</v>
      </c>
      <c r="C6905" t="s">
        <v>8299</v>
      </c>
      <c r="D6905" t="s">
        <v>10647</v>
      </c>
      <c r="E6905">
        <v>64.099999999999994</v>
      </c>
    </row>
    <row r="6906" spans="1:5" x14ac:dyDescent="0.2">
      <c r="A6906" t="s">
        <v>7893</v>
      </c>
      <c r="B6906" t="s">
        <v>2788</v>
      </c>
      <c r="C6906" t="s">
        <v>1685</v>
      </c>
      <c r="D6906" t="s">
        <v>10647</v>
      </c>
      <c r="E6906">
        <v>64.2</v>
      </c>
    </row>
    <row r="6907" spans="1:5" x14ac:dyDescent="0.2">
      <c r="A6907" t="s">
        <v>7894</v>
      </c>
      <c r="B6907" t="s">
        <v>2838</v>
      </c>
      <c r="C6907" t="s">
        <v>8278</v>
      </c>
      <c r="D6907" t="s">
        <v>10647</v>
      </c>
      <c r="E6907">
        <v>64.3</v>
      </c>
    </row>
    <row r="6908" spans="1:5" x14ac:dyDescent="0.2">
      <c r="A6908" t="s">
        <v>7895</v>
      </c>
      <c r="B6908" t="s">
        <v>2816</v>
      </c>
      <c r="C6908" t="s">
        <v>8215</v>
      </c>
      <c r="D6908" t="s">
        <v>10647</v>
      </c>
      <c r="E6908">
        <v>64.5</v>
      </c>
    </row>
    <row r="6909" spans="1:5" x14ac:dyDescent="0.2">
      <c r="A6909" t="s">
        <v>7896</v>
      </c>
      <c r="B6909" t="s">
        <v>2829</v>
      </c>
      <c r="C6909" t="s">
        <v>8383</v>
      </c>
      <c r="D6909" t="s">
        <v>10647</v>
      </c>
      <c r="E6909">
        <v>64.5</v>
      </c>
    </row>
    <row r="6910" spans="1:5" x14ac:dyDescent="0.2">
      <c r="A6910" t="s">
        <v>7897</v>
      </c>
      <c r="B6910" t="s">
        <v>2820</v>
      </c>
      <c r="C6910" t="s">
        <v>1622</v>
      </c>
      <c r="D6910" t="s">
        <v>10647</v>
      </c>
      <c r="E6910">
        <v>64.599999999999994</v>
      </c>
    </row>
    <row r="6911" spans="1:5" x14ac:dyDescent="0.2">
      <c r="A6911" t="s">
        <v>7898</v>
      </c>
      <c r="B6911" t="s">
        <v>2820</v>
      </c>
      <c r="C6911" t="s">
        <v>1769</v>
      </c>
      <c r="D6911" t="s">
        <v>10647</v>
      </c>
      <c r="E6911">
        <v>64.599999999999994</v>
      </c>
    </row>
    <row r="6912" spans="1:5" x14ac:dyDescent="0.2">
      <c r="A6912" t="s">
        <v>7899</v>
      </c>
      <c r="B6912" t="s">
        <v>2785</v>
      </c>
      <c r="C6912" t="s">
        <v>2842</v>
      </c>
      <c r="D6912" t="s">
        <v>10647</v>
      </c>
      <c r="E6912">
        <v>65.099999999999994</v>
      </c>
    </row>
    <row r="6913" spans="1:5" x14ac:dyDescent="0.2">
      <c r="A6913" t="s">
        <v>7900</v>
      </c>
      <c r="B6913" t="s">
        <v>2825</v>
      </c>
      <c r="C6913" t="s">
        <v>8383</v>
      </c>
      <c r="D6913" t="s">
        <v>10647</v>
      </c>
      <c r="E6913">
        <v>65.5</v>
      </c>
    </row>
    <row r="6914" spans="1:5" x14ac:dyDescent="0.2">
      <c r="A6914" t="s">
        <v>7901</v>
      </c>
      <c r="B6914" t="s">
        <v>2794</v>
      </c>
      <c r="C6914" t="s">
        <v>8383</v>
      </c>
      <c r="D6914" t="s">
        <v>10647</v>
      </c>
      <c r="E6914">
        <v>65.550850546780083</v>
      </c>
    </row>
    <row r="6915" spans="1:5" x14ac:dyDescent="0.2">
      <c r="A6915" t="s">
        <v>7902</v>
      </c>
      <c r="B6915" t="s">
        <v>2788</v>
      </c>
      <c r="C6915" t="s">
        <v>8320</v>
      </c>
      <c r="D6915" t="s">
        <v>10647</v>
      </c>
      <c r="E6915">
        <v>65.8</v>
      </c>
    </row>
    <row r="6916" spans="1:5" x14ac:dyDescent="0.2">
      <c r="A6916" t="s">
        <v>7903</v>
      </c>
      <c r="B6916" t="s">
        <v>2816</v>
      </c>
      <c r="C6916" t="s">
        <v>8535</v>
      </c>
      <c r="D6916" t="s">
        <v>10647</v>
      </c>
      <c r="E6916">
        <v>65.900000000000006</v>
      </c>
    </row>
    <row r="6917" spans="1:5" x14ac:dyDescent="0.2">
      <c r="A6917" t="s">
        <v>7904</v>
      </c>
      <c r="B6917" t="s">
        <v>2831</v>
      </c>
      <c r="C6917" t="s">
        <v>8404</v>
      </c>
      <c r="D6917" t="s">
        <v>10647</v>
      </c>
      <c r="E6917">
        <v>66.2</v>
      </c>
    </row>
    <row r="6918" spans="1:5" x14ac:dyDescent="0.2">
      <c r="A6918" t="s">
        <v>7905</v>
      </c>
      <c r="B6918" t="s">
        <v>2835</v>
      </c>
      <c r="C6918" t="s">
        <v>8446</v>
      </c>
      <c r="D6918" t="s">
        <v>10647</v>
      </c>
      <c r="E6918">
        <v>66.3</v>
      </c>
    </row>
    <row r="6919" spans="1:5" x14ac:dyDescent="0.2">
      <c r="A6919" t="s">
        <v>7906</v>
      </c>
      <c r="B6919" t="s">
        <v>2838</v>
      </c>
      <c r="C6919" t="s">
        <v>1622</v>
      </c>
      <c r="D6919" t="s">
        <v>10647</v>
      </c>
      <c r="E6919">
        <v>66.400000000000006</v>
      </c>
    </row>
    <row r="6920" spans="1:5" x14ac:dyDescent="0.2">
      <c r="A6920" t="s">
        <v>7907</v>
      </c>
      <c r="B6920" t="s">
        <v>2838</v>
      </c>
      <c r="C6920" t="s">
        <v>1769</v>
      </c>
      <c r="D6920" t="s">
        <v>10647</v>
      </c>
      <c r="E6920">
        <v>66.400000000000006</v>
      </c>
    </row>
    <row r="6921" spans="1:5" x14ac:dyDescent="0.2">
      <c r="A6921" t="s">
        <v>7908</v>
      </c>
      <c r="B6921" t="s">
        <v>2814</v>
      </c>
      <c r="C6921" t="s">
        <v>8383</v>
      </c>
      <c r="D6921" t="s">
        <v>10647</v>
      </c>
      <c r="E6921">
        <v>66.599999999999994</v>
      </c>
    </row>
    <row r="6922" spans="1:5" x14ac:dyDescent="0.2">
      <c r="A6922" t="s">
        <v>7909</v>
      </c>
      <c r="B6922" t="s">
        <v>2814</v>
      </c>
      <c r="C6922" t="s">
        <v>1748</v>
      </c>
      <c r="D6922" t="s">
        <v>10647</v>
      </c>
      <c r="E6922">
        <v>66.7</v>
      </c>
    </row>
    <row r="6923" spans="1:5" x14ac:dyDescent="0.2">
      <c r="A6923" t="s">
        <v>7910</v>
      </c>
      <c r="B6923" t="s">
        <v>2786</v>
      </c>
      <c r="C6923" t="s">
        <v>1748</v>
      </c>
      <c r="D6923" t="s">
        <v>10647</v>
      </c>
      <c r="E6923">
        <v>66.7</v>
      </c>
    </row>
    <row r="6924" spans="1:5" x14ac:dyDescent="0.2">
      <c r="A6924" t="s">
        <v>7911</v>
      </c>
      <c r="B6924" t="s">
        <v>2831</v>
      </c>
      <c r="C6924" t="s">
        <v>1748</v>
      </c>
      <c r="D6924" t="s">
        <v>10647</v>
      </c>
      <c r="E6924">
        <v>66.7</v>
      </c>
    </row>
    <row r="6925" spans="1:5" x14ac:dyDescent="0.2">
      <c r="A6925" t="s">
        <v>7912</v>
      </c>
      <c r="B6925" t="s">
        <v>2780</v>
      </c>
      <c r="C6925" t="s">
        <v>8383</v>
      </c>
      <c r="D6925" t="s">
        <v>10647</v>
      </c>
      <c r="E6925">
        <v>66.7</v>
      </c>
    </row>
    <row r="6926" spans="1:5" x14ac:dyDescent="0.2">
      <c r="A6926" t="s">
        <v>7913</v>
      </c>
      <c r="B6926" t="s">
        <v>2814</v>
      </c>
      <c r="C6926" t="s">
        <v>5989</v>
      </c>
      <c r="D6926" t="s">
        <v>10647</v>
      </c>
      <c r="E6926">
        <v>66.7</v>
      </c>
    </row>
    <row r="6927" spans="1:5" x14ac:dyDescent="0.2">
      <c r="A6927" t="s">
        <v>7914</v>
      </c>
      <c r="B6927" t="s">
        <v>2789</v>
      </c>
      <c r="C6927" t="s">
        <v>8299</v>
      </c>
      <c r="D6927" t="s">
        <v>10647</v>
      </c>
      <c r="E6927">
        <v>66.8</v>
      </c>
    </row>
    <row r="6928" spans="1:5" x14ac:dyDescent="0.2">
      <c r="A6928" t="s">
        <v>7915</v>
      </c>
      <c r="B6928" t="s">
        <v>2794</v>
      </c>
      <c r="C6928" t="s">
        <v>1685</v>
      </c>
      <c r="D6928" t="s">
        <v>10647</v>
      </c>
      <c r="E6928">
        <v>66.877314629258521</v>
      </c>
    </row>
    <row r="6929" spans="1:5" x14ac:dyDescent="0.2">
      <c r="A6929" t="s">
        <v>7916</v>
      </c>
      <c r="B6929" t="s">
        <v>2829</v>
      </c>
      <c r="C6929" t="s">
        <v>5926</v>
      </c>
      <c r="D6929" t="s">
        <v>10647</v>
      </c>
      <c r="E6929">
        <v>66.900000000000006</v>
      </c>
    </row>
    <row r="6930" spans="1:5" x14ac:dyDescent="0.2">
      <c r="A6930" t="s">
        <v>7917</v>
      </c>
      <c r="B6930" t="s">
        <v>2818</v>
      </c>
      <c r="C6930" t="s">
        <v>1622</v>
      </c>
      <c r="D6930" t="s">
        <v>10647</v>
      </c>
      <c r="E6930">
        <v>67</v>
      </c>
    </row>
    <row r="6931" spans="1:5" x14ac:dyDescent="0.2">
      <c r="A6931" t="s">
        <v>7918</v>
      </c>
      <c r="B6931" t="s">
        <v>2835</v>
      </c>
      <c r="C6931" t="s">
        <v>8425</v>
      </c>
      <c r="D6931" t="s">
        <v>10647</v>
      </c>
      <c r="E6931">
        <v>67.400000000000006</v>
      </c>
    </row>
    <row r="6932" spans="1:5" x14ac:dyDescent="0.2">
      <c r="A6932" t="s">
        <v>7919</v>
      </c>
      <c r="B6932" t="s">
        <v>2835</v>
      </c>
      <c r="C6932" t="s">
        <v>8514</v>
      </c>
      <c r="D6932" t="s">
        <v>10647</v>
      </c>
      <c r="E6932">
        <v>67.400000000000006</v>
      </c>
    </row>
    <row r="6933" spans="1:5" x14ac:dyDescent="0.2">
      <c r="A6933" t="s">
        <v>7920</v>
      </c>
      <c r="B6933" t="s">
        <v>2818</v>
      </c>
      <c r="C6933" t="s">
        <v>2842</v>
      </c>
      <c r="D6933" t="s">
        <v>10647</v>
      </c>
      <c r="E6933">
        <v>67.599999999999994</v>
      </c>
    </row>
    <row r="6934" spans="1:5" x14ac:dyDescent="0.2">
      <c r="A6934" t="s">
        <v>7921</v>
      </c>
      <c r="B6934" t="s">
        <v>2825</v>
      </c>
      <c r="C6934" t="s">
        <v>1832</v>
      </c>
      <c r="D6934" t="s">
        <v>10647</v>
      </c>
      <c r="E6934">
        <v>67.599999999999994</v>
      </c>
    </row>
    <row r="6935" spans="1:5" x14ac:dyDescent="0.2">
      <c r="A6935" t="s">
        <v>7922</v>
      </c>
      <c r="B6935" t="s">
        <v>2818</v>
      </c>
      <c r="C6935" t="s">
        <v>8278</v>
      </c>
      <c r="D6935" t="s">
        <v>10647</v>
      </c>
      <c r="E6935">
        <v>67.599999999999994</v>
      </c>
    </row>
    <row r="6936" spans="1:5" x14ac:dyDescent="0.2">
      <c r="A6936" t="s">
        <v>7923</v>
      </c>
      <c r="B6936" t="s">
        <v>2814</v>
      </c>
      <c r="C6936" t="s">
        <v>8404</v>
      </c>
      <c r="D6936" t="s">
        <v>10647</v>
      </c>
      <c r="E6936">
        <v>67.599999999999994</v>
      </c>
    </row>
    <row r="6937" spans="1:5" x14ac:dyDescent="0.2">
      <c r="A6937" t="s">
        <v>7924</v>
      </c>
      <c r="B6937" t="s">
        <v>2788</v>
      </c>
      <c r="C6937" t="s">
        <v>8535</v>
      </c>
      <c r="D6937" t="s">
        <v>10647</v>
      </c>
      <c r="E6937">
        <v>67.900000000000006</v>
      </c>
    </row>
    <row r="6938" spans="1:5" x14ac:dyDescent="0.2">
      <c r="A6938" t="s">
        <v>7925</v>
      </c>
      <c r="B6938" t="s">
        <v>2780</v>
      </c>
      <c r="C6938" t="s">
        <v>8173</v>
      </c>
      <c r="D6938" t="s">
        <v>10647</v>
      </c>
      <c r="E6938">
        <v>68</v>
      </c>
    </row>
    <row r="6939" spans="1:5" x14ac:dyDescent="0.2">
      <c r="A6939" t="s">
        <v>7926</v>
      </c>
      <c r="B6939" t="s">
        <v>2785</v>
      </c>
      <c r="C6939" t="s">
        <v>8383</v>
      </c>
      <c r="D6939" t="s">
        <v>10647</v>
      </c>
      <c r="E6939">
        <v>68</v>
      </c>
    </row>
    <row r="6940" spans="1:5" x14ac:dyDescent="0.2">
      <c r="A6940" t="s">
        <v>7927</v>
      </c>
      <c r="B6940" t="s">
        <v>2788</v>
      </c>
      <c r="C6940" t="s">
        <v>2842</v>
      </c>
      <c r="D6940" t="s">
        <v>10647</v>
      </c>
      <c r="E6940">
        <v>68.2</v>
      </c>
    </row>
    <row r="6941" spans="1:5" x14ac:dyDescent="0.2">
      <c r="A6941" t="s">
        <v>7928</v>
      </c>
      <c r="B6941" t="s">
        <v>2816</v>
      </c>
      <c r="C6941" t="s">
        <v>1601</v>
      </c>
      <c r="D6941" t="s">
        <v>10647</v>
      </c>
      <c r="E6941">
        <v>68.3</v>
      </c>
    </row>
    <row r="6942" spans="1:5" x14ac:dyDescent="0.2">
      <c r="A6942" t="s">
        <v>7929</v>
      </c>
      <c r="B6942" t="s">
        <v>2829</v>
      </c>
      <c r="C6942" t="s">
        <v>8278</v>
      </c>
      <c r="D6942" t="s">
        <v>10647</v>
      </c>
      <c r="E6942">
        <v>68.400000000000006</v>
      </c>
    </row>
    <row r="6943" spans="1:5" x14ac:dyDescent="0.2">
      <c r="A6943" t="s">
        <v>7930</v>
      </c>
      <c r="B6943" t="s">
        <v>2831</v>
      </c>
      <c r="C6943" t="s">
        <v>5926</v>
      </c>
      <c r="D6943" t="s">
        <v>10647</v>
      </c>
      <c r="E6943">
        <v>68.400000000000006</v>
      </c>
    </row>
    <row r="6944" spans="1:5" x14ac:dyDescent="0.2">
      <c r="A6944" t="s">
        <v>7931</v>
      </c>
      <c r="B6944" t="s">
        <v>2833</v>
      </c>
      <c r="C6944" t="s">
        <v>5926</v>
      </c>
      <c r="D6944" t="s">
        <v>10647</v>
      </c>
      <c r="E6944">
        <v>68.5</v>
      </c>
    </row>
    <row r="6945" spans="1:5" x14ac:dyDescent="0.2">
      <c r="A6945" t="s">
        <v>7932</v>
      </c>
      <c r="B6945" t="s">
        <v>2780</v>
      </c>
      <c r="C6945" t="s">
        <v>1601</v>
      </c>
      <c r="D6945" t="s">
        <v>10647</v>
      </c>
      <c r="E6945">
        <v>68.566666666666663</v>
      </c>
    </row>
    <row r="6946" spans="1:5" x14ac:dyDescent="0.2">
      <c r="A6946" t="s">
        <v>7933</v>
      </c>
      <c r="B6946" t="s">
        <v>2786</v>
      </c>
      <c r="C6946" t="s">
        <v>1685</v>
      </c>
      <c r="D6946" t="s">
        <v>10647</v>
      </c>
      <c r="E6946">
        <v>68.599999999999994</v>
      </c>
    </row>
    <row r="6947" spans="1:5" x14ac:dyDescent="0.2">
      <c r="A6947" t="s">
        <v>7934</v>
      </c>
      <c r="B6947" t="s">
        <v>2840</v>
      </c>
      <c r="C6947" t="s">
        <v>8278</v>
      </c>
      <c r="D6947" t="s">
        <v>10647</v>
      </c>
      <c r="E6947">
        <v>68.7</v>
      </c>
    </row>
    <row r="6948" spans="1:5" x14ac:dyDescent="0.2">
      <c r="A6948" t="s">
        <v>7935</v>
      </c>
      <c r="B6948" t="s">
        <v>2838</v>
      </c>
      <c r="C6948" t="s">
        <v>6010</v>
      </c>
      <c r="D6948" t="s">
        <v>10647</v>
      </c>
      <c r="E6948">
        <v>69</v>
      </c>
    </row>
    <row r="6949" spans="1:5" x14ac:dyDescent="0.2">
      <c r="A6949" t="s">
        <v>7936</v>
      </c>
      <c r="B6949" t="s">
        <v>2787</v>
      </c>
      <c r="C6949" t="s">
        <v>8299</v>
      </c>
      <c r="D6949" t="s">
        <v>10647</v>
      </c>
      <c r="E6949">
        <v>69.2</v>
      </c>
    </row>
    <row r="6950" spans="1:5" x14ac:dyDescent="0.2">
      <c r="A6950" t="s">
        <v>7937</v>
      </c>
      <c r="B6950" t="s">
        <v>2818</v>
      </c>
      <c r="C6950" t="s">
        <v>8383</v>
      </c>
      <c r="D6950" t="s">
        <v>10647</v>
      </c>
      <c r="E6950">
        <v>69.3</v>
      </c>
    </row>
    <row r="6951" spans="1:5" x14ac:dyDescent="0.2">
      <c r="A6951" t="s">
        <v>7938</v>
      </c>
      <c r="B6951" t="s">
        <v>2829</v>
      </c>
      <c r="C6951" t="s">
        <v>8404</v>
      </c>
      <c r="D6951" t="s">
        <v>10647</v>
      </c>
      <c r="E6951">
        <v>69.599999999999994</v>
      </c>
    </row>
    <row r="6952" spans="1:5" x14ac:dyDescent="0.2">
      <c r="A6952" t="s">
        <v>7939</v>
      </c>
      <c r="B6952" t="s">
        <v>2794</v>
      </c>
      <c r="C6952" t="s">
        <v>8299</v>
      </c>
      <c r="D6952" t="s">
        <v>10647</v>
      </c>
      <c r="E6952">
        <v>69.658748481166469</v>
      </c>
    </row>
    <row r="6953" spans="1:5" x14ac:dyDescent="0.2">
      <c r="A6953" t="s">
        <v>7940</v>
      </c>
      <c r="B6953" t="s">
        <v>2794</v>
      </c>
      <c r="C6953" t="s">
        <v>8404</v>
      </c>
      <c r="D6953" t="s">
        <v>10647</v>
      </c>
      <c r="E6953">
        <v>69.902490886998763</v>
      </c>
    </row>
    <row r="6954" spans="1:5" x14ac:dyDescent="0.2">
      <c r="A6954" t="s">
        <v>7941</v>
      </c>
      <c r="B6954" t="s">
        <v>2789</v>
      </c>
      <c r="C6954" t="s">
        <v>8404</v>
      </c>
      <c r="D6954" t="s">
        <v>10647</v>
      </c>
      <c r="E6954">
        <v>70</v>
      </c>
    </row>
    <row r="6955" spans="1:5" x14ac:dyDescent="0.2">
      <c r="A6955" t="s">
        <v>7942</v>
      </c>
      <c r="B6955" t="s">
        <v>2786</v>
      </c>
      <c r="C6955" t="s">
        <v>5947</v>
      </c>
      <c r="D6955" t="s">
        <v>10647</v>
      </c>
      <c r="E6955">
        <v>70.400000000000006</v>
      </c>
    </row>
    <row r="6956" spans="1:5" x14ac:dyDescent="0.2">
      <c r="A6956" t="s">
        <v>7943</v>
      </c>
      <c r="B6956" t="s">
        <v>2780</v>
      </c>
      <c r="C6956" t="s">
        <v>8404</v>
      </c>
      <c r="D6956" t="s">
        <v>10647</v>
      </c>
      <c r="E6956">
        <v>70.5</v>
      </c>
    </row>
    <row r="6957" spans="1:5" x14ac:dyDescent="0.2">
      <c r="A6957" t="s">
        <v>7944</v>
      </c>
      <c r="B6957" t="s">
        <v>2811</v>
      </c>
      <c r="C6957" t="s">
        <v>1685</v>
      </c>
      <c r="D6957" t="s">
        <v>10647</v>
      </c>
      <c r="E6957">
        <v>70.7</v>
      </c>
    </row>
    <row r="6958" spans="1:5" x14ac:dyDescent="0.2">
      <c r="A6958" t="s">
        <v>7945</v>
      </c>
      <c r="B6958" t="s">
        <v>2788</v>
      </c>
      <c r="C6958" t="s">
        <v>8194</v>
      </c>
      <c r="D6958" t="s">
        <v>10647</v>
      </c>
      <c r="E6958">
        <v>70.8</v>
      </c>
    </row>
    <row r="6959" spans="1:5" x14ac:dyDescent="0.2">
      <c r="A6959" t="s">
        <v>7946</v>
      </c>
      <c r="B6959" t="s">
        <v>2833</v>
      </c>
      <c r="C6959" t="s">
        <v>1811</v>
      </c>
      <c r="D6959" t="s">
        <v>10647</v>
      </c>
      <c r="E6959">
        <v>70.900000000000006</v>
      </c>
    </row>
    <row r="6960" spans="1:5" x14ac:dyDescent="0.2">
      <c r="A6960" t="s">
        <v>7947</v>
      </c>
      <c r="B6960" t="s">
        <v>2811</v>
      </c>
      <c r="C6960" t="s">
        <v>8320</v>
      </c>
      <c r="D6960" t="s">
        <v>10647</v>
      </c>
      <c r="E6960">
        <v>70.900000000000006</v>
      </c>
    </row>
    <row r="6961" spans="1:5" x14ac:dyDescent="0.2">
      <c r="A6961" t="s">
        <v>7948</v>
      </c>
      <c r="B6961" t="s">
        <v>2811</v>
      </c>
      <c r="C6961" t="s">
        <v>8535</v>
      </c>
      <c r="D6961" t="s">
        <v>10647</v>
      </c>
      <c r="E6961">
        <v>71.2</v>
      </c>
    </row>
    <row r="6962" spans="1:5" x14ac:dyDescent="0.2">
      <c r="A6962" t="s">
        <v>7949</v>
      </c>
      <c r="B6962" t="s">
        <v>2814</v>
      </c>
      <c r="C6962" t="s">
        <v>1601</v>
      </c>
      <c r="D6962" t="s">
        <v>10647</v>
      </c>
      <c r="E6962">
        <v>71.3</v>
      </c>
    </row>
    <row r="6963" spans="1:5" x14ac:dyDescent="0.2">
      <c r="A6963" t="s">
        <v>7950</v>
      </c>
      <c r="B6963" t="s">
        <v>2825</v>
      </c>
      <c r="C6963" t="s">
        <v>5926</v>
      </c>
      <c r="D6963" t="s">
        <v>10647</v>
      </c>
      <c r="E6963">
        <v>71.3</v>
      </c>
    </row>
    <row r="6964" spans="1:5" x14ac:dyDescent="0.2">
      <c r="A6964" t="s">
        <v>7951</v>
      </c>
      <c r="B6964" t="s">
        <v>2816</v>
      </c>
      <c r="C6964" t="s">
        <v>1727</v>
      </c>
      <c r="D6964" t="s">
        <v>10647</v>
      </c>
      <c r="E6964">
        <v>71.400000000000006</v>
      </c>
    </row>
    <row r="6965" spans="1:5" x14ac:dyDescent="0.2">
      <c r="A6965" t="s">
        <v>7952</v>
      </c>
      <c r="B6965" t="s">
        <v>2794</v>
      </c>
      <c r="C6965" t="s">
        <v>1601</v>
      </c>
      <c r="D6965" t="s">
        <v>10647</v>
      </c>
      <c r="E6965">
        <v>71.499876707647772</v>
      </c>
    </row>
    <row r="6966" spans="1:5" x14ac:dyDescent="0.2">
      <c r="A6966" t="s">
        <v>7953</v>
      </c>
      <c r="B6966" t="s">
        <v>2814</v>
      </c>
      <c r="C6966" t="s">
        <v>8215</v>
      </c>
      <c r="D6966" t="s">
        <v>10647</v>
      </c>
      <c r="E6966">
        <v>71.5</v>
      </c>
    </row>
    <row r="6967" spans="1:5" x14ac:dyDescent="0.2">
      <c r="A6967" t="s">
        <v>7954</v>
      </c>
      <c r="B6967" t="s">
        <v>2833</v>
      </c>
      <c r="C6967" t="s">
        <v>1664</v>
      </c>
      <c r="D6967" t="s">
        <v>10647</v>
      </c>
      <c r="E6967">
        <v>71.599999999999994</v>
      </c>
    </row>
    <row r="6968" spans="1:5" x14ac:dyDescent="0.2">
      <c r="A6968" t="s">
        <v>7955</v>
      </c>
      <c r="B6968" t="s">
        <v>2838</v>
      </c>
      <c r="C6968" t="s">
        <v>8320</v>
      </c>
      <c r="D6968" t="s">
        <v>10647</v>
      </c>
      <c r="E6968">
        <v>71.900000000000006</v>
      </c>
    </row>
    <row r="6969" spans="1:5" x14ac:dyDescent="0.2">
      <c r="A6969" t="s">
        <v>7956</v>
      </c>
      <c r="B6969" t="s">
        <v>2829</v>
      </c>
      <c r="C6969" t="s">
        <v>1601</v>
      </c>
      <c r="D6969" t="s">
        <v>10647</v>
      </c>
      <c r="E6969">
        <v>72.099999999999994</v>
      </c>
    </row>
    <row r="6970" spans="1:5" x14ac:dyDescent="0.2">
      <c r="A6970" t="s">
        <v>7957</v>
      </c>
      <c r="B6970" t="s">
        <v>2835</v>
      </c>
      <c r="C6970" t="s">
        <v>1685</v>
      </c>
      <c r="D6970" t="s">
        <v>10647</v>
      </c>
      <c r="E6970">
        <v>72.2</v>
      </c>
    </row>
    <row r="6971" spans="1:5" x14ac:dyDescent="0.2">
      <c r="A6971" t="s">
        <v>7958</v>
      </c>
      <c r="B6971" t="s">
        <v>2838</v>
      </c>
      <c r="C6971" t="s">
        <v>1832</v>
      </c>
      <c r="D6971" t="s">
        <v>10647</v>
      </c>
      <c r="E6971">
        <v>72.2</v>
      </c>
    </row>
    <row r="6972" spans="1:5" x14ac:dyDescent="0.2">
      <c r="A6972" t="s">
        <v>7959</v>
      </c>
      <c r="B6972" t="s">
        <v>2838</v>
      </c>
      <c r="C6972" t="s">
        <v>8173</v>
      </c>
      <c r="D6972" t="s">
        <v>10647</v>
      </c>
      <c r="E6972">
        <v>72.3</v>
      </c>
    </row>
    <row r="6973" spans="1:5" x14ac:dyDescent="0.2">
      <c r="A6973" t="s">
        <v>7960</v>
      </c>
      <c r="B6973" t="s">
        <v>2786</v>
      </c>
      <c r="C6973" t="s">
        <v>1622</v>
      </c>
      <c r="D6973" t="s">
        <v>10647</v>
      </c>
      <c r="E6973">
        <v>72.400000000000006</v>
      </c>
    </row>
    <row r="6974" spans="1:5" x14ac:dyDescent="0.2">
      <c r="A6974" t="s">
        <v>7961</v>
      </c>
      <c r="B6974" t="s">
        <v>2786</v>
      </c>
      <c r="C6974" t="s">
        <v>1769</v>
      </c>
      <c r="D6974" t="s">
        <v>10647</v>
      </c>
      <c r="E6974">
        <v>72.400000000000006</v>
      </c>
    </row>
    <row r="6975" spans="1:5" x14ac:dyDescent="0.2">
      <c r="A6975" t="s">
        <v>7962</v>
      </c>
      <c r="B6975" t="s">
        <v>2838</v>
      </c>
      <c r="C6975" t="s">
        <v>1601</v>
      </c>
      <c r="D6975" t="s">
        <v>10647</v>
      </c>
      <c r="E6975">
        <v>72.5</v>
      </c>
    </row>
    <row r="6976" spans="1:5" x14ac:dyDescent="0.2">
      <c r="A6976" t="s">
        <v>7963</v>
      </c>
      <c r="B6976" t="s">
        <v>2833</v>
      </c>
      <c r="C6976" t="s">
        <v>8236</v>
      </c>
      <c r="D6976" t="s">
        <v>10647</v>
      </c>
      <c r="E6976">
        <v>72.599999999999994</v>
      </c>
    </row>
    <row r="6977" spans="1:5" x14ac:dyDescent="0.2">
      <c r="A6977" t="s">
        <v>7964</v>
      </c>
      <c r="B6977" t="s">
        <v>2835</v>
      </c>
      <c r="C6977" t="s">
        <v>1601</v>
      </c>
      <c r="D6977" t="s">
        <v>10647</v>
      </c>
      <c r="E6977">
        <v>72.7</v>
      </c>
    </row>
    <row r="6978" spans="1:5" x14ac:dyDescent="0.2">
      <c r="A6978" t="s">
        <v>7965</v>
      </c>
      <c r="B6978" t="s">
        <v>2820</v>
      </c>
      <c r="C6978" t="s">
        <v>8404</v>
      </c>
      <c r="D6978" t="s">
        <v>10647</v>
      </c>
      <c r="E6978">
        <v>72.7</v>
      </c>
    </row>
    <row r="6979" spans="1:5" x14ac:dyDescent="0.2">
      <c r="A6979" t="s">
        <v>7966</v>
      </c>
      <c r="B6979" t="s">
        <v>2820</v>
      </c>
      <c r="C6979" t="s">
        <v>5947</v>
      </c>
      <c r="D6979" t="s">
        <v>10647</v>
      </c>
      <c r="E6979">
        <v>73.099999999999994</v>
      </c>
    </row>
    <row r="6980" spans="1:5" x14ac:dyDescent="0.2">
      <c r="A6980" t="s">
        <v>7967</v>
      </c>
      <c r="B6980" t="s">
        <v>2820</v>
      </c>
      <c r="C6980" t="s">
        <v>2842</v>
      </c>
      <c r="D6980" t="s">
        <v>10647</v>
      </c>
      <c r="E6980">
        <v>73.2</v>
      </c>
    </row>
    <row r="6981" spans="1:5" x14ac:dyDescent="0.2">
      <c r="A6981" t="s">
        <v>7968</v>
      </c>
      <c r="B6981" t="s">
        <v>2833</v>
      </c>
      <c r="C6981" t="s">
        <v>1727</v>
      </c>
      <c r="D6981" t="s">
        <v>10647</v>
      </c>
      <c r="E6981">
        <v>73.3</v>
      </c>
    </row>
    <row r="6982" spans="1:5" x14ac:dyDescent="0.2">
      <c r="A6982" t="s">
        <v>7969</v>
      </c>
      <c r="B6982" t="s">
        <v>2786</v>
      </c>
      <c r="C6982" t="s">
        <v>6010</v>
      </c>
      <c r="D6982" t="s">
        <v>10647</v>
      </c>
      <c r="E6982">
        <v>73.400000000000006</v>
      </c>
    </row>
    <row r="6983" spans="1:5" x14ac:dyDescent="0.2">
      <c r="A6983" t="s">
        <v>7970</v>
      </c>
      <c r="B6983" t="s">
        <v>2829</v>
      </c>
      <c r="C6983" t="s">
        <v>1832</v>
      </c>
      <c r="D6983" t="s">
        <v>10647</v>
      </c>
      <c r="E6983">
        <v>73.5</v>
      </c>
    </row>
    <row r="6984" spans="1:5" x14ac:dyDescent="0.2">
      <c r="A6984" t="s">
        <v>7971</v>
      </c>
      <c r="B6984" t="s">
        <v>2831</v>
      </c>
      <c r="C6984" t="s">
        <v>8215</v>
      </c>
      <c r="D6984" t="s">
        <v>10647</v>
      </c>
      <c r="E6984">
        <v>73.599999999999994</v>
      </c>
    </row>
    <row r="6985" spans="1:5" x14ac:dyDescent="0.2">
      <c r="A6985" t="s">
        <v>7972</v>
      </c>
      <c r="B6985" t="s">
        <v>2838</v>
      </c>
      <c r="C6985" t="s">
        <v>1811</v>
      </c>
      <c r="D6985" t="s">
        <v>10647</v>
      </c>
      <c r="E6985">
        <v>73.7</v>
      </c>
    </row>
    <row r="6986" spans="1:5" x14ac:dyDescent="0.2">
      <c r="A6986" t="s">
        <v>7973</v>
      </c>
      <c r="B6986" t="s">
        <v>2818</v>
      </c>
      <c r="C6986" t="s">
        <v>1685</v>
      </c>
      <c r="D6986" t="s">
        <v>10647</v>
      </c>
      <c r="E6986">
        <v>73.8</v>
      </c>
    </row>
    <row r="6987" spans="1:5" x14ac:dyDescent="0.2">
      <c r="A6987" t="s">
        <v>7974</v>
      </c>
      <c r="B6987" t="s">
        <v>2788</v>
      </c>
      <c r="C6987" t="s">
        <v>8556</v>
      </c>
      <c r="D6987" t="s">
        <v>10647</v>
      </c>
      <c r="E6987">
        <v>73.8</v>
      </c>
    </row>
    <row r="6988" spans="1:5" x14ac:dyDescent="0.2">
      <c r="A6988" t="s">
        <v>7975</v>
      </c>
      <c r="B6988" t="s">
        <v>2785</v>
      </c>
      <c r="C6988" t="s">
        <v>1664</v>
      </c>
      <c r="D6988" t="s">
        <v>10647</v>
      </c>
      <c r="E6988">
        <v>73.900000000000006</v>
      </c>
    </row>
    <row r="6989" spans="1:5" x14ac:dyDescent="0.2">
      <c r="A6989" t="s">
        <v>7976</v>
      </c>
      <c r="B6989" t="s">
        <v>2786</v>
      </c>
      <c r="C6989" t="s">
        <v>1832</v>
      </c>
      <c r="D6989" t="s">
        <v>10647</v>
      </c>
      <c r="E6989">
        <v>73.900000000000006</v>
      </c>
    </row>
    <row r="6990" spans="1:5" x14ac:dyDescent="0.2">
      <c r="A6990" t="s">
        <v>7977</v>
      </c>
      <c r="B6990" t="s">
        <v>2820</v>
      </c>
      <c r="C6990" t="s">
        <v>1601</v>
      </c>
      <c r="D6990" t="s">
        <v>10647</v>
      </c>
      <c r="E6990">
        <v>74.099999999999994</v>
      </c>
    </row>
    <row r="6991" spans="1:5" x14ac:dyDescent="0.2">
      <c r="A6991" t="s">
        <v>7978</v>
      </c>
      <c r="B6991" t="s">
        <v>2825</v>
      </c>
      <c r="C6991" t="s">
        <v>8320</v>
      </c>
      <c r="D6991" t="s">
        <v>10647</v>
      </c>
      <c r="E6991">
        <v>74.099999999999994</v>
      </c>
    </row>
    <row r="6992" spans="1:5" x14ac:dyDescent="0.2">
      <c r="A6992" t="s">
        <v>7979</v>
      </c>
      <c r="B6992" t="s">
        <v>2786</v>
      </c>
      <c r="C6992" t="s">
        <v>8404</v>
      </c>
      <c r="D6992" t="s">
        <v>10647</v>
      </c>
      <c r="E6992">
        <v>74.2</v>
      </c>
    </row>
    <row r="6993" spans="1:5" x14ac:dyDescent="0.2">
      <c r="A6993" t="s">
        <v>7980</v>
      </c>
      <c r="B6993" t="s">
        <v>2787</v>
      </c>
      <c r="C6993" t="s">
        <v>1622</v>
      </c>
      <c r="D6993" t="s">
        <v>10647</v>
      </c>
      <c r="E6993">
        <v>74.3</v>
      </c>
    </row>
    <row r="6994" spans="1:5" x14ac:dyDescent="0.2">
      <c r="A6994" t="s">
        <v>7981</v>
      </c>
      <c r="B6994" t="s">
        <v>2787</v>
      </c>
      <c r="C6994" t="s">
        <v>1769</v>
      </c>
      <c r="D6994" t="s">
        <v>10647</v>
      </c>
      <c r="E6994">
        <v>74.3</v>
      </c>
    </row>
    <row r="6995" spans="1:5" x14ac:dyDescent="0.2">
      <c r="A6995" t="s">
        <v>7982</v>
      </c>
      <c r="B6995" t="s">
        <v>2780</v>
      </c>
      <c r="C6995" t="s">
        <v>8299</v>
      </c>
      <c r="D6995" t="s">
        <v>10647</v>
      </c>
      <c r="E6995">
        <v>74.3</v>
      </c>
    </row>
    <row r="6996" spans="1:5" x14ac:dyDescent="0.2">
      <c r="A6996" t="s">
        <v>7983</v>
      </c>
      <c r="B6996" t="s">
        <v>2814</v>
      </c>
      <c r="C6996" t="s">
        <v>8535</v>
      </c>
      <c r="D6996" t="s">
        <v>10647</v>
      </c>
      <c r="E6996">
        <v>74.3</v>
      </c>
    </row>
    <row r="6997" spans="1:5" x14ac:dyDescent="0.2">
      <c r="A6997" t="s">
        <v>7984</v>
      </c>
      <c r="B6997" t="s">
        <v>2786</v>
      </c>
      <c r="C6997" t="s">
        <v>8173</v>
      </c>
      <c r="D6997" t="s">
        <v>10647</v>
      </c>
      <c r="E6997">
        <v>74.400000000000006</v>
      </c>
    </row>
    <row r="6998" spans="1:5" x14ac:dyDescent="0.2">
      <c r="A6998" t="s">
        <v>7985</v>
      </c>
      <c r="B6998" t="s">
        <v>2835</v>
      </c>
      <c r="C6998" t="s">
        <v>8278</v>
      </c>
      <c r="D6998" t="s">
        <v>10647</v>
      </c>
      <c r="E6998">
        <v>74.400000000000006</v>
      </c>
    </row>
    <row r="6999" spans="1:5" x14ac:dyDescent="0.2">
      <c r="A6999" t="s">
        <v>7986</v>
      </c>
      <c r="B6999" t="s">
        <v>2831</v>
      </c>
      <c r="C6999" t="s">
        <v>8535</v>
      </c>
      <c r="D6999" t="s">
        <v>10647</v>
      </c>
      <c r="E6999">
        <v>74.400000000000006</v>
      </c>
    </row>
    <row r="7000" spans="1:5" x14ac:dyDescent="0.2">
      <c r="A7000" t="s">
        <v>7987</v>
      </c>
      <c r="B7000" t="s">
        <v>2831</v>
      </c>
      <c r="C7000" t="s">
        <v>8173</v>
      </c>
      <c r="D7000" t="s">
        <v>10647</v>
      </c>
      <c r="E7000">
        <v>74.599999999999994</v>
      </c>
    </row>
    <row r="7001" spans="1:5" x14ac:dyDescent="0.2">
      <c r="A7001" t="s">
        <v>7988</v>
      </c>
      <c r="B7001" t="s">
        <v>2780</v>
      </c>
      <c r="C7001" t="s">
        <v>6010</v>
      </c>
      <c r="D7001" t="s">
        <v>10647</v>
      </c>
      <c r="E7001">
        <v>74.599999999999994</v>
      </c>
    </row>
    <row r="7002" spans="1:5" x14ac:dyDescent="0.2">
      <c r="A7002" t="s">
        <v>7989</v>
      </c>
      <c r="B7002" t="s">
        <v>2794</v>
      </c>
      <c r="C7002" t="s">
        <v>8215</v>
      </c>
      <c r="D7002" t="s">
        <v>10647</v>
      </c>
      <c r="E7002">
        <v>74.638608748481175</v>
      </c>
    </row>
    <row r="7003" spans="1:5" x14ac:dyDescent="0.2">
      <c r="A7003" t="s">
        <v>7990</v>
      </c>
      <c r="B7003" t="s">
        <v>2840</v>
      </c>
      <c r="C7003" t="s">
        <v>1685</v>
      </c>
      <c r="D7003" t="s">
        <v>10647</v>
      </c>
      <c r="E7003">
        <v>74.8</v>
      </c>
    </row>
    <row r="7004" spans="1:5" x14ac:dyDescent="0.2">
      <c r="A7004" t="s">
        <v>7991</v>
      </c>
      <c r="B7004" t="s">
        <v>2787</v>
      </c>
      <c r="C7004" t="s">
        <v>1748</v>
      </c>
      <c r="D7004" t="s">
        <v>10647</v>
      </c>
      <c r="E7004">
        <v>75</v>
      </c>
    </row>
    <row r="7005" spans="1:5" x14ac:dyDescent="0.2">
      <c r="A7005" t="s">
        <v>7992</v>
      </c>
      <c r="B7005" t="s">
        <v>2788</v>
      </c>
      <c r="C7005" t="s">
        <v>8236</v>
      </c>
      <c r="D7005" t="s">
        <v>10647</v>
      </c>
      <c r="E7005">
        <v>75</v>
      </c>
    </row>
    <row r="7006" spans="1:5" x14ac:dyDescent="0.2">
      <c r="A7006" t="s">
        <v>7993</v>
      </c>
      <c r="B7006" t="s">
        <v>2840</v>
      </c>
      <c r="C7006" t="s">
        <v>6010</v>
      </c>
      <c r="D7006" t="s">
        <v>10647</v>
      </c>
      <c r="E7006">
        <v>75</v>
      </c>
    </row>
    <row r="7007" spans="1:5" x14ac:dyDescent="0.2">
      <c r="A7007" t="s">
        <v>7994</v>
      </c>
      <c r="B7007" t="s">
        <v>2835</v>
      </c>
      <c r="C7007" t="s">
        <v>1811</v>
      </c>
      <c r="D7007" t="s">
        <v>10647</v>
      </c>
      <c r="E7007">
        <v>75.099999999999994</v>
      </c>
    </row>
    <row r="7008" spans="1:5" x14ac:dyDescent="0.2">
      <c r="A7008" t="s">
        <v>7995</v>
      </c>
      <c r="B7008" t="s">
        <v>2811</v>
      </c>
      <c r="C7008" t="s">
        <v>6010</v>
      </c>
      <c r="D7008" t="s">
        <v>10647</v>
      </c>
      <c r="E7008">
        <v>75.400000000000006</v>
      </c>
    </row>
    <row r="7009" spans="1:5" x14ac:dyDescent="0.2">
      <c r="A7009" t="s">
        <v>7996</v>
      </c>
      <c r="B7009" t="s">
        <v>2825</v>
      </c>
      <c r="C7009" t="s">
        <v>1622</v>
      </c>
      <c r="D7009" t="s">
        <v>10647</v>
      </c>
      <c r="E7009">
        <v>75.5</v>
      </c>
    </row>
    <row r="7010" spans="1:5" x14ac:dyDescent="0.2">
      <c r="A7010" t="s">
        <v>7997</v>
      </c>
      <c r="B7010" t="s">
        <v>2825</v>
      </c>
      <c r="C7010" t="s">
        <v>1769</v>
      </c>
      <c r="D7010" t="s">
        <v>10647</v>
      </c>
      <c r="E7010">
        <v>75.5</v>
      </c>
    </row>
    <row r="7011" spans="1:5" x14ac:dyDescent="0.2">
      <c r="A7011" t="s">
        <v>7998</v>
      </c>
      <c r="B7011" t="s">
        <v>2818</v>
      </c>
      <c r="C7011" t="s">
        <v>1601</v>
      </c>
      <c r="D7011" t="s">
        <v>10647</v>
      </c>
      <c r="E7011">
        <v>75.7</v>
      </c>
    </row>
    <row r="7012" spans="1:5" x14ac:dyDescent="0.2">
      <c r="A7012" t="s">
        <v>7999</v>
      </c>
      <c r="B7012" t="s">
        <v>2833</v>
      </c>
      <c r="C7012" t="s">
        <v>8535</v>
      </c>
      <c r="D7012" t="s">
        <v>10647</v>
      </c>
      <c r="E7012">
        <v>75.7</v>
      </c>
    </row>
    <row r="7013" spans="1:5" x14ac:dyDescent="0.2">
      <c r="A7013" t="s">
        <v>8000</v>
      </c>
      <c r="B7013" t="s">
        <v>2780</v>
      </c>
      <c r="C7013" t="s">
        <v>1811</v>
      </c>
      <c r="D7013" t="s">
        <v>10647</v>
      </c>
      <c r="E7013">
        <v>75.75</v>
      </c>
    </row>
    <row r="7014" spans="1:5" x14ac:dyDescent="0.2">
      <c r="A7014" t="s">
        <v>8001</v>
      </c>
      <c r="B7014" t="s">
        <v>2838</v>
      </c>
      <c r="C7014" t="s">
        <v>8341</v>
      </c>
      <c r="D7014" t="s">
        <v>10647</v>
      </c>
      <c r="E7014">
        <v>75.900000000000006</v>
      </c>
    </row>
    <row r="7015" spans="1:5" x14ac:dyDescent="0.2">
      <c r="A7015" t="s">
        <v>8002</v>
      </c>
      <c r="B7015" t="s">
        <v>2820</v>
      </c>
      <c r="C7015" t="s">
        <v>6010</v>
      </c>
      <c r="D7015" t="s">
        <v>10647</v>
      </c>
      <c r="E7015">
        <v>75.900000000000006</v>
      </c>
    </row>
    <row r="7016" spans="1:5" x14ac:dyDescent="0.2">
      <c r="A7016" t="s">
        <v>8003</v>
      </c>
      <c r="B7016" t="s">
        <v>2794</v>
      </c>
      <c r="C7016" t="s">
        <v>8535</v>
      </c>
      <c r="D7016" t="s">
        <v>10647</v>
      </c>
      <c r="E7016">
        <v>75.989234023602762</v>
      </c>
    </row>
    <row r="7017" spans="1:5" x14ac:dyDescent="0.2">
      <c r="A7017" t="s">
        <v>8004</v>
      </c>
      <c r="B7017" t="s">
        <v>2820</v>
      </c>
      <c r="C7017" t="s">
        <v>8535</v>
      </c>
      <c r="D7017" t="s">
        <v>10647</v>
      </c>
      <c r="E7017">
        <v>76.099999999999994</v>
      </c>
    </row>
    <row r="7018" spans="1:5" x14ac:dyDescent="0.2">
      <c r="A7018" t="s">
        <v>8005</v>
      </c>
      <c r="B7018" t="s">
        <v>2780</v>
      </c>
      <c r="C7018" t="s">
        <v>8215</v>
      </c>
      <c r="D7018" t="s">
        <v>10647</v>
      </c>
      <c r="E7018">
        <v>76.150000000000006</v>
      </c>
    </row>
    <row r="7019" spans="1:5" x14ac:dyDescent="0.2">
      <c r="A7019" t="s">
        <v>8006</v>
      </c>
      <c r="B7019" t="s">
        <v>2785</v>
      </c>
      <c r="C7019" t="s">
        <v>1748</v>
      </c>
      <c r="D7019" t="s">
        <v>10647</v>
      </c>
      <c r="E7019">
        <v>76.2</v>
      </c>
    </row>
    <row r="7020" spans="1:5" x14ac:dyDescent="0.2">
      <c r="A7020" t="s">
        <v>8007</v>
      </c>
      <c r="B7020" t="s">
        <v>2816</v>
      </c>
      <c r="C7020" t="s">
        <v>8194</v>
      </c>
      <c r="D7020" t="s">
        <v>10647</v>
      </c>
      <c r="E7020">
        <v>76.2</v>
      </c>
    </row>
    <row r="7021" spans="1:5" x14ac:dyDescent="0.2">
      <c r="A7021" t="s">
        <v>8008</v>
      </c>
      <c r="B7021" t="s">
        <v>2780</v>
      </c>
      <c r="C7021" t="s">
        <v>1832</v>
      </c>
      <c r="D7021" t="s">
        <v>10647</v>
      </c>
      <c r="E7021">
        <v>76.400000000000006</v>
      </c>
    </row>
    <row r="7022" spans="1:5" x14ac:dyDescent="0.2">
      <c r="A7022" t="s">
        <v>8009</v>
      </c>
      <c r="B7022" t="s">
        <v>2787</v>
      </c>
      <c r="C7022" t="s">
        <v>8215</v>
      </c>
      <c r="D7022" t="s">
        <v>10647</v>
      </c>
      <c r="E7022">
        <v>76.400000000000006</v>
      </c>
    </row>
    <row r="7023" spans="1:5" x14ac:dyDescent="0.2">
      <c r="A7023" t="s">
        <v>8010</v>
      </c>
      <c r="B7023" t="s">
        <v>2831</v>
      </c>
      <c r="C7023" t="s">
        <v>1832</v>
      </c>
      <c r="D7023" t="s">
        <v>10647</v>
      </c>
      <c r="E7023">
        <v>76.5</v>
      </c>
    </row>
    <row r="7024" spans="1:5" x14ac:dyDescent="0.2">
      <c r="A7024" t="s">
        <v>8011</v>
      </c>
      <c r="B7024" t="s">
        <v>2785</v>
      </c>
      <c r="C7024" t="s">
        <v>8236</v>
      </c>
      <c r="D7024" t="s">
        <v>10647</v>
      </c>
      <c r="E7024">
        <v>76.5</v>
      </c>
    </row>
    <row r="7025" spans="1:5" x14ac:dyDescent="0.2">
      <c r="A7025" t="s">
        <v>8012</v>
      </c>
      <c r="B7025" t="s">
        <v>2785</v>
      </c>
      <c r="C7025" t="s">
        <v>8404</v>
      </c>
      <c r="D7025" t="s">
        <v>10647</v>
      </c>
      <c r="E7025">
        <v>76.5</v>
      </c>
    </row>
    <row r="7026" spans="1:5" x14ac:dyDescent="0.2">
      <c r="A7026" t="s">
        <v>8013</v>
      </c>
      <c r="B7026" t="s">
        <v>2814</v>
      </c>
      <c r="C7026" t="s">
        <v>8320</v>
      </c>
      <c r="D7026" t="s">
        <v>10647</v>
      </c>
      <c r="E7026">
        <v>76.599999999999994</v>
      </c>
    </row>
    <row r="7027" spans="1:5" x14ac:dyDescent="0.2">
      <c r="A7027" t="s">
        <v>8014</v>
      </c>
      <c r="B7027" t="s">
        <v>2814</v>
      </c>
      <c r="C7027" t="s">
        <v>1811</v>
      </c>
      <c r="D7027" t="s">
        <v>10647</v>
      </c>
      <c r="E7027">
        <v>76.8</v>
      </c>
    </row>
    <row r="7028" spans="1:5" x14ac:dyDescent="0.2">
      <c r="A7028" t="s">
        <v>8015</v>
      </c>
      <c r="B7028" t="s">
        <v>2786</v>
      </c>
      <c r="C7028" t="s">
        <v>1601</v>
      </c>
      <c r="D7028" t="s">
        <v>10647</v>
      </c>
      <c r="E7028">
        <v>76.900000000000006</v>
      </c>
    </row>
    <row r="7029" spans="1:5" x14ac:dyDescent="0.2">
      <c r="A7029" t="s">
        <v>8016</v>
      </c>
      <c r="B7029" t="s">
        <v>2786</v>
      </c>
      <c r="C7029" t="s">
        <v>8320</v>
      </c>
      <c r="D7029" t="s">
        <v>10647</v>
      </c>
      <c r="E7029">
        <v>77</v>
      </c>
    </row>
    <row r="7030" spans="1:5" x14ac:dyDescent="0.2">
      <c r="A7030" t="s">
        <v>8017</v>
      </c>
      <c r="B7030" t="s">
        <v>2794</v>
      </c>
      <c r="C7030" t="s">
        <v>6010</v>
      </c>
      <c r="D7030" t="s">
        <v>10647</v>
      </c>
      <c r="E7030">
        <v>77.051134055517949</v>
      </c>
    </row>
    <row r="7031" spans="1:5" x14ac:dyDescent="0.2">
      <c r="A7031" t="s">
        <v>8018</v>
      </c>
      <c r="B7031" t="s">
        <v>2794</v>
      </c>
      <c r="C7031" t="s">
        <v>1832</v>
      </c>
      <c r="D7031" t="s">
        <v>10647</v>
      </c>
      <c r="E7031">
        <v>77.100534402137626</v>
      </c>
    </row>
    <row r="7032" spans="1:5" x14ac:dyDescent="0.2">
      <c r="A7032" t="s">
        <v>8019</v>
      </c>
      <c r="B7032" t="s">
        <v>2814</v>
      </c>
      <c r="C7032" t="s">
        <v>8236</v>
      </c>
      <c r="D7032" t="s">
        <v>10647</v>
      </c>
      <c r="E7032">
        <v>77.3</v>
      </c>
    </row>
    <row r="7033" spans="1:5" x14ac:dyDescent="0.2">
      <c r="A7033" t="s">
        <v>8020</v>
      </c>
      <c r="B7033" t="s">
        <v>2811</v>
      </c>
      <c r="C7033" t="s">
        <v>1811</v>
      </c>
      <c r="D7033" t="s">
        <v>10647</v>
      </c>
      <c r="E7033">
        <v>77.400000000000006</v>
      </c>
    </row>
    <row r="7034" spans="1:5" x14ac:dyDescent="0.2">
      <c r="A7034" t="s">
        <v>8021</v>
      </c>
      <c r="B7034" t="s">
        <v>2794</v>
      </c>
      <c r="C7034" t="s">
        <v>8320</v>
      </c>
      <c r="D7034" t="s">
        <v>10647</v>
      </c>
      <c r="E7034">
        <v>77.447736938031596</v>
      </c>
    </row>
    <row r="7035" spans="1:5" x14ac:dyDescent="0.2">
      <c r="A7035" t="s">
        <v>8022</v>
      </c>
      <c r="B7035" t="s">
        <v>2831</v>
      </c>
      <c r="C7035" t="s">
        <v>8194</v>
      </c>
      <c r="D7035" t="s">
        <v>10647</v>
      </c>
      <c r="E7035">
        <v>77.5</v>
      </c>
    </row>
    <row r="7036" spans="1:5" x14ac:dyDescent="0.2">
      <c r="A7036" t="s">
        <v>8023</v>
      </c>
      <c r="B7036" t="s">
        <v>2831</v>
      </c>
      <c r="C7036" t="s">
        <v>8320</v>
      </c>
      <c r="D7036" t="s">
        <v>10647</v>
      </c>
      <c r="E7036">
        <v>77.5</v>
      </c>
    </row>
    <row r="7037" spans="1:5" x14ac:dyDescent="0.2">
      <c r="A7037" t="s">
        <v>8024</v>
      </c>
      <c r="B7037" t="s">
        <v>2840</v>
      </c>
      <c r="C7037" t="s">
        <v>8535</v>
      </c>
      <c r="D7037" t="s">
        <v>10647</v>
      </c>
      <c r="E7037">
        <v>77.5</v>
      </c>
    </row>
    <row r="7038" spans="1:5" x14ac:dyDescent="0.2">
      <c r="A7038" t="s">
        <v>8025</v>
      </c>
      <c r="B7038" t="s">
        <v>2780</v>
      </c>
      <c r="C7038" t="s">
        <v>5947</v>
      </c>
      <c r="D7038" t="s">
        <v>10647</v>
      </c>
      <c r="E7038">
        <v>77.599999999999994</v>
      </c>
    </row>
    <row r="7039" spans="1:5" x14ac:dyDescent="0.2">
      <c r="A7039" t="s">
        <v>8026</v>
      </c>
      <c r="B7039" t="s">
        <v>2780</v>
      </c>
      <c r="C7039" t="s">
        <v>8535</v>
      </c>
      <c r="D7039" t="s">
        <v>10647</v>
      </c>
      <c r="E7039">
        <v>77.616666666666674</v>
      </c>
    </row>
    <row r="7040" spans="1:5" x14ac:dyDescent="0.2">
      <c r="A7040" t="s">
        <v>8027</v>
      </c>
      <c r="B7040" t="s">
        <v>2788</v>
      </c>
      <c r="C7040" t="s">
        <v>8341</v>
      </c>
      <c r="D7040" t="s">
        <v>10647</v>
      </c>
      <c r="E7040">
        <v>77.8</v>
      </c>
    </row>
    <row r="7041" spans="1:5" x14ac:dyDescent="0.2">
      <c r="A7041" t="s">
        <v>8028</v>
      </c>
      <c r="B7041" t="s">
        <v>2829</v>
      </c>
      <c r="C7041" t="s">
        <v>5947</v>
      </c>
      <c r="D7041" t="s">
        <v>10647</v>
      </c>
      <c r="E7041">
        <v>77.8</v>
      </c>
    </row>
    <row r="7042" spans="1:5" x14ac:dyDescent="0.2">
      <c r="A7042" t="s">
        <v>8029</v>
      </c>
      <c r="B7042" t="s">
        <v>2833</v>
      </c>
      <c r="C7042" t="s">
        <v>8341</v>
      </c>
      <c r="D7042" t="s">
        <v>10647</v>
      </c>
      <c r="E7042">
        <v>77.900000000000006</v>
      </c>
    </row>
    <row r="7043" spans="1:5" x14ac:dyDescent="0.2">
      <c r="A7043" t="s">
        <v>8030</v>
      </c>
      <c r="B7043" t="s">
        <v>2787</v>
      </c>
      <c r="C7043" t="s">
        <v>1601</v>
      </c>
      <c r="D7043" t="s">
        <v>10647</v>
      </c>
      <c r="E7043">
        <v>78</v>
      </c>
    </row>
    <row r="7044" spans="1:5" x14ac:dyDescent="0.2">
      <c r="A7044" t="s">
        <v>8031</v>
      </c>
      <c r="B7044" t="s">
        <v>2780</v>
      </c>
      <c r="C7044" t="s">
        <v>8320</v>
      </c>
      <c r="D7044" t="s">
        <v>10647</v>
      </c>
      <c r="E7044">
        <v>78.025000000000006</v>
      </c>
    </row>
    <row r="7045" spans="1:5" x14ac:dyDescent="0.2">
      <c r="A7045" t="s">
        <v>8032</v>
      </c>
      <c r="B7045" t="s">
        <v>2829</v>
      </c>
      <c r="C7045" t="s">
        <v>8320</v>
      </c>
      <c r="D7045" t="s">
        <v>10647</v>
      </c>
      <c r="E7045">
        <v>78.099999999999994</v>
      </c>
    </row>
    <row r="7046" spans="1:5" x14ac:dyDescent="0.2">
      <c r="A7046" t="s">
        <v>8033</v>
      </c>
      <c r="B7046" t="s">
        <v>2820</v>
      </c>
      <c r="C7046" t="s">
        <v>8278</v>
      </c>
      <c r="D7046" t="s">
        <v>10647</v>
      </c>
      <c r="E7046">
        <v>78.2</v>
      </c>
    </row>
    <row r="7047" spans="1:5" x14ac:dyDescent="0.2">
      <c r="A7047" t="s">
        <v>8034</v>
      </c>
      <c r="B7047" t="s">
        <v>2820</v>
      </c>
      <c r="C7047" t="s">
        <v>8383</v>
      </c>
      <c r="D7047" t="s">
        <v>10647</v>
      </c>
      <c r="E7047">
        <v>78.2</v>
      </c>
    </row>
    <row r="7048" spans="1:5" x14ac:dyDescent="0.2">
      <c r="A7048" t="s">
        <v>8035</v>
      </c>
      <c r="B7048" t="s">
        <v>2818</v>
      </c>
      <c r="C7048" t="s">
        <v>2777</v>
      </c>
      <c r="D7048" t="s">
        <v>10647</v>
      </c>
      <c r="E7048">
        <v>78.2</v>
      </c>
    </row>
    <row r="7049" spans="1:5" x14ac:dyDescent="0.2">
      <c r="A7049" t="s">
        <v>8036</v>
      </c>
      <c r="B7049" t="s">
        <v>2825</v>
      </c>
      <c r="C7049" t="s">
        <v>2842</v>
      </c>
      <c r="D7049" t="s">
        <v>10647</v>
      </c>
      <c r="E7049">
        <v>78.400000000000006</v>
      </c>
    </row>
    <row r="7050" spans="1:5" x14ac:dyDescent="0.2">
      <c r="A7050" t="s">
        <v>8037</v>
      </c>
      <c r="B7050" t="s">
        <v>2838</v>
      </c>
      <c r="C7050" t="s">
        <v>1685</v>
      </c>
      <c r="D7050" t="s">
        <v>10647</v>
      </c>
      <c r="E7050">
        <v>78.5</v>
      </c>
    </row>
    <row r="7051" spans="1:5" x14ac:dyDescent="0.2">
      <c r="A7051" t="s">
        <v>8038</v>
      </c>
      <c r="B7051" t="s">
        <v>2833</v>
      </c>
      <c r="C7051" t="s">
        <v>8194</v>
      </c>
      <c r="D7051" t="s">
        <v>10647</v>
      </c>
      <c r="E7051">
        <v>78.599999999999994</v>
      </c>
    </row>
    <row r="7052" spans="1:5" x14ac:dyDescent="0.2">
      <c r="A7052" t="s">
        <v>8039</v>
      </c>
      <c r="B7052" t="s">
        <v>2785</v>
      </c>
      <c r="C7052" t="s">
        <v>8320</v>
      </c>
      <c r="D7052" t="s">
        <v>10647</v>
      </c>
      <c r="E7052">
        <v>78.8</v>
      </c>
    </row>
    <row r="7053" spans="1:5" x14ac:dyDescent="0.2">
      <c r="A7053" t="s">
        <v>8040</v>
      </c>
      <c r="B7053" t="s">
        <v>2811</v>
      </c>
      <c r="C7053" t="s">
        <v>2842</v>
      </c>
      <c r="D7053" t="s">
        <v>10647</v>
      </c>
      <c r="E7053">
        <v>78.900000000000006</v>
      </c>
    </row>
    <row r="7054" spans="1:5" x14ac:dyDescent="0.2">
      <c r="A7054" t="s">
        <v>8041</v>
      </c>
      <c r="B7054" t="s">
        <v>2811</v>
      </c>
      <c r="C7054" t="s">
        <v>1622</v>
      </c>
      <c r="D7054" t="s">
        <v>10647</v>
      </c>
      <c r="E7054">
        <v>78.900000000000006</v>
      </c>
    </row>
    <row r="7055" spans="1:5" x14ac:dyDescent="0.2">
      <c r="A7055" t="s">
        <v>8042</v>
      </c>
      <c r="B7055" t="s">
        <v>2811</v>
      </c>
      <c r="C7055" t="s">
        <v>1769</v>
      </c>
      <c r="D7055" t="s">
        <v>10647</v>
      </c>
      <c r="E7055">
        <v>78.900000000000006</v>
      </c>
    </row>
    <row r="7056" spans="1:5" x14ac:dyDescent="0.2">
      <c r="A7056" t="s">
        <v>8043</v>
      </c>
      <c r="B7056" t="s">
        <v>2820</v>
      </c>
      <c r="C7056" t="s">
        <v>8320</v>
      </c>
      <c r="D7056" t="s">
        <v>10647</v>
      </c>
      <c r="E7056">
        <v>78.900000000000006</v>
      </c>
    </row>
    <row r="7057" spans="1:5" x14ac:dyDescent="0.2">
      <c r="A7057" t="s">
        <v>8044</v>
      </c>
      <c r="B7057" t="s">
        <v>2831</v>
      </c>
      <c r="C7057" t="s">
        <v>5884</v>
      </c>
      <c r="D7057" t="s">
        <v>10647</v>
      </c>
      <c r="E7057">
        <v>78.900000000000006</v>
      </c>
    </row>
    <row r="7058" spans="1:5" x14ac:dyDescent="0.2">
      <c r="A7058" t="s">
        <v>8045</v>
      </c>
      <c r="B7058" t="s">
        <v>2825</v>
      </c>
      <c r="C7058" t="s">
        <v>1811</v>
      </c>
      <c r="D7058" t="s">
        <v>10647</v>
      </c>
      <c r="E7058">
        <v>79</v>
      </c>
    </row>
    <row r="7059" spans="1:5" x14ac:dyDescent="0.2">
      <c r="A7059" t="s">
        <v>8046</v>
      </c>
      <c r="B7059" t="s">
        <v>2831</v>
      </c>
      <c r="C7059" t="s">
        <v>1811</v>
      </c>
      <c r="D7059" t="s">
        <v>10647</v>
      </c>
      <c r="E7059">
        <v>79</v>
      </c>
    </row>
    <row r="7060" spans="1:5" x14ac:dyDescent="0.2">
      <c r="A7060" t="s">
        <v>8047</v>
      </c>
      <c r="B7060" t="s">
        <v>2814</v>
      </c>
      <c r="C7060" t="s">
        <v>8173</v>
      </c>
      <c r="D7060" t="s">
        <v>10647</v>
      </c>
      <c r="E7060">
        <v>79.099999999999994</v>
      </c>
    </row>
    <row r="7061" spans="1:5" x14ac:dyDescent="0.2">
      <c r="A7061" t="s">
        <v>8048</v>
      </c>
      <c r="B7061" t="s">
        <v>2811</v>
      </c>
      <c r="C7061" t="s">
        <v>8341</v>
      </c>
      <c r="D7061" t="s">
        <v>10647</v>
      </c>
      <c r="E7061">
        <v>79.099999999999994</v>
      </c>
    </row>
    <row r="7062" spans="1:5" x14ac:dyDescent="0.2">
      <c r="A7062" t="s">
        <v>8049</v>
      </c>
      <c r="B7062" t="s">
        <v>2811</v>
      </c>
      <c r="C7062" t="s">
        <v>2779</v>
      </c>
      <c r="D7062" t="s">
        <v>10647</v>
      </c>
      <c r="E7062">
        <v>79.2</v>
      </c>
    </row>
    <row r="7063" spans="1:5" x14ac:dyDescent="0.2">
      <c r="A7063" t="s">
        <v>8050</v>
      </c>
      <c r="B7063" t="s">
        <v>2794</v>
      </c>
      <c r="C7063" t="s">
        <v>8173</v>
      </c>
      <c r="D7063" t="s">
        <v>10647</v>
      </c>
      <c r="E7063">
        <v>79.230193720774892</v>
      </c>
    </row>
    <row r="7064" spans="1:5" x14ac:dyDescent="0.2">
      <c r="A7064" t="s">
        <v>8051</v>
      </c>
      <c r="B7064" t="s">
        <v>2788</v>
      </c>
      <c r="C7064" t="s">
        <v>1664</v>
      </c>
      <c r="D7064" t="s">
        <v>10647</v>
      </c>
      <c r="E7064">
        <v>79.400000000000006</v>
      </c>
    </row>
    <row r="7065" spans="1:5" x14ac:dyDescent="0.2">
      <c r="A7065" t="s">
        <v>8052</v>
      </c>
      <c r="B7065" t="s">
        <v>2825</v>
      </c>
      <c r="C7065" t="s">
        <v>8173</v>
      </c>
      <c r="D7065" t="s">
        <v>10647</v>
      </c>
      <c r="E7065">
        <v>79.400000000000006</v>
      </c>
    </row>
    <row r="7066" spans="1:5" x14ac:dyDescent="0.2">
      <c r="A7066" t="s">
        <v>8053</v>
      </c>
      <c r="B7066" t="s">
        <v>2838</v>
      </c>
      <c r="C7066" t="s">
        <v>8535</v>
      </c>
      <c r="D7066" t="s">
        <v>10647</v>
      </c>
      <c r="E7066">
        <v>79.400000000000006</v>
      </c>
    </row>
    <row r="7067" spans="1:5" x14ac:dyDescent="0.2">
      <c r="A7067" t="s">
        <v>8054</v>
      </c>
      <c r="B7067" t="s">
        <v>2820</v>
      </c>
      <c r="C7067" t="s">
        <v>5884</v>
      </c>
      <c r="D7067" t="s">
        <v>10647</v>
      </c>
      <c r="E7067">
        <v>79.400000000000006</v>
      </c>
    </row>
    <row r="7068" spans="1:5" x14ac:dyDescent="0.2">
      <c r="A7068" t="s">
        <v>8055</v>
      </c>
      <c r="B7068" t="s">
        <v>2838</v>
      </c>
      <c r="C7068" t="s">
        <v>2779</v>
      </c>
      <c r="D7068" t="s">
        <v>10647</v>
      </c>
      <c r="E7068">
        <v>79.400000000000006</v>
      </c>
    </row>
    <row r="7069" spans="1:5" x14ac:dyDescent="0.2">
      <c r="A7069" t="s">
        <v>8056</v>
      </c>
      <c r="B7069" t="s">
        <v>2825</v>
      </c>
      <c r="C7069" t="s">
        <v>8194</v>
      </c>
      <c r="D7069" t="s">
        <v>10647</v>
      </c>
      <c r="E7069">
        <v>79.7</v>
      </c>
    </row>
    <row r="7070" spans="1:5" x14ac:dyDescent="0.2">
      <c r="A7070" t="s">
        <v>8057</v>
      </c>
      <c r="B7070" t="s">
        <v>2829</v>
      </c>
      <c r="C7070" t="s">
        <v>8299</v>
      </c>
      <c r="D7070" t="s">
        <v>10647</v>
      </c>
      <c r="E7070">
        <v>79.7</v>
      </c>
    </row>
    <row r="7071" spans="1:5" x14ac:dyDescent="0.2">
      <c r="A7071" t="s">
        <v>8058</v>
      </c>
      <c r="B7071" t="s">
        <v>2840</v>
      </c>
      <c r="C7071" t="s">
        <v>8404</v>
      </c>
      <c r="D7071" t="s">
        <v>10647</v>
      </c>
      <c r="E7071">
        <v>79.900000000000006</v>
      </c>
    </row>
    <row r="7072" spans="1:5" x14ac:dyDescent="0.2">
      <c r="A7072" t="s">
        <v>8059</v>
      </c>
      <c r="B7072" t="s">
        <v>2818</v>
      </c>
      <c r="C7072" t="s">
        <v>8535</v>
      </c>
      <c r="D7072" t="s">
        <v>10647</v>
      </c>
      <c r="E7072">
        <v>79.900000000000006</v>
      </c>
    </row>
    <row r="7073" spans="1:5" x14ac:dyDescent="0.2">
      <c r="A7073" t="s">
        <v>8060</v>
      </c>
      <c r="B7073" t="s">
        <v>2835</v>
      </c>
      <c r="C7073" t="s">
        <v>1727</v>
      </c>
      <c r="D7073" t="s">
        <v>10647</v>
      </c>
      <c r="E7073">
        <v>80</v>
      </c>
    </row>
    <row r="7074" spans="1:5" x14ac:dyDescent="0.2">
      <c r="A7074" t="s">
        <v>8061</v>
      </c>
      <c r="B7074" t="s">
        <v>2816</v>
      </c>
      <c r="C7074" t="s">
        <v>8236</v>
      </c>
      <c r="D7074" t="s">
        <v>10647</v>
      </c>
      <c r="E7074">
        <v>80</v>
      </c>
    </row>
    <row r="7075" spans="1:5" x14ac:dyDescent="0.2">
      <c r="A7075" t="s">
        <v>8062</v>
      </c>
      <c r="B7075" t="s">
        <v>2825</v>
      </c>
      <c r="C7075" t="s">
        <v>8236</v>
      </c>
      <c r="D7075" t="s">
        <v>10647</v>
      </c>
      <c r="E7075">
        <v>80</v>
      </c>
    </row>
    <row r="7076" spans="1:5" x14ac:dyDescent="0.2">
      <c r="A7076" t="s">
        <v>8063</v>
      </c>
      <c r="B7076" t="s">
        <v>2786</v>
      </c>
      <c r="C7076" t="s">
        <v>5926</v>
      </c>
      <c r="D7076" t="s">
        <v>10647</v>
      </c>
      <c r="E7076">
        <v>80.3</v>
      </c>
    </row>
    <row r="7077" spans="1:5" x14ac:dyDescent="0.2">
      <c r="A7077" t="s">
        <v>8064</v>
      </c>
      <c r="B7077" t="s">
        <v>2833</v>
      </c>
      <c r="C7077" t="s">
        <v>5044</v>
      </c>
      <c r="D7077" t="s">
        <v>10647</v>
      </c>
      <c r="E7077">
        <v>80.400000000000006</v>
      </c>
    </row>
    <row r="7078" spans="1:5" x14ac:dyDescent="0.2">
      <c r="A7078" t="s">
        <v>8065</v>
      </c>
      <c r="B7078" t="s">
        <v>2840</v>
      </c>
      <c r="C7078" t="s">
        <v>8215</v>
      </c>
      <c r="D7078" t="s">
        <v>10647</v>
      </c>
      <c r="E7078">
        <v>80.599999999999994</v>
      </c>
    </row>
    <row r="7079" spans="1:5" x14ac:dyDescent="0.2">
      <c r="A7079" t="s">
        <v>8066</v>
      </c>
      <c r="B7079" t="s">
        <v>2785</v>
      </c>
      <c r="C7079" t="s">
        <v>8341</v>
      </c>
      <c r="D7079" t="s">
        <v>10647</v>
      </c>
      <c r="E7079">
        <v>80.7</v>
      </c>
    </row>
    <row r="7080" spans="1:5" x14ac:dyDescent="0.2">
      <c r="A7080" t="s">
        <v>8067</v>
      </c>
      <c r="B7080" t="s">
        <v>2840</v>
      </c>
      <c r="C7080" t="s">
        <v>8383</v>
      </c>
      <c r="D7080" t="s">
        <v>10647</v>
      </c>
      <c r="E7080">
        <v>80.7</v>
      </c>
    </row>
    <row r="7081" spans="1:5" x14ac:dyDescent="0.2">
      <c r="A7081" t="s">
        <v>8068</v>
      </c>
      <c r="B7081" t="s">
        <v>2814</v>
      </c>
      <c r="C7081" t="s">
        <v>5926</v>
      </c>
      <c r="D7081" t="s">
        <v>10647</v>
      </c>
      <c r="E7081">
        <v>80.7</v>
      </c>
    </row>
    <row r="7082" spans="1:5" x14ac:dyDescent="0.2">
      <c r="A7082" t="s">
        <v>8069</v>
      </c>
      <c r="B7082" t="s">
        <v>2786</v>
      </c>
      <c r="C7082" t="s">
        <v>8194</v>
      </c>
      <c r="D7082" t="s">
        <v>10647</v>
      </c>
      <c r="E7082">
        <v>80.8</v>
      </c>
    </row>
    <row r="7083" spans="1:5" x14ac:dyDescent="0.2">
      <c r="A7083" t="s">
        <v>8070</v>
      </c>
      <c r="B7083" t="s">
        <v>2840</v>
      </c>
      <c r="C7083" t="s">
        <v>8236</v>
      </c>
      <c r="D7083" t="s">
        <v>10647</v>
      </c>
      <c r="E7083">
        <v>80.8</v>
      </c>
    </row>
    <row r="7084" spans="1:5" x14ac:dyDescent="0.2">
      <c r="A7084" t="s">
        <v>8071</v>
      </c>
      <c r="B7084" t="s">
        <v>2785</v>
      </c>
      <c r="C7084" t="s">
        <v>8535</v>
      </c>
      <c r="D7084" t="s">
        <v>10647</v>
      </c>
      <c r="E7084">
        <v>80.8</v>
      </c>
    </row>
    <row r="7085" spans="1:5" x14ac:dyDescent="0.2">
      <c r="A7085" t="s">
        <v>8072</v>
      </c>
      <c r="B7085" t="s">
        <v>2829</v>
      </c>
      <c r="C7085" t="s">
        <v>8215</v>
      </c>
      <c r="D7085" t="s">
        <v>10647</v>
      </c>
      <c r="E7085">
        <v>80.900000000000006</v>
      </c>
    </row>
    <row r="7086" spans="1:5" x14ac:dyDescent="0.2">
      <c r="A7086" t="s">
        <v>8073</v>
      </c>
      <c r="B7086" t="s">
        <v>2786</v>
      </c>
      <c r="C7086" t="s">
        <v>8341</v>
      </c>
      <c r="D7086" t="s">
        <v>10647</v>
      </c>
      <c r="E7086">
        <v>80.900000000000006</v>
      </c>
    </row>
    <row r="7087" spans="1:5" x14ac:dyDescent="0.2">
      <c r="A7087" t="s">
        <v>8074</v>
      </c>
      <c r="B7087" t="s">
        <v>2835</v>
      </c>
      <c r="C7087" t="s">
        <v>8383</v>
      </c>
      <c r="D7087" t="s">
        <v>10647</v>
      </c>
      <c r="E7087">
        <v>81</v>
      </c>
    </row>
    <row r="7088" spans="1:5" x14ac:dyDescent="0.2">
      <c r="A7088" t="s">
        <v>8075</v>
      </c>
      <c r="B7088" t="s">
        <v>2787</v>
      </c>
      <c r="C7088" t="s">
        <v>8535</v>
      </c>
      <c r="D7088" t="s">
        <v>10647</v>
      </c>
      <c r="E7088">
        <v>81</v>
      </c>
    </row>
    <row r="7089" spans="1:5" x14ac:dyDescent="0.2">
      <c r="A7089" t="s">
        <v>8076</v>
      </c>
      <c r="B7089" t="s">
        <v>2838</v>
      </c>
      <c r="C7089" t="s">
        <v>1664</v>
      </c>
      <c r="D7089" t="s">
        <v>10647</v>
      </c>
      <c r="E7089">
        <v>81.099999999999994</v>
      </c>
    </row>
    <row r="7090" spans="1:5" x14ac:dyDescent="0.2">
      <c r="A7090" t="s">
        <v>8077</v>
      </c>
      <c r="B7090" t="s">
        <v>2789</v>
      </c>
      <c r="C7090" t="s">
        <v>1664</v>
      </c>
      <c r="D7090" t="s">
        <v>10647</v>
      </c>
      <c r="E7090">
        <v>81.3</v>
      </c>
    </row>
    <row r="7091" spans="1:5" x14ac:dyDescent="0.2">
      <c r="A7091" t="s">
        <v>8078</v>
      </c>
      <c r="B7091" t="s">
        <v>2816</v>
      </c>
      <c r="C7091" t="s">
        <v>5044</v>
      </c>
      <c r="D7091" t="s">
        <v>10647</v>
      </c>
      <c r="E7091">
        <v>81.3</v>
      </c>
    </row>
    <row r="7092" spans="1:5" x14ac:dyDescent="0.2">
      <c r="A7092" t="s">
        <v>8079</v>
      </c>
      <c r="B7092" t="s">
        <v>2838</v>
      </c>
      <c r="C7092" t="s">
        <v>8236</v>
      </c>
      <c r="D7092" t="s">
        <v>10647</v>
      </c>
      <c r="E7092">
        <v>81.3</v>
      </c>
    </row>
    <row r="7093" spans="1:5" x14ac:dyDescent="0.2">
      <c r="A7093" t="s">
        <v>8080</v>
      </c>
      <c r="B7093" t="s">
        <v>2816</v>
      </c>
      <c r="C7093" t="s">
        <v>8341</v>
      </c>
      <c r="D7093" t="s">
        <v>10647</v>
      </c>
      <c r="E7093">
        <v>81.3</v>
      </c>
    </row>
    <row r="7094" spans="1:5" x14ac:dyDescent="0.2">
      <c r="A7094" t="s">
        <v>8081</v>
      </c>
      <c r="B7094" t="s">
        <v>2816</v>
      </c>
      <c r="C7094" t="s">
        <v>2776</v>
      </c>
      <c r="D7094" t="s">
        <v>10647</v>
      </c>
      <c r="E7094">
        <v>81.3</v>
      </c>
    </row>
    <row r="7095" spans="1:5" x14ac:dyDescent="0.2">
      <c r="A7095" t="s">
        <v>8082</v>
      </c>
      <c r="B7095" t="s">
        <v>2794</v>
      </c>
      <c r="C7095" t="s">
        <v>8236</v>
      </c>
      <c r="D7095" t="s">
        <v>10647</v>
      </c>
      <c r="E7095">
        <v>81.352126366950188</v>
      </c>
    </row>
    <row r="7096" spans="1:5" x14ac:dyDescent="0.2">
      <c r="A7096" t="s">
        <v>8083</v>
      </c>
      <c r="B7096" t="s">
        <v>2794</v>
      </c>
      <c r="C7096" t="s">
        <v>5968</v>
      </c>
      <c r="D7096" t="s">
        <v>10647</v>
      </c>
      <c r="E7096">
        <v>81.374678402166566</v>
      </c>
    </row>
    <row r="7097" spans="1:5" x14ac:dyDescent="0.2">
      <c r="A7097" t="s">
        <v>8084</v>
      </c>
      <c r="B7097" t="s">
        <v>2785</v>
      </c>
      <c r="C7097" t="s">
        <v>1685</v>
      </c>
      <c r="D7097" t="s">
        <v>10647</v>
      </c>
      <c r="E7097">
        <v>81.5</v>
      </c>
    </row>
    <row r="7098" spans="1:5" x14ac:dyDescent="0.2">
      <c r="A7098" t="s">
        <v>8085</v>
      </c>
      <c r="B7098" t="s">
        <v>2840</v>
      </c>
      <c r="C7098" t="s">
        <v>8320</v>
      </c>
      <c r="D7098" t="s">
        <v>10647</v>
      </c>
      <c r="E7098">
        <v>81.5</v>
      </c>
    </row>
    <row r="7099" spans="1:5" x14ac:dyDescent="0.2">
      <c r="A7099" t="s">
        <v>8086</v>
      </c>
      <c r="B7099" t="s">
        <v>2829</v>
      </c>
      <c r="C7099" t="s">
        <v>1811</v>
      </c>
      <c r="D7099" t="s">
        <v>10647</v>
      </c>
      <c r="E7099">
        <v>81.7</v>
      </c>
    </row>
    <row r="7100" spans="1:5" x14ac:dyDescent="0.2">
      <c r="A7100" t="s">
        <v>8087</v>
      </c>
      <c r="B7100" t="s">
        <v>2780</v>
      </c>
      <c r="C7100" t="s">
        <v>1727</v>
      </c>
      <c r="D7100" t="s">
        <v>10647</v>
      </c>
      <c r="E7100">
        <v>81.8</v>
      </c>
    </row>
    <row r="7101" spans="1:5" x14ac:dyDescent="0.2">
      <c r="A7101" t="s">
        <v>8088</v>
      </c>
      <c r="B7101" t="s">
        <v>2814</v>
      </c>
      <c r="C7101" t="s">
        <v>8556</v>
      </c>
      <c r="D7101" t="s">
        <v>10647</v>
      </c>
      <c r="E7101">
        <v>81.8</v>
      </c>
    </row>
    <row r="7102" spans="1:5" x14ac:dyDescent="0.2">
      <c r="A7102" t="s">
        <v>8089</v>
      </c>
      <c r="B7102" t="s">
        <v>2838</v>
      </c>
      <c r="C7102" t="s">
        <v>8215</v>
      </c>
      <c r="D7102" t="s">
        <v>10647</v>
      </c>
      <c r="E7102">
        <v>82</v>
      </c>
    </row>
    <row r="7103" spans="1:5" x14ac:dyDescent="0.2">
      <c r="A7103" t="s">
        <v>8090</v>
      </c>
      <c r="B7103" t="s">
        <v>2780</v>
      </c>
      <c r="C7103" t="s">
        <v>1664</v>
      </c>
      <c r="D7103" t="s">
        <v>10647</v>
      </c>
      <c r="E7103">
        <v>82.1</v>
      </c>
    </row>
    <row r="7104" spans="1:5" x14ac:dyDescent="0.2">
      <c r="A7104" t="s">
        <v>8091</v>
      </c>
      <c r="B7104" t="s">
        <v>2785</v>
      </c>
      <c r="C7104" t="s">
        <v>1832</v>
      </c>
      <c r="D7104" t="s">
        <v>10647</v>
      </c>
      <c r="E7104">
        <v>82.1</v>
      </c>
    </row>
    <row r="7105" spans="1:5" x14ac:dyDescent="0.2">
      <c r="A7105" t="s">
        <v>8092</v>
      </c>
      <c r="B7105" t="s">
        <v>2780</v>
      </c>
      <c r="C7105" t="s">
        <v>8236</v>
      </c>
      <c r="D7105" t="s">
        <v>10647</v>
      </c>
      <c r="E7105">
        <v>82.1</v>
      </c>
    </row>
    <row r="7106" spans="1:5" x14ac:dyDescent="0.2">
      <c r="A7106" t="s">
        <v>8093</v>
      </c>
      <c r="B7106" t="s">
        <v>2838</v>
      </c>
      <c r="C7106" t="s">
        <v>2807</v>
      </c>
      <c r="D7106" t="s">
        <v>10647</v>
      </c>
      <c r="E7106">
        <v>82.3</v>
      </c>
    </row>
    <row r="7107" spans="1:5" x14ac:dyDescent="0.2">
      <c r="A7107" t="s">
        <v>8094</v>
      </c>
      <c r="B7107" t="s">
        <v>2840</v>
      </c>
      <c r="C7107" t="s">
        <v>1622</v>
      </c>
      <c r="D7107" t="s">
        <v>10647</v>
      </c>
      <c r="E7107">
        <v>82.4</v>
      </c>
    </row>
    <row r="7108" spans="1:5" x14ac:dyDescent="0.2">
      <c r="A7108" t="s">
        <v>8095</v>
      </c>
      <c r="B7108" t="s">
        <v>2840</v>
      </c>
      <c r="C7108" t="s">
        <v>1769</v>
      </c>
      <c r="D7108" t="s">
        <v>10647</v>
      </c>
      <c r="E7108">
        <v>82.4</v>
      </c>
    </row>
    <row r="7109" spans="1:5" x14ac:dyDescent="0.2">
      <c r="A7109" t="s">
        <v>8096</v>
      </c>
      <c r="B7109" t="s">
        <v>2788</v>
      </c>
      <c r="C7109" t="s">
        <v>6010</v>
      </c>
      <c r="D7109" t="s">
        <v>10647</v>
      </c>
      <c r="E7109">
        <v>82.4</v>
      </c>
    </row>
    <row r="7110" spans="1:5" x14ac:dyDescent="0.2">
      <c r="A7110" t="s">
        <v>8097</v>
      </c>
      <c r="B7110" t="s">
        <v>2794</v>
      </c>
      <c r="C7110" t="s">
        <v>1811</v>
      </c>
      <c r="D7110" t="s">
        <v>10647</v>
      </c>
      <c r="E7110">
        <v>82.494299710532175</v>
      </c>
    </row>
    <row r="7111" spans="1:5" x14ac:dyDescent="0.2">
      <c r="A7111" t="s">
        <v>8098</v>
      </c>
      <c r="B7111" t="s">
        <v>2816</v>
      </c>
      <c r="C7111" t="s">
        <v>1664</v>
      </c>
      <c r="D7111" t="s">
        <v>10647</v>
      </c>
      <c r="E7111">
        <v>82.5</v>
      </c>
    </row>
    <row r="7112" spans="1:5" x14ac:dyDescent="0.2">
      <c r="A7112" t="s">
        <v>8099</v>
      </c>
      <c r="B7112" t="s">
        <v>2794</v>
      </c>
      <c r="C7112" t="s">
        <v>5884</v>
      </c>
      <c r="D7112" t="s">
        <v>10647</v>
      </c>
      <c r="E7112">
        <v>82.567535070140281</v>
      </c>
    </row>
    <row r="7113" spans="1:5" x14ac:dyDescent="0.2">
      <c r="A7113" t="s">
        <v>8100</v>
      </c>
      <c r="B7113" t="s">
        <v>2787</v>
      </c>
      <c r="C7113" t="s">
        <v>1685</v>
      </c>
      <c r="D7113" t="s">
        <v>10647</v>
      </c>
      <c r="E7113">
        <v>82.6</v>
      </c>
    </row>
    <row r="7114" spans="1:5" x14ac:dyDescent="0.2">
      <c r="A7114" t="s">
        <v>8101</v>
      </c>
      <c r="B7114" t="s">
        <v>2818</v>
      </c>
      <c r="C7114" t="s">
        <v>1727</v>
      </c>
      <c r="D7114" t="s">
        <v>10647</v>
      </c>
      <c r="E7114">
        <v>82.6</v>
      </c>
    </row>
    <row r="7115" spans="1:5" x14ac:dyDescent="0.2">
      <c r="A7115" t="s">
        <v>8102</v>
      </c>
      <c r="B7115" t="s">
        <v>2838</v>
      </c>
      <c r="C7115" t="s">
        <v>8299</v>
      </c>
      <c r="D7115" t="s">
        <v>10647</v>
      </c>
      <c r="E7115">
        <v>82.6</v>
      </c>
    </row>
    <row r="7116" spans="1:5" x14ac:dyDescent="0.2">
      <c r="A7116" t="s">
        <v>8103</v>
      </c>
      <c r="B7116" t="s">
        <v>2814</v>
      </c>
      <c r="C7116" t="s">
        <v>5968</v>
      </c>
      <c r="D7116" t="s">
        <v>10647</v>
      </c>
      <c r="E7116">
        <v>82.6</v>
      </c>
    </row>
    <row r="7117" spans="1:5" x14ac:dyDescent="0.2">
      <c r="A7117" t="s">
        <v>8104</v>
      </c>
      <c r="B7117" t="s">
        <v>2788</v>
      </c>
      <c r="C7117" t="s">
        <v>5044</v>
      </c>
      <c r="D7117" t="s">
        <v>10647</v>
      </c>
      <c r="E7117">
        <v>82.7</v>
      </c>
    </row>
    <row r="7118" spans="1:5" x14ac:dyDescent="0.2">
      <c r="A7118" t="s">
        <v>8105</v>
      </c>
      <c r="B7118" t="s">
        <v>2840</v>
      </c>
      <c r="C7118" t="s">
        <v>8299</v>
      </c>
      <c r="D7118" t="s">
        <v>10647</v>
      </c>
      <c r="E7118">
        <v>82.7</v>
      </c>
    </row>
    <row r="7119" spans="1:5" x14ac:dyDescent="0.2">
      <c r="A7119" t="s">
        <v>8106</v>
      </c>
      <c r="B7119" t="s">
        <v>2787</v>
      </c>
      <c r="C7119" t="s">
        <v>8383</v>
      </c>
      <c r="D7119" t="s">
        <v>10647</v>
      </c>
      <c r="E7119">
        <v>82.7</v>
      </c>
    </row>
    <row r="7120" spans="1:5" x14ac:dyDescent="0.2">
      <c r="A7120" t="s">
        <v>8107</v>
      </c>
      <c r="B7120" t="s">
        <v>2780</v>
      </c>
      <c r="C7120" t="s">
        <v>2776</v>
      </c>
      <c r="D7120" t="s">
        <v>10647</v>
      </c>
      <c r="E7120">
        <v>82.7</v>
      </c>
    </row>
    <row r="7121" spans="1:5" x14ac:dyDescent="0.2">
      <c r="A7121" t="s">
        <v>8108</v>
      </c>
      <c r="B7121" t="s">
        <v>2814</v>
      </c>
      <c r="C7121" t="s">
        <v>2807</v>
      </c>
      <c r="D7121" t="s">
        <v>10647</v>
      </c>
      <c r="E7121">
        <v>82.8</v>
      </c>
    </row>
    <row r="7122" spans="1:5" x14ac:dyDescent="0.2">
      <c r="A7122" t="s">
        <v>8109</v>
      </c>
      <c r="B7122" t="s">
        <v>2825</v>
      </c>
      <c r="C7122" t="s">
        <v>1601</v>
      </c>
      <c r="D7122" t="s">
        <v>10647</v>
      </c>
      <c r="E7122">
        <v>82.8</v>
      </c>
    </row>
    <row r="7123" spans="1:5" x14ac:dyDescent="0.2">
      <c r="A7123" t="s">
        <v>8110</v>
      </c>
      <c r="B7123" t="s">
        <v>2788</v>
      </c>
      <c r="C7123" t="s">
        <v>1811</v>
      </c>
      <c r="D7123" t="s">
        <v>10647</v>
      </c>
      <c r="E7123">
        <v>82.8</v>
      </c>
    </row>
    <row r="7124" spans="1:5" x14ac:dyDescent="0.2">
      <c r="A7124" t="s">
        <v>8111</v>
      </c>
      <c r="B7124" t="s">
        <v>2811</v>
      </c>
      <c r="C7124" t="s">
        <v>8173</v>
      </c>
      <c r="D7124" t="s">
        <v>10647</v>
      </c>
      <c r="E7124">
        <v>82.8</v>
      </c>
    </row>
    <row r="7125" spans="1:5" x14ac:dyDescent="0.2">
      <c r="A7125" t="s">
        <v>8112</v>
      </c>
      <c r="B7125" t="s">
        <v>2829</v>
      </c>
      <c r="C7125" t="s">
        <v>8535</v>
      </c>
      <c r="D7125" t="s">
        <v>10647</v>
      </c>
      <c r="E7125">
        <v>82.8</v>
      </c>
    </row>
    <row r="7126" spans="1:5" x14ac:dyDescent="0.2">
      <c r="A7126" t="s">
        <v>8113</v>
      </c>
      <c r="B7126" t="s">
        <v>2780</v>
      </c>
      <c r="C7126" t="s">
        <v>8194</v>
      </c>
      <c r="D7126" t="s">
        <v>10647</v>
      </c>
      <c r="E7126">
        <v>82.9</v>
      </c>
    </row>
    <row r="7127" spans="1:5" x14ac:dyDescent="0.2">
      <c r="A7127" t="s">
        <v>8114</v>
      </c>
      <c r="B7127" t="s">
        <v>2780</v>
      </c>
      <c r="C7127" t="s">
        <v>5884</v>
      </c>
      <c r="D7127" t="s">
        <v>10647</v>
      </c>
      <c r="E7127">
        <v>82.9</v>
      </c>
    </row>
    <row r="7128" spans="1:5" x14ac:dyDescent="0.2">
      <c r="A7128" t="s">
        <v>8115</v>
      </c>
      <c r="B7128" t="s">
        <v>2811</v>
      </c>
      <c r="C7128" t="s">
        <v>1601</v>
      </c>
      <c r="D7128" t="s">
        <v>10647</v>
      </c>
      <c r="E7128">
        <v>83</v>
      </c>
    </row>
    <row r="7129" spans="1:5" x14ac:dyDescent="0.2">
      <c r="A7129" t="s">
        <v>8116</v>
      </c>
      <c r="B7129" t="s">
        <v>2786</v>
      </c>
      <c r="C7129" t="s">
        <v>8535</v>
      </c>
      <c r="D7129" t="s">
        <v>10647</v>
      </c>
      <c r="E7129">
        <v>83</v>
      </c>
    </row>
    <row r="7130" spans="1:5" x14ac:dyDescent="0.2">
      <c r="A7130" t="s">
        <v>8117</v>
      </c>
      <c r="B7130" t="s">
        <v>2840</v>
      </c>
      <c r="C7130" t="s">
        <v>5884</v>
      </c>
      <c r="D7130" t="s">
        <v>10647</v>
      </c>
      <c r="E7130">
        <v>83.1</v>
      </c>
    </row>
    <row r="7131" spans="1:5" x14ac:dyDescent="0.2">
      <c r="A7131" t="s">
        <v>8118</v>
      </c>
      <c r="B7131" t="s">
        <v>2831</v>
      </c>
      <c r="C7131" t="s">
        <v>1727</v>
      </c>
      <c r="D7131" t="s">
        <v>10647</v>
      </c>
      <c r="E7131">
        <v>83.3</v>
      </c>
    </row>
    <row r="7132" spans="1:5" x14ac:dyDescent="0.2">
      <c r="A7132" t="s">
        <v>8119</v>
      </c>
      <c r="B7132" t="s">
        <v>2811</v>
      </c>
      <c r="C7132" t="s">
        <v>5968</v>
      </c>
      <c r="D7132" t="s">
        <v>10647</v>
      </c>
      <c r="E7132">
        <v>83.3</v>
      </c>
    </row>
    <row r="7133" spans="1:5" x14ac:dyDescent="0.2">
      <c r="A7133" t="s">
        <v>8120</v>
      </c>
      <c r="B7133" t="s">
        <v>2780</v>
      </c>
      <c r="C7133" t="s">
        <v>2807</v>
      </c>
      <c r="D7133" t="s">
        <v>10647</v>
      </c>
      <c r="E7133">
        <v>83.533333333333331</v>
      </c>
    </row>
    <row r="7134" spans="1:5" x14ac:dyDescent="0.2">
      <c r="A7134" t="s">
        <v>8121</v>
      </c>
      <c r="B7134" t="s">
        <v>2785</v>
      </c>
      <c r="C7134" t="s">
        <v>8215</v>
      </c>
      <c r="D7134" t="s">
        <v>10647</v>
      </c>
      <c r="E7134">
        <v>83.6</v>
      </c>
    </row>
    <row r="7135" spans="1:5" x14ac:dyDescent="0.2">
      <c r="A7135" t="s">
        <v>8122</v>
      </c>
      <c r="B7135" t="s">
        <v>2787</v>
      </c>
      <c r="C7135" t="s">
        <v>5989</v>
      </c>
      <c r="D7135" t="s">
        <v>10647</v>
      </c>
      <c r="E7135">
        <v>83.6</v>
      </c>
    </row>
    <row r="7136" spans="1:5" x14ac:dyDescent="0.2">
      <c r="A7136" t="s">
        <v>8123</v>
      </c>
      <c r="B7136" t="s">
        <v>2818</v>
      </c>
      <c r="C7136" t="s">
        <v>6010</v>
      </c>
      <c r="D7136" t="s">
        <v>10647</v>
      </c>
      <c r="E7136">
        <v>83.6</v>
      </c>
    </row>
    <row r="7137" spans="1:5" x14ac:dyDescent="0.2">
      <c r="A7137" t="s">
        <v>8124</v>
      </c>
      <c r="B7137" t="s">
        <v>2820</v>
      </c>
      <c r="C7137" t="s">
        <v>8299</v>
      </c>
      <c r="D7137" t="s">
        <v>10647</v>
      </c>
      <c r="E7137">
        <v>83.7</v>
      </c>
    </row>
    <row r="7138" spans="1:5" x14ac:dyDescent="0.2">
      <c r="A7138" t="s">
        <v>8125</v>
      </c>
      <c r="B7138" t="s">
        <v>2788</v>
      </c>
      <c r="C7138" t="s">
        <v>5884</v>
      </c>
      <c r="D7138" t="s">
        <v>10647</v>
      </c>
      <c r="E7138">
        <v>83.7</v>
      </c>
    </row>
    <row r="7139" spans="1:5" x14ac:dyDescent="0.2">
      <c r="A7139" t="s">
        <v>8126</v>
      </c>
      <c r="B7139" t="s">
        <v>2794</v>
      </c>
      <c r="C7139" t="s">
        <v>1664</v>
      </c>
      <c r="D7139" t="s">
        <v>10647</v>
      </c>
      <c r="E7139">
        <v>83.729890643985414</v>
      </c>
    </row>
    <row r="7140" spans="1:5" x14ac:dyDescent="0.2">
      <c r="A7140" t="s">
        <v>8127</v>
      </c>
      <c r="B7140" t="s">
        <v>2818</v>
      </c>
      <c r="C7140" t="s">
        <v>5884</v>
      </c>
      <c r="D7140" t="s">
        <v>10647</v>
      </c>
      <c r="E7140">
        <v>83.8</v>
      </c>
    </row>
    <row r="7141" spans="1:5" x14ac:dyDescent="0.2">
      <c r="A7141" t="s">
        <v>8128</v>
      </c>
      <c r="B7141" t="s">
        <v>2786</v>
      </c>
      <c r="C7141" t="s">
        <v>5968</v>
      </c>
      <c r="D7141" t="s">
        <v>10647</v>
      </c>
      <c r="E7141">
        <v>83.8</v>
      </c>
    </row>
    <row r="7142" spans="1:5" x14ac:dyDescent="0.2">
      <c r="A7142" t="s">
        <v>8129</v>
      </c>
      <c r="B7142" t="s">
        <v>2780</v>
      </c>
      <c r="C7142" t="s">
        <v>5926</v>
      </c>
      <c r="D7142" t="s">
        <v>10647</v>
      </c>
      <c r="E7142">
        <v>83.9</v>
      </c>
    </row>
    <row r="7143" spans="1:5" x14ac:dyDescent="0.2">
      <c r="A7143" t="s">
        <v>8130</v>
      </c>
      <c r="B7143" t="s">
        <v>2786</v>
      </c>
      <c r="C7143" t="s">
        <v>8236</v>
      </c>
      <c r="D7143" t="s">
        <v>10647</v>
      </c>
      <c r="E7143">
        <v>84</v>
      </c>
    </row>
    <row r="7144" spans="1:5" x14ac:dyDescent="0.2">
      <c r="A7144" t="s">
        <v>8131</v>
      </c>
      <c r="B7144" t="s">
        <v>2816</v>
      </c>
      <c r="C7144" t="s">
        <v>1811</v>
      </c>
      <c r="D7144" t="s">
        <v>10647</v>
      </c>
      <c r="E7144">
        <v>84.1</v>
      </c>
    </row>
    <row r="7145" spans="1:5" x14ac:dyDescent="0.2">
      <c r="A7145" t="s">
        <v>8132</v>
      </c>
      <c r="B7145" t="s">
        <v>2787</v>
      </c>
      <c r="C7145" t="s">
        <v>8173</v>
      </c>
      <c r="D7145" t="s">
        <v>10647</v>
      </c>
      <c r="E7145">
        <v>84.1</v>
      </c>
    </row>
    <row r="7146" spans="1:5" x14ac:dyDescent="0.2">
      <c r="A7146" t="s">
        <v>8133</v>
      </c>
      <c r="B7146" t="s">
        <v>2820</v>
      </c>
      <c r="C7146" t="s">
        <v>8215</v>
      </c>
      <c r="D7146" t="s">
        <v>10647</v>
      </c>
      <c r="E7146">
        <v>84.1</v>
      </c>
    </row>
    <row r="7147" spans="1:5" x14ac:dyDescent="0.2">
      <c r="A7147" t="s">
        <v>8134</v>
      </c>
      <c r="B7147" t="s">
        <v>2816</v>
      </c>
      <c r="C7147" t="s">
        <v>2778</v>
      </c>
      <c r="D7147" t="s">
        <v>10647</v>
      </c>
      <c r="E7147">
        <v>84.2</v>
      </c>
    </row>
    <row r="7148" spans="1:5" x14ac:dyDescent="0.2">
      <c r="A7148" t="s">
        <v>8135</v>
      </c>
      <c r="B7148" t="s">
        <v>2794</v>
      </c>
      <c r="C7148" t="s">
        <v>8341</v>
      </c>
      <c r="D7148" t="s">
        <v>10647</v>
      </c>
      <c r="E7148">
        <v>84.337606318347511</v>
      </c>
    </row>
    <row r="7149" spans="1:5" x14ac:dyDescent="0.2">
      <c r="A7149" t="s">
        <v>8136</v>
      </c>
      <c r="B7149" t="s">
        <v>2835</v>
      </c>
      <c r="C7149" t="s">
        <v>8535</v>
      </c>
      <c r="D7149" t="s">
        <v>10647</v>
      </c>
      <c r="E7149">
        <v>84.5</v>
      </c>
    </row>
    <row r="7150" spans="1:5" x14ac:dyDescent="0.2">
      <c r="A7150" t="s">
        <v>8137</v>
      </c>
      <c r="B7150" t="s">
        <v>2829</v>
      </c>
      <c r="C7150" t="s">
        <v>8194</v>
      </c>
      <c r="D7150" t="s">
        <v>10647</v>
      </c>
      <c r="E7150">
        <v>84.6</v>
      </c>
    </row>
    <row r="7151" spans="1:5" x14ac:dyDescent="0.2">
      <c r="A7151" t="s">
        <v>8138</v>
      </c>
      <c r="B7151" t="s">
        <v>2820</v>
      </c>
      <c r="C7151" t="s">
        <v>8236</v>
      </c>
      <c r="D7151" t="s">
        <v>10647</v>
      </c>
      <c r="E7151">
        <v>84.6</v>
      </c>
    </row>
    <row r="7152" spans="1:5" x14ac:dyDescent="0.2">
      <c r="A7152" t="s">
        <v>8139</v>
      </c>
      <c r="B7152" t="s">
        <v>2820</v>
      </c>
      <c r="C7152" t="s">
        <v>8341</v>
      </c>
      <c r="D7152" t="s">
        <v>10647</v>
      </c>
      <c r="E7152">
        <v>84.6</v>
      </c>
    </row>
    <row r="7153" spans="1:5" x14ac:dyDescent="0.2">
      <c r="A7153" t="s">
        <v>8140</v>
      </c>
      <c r="B7153" t="s">
        <v>2814</v>
      </c>
      <c r="C7153" t="s">
        <v>1664</v>
      </c>
      <c r="D7153" t="s">
        <v>10647</v>
      </c>
      <c r="E7153">
        <v>84.7</v>
      </c>
    </row>
    <row r="7154" spans="1:5" x14ac:dyDescent="0.2">
      <c r="A7154" t="s">
        <v>8141</v>
      </c>
      <c r="B7154" t="s">
        <v>2820</v>
      </c>
      <c r="C7154" t="s">
        <v>2779</v>
      </c>
      <c r="D7154" t="s">
        <v>10647</v>
      </c>
      <c r="E7154">
        <v>84.7</v>
      </c>
    </row>
    <row r="7155" spans="1:5" x14ac:dyDescent="0.2">
      <c r="A7155" t="s">
        <v>8142</v>
      </c>
      <c r="B7155" t="s">
        <v>2835</v>
      </c>
      <c r="C7155" t="s">
        <v>1664</v>
      </c>
      <c r="D7155" t="s">
        <v>10647</v>
      </c>
      <c r="E7155">
        <v>84.9</v>
      </c>
    </row>
    <row r="7156" spans="1:5" x14ac:dyDescent="0.2">
      <c r="A7156" t="s">
        <v>8143</v>
      </c>
      <c r="B7156" t="s">
        <v>2780</v>
      </c>
      <c r="C7156" t="s">
        <v>8341</v>
      </c>
      <c r="D7156" t="s">
        <v>10647</v>
      </c>
      <c r="E7156">
        <v>84.9</v>
      </c>
    </row>
    <row r="7157" spans="1:5" x14ac:dyDescent="0.2">
      <c r="A7157" t="s">
        <v>8144</v>
      </c>
      <c r="B7157" t="s">
        <v>2786</v>
      </c>
      <c r="C7157" t="s">
        <v>1811</v>
      </c>
      <c r="D7157" t="s">
        <v>10647</v>
      </c>
      <c r="E7157">
        <v>85</v>
      </c>
    </row>
    <row r="7158" spans="1:5" x14ac:dyDescent="0.2">
      <c r="A7158" t="s">
        <v>8145</v>
      </c>
      <c r="B7158" t="s">
        <v>2829</v>
      </c>
      <c r="C7158" t="s">
        <v>8173</v>
      </c>
      <c r="D7158" t="s">
        <v>10647</v>
      </c>
      <c r="E7158">
        <v>85</v>
      </c>
    </row>
    <row r="7159" spans="1:5" x14ac:dyDescent="0.2">
      <c r="A7159" t="s">
        <v>8146</v>
      </c>
      <c r="B7159" t="s">
        <v>2787</v>
      </c>
      <c r="C7159" t="s">
        <v>8236</v>
      </c>
      <c r="D7159" t="s">
        <v>10647</v>
      </c>
      <c r="E7159">
        <v>85.1</v>
      </c>
    </row>
    <row r="7160" spans="1:5" x14ac:dyDescent="0.2">
      <c r="A7160" t="s">
        <v>8147</v>
      </c>
      <c r="B7160" t="s">
        <v>2794</v>
      </c>
      <c r="C7160" t="s">
        <v>1727</v>
      </c>
      <c r="D7160" t="s">
        <v>10647</v>
      </c>
      <c r="E7160">
        <v>85.11416165664663</v>
      </c>
    </row>
    <row r="7161" spans="1:5" x14ac:dyDescent="0.2">
      <c r="A7161" t="s">
        <v>8148</v>
      </c>
      <c r="B7161" t="s">
        <v>2831</v>
      </c>
      <c r="C7161" t="s">
        <v>5044</v>
      </c>
      <c r="D7161" t="s">
        <v>10647</v>
      </c>
      <c r="E7161">
        <v>85.2</v>
      </c>
    </row>
    <row r="7162" spans="1:5" x14ac:dyDescent="0.2">
      <c r="A7162" t="s">
        <v>8149</v>
      </c>
      <c r="B7162" t="s">
        <v>2825</v>
      </c>
      <c r="C7162" t="s">
        <v>5968</v>
      </c>
      <c r="D7162" t="s">
        <v>10647</v>
      </c>
      <c r="E7162">
        <v>85.2</v>
      </c>
    </row>
    <row r="7163" spans="1:5" x14ac:dyDescent="0.2">
      <c r="A7163" t="s">
        <v>8150</v>
      </c>
      <c r="B7163" t="s">
        <v>2816</v>
      </c>
      <c r="C7163" t="s">
        <v>8556</v>
      </c>
      <c r="D7163" t="s">
        <v>10647</v>
      </c>
      <c r="E7163">
        <v>85.3</v>
      </c>
    </row>
    <row r="7164" spans="1:5" x14ac:dyDescent="0.2">
      <c r="A7164" t="s">
        <v>8151</v>
      </c>
      <c r="B7164" t="s">
        <v>2788</v>
      </c>
      <c r="C7164" t="s">
        <v>5968</v>
      </c>
      <c r="D7164" t="s">
        <v>10647</v>
      </c>
      <c r="E7164">
        <v>85.3</v>
      </c>
    </row>
    <row r="7165" spans="1:5" x14ac:dyDescent="0.2">
      <c r="A7165" t="s">
        <v>8152</v>
      </c>
      <c r="B7165" t="s">
        <v>2794</v>
      </c>
      <c r="C7165" t="s">
        <v>5947</v>
      </c>
      <c r="D7165" t="s">
        <v>10647</v>
      </c>
      <c r="E7165">
        <v>85.34762541806019</v>
      </c>
    </row>
    <row r="7166" spans="1:5" x14ac:dyDescent="0.2">
      <c r="A7166" t="s">
        <v>8153</v>
      </c>
      <c r="B7166" t="s">
        <v>2840</v>
      </c>
      <c r="C7166" t="s">
        <v>8341</v>
      </c>
      <c r="D7166" t="s">
        <v>10647</v>
      </c>
      <c r="E7166">
        <v>85.4</v>
      </c>
    </row>
    <row r="7167" spans="1:5" x14ac:dyDescent="0.2">
      <c r="A7167" t="s">
        <v>8154</v>
      </c>
      <c r="B7167" t="s">
        <v>2829</v>
      </c>
      <c r="C7167" t="s">
        <v>8236</v>
      </c>
      <c r="D7167" t="s">
        <v>10647</v>
      </c>
      <c r="E7167">
        <v>85.5</v>
      </c>
    </row>
    <row r="7168" spans="1:5" x14ac:dyDescent="0.2">
      <c r="A7168" t="s">
        <v>8155</v>
      </c>
      <c r="B7168" t="s">
        <v>2814</v>
      </c>
      <c r="C7168" t="s">
        <v>6010</v>
      </c>
      <c r="D7168" t="s">
        <v>10647</v>
      </c>
      <c r="E7168">
        <v>85.6</v>
      </c>
    </row>
    <row r="7169" spans="1:5" x14ac:dyDescent="0.2">
      <c r="A7169" t="s">
        <v>8156</v>
      </c>
      <c r="B7169" t="s">
        <v>2840</v>
      </c>
      <c r="C7169" t="s">
        <v>1601</v>
      </c>
      <c r="D7169" t="s">
        <v>10647</v>
      </c>
      <c r="E7169">
        <v>85.7</v>
      </c>
    </row>
    <row r="7170" spans="1:5" x14ac:dyDescent="0.2">
      <c r="A7170" t="s">
        <v>8157</v>
      </c>
      <c r="B7170" t="s">
        <v>2840</v>
      </c>
      <c r="C7170" t="s">
        <v>8173</v>
      </c>
      <c r="D7170" t="s">
        <v>10647</v>
      </c>
      <c r="E7170">
        <v>85.7</v>
      </c>
    </row>
    <row r="7171" spans="1:5" x14ac:dyDescent="0.2">
      <c r="A7171" t="s">
        <v>8158</v>
      </c>
      <c r="B7171" t="s">
        <v>2818</v>
      </c>
      <c r="C7171" t="s">
        <v>8341</v>
      </c>
      <c r="D7171" t="s">
        <v>10647</v>
      </c>
      <c r="E7171">
        <v>85.7</v>
      </c>
    </row>
    <row r="7172" spans="1:5" x14ac:dyDescent="0.2">
      <c r="A7172" t="s">
        <v>8159</v>
      </c>
      <c r="B7172" t="s">
        <v>2814</v>
      </c>
      <c r="C7172" t="s">
        <v>5884</v>
      </c>
      <c r="D7172" t="s">
        <v>10647</v>
      </c>
      <c r="E7172">
        <v>85.7</v>
      </c>
    </row>
    <row r="7173" spans="1:5" x14ac:dyDescent="0.2">
      <c r="A7173" t="s">
        <v>8160</v>
      </c>
      <c r="B7173" t="s">
        <v>2835</v>
      </c>
      <c r="C7173" t="s">
        <v>8215</v>
      </c>
      <c r="D7173" t="s">
        <v>10647</v>
      </c>
      <c r="E7173">
        <v>85.8</v>
      </c>
    </row>
    <row r="7174" spans="1:5" x14ac:dyDescent="0.2">
      <c r="A7174" t="s">
        <v>8161</v>
      </c>
      <c r="B7174" t="s">
        <v>2818</v>
      </c>
      <c r="C7174" t="s">
        <v>2779</v>
      </c>
      <c r="D7174" t="s">
        <v>10647</v>
      </c>
      <c r="E7174">
        <v>85.9</v>
      </c>
    </row>
    <row r="7175" spans="1:5" x14ac:dyDescent="0.2">
      <c r="A7175" t="s">
        <v>8162</v>
      </c>
      <c r="B7175" t="s">
        <v>2788</v>
      </c>
      <c r="C7175" t="s">
        <v>8173</v>
      </c>
      <c r="D7175" t="s">
        <v>10647</v>
      </c>
      <c r="E7175">
        <v>86</v>
      </c>
    </row>
    <row r="7176" spans="1:5" x14ac:dyDescent="0.2">
      <c r="A7176" t="s">
        <v>8163</v>
      </c>
      <c r="B7176" t="s">
        <v>2818</v>
      </c>
      <c r="C7176" t="s">
        <v>8320</v>
      </c>
      <c r="D7176" t="s">
        <v>10647</v>
      </c>
      <c r="E7176">
        <v>86</v>
      </c>
    </row>
    <row r="7177" spans="1:5" x14ac:dyDescent="0.2">
      <c r="A7177" t="s">
        <v>8164</v>
      </c>
      <c r="B7177" t="s">
        <v>2816</v>
      </c>
      <c r="C7177" t="s">
        <v>1832</v>
      </c>
      <c r="D7177" t="s">
        <v>10647</v>
      </c>
      <c r="E7177">
        <v>86.3</v>
      </c>
    </row>
    <row r="7178" spans="1:5" x14ac:dyDescent="0.2">
      <c r="A7178" t="s">
        <v>8165</v>
      </c>
      <c r="B7178" t="s">
        <v>2820</v>
      </c>
      <c r="C7178" t="s">
        <v>8173</v>
      </c>
      <c r="D7178" t="s">
        <v>10647</v>
      </c>
      <c r="E7178">
        <v>86.4</v>
      </c>
    </row>
    <row r="7179" spans="1:5" x14ac:dyDescent="0.2">
      <c r="A7179" t="s">
        <v>8166</v>
      </c>
      <c r="B7179" t="s">
        <v>2794</v>
      </c>
      <c r="C7179" t="s">
        <v>5926</v>
      </c>
      <c r="D7179" t="s">
        <v>10647</v>
      </c>
      <c r="E7179">
        <v>86.569542483068133</v>
      </c>
    </row>
    <row r="7180" spans="1:5" x14ac:dyDescent="0.2">
      <c r="A7180" t="s">
        <v>8167</v>
      </c>
      <c r="B7180" t="s">
        <v>2820</v>
      </c>
      <c r="C7180" t="s">
        <v>1832</v>
      </c>
      <c r="D7180" t="s">
        <v>10647</v>
      </c>
      <c r="E7180">
        <v>86.6</v>
      </c>
    </row>
    <row r="7181" spans="1:5" x14ac:dyDescent="0.2">
      <c r="A7181" t="s">
        <v>9303</v>
      </c>
      <c r="B7181" t="s">
        <v>2818</v>
      </c>
      <c r="C7181" t="s">
        <v>8173</v>
      </c>
      <c r="D7181" t="s">
        <v>10647</v>
      </c>
      <c r="E7181">
        <v>86.7</v>
      </c>
    </row>
    <row r="7182" spans="1:5" x14ac:dyDescent="0.2">
      <c r="A7182" t="s">
        <v>9304</v>
      </c>
      <c r="B7182" t="s">
        <v>2811</v>
      </c>
      <c r="C7182" t="s">
        <v>8194</v>
      </c>
      <c r="D7182" t="s">
        <v>10647</v>
      </c>
      <c r="E7182">
        <v>86.7</v>
      </c>
    </row>
    <row r="7183" spans="1:5" x14ac:dyDescent="0.2">
      <c r="A7183" t="s">
        <v>9305</v>
      </c>
      <c r="B7183" t="s">
        <v>2835</v>
      </c>
      <c r="C7183" t="s">
        <v>5947</v>
      </c>
      <c r="D7183" t="s">
        <v>10647</v>
      </c>
      <c r="E7183">
        <v>86.7</v>
      </c>
    </row>
    <row r="7184" spans="1:5" x14ac:dyDescent="0.2">
      <c r="A7184" t="s">
        <v>9306</v>
      </c>
      <c r="B7184" t="s">
        <v>2780</v>
      </c>
      <c r="C7184" t="s">
        <v>5968</v>
      </c>
      <c r="D7184" t="s">
        <v>10647</v>
      </c>
      <c r="E7184">
        <v>86.7</v>
      </c>
    </row>
    <row r="7185" spans="1:5" x14ac:dyDescent="0.2">
      <c r="A7185" t="s">
        <v>9307</v>
      </c>
      <c r="B7185" t="s">
        <v>2788</v>
      </c>
      <c r="C7185" t="s">
        <v>5989</v>
      </c>
      <c r="D7185" t="s">
        <v>10647</v>
      </c>
      <c r="E7185">
        <v>86.7</v>
      </c>
    </row>
    <row r="7186" spans="1:5" x14ac:dyDescent="0.2">
      <c r="A7186" t="s">
        <v>9308</v>
      </c>
      <c r="B7186" t="s">
        <v>2816</v>
      </c>
      <c r="C7186" t="s">
        <v>6010</v>
      </c>
      <c r="D7186" t="s">
        <v>10647</v>
      </c>
      <c r="E7186">
        <v>86.7</v>
      </c>
    </row>
    <row r="7187" spans="1:5" x14ac:dyDescent="0.2">
      <c r="A7187" t="s">
        <v>9309</v>
      </c>
      <c r="B7187" t="s">
        <v>2786</v>
      </c>
      <c r="C7187" t="s">
        <v>8215</v>
      </c>
      <c r="D7187" t="s">
        <v>10647</v>
      </c>
      <c r="E7187">
        <v>86.8</v>
      </c>
    </row>
    <row r="7188" spans="1:5" x14ac:dyDescent="0.2">
      <c r="A7188" t="s">
        <v>9310</v>
      </c>
      <c r="B7188" t="s">
        <v>2786</v>
      </c>
      <c r="C7188" t="s">
        <v>5989</v>
      </c>
      <c r="D7188" t="s">
        <v>10647</v>
      </c>
      <c r="E7188">
        <v>86.8</v>
      </c>
    </row>
    <row r="7189" spans="1:5" x14ac:dyDescent="0.2">
      <c r="A7189" t="s">
        <v>9311</v>
      </c>
      <c r="B7189" t="s">
        <v>2840</v>
      </c>
      <c r="C7189" t="s">
        <v>1832</v>
      </c>
      <c r="D7189" t="s">
        <v>10647</v>
      </c>
      <c r="E7189">
        <v>86.9</v>
      </c>
    </row>
    <row r="7190" spans="1:5" x14ac:dyDescent="0.2">
      <c r="A7190" t="s">
        <v>9312</v>
      </c>
      <c r="B7190" t="s">
        <v>2816</v>
      </c>
      <c r="C7190" t="s">
        <v>2779</v>
      </c>
      <c r="D7190" t="s">
        <v>10647</v>
      </c>
      <c r="E7190">
        <v>87</v>
      </c>
    </row>
    <row r="7191" spans="1:5" x14ac:dyDescent="0.2">
      <c r="A7191" t="s">
        <v>9313</v>
      </c>
      <c r="B7191" t="s">
        <v>2780</v>
      </c>
      <c r="C7191" t="s">
        <v>5044</v>
      </c>
      <c r="D7191" t="s">
        <v>10647</v>
      </c>
      <c r="E7191">
        <v>87.2</v>
      </c>
    </row>
    <row r="7192" spans="1:5" x14ac:dyDescent="0.2">
      <c r="A7192" t="s">
        <v>9314</v>
      </c>
      <c r="B7192" t="s">
        <v>2794</v>
      </c>
      <c r="C7192" t="s">
        <v>8194</v>
      </c>
      <c r="D7192" t="s">
        <v>10647</v>
      </c>
      <c r="E7192">
        <v>87.240948563794234</v>
      </c>
    </row>
    <row r="7193" spans="1:5" x14ac:dyDescent="0.2">
      <c r="A7193" t="s">
        <v>9315</v>
      </c>
      <c r="B7193" t="s">
        <v>2788</v>
      </c>
      <c r="C7193" t="s">
        <v>1832</v>
      </c>
      <c r="D7193" t="s">
        <v>10647</v>
      </c>
      <c r="E7193">
        <v>87.3</v>
      </c>
    </row>
    <row r="7194" spans="1:5" x14ac:dyDescent="0.2">
      <c r="A7194" t="s">
        <v>9316</v>
      </c>
      <c r="B7194" t="s">
        <v>2780</v>
      </c>
      <c r="C7194" t="s">
        <v>5989</v>
      </c>
      <c r="D7194" t="s">
        <v>10647</v>
      </c>
      <c r="E7194">
        <v>87.4</v>
      </c>
    </row>
    <row r="7195" spans="1:5" x14ac:dyDescent="0.2">
      <c r="A7195" t="s">
        <v>9317</v>
      </c>
      <c r="B7195" t="s">
        <v>2835</v>
      </c>
      <c r="C7195" t="s">
        <v>1748</v>
      </c>
      <c r="D7195" t="s">
        <v>10647</v>
      </c>
      <c r="E7195">
        <v>87.5</v>
      </c>
    </row>
    <row r="7196" spans="1:5" x14ac:dyDescent="0.2">
      <c r="A7196" t="s">
        <v>9318</v>
      </c>
      <c r="B7196" t="s">
        <v>2814</v>
      </c>
      <c r="C7196" t="s">
        <v>8194</v>
      </c>
      <c r="D7196" t="s">
        <v>10647</v>
      </c>
      <c r="E7196">
        <v>87.5</v>
      </c>
    </row>
    <row r="7197" spans="1:5" x14ac:dyDescent="0.2">
      <c r="A7197" t="s">
        <v>9319</v>
      </c>
      <c r="B7197" t="s">
        <v>2820</v>
      </c>
      <c r="C7197" t="s">
        <v>8194</v>
      </c>
      <c r="D7197" t="s">
        <v>10647</v>
      </c>
      <c r="E7197">
        <v>87.5</v>
      </c>
    </row>
    <row r="7198" spans="1:5" x14ac:dyDescent="0.2">
      <c r="A7198" t="s">
        <v>9320</v>
      </c>
      <c r="B7198" t="s">
        <v>2818</v>
      </c>
      <c r="C7198" t="s">
        <v>8215</v>
      </c>
      <c r="D7198" t="s">
        <v>10647</v>
      </c>
      <c r="E7198">
        <v>87.6</v>
      </c>
    </row>
    <row r="7199" spans="1:5" x14ac:dyDescent="0.2">
      <c r="A7199" t="s">
        <v>9321</v>
      </c>
      <c r="B7199" t="s">
        <v>2818</v>
      </c>
      <c r="C7199" t="s">
        <v>8236</v>
      </c>
      <c r="D7199" t="s">
        <v>10647</v>
      </c>
      <c r="E7199">
        <v>87.6</v>
      </c>
    </row>
    <row r="7200" spans="1:5" x14ac:dyDescent="0.2">
      <c r="A7200" t="s">
        <v>9322</v>
      </c>
      <c r="B7200" t="s">
        <v>2835</v>
      </c>
      <c r="C7200" t="s">
        <v>8341</v>
      </c>
      <c r="D7200" t="s">
        <v>10647</v>
      </c>
      <c r="E7200">
        <v>87.6</v>
      </c>
    </row>
    <row r="7201" spans="1:5" x14ac:dyDescent="0.2">
      <c r="A7201" t="s">
        <v>9323</v>
      </c>
      <c r="B7201" t="s">
        <v>2825</v>
      </c>
      <c r="C7201" t="s">
        <v>8341</v>
      </c>
      <c r="D7201" t="s">
        <v>10647</v>
      </c>
      <c r="E7201">
        <v>87.7</v>
      </c>
    </row>
    <row r="7202" spans="1:5" x14ac:dyDescent="0.2">
      <c r="A7202" t="s">
        <v>9324</v>
      </c>
      <c r="B7202" t="s">
        <v>2820</v>
      </c>
      <c r="C7202" t="s">
        <v>1664</v>
      </c>
      <c r="D7202" t="s">
        <v>10647</v>
      </c>
      <c r="E7202">
        <v>87.8</v>
      </c>
    </row>
    <row r="7203" spans="1:5" x14ac:dyDescent="0.2">
      <c r="A7203" t="s">
        <v>9325</v>
      </c>
      <c r="B7203" t="s">
        <v>2794</v>
      </c>
      <c r="C7203" t="s">
        <v>8556</v>
      </c>
      <c r="D7203" t="s">
        <v>10647</v>
      </c>
      <c r="E7203">
        <v>87.898663994655976</v>
      </c>
    </row>
    <row r="7204" spans="1:5" x14ac:dyDescent="0.2">
      <c r="A7204" t="s">
        <v>9326</v>
      </c>
      <c r="B7204" t="s">
        <v>2831</v>
      </c>
      <c r="C7204" t="s">
        <v>2807</v>
      </c>
      <c r="D7204" t="s">
        <v>10647</v>
      </c>
      <c r="E7204">
        <v>87.9</v>
      </c>
    </row>
    <row r="7205" spans="1:5" x14ac:dyDescent="0.2">
      <c r="A7205" t="s">
        <v>9327</v>
      </c>
      <c r="B7205" t="s">
        <v>2789</v>
      </c>
      <c r="C7205" t="s">
        <v>8236</v>
      </c>
      <c r="D7205" t="s">
        <v>10647</v>
      </c>
      <c r="E7205">
        <v>88</v>
      </c>
    </row>
    <row r="7206" spans="1:5" x14ac:dyDescent="0.2">
      <c r="A7206" t="s">
        <v>9328</v>
      </c>
      <c r="B7206" t="s">
        <v>2794</v>
      </c>
      <c r="C7206" t="s">
        <v>2776</v>
      </c>
      <c r="D7206" t="s">
        <v>10647</v>
      </c>
      <c r="E7206">
        <v>88.031076506431972</v>
      </c>
    </row>
    <row r="7207" spans="1:5" x14ac:dyDescent="0.2">
      <c r="A7207" t="s">
        <v>9329</v>
      </c>
      <c r="B7207" t="s">
        <v>2786</v>
      </c>
      <c r="C7207" t="s">
        <v>1664</v>
      </c>
      <c r="D7207" t="s">
        <v>10647</v>
      </c>
      <c r="E7207">
        <v>88.2</v>
      </c>
    </row>
    <row r="7208" spans="1:5" x14ac:dyDescent="0.2">
      <c r="A7208" t="s">
        <v>9330</v>
      </c>
      <c r="B7208" t="s">
        <v>2829</v>
      </c>
      <c r="C7208" t="s">
        <v>8341</v>
      </c>
      <c r="D7208" t="s">
        <v>10647</v>
      </c>
      <c r="E7208">
        <v>88.4</v>
      </c>
    </row>
    <row r="7209" spans="1:5" x14ac:dyDescent="0.2">
      <c r="A7209" t="s">
        <v>9331</v>
      </c>
      <c r="B7209" t="s">
        <v>2835</v>
      </c>
      <c r="C7209" t="s">
        <v>8320</v>
      </c>
      <c r="D7209" t="s">
        <v>10647</v>
      </c>
      <c r="E7209">
        <v>88.5</v>
      </c>
    </row>
    <row r="7210" spans="1:5" x14ac:dyDescent="0.2">
      <c r="A7210" t="s">
        <v>9332</v>
      </c>
      <c r="B7210" t="s">
        <v>2780</v>
      </c>
      <c r="C7210" t="s">
        <v>2779</v>
      </c>
      <c r="D7210" t="s">
        <v>10647</v>
      </c>
      <c r="E7210">
        <v>88.6</v>
      </c>
    </row>
    <row r="7211" spans="1:5" x14ac:dyDescent="0.2">
      <c r="A7211" t="s">
        <v>9333</v>
      </c>
      <c r="B7211" t="s">
        <v>2835</v>
      </c>
      <c r="C7211" t="s">
        <v>2863</v>
      </c>
      <c r="D7211" t="s">
        <v>10647</v>
      </c>
      <c r="E7211">
        <v>88.8</v>
      </c>
    </row>
    <row r="7212" spans="1:5" x14ac:dyDescent="0.2">
      <c r="A7212" t="s">
        <v>9334</v>
      </c>
      <c r="B7212" t="s">
        <v>2835</v>
      </c>
      <c r="C7212" t="s">
        <v>5044</v>
      </c>
      <c r="D7212" t="s">
        <v>10647</v>
      </c>
      <c r="E7212">
        <v>88.8</v>
      </c>
    </row>
    <row r="7213" spans="1:5" x14ac:dyDescent="0.2">
      <c r="A7213" t="s">
        <v>9335</v>
      </c>
      <c r="B7213" t="s">
        <v>2820</v>
      </c>
      <c r="C7213" t="s">
        <v>5926</v>
      </c>
      <c r="D7213" t="s">
        <v>10647</v>
      </c>
      <c r="E7213">
        <v>88.8</v>
      </c>
    </row>
    <row r="7214" spans="1:5" x14ac:dyDescent="0.2">
      <c r="A7214" t="s">
        <v>9336</v>
      </c>
      <c r="B7214" t="s">
        <v>2820</v>
      </c>
      <c r="C7214" t="s">
        <v>1727</v>
      </c>
      <c r="D7214" t="s">
        <v>10647</v>
      </c>
      <c r="E7214">
        <v>88.9</v>
      </c>
    </row>
    <row r="7215" spans="1:5" x14ac:dyDescent="0.2">
      <c r="A7215" t="s">
        <v>9337</v>
      </c>
      <c r="B7215" t="s">
        <v>2840</v>
      </c>
      <c r="C7215" t="s">
        <v>1727</v>
      </c>
      <c r="D7215" t="s">
        <v>10647</v>
      </c>
      <c r="E7215">
        <v>88.9</v>
      </c>
    </row>
    <row r="7216" spans="1:5" x14ac:dyDescent="0.2">
      <c r="A7216" t="s">
        <v>9338</v>
      </c>
      <c r="B7216" t="s">
        <v>2835</v>
      </c>
      <c r="C7216" t="s">
        <v>8299</v>
      </c>
      <c r="D7216" t="s">
        <v>10647</v>
      </c>
      <c r="E7216">
        <v>88.9</v>
      </c>
    </row>
    <row r="7217" spans="1:5" x14ac:dyDescent="0.2">
      <c r="A7217" t="s">
        <v>9339</v>
      </c>
      <c r="B7217" t="s">
        <v>2833</v>
      </c>
      <c r="C7217" t="s">
        <v>5947</v>
      </c>
      <c r="D7217" t="s">
        <v>10647</v>
      </c>
      <c r="E7217">
        <v>88.9</v>
      </c>
    </row>
    <row r="7218" spans="1:5" x14ac:dyDescent="0.2">
      <c r="A7218" t="s">
        <v>9340</v>
      </c>
      <c r="B7218" t="s">
        <v>2831</v>
      </c>
      <c r="C7218" t="s">
        <v>8556</v>
      </c>
      <c r="D7218" t="s">
        <v>10647</v>
      </c>
      <c r="E7218">
        <v>89</v>
      </c>
    </row>
    <row r="7219" spans="1:5" x14ac:dyDescent="0.2">
      <c r="A7219" t="s">
        <v>9341</v>
      </c>
      <c r="B7219" t="s">
        <v>2789</v>
      </c>
      <c r="C7219" t="s">
        <v>8341</v>
      </c>
      <c r="D7219" t="s">
        <v>10647</v>
      </c>
      <c r="E7219">
        <v>89.1</v>
      </c>
    </row>
    <row r="7220" spans="1:5" x14ac:dyDescent="0.2">
      <c r="A7220" t="s">
        <v>9342</v>
      </c>
      <c r="B7220" t="s">
        <v>2780</v>
      </c>
      <c r="C7220" t="s">
        <v>8556</v>
      </c>
      <c r="D7220" t="s">
        <v>10647</v>
      </c>
      <c r="E7220">
        <v>89.1</v>
      </c>
    </row>
    <row r="7221" spans="1:5" x14ac:dyDescent="0.2">
      <c r="A7221" t="s">
        <v>9343</v>
      </c>
      <c r="B7221" t="s">
        <v>2818</v>
      </c>
      <c r="C7221" t="s">
        <v>8404</v>
      </c>
      <c r="D7221" t="s">
        <v>10647</v>
      </c>
      <c r="E7221">
        <v>89.2</v>
      </c>
    </row>
    <row r="7222" spans="1:5" x14ac:dyDescent="0.2">
      <c r="A7222" t="s">
        <v>9344</v>
      </c>
      <c r="B7222" t="s">
        <v>2825</v>
      </c>
      <c r="C7222" t="s">
        <v>2779</v>
      </c>
      <c r="D7222" t="s">
        <v>10647</v>
      </c>
      <c r="E7222">
        <v>89.2</v>
      </c>
    </row>
    <row r="7223" spans="1:5" x14ac:dyDescent="0.2">
      <c r="A7223" t="s">
        <v>9345</v>
      </c>
      <c r="B7223" t="s">
        <v>2840</v>
      </c>
      <c r="C7223" t="s">
        <v>2807</v>
      </c>
      <c r="D7223" t="s">
        <v>10647</v>
      </c>
      <c r="E7223">
        <v>89.3</v>
      </c>
    </row>
    <row r="7224" spans="1:5" x14ac:dyDescent="0.2">
      <c r="A7224" t="s">
        <v>9346</v>
      </c>
      <c r="B7224" t="s">
        <v>2840</v>
      </c>
      <c r="C7224" t="s">
        <v>1811</v>
      </c>
      <c r="D7224" t="s">
        <v>10647</v>
      </c>
      <c r="E7224">
        <v>89.3</v>
      </c>
    </row>
    <row r="7225" spans="1:5" x14ac:dyDescent="0.2">
      <c r="A7225" t="s">
        <v>9347</v>
      </c>
      <c r="B7225" t="s">
        <v>2787</v>
      </c>
      <c r="C7225" t="s">
        <v>1832</v>
      </c>
      <c r="D7225" t="s">
        <v>10647</v>
      </c>
      <c r="E7225">
        <v>89.3</v>
      </c>
    </row>
    <row r="7226" spans="1:5" x14ac:dyDescent="0.2">
      <c r="A7226" t="s">
        <v>9348</v>
      </c>
      <c r="B7226" t="s">
        <v>2831</v>
      </c>
      <c r="C7226" t="s">
        <v>8236</v>
      </c>
      <c r="D7226" t="s">
        <v>10647</v>
      </c>
      <c r="E7226">
        <v>89.3</v>
      </c>
    </row>
    <row r="7227" spans="1:5" x14ac:dyDescent="0.2">
      <c r="A7227" t="s">
        <v>9349</v>
      </c>
      <c r="B7227" t="s">
        <v>2787</v>
      </c>
      <c r="C7227" t="s">
        <v>8341</v>
      </c>
      <c r="D7227" t="s">
        <v>10647</v>
      </c>
      <c r="E7227">
        <v>89.3</v>
      </c>
    </row>
    <row r="7228" spans="1:5" x14ac:dyDescent="0.2">
      <c r="A7228" t="s">
        <v>9350</v>
      </c>
      <c r="B7228" t="s">
        <v>2785</v>
      </c>
      <c r="C7228" t="s">
        <v>1811</v>
      </c>
      <c r="D7228" t="s">
        <v>10647</v>
      </c>
      <c r="E7228">
        <v>89.5</v>
      </c>
    </row>
    <row r="7229" spans="1:5" x14ac:dyDescent="0.2">
      <c r="A7229" t="s">
        <v>9351</v>
      </c>
      <c r="B7229" t="s">
        <v>2833</v>
      </c>
      <c r="C7229" t="s">
        <v>2807</v>
      </c>
      <c r="D7229" t="s">
        <v>10647</v>
      </c>
      <c r="E7229">
        <v>89.8</v>
      </c>
    </row>
    <row r="7230" spans="1:5" x14ac:dyDescent="0.2">
      <c r="A7230" t="s">
        <v>9352</v>
      </c>
      <c r="B7230" t="s">
        <v>2787</v>
      </c>
      <c r="C7230" t="s">
        <v>1664</v>
      </c>
      <c r="D7230" t="s">
        <v>10647</v>
      </c>
      <c r="E7230">
        <v>89.8</v>
      </c>
    </row>
    <row r="7231" spans="1:5" x14ac:dyDescent="0.2">
      <c r="A7231" t="s">
        <v>9353</v>
      </c>
      <c r="B7231" t="s">
        <v>2780</v>
      </c>
      <c r="C7231" t="s">
        <v>2863</v>
      </c>
      <c r="D7231" t="s">
        <v>10647</v>
      </c>
      <c r="E7231">
        <v>89.9</v>
      </c>
    </row>
    <row r="7232" spans="1:5" x14ac:dyDescent="0.2">
      <c r="A7232" t="s">
        <v>9354</v>
      </c>
      <c r="B7232" t="s">
        <v>2835</v>
      </c>
      <c r="C7232" t="s">
        <v>8236</v>
      </c>
      <c r="D7232" t="s">
        <v>10647</v>
      </c>
      <c r="E7232">
        <v>89.9</v>
      </c>
    </row>
    <row r="7233" spans="1:5" x14ac:dyDescent="0.2">
      <c r="A7233" t="s">
        <v>9355</v>
      </c>
      <c r="B7233" t="s">
        <v>2816</v>
      </c>
      <c r="C7233" t="s">
        <v>8598</v>
      </c>
      <c r="D7233" t="s">
        <v>10647</v>
      </c>
      <c r="E7233">
        <v>89.9</v>
      </c>
    </row>
    <row r="7234" spans="1:5" x14ac:dyDescent="0.2">
      <c r="A7234" t="s">
        <v>9356</v>
      </c>
      <c r="B7234" t="s">
        <v>2811</v>
      </c>
      <c r="C7234" t="s">
        <v>1727</v>
      </c>
      <c r="D7234" t="s">
        <v>10647</v>
      </c>
      <c r="E7234">
        <v>90</v>
      </c>
    </row>
    <row r="7235" spans="1:5" x14ac:dyDescent="0.2">
      <c r="A7235" t="s">
        <v>9357</v>
      </c>
      <c r="B7235" t="s">
        <v>2838</v>
      </c>
      <c r="C7235" t="s">
        <v>1748</v>
      </c>
      <c r="D7235" t="s">
        <v>10647</v>
      </c>
      <c r="E7235">
        <v>90</v>
      </c>
    </row>
    <row r="7236" spans="1:5" x14ac:dyDescent="0.2">
      <c r="A7236" t="s">
        <v>9358</v>
      </c>
      <c r="B7236" t="s">
        <v>2788</v>
      </c>
      <c r="C7236" t="s">
        <v>8598</v>
      </c>
      <c r="D7236" t="s">
        <v>10647</v>
      </c>
      <c r="E7236">
        <v>90</v>
      </c>
    </row>
    <row r="7237" spans="1:5" x14ac:dyDescent="0.2">
      <c r="A7237" t="s">
        <v>9359</v>
      </c>
      <c r="B7237" t="s">
        <v>2818</v>
      </c>
      <c r="C7237" t="s">
        <v>1664</v>
      </c>
      <c r="D7237" t="s">
        <v>10647</v>
      </c>
      <c r="E7237">
        <v>90.2</v>
      </c>
    </row>
    <row r="7238" spans="1:5" x14ac:dyDescent="0.2">
      <c r="A7238" t="s">
        <v>9360</v>
      </c>
      <c r="B7238" t="s">
        <v>2814</v>
      </c>
      <c r="C7238" t="s">
        <v>5044</v>
      </c>
      <c r="D7238" t="s">
        <v>10647</v>
      </c>
      <c r="E7238">
        <v>90.2</v>
      </c>
    </row>
    <row r="7239" spans="1:5" x14ac:dyDescent="0.2">
      <c r="A7239" t="s">
        <v>9361</v>
      </c>
      <c r="B7239" t="s">
        <v>2787</v>
      </c>
      <c r="C7239" t="s">
        <v>8556</v>
      </c>
      <c r="D7239" t="s">
        <v>10647</v>
      </c>
      <c r="E7239">
        <v>90.5</v>
      </c>
    </row>
    <row r="7240" spans="1:5" x14ac:dyDescent="0.2">
      <c r="A7240" t="s">
        <v>9362</v>
      </c>
      <c r="B7240" t="s">
        <v>2820</v>
      </c>
      <c r="C7240" t="s">
        <v>2776</v>
      </c>
      <c r="D7240" t="s">
        <v>10647</v>
      </c>
      <c r="E7240">
        <v>90.5</v>
      </c>
    </row>
    <row r="7241" spans="1:5" x14ac:dyDescent="0.2">
      <c r="A7241" t="s">
        <v>9363</v>
      </c>
      <c r="B7241" t="s">
        <v>2818</v>
      </c>
      <c r="C7241" t="s">
        <v>5044</v>
      </c>
      <c r="D7241" t="s">
        <v>10647</v>
      </c>
      <c r="E7241">
        <v>90.7</v>
      </c>
    </row>
    <row r="7242" spans="1:5" x14ac:dyDescent="0.2">
      <c r="A7242" t="s">
        <v>9364</v>
      </c>
      <c r="B7242" t="s">
        <v>2788</v>
      </c>
      <c r="C7242" t="s">
        <v>5926</v>
      </c>
      <c r="D7242" t="s">
        <v>10647</v>
      </c>
      <c r="E7242">
        <v>90.7</v>
      </c>
    </row>
    <row r="7243" spans="1:5" x14ac:dyDescent="0.2">
      <c r="A7243" t="s">
        <v>9365</v>
      </c>
      <c r="B7243" t="s">
        <v>2831</v>
      </c>
      <c r="C7243" t="s">
        <v>5989</v>
      </c>
      <c r="D7243" t="s">
        <v>10647</v>
      </c>
      <c r="E7243">
        <v>90.8</v>
      </c>
    </row>
    <row r="7244" spans="1:5" x14ac:dyDescent="0.2">
      <c r="A7244" t="s">
        <v>9366</v>
      </c>
      <c r="B7244" t="s">
        <v>2786</v>
      </c>
      <c r="C7244" t="s">
        <v>5044</v>
      </c>
      <c r="D7244" t="s">
        <v>10647</v>
      </c>
      <c r="E7244">
        <v>90.9</v>
      </c>
    </row>
    <row r="7245" spans="1:5" x14ac:dyDescent="0.2">
      <c r="A7245" t="s">
        <v>9367</v>
      </c>
      <c r="B7245" t="s">
        <v>2816</v>
      </c>
      <c r="C7245" t="s">
        <v>5947</v>
      </c>
      <c r="D7245" t="s">
        <v>10647</v>
      </c>
      <c r="E7245">
        <v>90.9</v>
      </c>
    </row>
    <row r="7246" spans="1:5" x14ac:dyDescent="0.2">
      <c r="A7246" t="s">
        <v>9368</v>
      </c>
      <c r="B7246" t="s">
        <v>2838</v>
      </c>
      <c r="C7246" t="s">
        <v>5947</v>
      </c>
      <c r="D7246" t="s">
        <v>10647</v>
      </c>
      <c r="E7246">
        <v>90.9</v>
      </c>
    </row>
    <row r="7247" spans="1:5" x14ac:dyDescent="0.2">
      <c r="A7247" t="s">
        <v>9369</v>
      </c>
      <c r="B7247" t="s">
        <v>2833</v>
      </c>
      <c r="C7247" t="s">
        <v>5884</v>
      </c>
      <c r="D7247" t="s">
        <v>10647</v>
      </c>
      <c r="E7247">
        <v>91</v>
      </c>
    </row>
    <row r="7248" spans="1:5" x14ac:dyDescent="0.2">
      <c r="A7248" t="s">
        <v>9370</v>
      </c>
      <c r="B7248" t="s">
        <v>2829</v>
      </c>
      <c r="C7248" t="s">
        <v>2863</v>
      </c>
      <c r="D7248" t="s">
        <v>10647</v>
      </c>
      <c r="E7248">
        <v>91.2</v>
      </c>
    </row>
    <row r="7249" spans="1:5" x14ac:dyDescent="0.2">
      <c r="A7249" t="s">
        <v>9371</v>
      </c>
      <c r="B7249" t="s">
        <v>2829</v>
      </c>
      <c r="C7249" t="s">
        <v>1664</v>
      </c>
      <c r="D7249" t="s">
        <v>10647</v>
      </c>
      <c r="E7249">
        <v>91.2</v>
      </c>
    </row>
    <row r="7250" spans="1:5" x14ac:dyDescent="0.2">
      <c r="A7250" t="s">
        <v>9372</v>
      </c>
      <c r="B7250" t="s">
        <v>2794</v>
      </c>
      <c r="C7250" t="s">
        <v>5044</v>
      </c>
      <c r="D7250" t="s">
        <v>10647</v>
      </c>
      <c r="E7250">
        <v>91.394121576486313</v>
      </c>
    </row>
    <row r="7251" spans="1:5" x14ac:dyDescent="0.2">
      <c r="A7251" t="s">
        <v>9373</v>
      </c>
      <c r="B7251" t="s">
        <v>2825</v>
      </c>
      <c r="C7251" t="s">
        <v>6010</v>
      </c>
      <c r="D7251" t="s">
        <v>10647</v>
      </c>
      <c r="E7251">
        <v>91.4</v>
      </c>
    </row>
    <row r="7252" spans="1:5" x14ac:dyDescent="0.2">
      <c r="A7252" t="s">
        <v>9374</v>
      </c>
      <c r="B7252" t="s">
        <v>2838</v>
      </c>
      <c r="C7252" t="s">
        <v>8556</v>
      </c>
      <c r="D7252" t="s">
        <v>10647</v>
      </c>
      <c r="E7252">
        <v>91.5</v>
      </c>
    </row>
    <row r="7253" spans="1:5" x14ac:dyDescent="0.2">
      <c r="A7253" t="s">
        <v>9375</v>
      </c>
      <c r="B7253" t="s">
        <v>2838</v>
      </c>
      <c r="C7253" t="s">
        <v>5884</v>
      </c>
      <c r="D7253" t="s">
        <v>10647</v>
      </c>
      <c r="E7253">
        <v>91.5</v>
      </c>
    </row>
    <row r="7254" spans="1:5" x14ac:dyDescent="0.2">
      <c r="A7254" t="s">
        <v>9376</v>
      </c>
      <c r="B7254" t="s">
        <v>2831</v>
      </c>
      <c r="C7254" t="s">
        <v>6010</v>
      </c>
      <c r="D7254" t="s">
        <v>10647</v>
      </c>
      <c r="E7254">
        <v>91.6</v>
      </c>
    </row>
    <row r="7255" spans="1:5" x14ac:dyDescent="0.2">
      <c r="A7255" t="s">
        <v>9377</v>
      </c>
      <c r="B7255" t="s">
        <v>2833</v>
      </c>
      <c r="C7255" t="s">
        <v>8598</v>
      </c>
      <c r="D7255" t="s">
        <v>10647</v>
      </c>
      <c r="E7255">
        <v>91.7</v>
      </c>
    </row>
    <row r="7256" spans="1:5" x14ac:dyDescent="0.2">
      <c r="A7256" t="s">
        <v>9378</v>
      </c>
      <c r="B7256" t="s">
        <v>2829</v>
      </c>
      <c r="C7256" t="s">
        <v>5884</v>
      </c>
      <c r="D7256" t="s">
        <v>10647</v>
      </c>
      <c r="E7256">
        <v>91.7</v>
      </c>
    </row>
    <row r="7257" spans="1:5" x14ac:dyDescent="0.2">
      <c r="A7257" t="s">
        <v>9379</v>
      </c>
      <c r="B7257" t="s">
        <v>2831</v>
      </c>
      <c r="C7257" t="s">
        <v>5947</v>
      </c>
      <c r="D7257" t="s">
        <v>10647</v>
      </c>
      <c r="E7257">
        <v>91.7</v>
      </c>
    </row>
    <row r="7258" spans="1:5" x14ac:dyDescent="0.2">
      <c r="A7258" t="s">
        <v>9380</v>
      </c>
      <c r="B7258" t="s">
        <v>2787</v>
      </c>
      <c r="C7258" t="s">
        <v>8320</v>
      </c>
      <c r="D7258" t="s">
        <v>10647</v>
      </c>
      <c r="E7258">
        <v>91.8</v>
      </c>
    </row>
    <row r="7259" spans="1:5" x14ac:dyDescent="0.2">
      <c r="A7259" t="s">
        <v>9381</v>
      </c>
      <c r="B7259" t="s">
        <v>2833</v>
      </c>
      <c r="C7259" t="s">
        <v>8556</v>
      </c>
      <c r="D7259" t="s">
        <v>10647</v>
      </c>
      <c r="E7259">
        <v>91.8</v>
      </c>
    </row>
    <row r="7260" spans="1:5" x14ac:dyDescent="0.2">
      <c r="A7260" t="s">
        <v>9382</v>
      </c>
      <c r="B7260" t="s">
        <v>2785</v>
      </c>
      <c r="C7260" t="s">
        <v>5884</v>
      </c>
      <c r="D7260" t="s">
        <v>10647</v>
      </c>
      <c r="E7260">
        <v>91.8</v>
      </c>
    </row>
    <row r="7261" spans="1:5" x14ac:dyDescent="0.2">
      <c r="A7261" t="s">
        <v>9383</v>
      </c>
      <c r="B7261" t="s">
        <v>2838</v>
      </c>
      <c r="C7261" t="s">
        <v>5989</v>
      </c>
      <c r="D7261" t="s">
        <v>10647</v>
      </c>
      <c r="E7261">
        <v>91.9</v>
      </c>
    </row>
    <row r="7262" spans="1:5" x14ac:dyDescent="0.2">
      <c r="A7262" t="s">
        <v>9384</v>
      </c>
      <c r="B7262" t="s">
        <v>2835</v>
      </c>
      <c r="C7262" t="s">
        <v>6010</v>
      </c>
      <c r="D7262" t="s">
        <v>10647</v>
      </c>
      <c r="E7262">
        <v>92</v>
      </c>
    </row>
    <row r="7263" spans="1:5" x14ac:dyDescent="0.2">
      <c r="A7263" t="s">
        <v>9385</v>
      </c>
      <c r="B7263" t="s">
        <v>2787</v>
      </c>
      <c r="C7263" t="s">
        <v>5926</v>
      </c>
      <c r="D7263" t="s">
        <v>10647</v>
      </c>
      <c r="E7263">
        <v>92.2</v>
      </c>
    </row>
    <row r="7264" spans="1:5" x14ac:dyDescent="0.2">
      <c r="A7264" t="s">
        <v>9386</v>
      </c>
      <c r="B7264" t="s">
        <v>2814</v>
      </c>
      <c r="C7264" t="s">
        <v>8341</v>
      </c>
      <c r="D7264" t="s">
        <v>10647</v>
      </c>
      <c r="E7264">
        <v>92.4</v>
      </c>
    </row>
    <row r="7265" spans="1:5" x14ac:dyDescent="0.2">
      <c r="A7265" t="s">
        <v>9387</v>
      </c>
      <c r="B7265" t="s">
        <v>2785</v>
      </c>
      <c r="C7265" t="s">
        <v>2863</v>
      </c>
      <c r="D7265" t="s">
        <v>10647</v>
      </c>
      <c r="E7265">
        <v>92.5</v>
      </c>
    </row>
    <row r="7266" spans="1:5" x14ac:dyDescent="0.2">
      <c r="A7266" t="s">
        <v>9388</v>
      </c>
      <c r="B7266" t="s">
        <v>2816</v>
      </c>
      <c r="C7266" t="s">
        <v>2863</v>
      </c>
      <c r="D7266" t="s">
        <v>10647</v>
      </c>
      <c r="E7266">
        <v>92.5</v>
      </c>
    </row>
    <row r="7267" spans="1:5" x14ac:dyDescent="0.2">
      <c r="A7267" t="s">
        <v>9389</v>
      </c>
      <c r="B7267" t="s">
        <v>2831</v>
      </c>
      <c r="C7267" t="s">
        <v>2863</v>
      </c>
      <c r="D7267" t="s">
        <v>10647</v>
      </c>
      <c r="E7267">
        <v>92.6</v>
      </c>
    </row>
    <row r="7268" spans="1:5" x14ac:dyDescent="0.2">
      <c r="A7268" t="s">
        <v>9390</v>
      </c>
      <c r="B7268" t="s">
        <v>2838</v>
      </c>
      <c r="C7268" t="s">
        <v>5044</v>
      </c>
      <c r="D7268" t="s">
        <v>10647</v>
      </c>
      <c r="E7268">
        <v>92.6</v>
      </c>
    </row>
    <row r="7269" spans="1:5" x14ac:dyDescent="0.2">
      <c r="A7269" t="s">
        <v>9391</v>
      </c>
      <c r="B7269" t="s">
        <v>2820</v>
      </c>
      <c r="C7269" t="s">
        <v>1811</v>
      </c>
      <c r="D7269" t="s">
        <v>10647</v>
      </c>
      <c r="E7269">
        <v>92.7</v>
      </c>
    </row>
    <row r="7270" spans="1:5" x14ac:dyDescent="0.2">
      <c r="A7270" t="s">
        <v>9392</v>
      </c>
      <c r="B7270" t="s">
        <v>2831</v>
      </c>
      <c r="C7270" t="s">
        <v>8341</v>
      </c>
      <c r="D7270" t="s">
        <v>10647</v>
      </c>
      <c r="E7270">
        <v>92.9</v>
      </c>
    </row>
    <row r="7271" spans="1:5" x14ac:dyDescent="0.2">
      <c r="A7271" t="s">
        <v>9393</v>
      </c>
      <c r="B7271" t="s">
        <v>2820</v>
      </c>
      <c r="C7271" t="s">
        <v>8556</v>
      </c>
      <c r="D7271" t="s">
        <v>10647</v>
      </c>
      <c r="E7271">
        <v>92.9</v>
      </c>
    </row>
    <row r="7272" spans="1:5" x14ac:dyDescent="0.2">
      <c r="A7272" t="s">
        <v>9394</v>
      </c>
      <c r="B7272" t="s">
        <v>2814</v>
      </c>
      <c r="C7272" t="s">
        <v>5947</v>
      </c>
      <c r="D7272" t="s">
        <v>10647</v>
      </c>
      <c r="E7272">
        <v>92.9</v>
      </c>
    </row>
    <row r="7273" spans="1:5" x14ac:dyDescent="0.2">
      <c r="A7273" t="s">
        <v>9395</v>
      </c>
      <c r="B7273" t="s">
        <v>2831</v>
      </c>
      <c r="C7273" t="s">
        <v>2778</v>
      </c>
      <c r="D7273" t="s">
        <v>10647</v>
      </c>
      <c r="E7273">
        <v>92.9</v>
      </c>
    </row>
    <row r="7274" spans="1:5" x14ac:dyDescent="0.2">
      <c r="A7274" t="s">
        <v>9396</v>
      </c>
      <c r="B7274" t="s">
        <v>2831</v>
      </c>
      <c r="C7274" t="s">
        <v>2779</v>
      </c>
      <c r="D7274" t="s">
        <v>10647</v>
      </c>
      <c r="E7274">
        <v>92.9</v>
      </c>
    </row>
    <row r="7275" spans="1:5" x14ac:dyDescent="0.2">
      <c r="A7275" t="s">
        <v>9397</v>
      </c>
      <c r="B7275" t="s">
        <v>2794</v>
      </c>
      <c r="C7275" t="s">
        <v>5989</v>
      </c>
      <c r="D7275" t="s">
        <v>10647</v>
      </c>
      <c r="E7275">
        <v>92.986323628977658</v>
      </c>
    </row>
    <row r="7276" spans="1:5" x14ac:dyDescent="0.2">
      <c r="A7276" t="s">
        <v>9398</v>
      </c>
      <c r="B7276" t="s">
        <v>2825</v>
      </c>
      <c r="C7276" t="s">
        <v>1664</v>
      </c>
      <c r="D7276" t="s">
        <v>10647</v>
      </c>
      <c r="E7276">
        <v>93</v>
      </c>
    </row>
    <row r="7277" spans="1:5" x14ac:dyDescent="0.2">
      <c r="A7277" t="s">
        <v>9399</v>
      </c>
      <c r="B7277" t="s">
        <v>2838</v>
      </c>
      <c r="C7277" t="s">
        <v>5926</v>
      </c>
      <c r="D7277" t="s">
        <v>10647</v>
      </c>
      <c r="E7277">
        <v>93</v>
      </c>
    </row>
    <row r="7278" spans="1:5" x14ac:dyDescent="0.2">
      <c r="A7278" t="s">
        <v>9400</v>
      </c>
      <c r="B7278" t="s">
        <v>2829</v>
      </c>
      <c r="C7278" t="s">
        <v>6010</v>
      </c>
      <c r="D7278" t="s">
        <v>10647</v>
      </c>
      <c r="E7278">
        <v>93</v>
      </c>
    </row>
    <row r="7279" spans="1:5" x14ac:dyDescent="0.2">
      <c r="A7279" t="s">
        <v>9401</v>
      </c>
      <c r="B7279" t="s">
        <v>2786</v>
      </c>
      <c r="C7279" t="s">
        <v>2863</v>
      </c>
      <c r="D7279" t="s">
        <v>10647</v>
      </c>
      <c r="E7279">
        <v>93.2</v>
      </c>
    </row>
    <row r="7280" spans="1:5" x14ac:dyDescent="0.2">
      <c r="A7280" t="s">
        <v>9402</v>
      </c>
      <c r="B7280" t="s">
        <v>2838</v>
      </c>
      <c r="C7280" t="s">
        <v>8598</v>
      </c>
      <c r="D7280" t="s">
        <v>10647</v>
      </c>
      <c r="E7280">
        <v>93.2</v>
      </c>
    </row>
    <row r="7281" spans="1:5" x14ac:dyDescent="0.2">
      <c r="A7281" t="s">
        <v>9403</v>
      </c>
      <c r="B7281" t="s">
        <v>2794</v>
      </c>
      <c r="C7281" t="s">
        <v>2779</v>
      </c>
      <c r="D7281" t="s">
        <v>10647</v>
      </c>
      <c r="E7281">
        <v>93.280094786729862</v>
      </c>
    </row>
    <row r="7282" spans="1:5" x14ac:dyDescent="0.2">
      <c r="A7282" t="s">
        <v>9404</v>
      </c>
      <c r="B7282" t="s">
        <v>2835</v>
      </c>
      <c r="C7282" t="s">
        <v>2807</v>
      </c>
      <c r="D7282" t="s">
        <v>10647</v>
      </c>
      <c r="E7282">
        <v>93.3</v>
      </c>
    </row>
    <row r="7283" spans="1:5" x14ac:dyDescent="0.2">
      <c r="A7283" t="s">
        <v>9405</v>
      </c>
      <c r="B7283" t="s">
        <v>2840</v>
      </c>
      <c r="C7283" t="s">
        <v>8194</v>
      </c>
      <c r="D7283" t="s">
        <v>10647</v>
      </c>
      <c r="E7283">
        <v>93.3</v>
      </c>
    </row>
    <row r="7284" spans="1:5" x14ac:dyDescent="0.2">
      <c r="A7284" t="s">
        <v>9406</v>
      </c>
      <c r="B7284" t="s">
        <v>2786</v>
      </c>
      <c r="C7284" t="s">
        <v>8598</v>
      </c>
      <c r="D7284" t="s">
        <v>10647</v>
      </c>
      <c r="E7284">
        <v>93.3</v>
      </c>
    </row>
    <row r="7285" spans="1:5" x14ac:dyDescent="0.2">
      <c r="A7285" t="s">
        <v>9407</v>
      </c>
      <c r="B7285" t="s">
        <v>2820</v>
      </c>
      <c r="C7285" t="s">
        <v>5968</v>
      </c>
      <c r="D7285" t="s">
        <v>10647</v>
      </c>
      <c r="E7285">
        <v>93.3</v>
      </c>
    </row>
    <row r="7286" spans="1:5" x14ac:dyDescent="0.2">
      <c r="A7286" t="s">
        <v>9408</v>
      </c>
      <c r="B7286" t="s">
        <v>2794</v>
      </c>
      <c r="C7286" t="s">
        <v>2807</v>
      </c>
      <c r="D7286" t="s">
        <v>10647</v>
      </c>
      <c r="E7286">
        <v>93.333333333333329</v>
      </c>
    </row>
    <row r="7287" spans="1:5" x14ac:dyDescent="0.2">
      <c r="A7287" t="s">
        <v>9409</v>
      </c>
      <c r="B7287" t="s">
        <v>2814</v>
      </c>
      <c r="C7287" t="s">
        <v>2863</v>
      </c>
      <c r="D7287" t="s">
        <v>10647</v>
      </c>
      <c r="E7287">
        <v>93.4</v>
      </c>
    </row>
    <row r="7288" spans="1:5" x14ac:dyDescent="0.2">
      <c r="A7288" t="s">
        <v>9410</v>
      </c>
      <c r="B7288" t="s">
        <v>2840</v>
      </c>
      <c r="C7288" t="s">
        <v>2863</v>
      </c>
      <c r="D7288" t="s">
        <v>10647</v>
      </c>
      <c r="E7288">
        <v>93.4</v>
      </c>
    </row>
    <row r="7289" spans="1:5" x14ac:dyDescent="0.2">
      <c r="A7289" t="s">
        <v>9411</v>
      </c>
      <c r="B7289" t="s">
        <v>2840</v>
      </c>
      <c r="C7289" t="s">
        <v>8556</v>
      </c>
      <c r="D7289" t="s">
        <v>10647</v>
      </c>
      <c r="E7289">
        <v>93.4</v>
      </c>
    </row>
    <row r="7290" spans="1:5" x14ac:dyDescent="0.2">
      <c r="A7290" t="s">
        <v>9412</v>
      </c>
      <c r="B7290" t="s">
        <v>2818</v>
      </c>
      <c r="C7290" t="s">
        <v>2863</v>
      </c>
      <c r="D7290" t="s">
        <v>10647</v>
      </c>
      <c r="E7290">
        <v>93.5</v>
      </c>
    </row>
    <row r="7291" spans="1:5" x14ac:dyDescent="0.2">
      <c r="A7291" t="s">
        <v>9413</v>
      </c>
      <c r="B7291" t="s">
        <v>2818</v>
      </c>
      <c r="C7291" t="s">
        <v>1832</v>
      </c>
      <c r="D7291" t="s">
        <v>10647</v>
      </c>
      <c r="E7291">
        <v>93.5</v>
      </c>
    </row>
    <row r="7292" spans="1:5" x14ac:dyDescent="0.2">
      <c r="A7292" t="s">
        <v>9414</v>
      </c>
      <c r="B7292" t="s">
        <v>2780</v>
      </c>
      <c r="C7292" t="s">
        <v>8598</v>
      </c>
      <c r="D7292" t="s">
        <v>10647</v>
      </c>
      <c r="E7292">
        <v>93.7</v>
      </c>
    </row>
    <row r="7293" spans="1:5" x14ac:dyDescent="0.2">
      <c r="A7293" t="s">
        <v>9415</v>
      </c>
      <c r="B7293" t="s">
        <v>2787</v>
      </c>
      <c r="C7293" t="s">
        <v>5044</v>
      </c>
      <c r="D7293" t="s">
        <v>10647</v>
      </c>
      <c r="E7293">
        <v>93.8</v>
      </c>
    </row>
    <row r="7294" spans="1:5" x14ac:dyDescent="0.2">
      <c r="A7294" t="s">
        <v>9416</v>
      </c>
      <c r="B7294" t="s">
        <v>2820</v>
      </c>
      <c r="C7294" t="s">
        <v>2778</v>
      </c>
      <c r="D7294" t="s">
        <v>10647</v>
      </c>
      <c r="E7294">
        <v>93.8</v>
      </c>
    </row>
    <row r="7295" spans="1:5" x14ac:dyDescent="0.2">
      <c r="A7295" t="s">
        <v>9417</v>
      </c>
      <c r="B7295" t="s">
        <v>2787</v>
      </c>
      <c r="C7295" t="s">
        <v>1811</v>
      </c>
      <c r="D7295" t="s">
        <v>10647</v>
      </c>
      <c r="E7295">
        <v>94.1</v>
      </c>
    </row>
    <row r="7296" spans="1:5" x14ac:dyDescent="0.2">
      <c r="A7296" t="s">
        <v>9418</v>
      </c>
      <c r="B7296" t="s">
        <v>2833</v>
      </c>
      <c r="C7296" t="s">
        <v>2776</v>
      </c>
      <c r="D7296" t="s">
        <v>10647</v>
      </c>
      <c r="E7296">
        <v>94.1</v>
      </c>
    </row>
    <row r="7297" spans="1:5" x14ac:dyDescent="0.2">
      <c r="A7297" t="s">
        <v>9419</v>
      </c>
      <c r="B7297" t="s">
        <v>2820</v>
      </c>
      <c r="C7297" t="s">
        <v>8598</v>
      </c>
      <c r="D7297" t="s">
        <v>10647</v>
      </c>
      <c r="E7297">
        <v>94.3</v>
      </c>
    </row>
    <row r="7298" spans="1:5" x14ac:dyDescent="0.2">
      <c r="A7298" t="s">
        <v>9420</v>
      </c>
      <c r="B7298" t="s">
        <v>2838</v>
      </c>
      <c r="C7298" t="s">
        <v>2863</v>
      </c>
      <c r="D7298" t="s">
        <v>10647</v>
      </c>
      <c r="E7298">
        <v>94.4</v>
      </c>
    </row>
    <row r="7299" spans="1:5" x14ac:dyDescent="0.2">
      <c r="A7299" t="s">
        <v>9421</v>
      </c>
      <c r="B7299" t="s">
        <v>2787</v>
      </c>
      <c r="C7299" t="s">
        <v>1727</v>
      </c>
      <c r="D7299" t="s">
        <v>10647</v>
      </c>
      <c r="E7299">
        <v>94.4</v>
      </c>
    </row>
    <row r="7300" spans="1:5" x14ac:dyDescent="0.2">
      <c r="A7300" t="s">
        <v>9422</v>
      </c>
      <c r="B7300" t="s">
        <v>2785</v>
      </c>
      <c r="C7300" t="s">
        <v>8299</v>
      </c>
      <c r="D7300" t="s">
        <v>10647</v>
      </c>
      <c r="E7300">
        <v>94.4</v>
      </c>
    </row>
    <row r="7301" spans="1:5" x14ac:dyDescent="0.2">
      <c r="A7301" t="s">
        <v>9423</v>
      </c>
      <c r="B7301" t="s">
        <v>2816</v>
      </c>
      <c r="C7301" t="s">
        <v>5968</v>
      </c>
      <c r="D7301" t="s">
        <v>10647</v>
      </c>
      <c r="E7301">
        <v>94.4</v>
      </c>
    </row>
    <row r="7302" spans="1:5" x14ac:dyDescent="0.2">
      <c r="A7302" t="s">
        <v>9424</v>
      </c>
      <c r="B7302" t="s">
        <v>2829</v>
      </c>
      <c r="C7302" t="s">
        <v>2776</v>
      </c>
      <c r="D7302" t="s">
        <v>10647</v>
      </c>
      <c r="E7302">
        <v>94.4</v>
      </c>
    </row>
    <row r="7303" spans="1:5" x14ac:dyDescent="0.2">
      <c r="A7303" t="s">
        <v>9425</v>
      </c>
      <c r="B7303" t="s">
        <v>2794</v>
      </c>
      <c r="C7303" t="s">
        <v>2863</v>
      </c>
      <c r="D7303" t="s">
        <v>10647</v>
      </c>
      <c r="E7303">
        <v>94.455711422845695</v>
      </c>
    </row>
    <row r="7304" spans="1:5" x14ac:dyDescent="0.2">
      <c r="A7304" t="s">
        <v>9426</v>
      </c>
      <c r="B7304" t="s">
        <v>2816</v>
      </c>
      <c r="C7304" t="s">
        <v>5926</v>
      </c>
      <c r="D7304" t="s">
        <v>10647</v>
      </c>
      <c r="E7304">
        <v>94.5</v>
      </c>
    </row>
    <row r="7305" spans="1:5" x14ac:dyDescent="0.2">
      <c r="A7305" t="s">
        <v>9427</v>
      </c>
      <c r="B7305" t="s">
        <v>2840</v>
      </c>
      <c r="C7305" t="s">
        <v>1664</v>
      </c>
      <c r="D7305" t="s">
        <v>10647</v>
      </c>
      <c r="E7305">
        <v>94.6</v>
      </c>
    </row>
    <row r="7306" spans="1:5" x14ac:dyDescent="0.2">
      <c r="A7306" t="s">
        <v>9428</v>
      </c>
      <c r="B7306" t="s">
        <v>2787</v>
      </c>
      <c r="C7306" t="s">
        <v>6010</v>
      </c>
      <c r="D7306" t="s">
        <v>10647</v>
      </c>
      <c r="E7306">
        <v>94.6</v>
      </c>
    </row>
    <row r="7307" spans="1:5" x14ac:dyDescent="0.2">
      <c r="A7307" t="s">
        <v>9429</v>
      </c>
      <c r="B7307" t="s">
        <v>2811</v>
      </c>
      <c r="C7307" t="s">
        <v>5044</v>
      </c>
      <c r="D7307" t="s">
        <v>10647</v>
      </c>
      <c r="E7307">
        <v>94.7</v>
      </c>
    </row>
    <row r="7308" spans="1:5" x14ac:dyDescent="0.2">
      <c r="A7308" t="s">
        <v>9430</v>
      </c>
      <c r="B7308" t="s">
        <v>2786</v>
      </c>
      <c r="C7308" t="s">
        <v>8556</v>
      </c>
      <c r="D7308" t="s">
        <v>10647</v>
      </c>
      <c r="E7308">
        <v>94.7</v>
      </c>
    </row>
    <row r="7309" spans="1:5" x14ac:dyDescent="0.2">
      <c r="A7309" t="s">
        <v>9431</v>
      </c>
      <c r="B7309" t="s">
        <v>2818</v>
      </c>
      <c r="C7309" t="s">
        <v>1811</v>
      </c>
      <c r="D7309" t="s">
        <v>10647</v>
      </c>
      <c r="E7309">
        <v>94.8</v>
      </c>
    </row>
    <row r="7310" spans="1:5" x14ac:dyDescent="0.2">
      <c r="A7310" t="s">
        <v>9432</v>
      </c>
      <c r="B7310" t="s">
        <v>2838</v>
      </c>
      <c r="C7310" t="s">
        <v>8194</v>
      </c>
      <c r="D7310" t="s">
        <v>10647</v>
      </c>
      <c r="E7310">
        <v>95</v>
      </c>
    </row>
    <row r="7311" spans="1:5" x14ac:dyDescent="0.2">
      <c r="A7311" t="s">
        <v>9433</v>
      </c>
      <c r="B7311" t="s">
        <v>2818</v>
      </c>
      <c r="C7311" t="s">
        <v>8299</v>
      </c>
      <c r="D7311" t="s">
        <v>10647</v>
      </c>
      <c r="E7311">
        <v>95</v>
      </c>
    </row>
    <row r="7312" spans="1:5" x14ac:dyDescent="0.2">
      <c r="A7312" t="s">
        <v>9434</v>
      </c>
      <c r="B7312" t="s">
        <v>2787</v>
      </c>
      <c r="C7312" t="s">
        <v>2776</v>
      </c>
      <c r="D7312" t="s">
        <v>10647</v>
      </c>
      <c r="E7312">
        <v>95</v>
      </c>
    </row>
    <row r="7313" spans="1:5" x14ac:dyDescent="0.2">
      <c r="A7313" t="s">
        <v>9435</v>
      </c>
      <c r="B7313" t="s">
        <v>2838</v>
      </c>
      <c r="C7313" t="s">
        <v>2778</v>
      </c>
      <c r="D7313" t="s">
        <v>10647</v>
      </c>
      <c r="E7313">
        <v>95</v>
      </c>
    </row>
    <row r="7314" spans="1:5" x14ac:dyDescent="0.2">
      <c r="A7314" t="s">
        <v>9436</v>
      </c>
      <c r="B7314" t="s">
        <v>2831</v>
      </c>
      <c r="C7314" t="s">
        <v>2776</v>
      </c>
      <c r="D7314" t="s">
        <v>10647</v>
      </c>
      <c r="E7314">
        <v>95.1</v>
      </c>
    </row>
    <row r="7315" spans="1:5" x14ac:dyDescent="0.2">
      <c r="A7315" t="s">
        <v>9437</v>
      </c>
      <c r="B7315" t="s">
        <v>2811</v>
      </c>
      <c r="C7315" t="s">
        <v>5884</v>
      </c>
      <c r="D7315" t="s">
        <v>10647</v>
      </c>
      <c r="E7315">
        <v>95.2</v>
      </c>
    </row>
    <row r="7316" spans="1:5" x14ac:dyDescent="0.2">
      <c r="A7316" t="s">
        <v>9438</v>
      </c>
      <c r="B7316" t="s">
        <v>2825</v>
      </c>
      <c r="C7316" t="s">
        <v>5989</v>
      </c>
      <c r="D7316" t="s">
        <v>10647</v>
      </c>
      <c r="E7316">
        <v>95.3</v>
      </c>
    </row>
    <row r="7317" spans="1:5" x14ac:dyDescent="0.2">
      <c r="A7317" t="s">
        <v>9439</v>
      </c>
      <c r="B7317" t="s">
        <v>2785</v>
      </c>
      <c r="C7317" t="s">
        <v>2776</v>
      </c>
      <c r="D7317" t="s">
        <v>10647</v>
      </c>
      <c r="E7317">
        <v>95.3</v>
      </c>
    </row>
    <row r="7318" spans="1:5" x14ac:dyDescent="0.2">
      <c r="A7318" t="s">
        <v>9440</v>
      </c>
      <c r="B7318" t="s">
        <v>2794</v>
      </c>
      <c r="C7318" t="s">
        <v>8598</v>
      </c>
      <c r="D7318" t="s">
        <v>10647</v>
      </c>
      <c r="E7318">
        <v>95.469205076820316</v>
      </c>
    </row>
    <row r="7319" spans="1:5" x14ac:dyDescent="0.2">
      <c r="A7319" t="s">
        <v>9441</v>
      </c>
      <c r="B7319" t="s">
        <v>2835</v>
      </c>
      <c r="C7319" t="s">
        <v>8404</v>
      </c>
      <c r="D7319" t="s">
        <v>10647</v>
      </c>
      <c r="E7319">
        <v>95.5</v>
      </c>
    </row>
    <row r="7320" spans="1:5" x14ac:dyDescent="0.2">
      <c r="A7320" t="s">
        <v>9442</v>
      </c>
      <c r="B7320" t="s">
        <v>2787</v>
      </c>
      <c r="C7320" t="s">
        <v>5947</v>
      </c>
      <c r="D7320" t="s">
        <v>10647</v>
      </c>
      <c r="E7320">
        <v>95.5</v>
      </c>
    </row>
    <row r="7321" spans="1:5" x14ac:dyDescent="0.2">
      <c r="A7321" t="s">
        <v>9443</v>
      </c>
      <c r="B7321" t="s">
        <v>2835</v>
      </c>
      <c r="C7321" t="s">
        <v>5926</v>
      </c>
      <c r="D7321" t="s">
        <v>10647</v>
      </c>
      <c r="E7321">
        <v>95.6</v>
      </c>
    </row>
    <row r="7322" spans="1:5" x14ac:dyDescent="0.2">
      <c r="A7322" t="s">
        <v>9444</v>
      </c>
      <c r="B7322" t="s">
        <v>2818</v>
      </c>
      <c r="C7322" t="s">
        <v>5968</v>
      </c>
      <c r="D7322" t="s">
        <v>10647</v>
      </c>
      <c r="E7322">
        <v>95.7</v>
      </c>
    </row>
    <row r="7323" spans="1:5" x14ac:dyDescent="0.2">
      <c r="A7323" t="s">
        <v>9445</v>
      </c>
      <c r="B7323" t="s">
        <v>2825</v>
      </c>
      <c r="C7323" t="s">
        <v>8598</v>
      </c>
      <c r="D7323" t="s">
        <v>10647</v>
      </c>
      <c r="E7323">
        <v>95.8</v>
      </c>
    </row>
    <row r="7324" spans="1:5" x14ac:dyDescent="0.2">
      <c r="A7324" t="s">
        <v>9446</v>
      </c>
      <c r="B7324" t="s">
        <v>2820</v>
      </c>
      <c r="C7324" t="s">
        <v>2863</v>
      </c>
      <c r="D7324" t="s">
        <v>10647</v>
      </c>
      <c r="E7324">
        <v>95.9</v>
      </c>
    </row>
    <row r="7325" spans="1:5" x14ac:dyDescent="0.2">
      <c r="A7325" t="s">
        <v>9447</v>
      </c>
      <c r="B7325" t="s">
        <v>2820</v>
      </c>
      <c r="C7325" t="s">
        <v>5044</v>
      </c>
      <c r="D7325" t="s">
        <v>10647</v>
      </c>
      <c r="E7325">
        <v>95.9</v>
      </c>
    </row>
    <row r="7326" spans="1:5" x14ac:dyDescent="0.2">
      <c r="A7326" t="s">
        <v>9448</v>
      </c>
      <c r="B7326" t="s">
        <v>2787</v>
      </c>
      <c r="C7326" t="s">
        <v>2779</v>
      </c>
      <c r="D7326" t="s">
        <v>10647</v>
      </c>
      <c r="E7326">
        <v>95.9</v>
      </c>
    </row>
    <row r="7327" spans="1:5" x14ac:dyDescent="0.2">
      <c r="A7327" t="s">
        <v>9449</v>
      </c>
      <c r="B7327" t="s">
        <v>2780</v>
      </c>
      <c r="C7327" t="s">
        <v>2778</v>
      </c>
      <c r="D7327" t="s">
        <v>10647</v>
      </c>
      <c r="E7327">
        <v>96.1</v>
      </c>
    </row>
    <row r="7328" spans="1:5" x14ac:dyDescent="0.2">
      <c r="A7328" t="s">
        <v>9450</v>
      </c>
      <c r="B7328" t="s">
        <v>2818</v>
      </c>
      <c r="C7328" t="s">
        <v>5947</v>
      </c>
      <c r="D7328" t="s">
        <v>10647</v>
      </c>
      <c r="E7328">
        <v>96.2</v>
      </c>
    </row>
    <row r="7329" spans="1:5" x14ac:dyDescent="0.2">
      <c r="A7329" t="s">
        <v>9451</v>
      </c>
      <c r="B7329" t="s">
        <v>2838</v>
      </c>
      <c r="C7329" t="s">
        <v>5968</v>
      </c>
      <c r="D7329" t="s">
        <v>10647</v>
      </c>
      <c r="E7329">
        <v>96.2</v>
      </c>
    </row>
    <row r="7330" spans="1:5" x14ac:dyDescent="0.2">
      <c r="A7330" t="s">
        <v>9452</v>
      </c>
      <c r="B7330" t="s">
        <v>2787</v>
      </c>
      <c r="C7330" t="s">
        <v>2863</v>
      </c>
      <c r="D7330" t="s">
        <v>10647</v>
      </c>
      <c r="E7330">
        <v>96.4</v>
      </c>
    </row>
    <row r="7331" spans="1:5" x14ac:dyDescent="0.2">
      <c r="A7331" t="s">
        <v>9453</v>
      </c>
      <c r="B7331" t="s">
        <v>2785</v>
      </c>
      <c r="C7331" t="s">
        <v>6010</v>
      </c>
      <c r="D7331" t="s">
        <v>10647</v>
      </c>
      <c r="E7331">
        <v>96.5</v>
      </c>
    </row>
    <row r="7332" spans="1:5" x14ac:dyDescent="0.2">
      <c r="A7332" t="s">
        <v>9454</v>
      </c>
      <c r="B7332" t="s">
        <v>2785</v>
      </c>
      <c r="C7332" t="s">
        <v>8556</v>
      </c>
      <c r="D7332" t="s">
        <v>10647</v>
      </c>
      <c r="E7332">
        <v>96.6</v>
      </c>
    </row>
    <row r="7333" spans="1:5" x14ac:dyDescent="0.2">
      <c r="A7333" t="s">
        <v>9455</v>
      </c>
      <c r="B7333" t="s">
        <v>2785</v>
      </c>
      <c r="C7333" t="s">
        <v>8598</v>
      </c>
      <c r="D7333" t="s">
        <v>10647</v>
      </c>
      <c r="E7333">
        <v>96.6</v>
      </c>
    </row>
    <row r="7334" spans="1:5" x14ac:dyDescent="0.2">
      <c r="A7334" t="s">
        <v>9456</v>
      </c>
      <c r="B7334" t="s">
        <v>2838</v>
      </c>
      <c r="C7334" t="s">
        <v>2776</v>
      </c>
      <c r="D7334" t="s">
        <v>10647</v>
      </c>
      <c r="E7334">
        <v>96.6</v>
      </c>
    </row>
    <row r="7335" spans="1:5" x14ac:dyDescent="0.2">
      <c r="A7335" t="s">
        <v>9457</v>
      </c>
      <c r="B7335" t="s">
        <v>2785</v>
      </c>
      <c r="C7335" t="s">
        <v>2807</v>
      </c>
      <c r="D7335" t="s">
        <v>10647</v>
      </c>
      <c r="E7335">
        <v>96.7</v>
      </c>
    </row>
    <row r="7336" spans="1:5" x14ac:dyDescent="0.2">
      <c r="A7336" t="s">
        <v>9458</v>
      </c>
      <c r="B7336" t="s">
        <v>2816</v>
      </c>
      <c r="C7336" t="s">
        <v>2807</v>
      </c>
      <c r="D7336" t="s">
        <v>10647</v>
      </c>
      <c r="E7336">
        <v>96.7</v>
      </c>
    </row>
    <row r="7337" spans="1:5" x14ac:dyDescent="0.2">
      <c r="A7337" t="s">
        <v>9459</v>
      </c>
      <c r="B7337" t="s">
        <v>2818</v>
      </c>
      <c r="C7337" t="s">
        <v>2807</v>
      </c>
      <c r="D7337" t="s">
        <v>10647</v>
      </c>
      <c r="E7337">
        <v>96.7</v>
      </c>
    </row>
    <row r="7338" spans="1:5" x14ac:dyDescent="0.2">
      <c r="A7338" t="s">
        <v>9460</v>
      </c>
      <c r="B7338" t="s">
        <v>2786</v>
      </c>
      <c r="C7338" t="s">
        <v>2807</v>
      </c>
      <c r="D7338" t="s">
        <v>10647</v>
      </c>
      <c r="E7338">
        <v>96.7</v>
      </c>
    </row>
    <row r="7339" spans="1:5" x14ac:dyDescent="0.2">
      <c r="A7339" t="s">
        <v>9461</v>
      </c>
      <c r="B7339" t="s">
        <v>2829</v>
      </c>
      <c r="C7339" t="s">
        <v>2807</v>
      </c>
      <c r="D7339" t="s">
        <v>10647</v>
      </c>
      <c r="E7339">
        <v>96.7</v>
      </c>
    </row>
    <row r="7340" spans="1:5" x14ac:dyDescent="0.2">
      <c r="A7340" t="s">
        <v>9462</v>
      </c>
      <c r="B7340" t="s">
        <v>2829</v>
      </c>
      <c r="C7340" t="s">
        <v>8598</v>
      </c>
      <c r="D7340" t="s">
        <v>10647</v>
      </c>
      <c r="E7340">
        <v>96.9</v>
      </c>
    </row>
    <row r="7341" spans="1:5" x14ac:dyDescent="0.2">
      <c r="A7341" t="s">
        <v>9463</v>
      </c>
      <c r="B7341" t="s">
        <v>2829</v>
      </c>
      <c r="C7341" t="s">
        <v>5044</v>
      </c>
      <c r="D7341" t="s">
        <v>10647</v>
      </c>
      <c r="E7341">
        <v>97.1</v>
      </c>
    </row>
    <row r="7342" spans="1:5" x14ac:dyDescent="0.2">
      <c r="A7342" t="s">
        <v>9464</v>
      </c>
      <c r="B7342" t="s">
        <v>2785</v>
      </c>
      <c r="C7342" t="s">
        <v>8194</v>
      </c>
      <c r="D7342" t="s">
        <v>10647</v>
      </c>
      <c r="E7342">
        <v>97.1</v>
      </c>
    </row>
    <row r="7343" spans="1:5" x14ac:dyDescent="0.2">
      <c r="A7343" t="s">
        <v>9465</v>
      </c>
      <c r="B7343" t="s">
        <v>2787</v>
      </c>
      <c r="C7343" t="s">
        <v>5884</v>
      </c>
      <c r="D7343" t="s">
        <v>10647</v>
      </c>
      <c r="E7343">
        <v>97.2</v>
      </c>
    </row>
    <row r="7344" spans="1:5" x14ac:dyDescent="0.2">
      <c r="A7344" t="s">
        <v>9466</v>
      </c>
      <c r="B7344" t="s">
        <v>2788</v>
      </c>
      <c r="C7344" t="s">
        <v>2863</v>
      </c>
      <c r="D7344" t="s">
        <v>10647</v>
      </c>
      <c r="E7344">
        <v>97.3</v>
      </c>
    </row>
    <row r="7345" spans="1:5" x14ac:dyDescent="0.2">
      <c r="A7345" t="s">
        <v>9467</v>
      </c>
      <c r="B7345" t="s">
        <v>2833</v>
      </c>
      <c r="C7345" t="s">
        <v>2863</v>
      </c>
      <c r="D7345" t="s">
        <v>10647</v>
      </c>
      <c r="E7345">
        <v>97.3</v>
      </c>
    </row>
    <row r="7346" spans="1:5" x14ac:dyDescent="0.2">
      <c r="A7346" t="s">
        <v>9468</v>
      </c>
      <c r="B7346" t="s">
        <v>2825</v>
      </c>
      <c r="C7346" t="s">
        <v>5044</v>
      </c>
      <c r="D7346" t="s">
        <v>10647</v>
      </c>
      <c r="E7346">
        <v>97.3</v>
      </c>
    </row>
    <row r="7347" spans="1:5" x14ac:dyDescent="0.2">
      <c r="A7347" t="s">
        <v>9469</v>
      </c>
      <c r="B7347" t="s">
        <v>2787</v>
      </c>
      <c r="C7347" t="s">
        <v>8194</v>
      </c>
      <c r="D7347" t="s">
        <v>10647</v>
      </c>
      <c r="E7347">
        <v>97.3</v>
      </c>
    </row>
    <row r="7348" spans="1:5" x14ac:dyDescent="0.2">
      <c r="A7348" t="s">
        <v>9470</v>
      </c>
      <c r="B7348" t="s">
        <v>2818</v>
      </c>
      <c r="C7348" t="s">
        <v>5926</v>
      </c>
      <c r="D7348" t="s">
        <v>10647</v>
      </c>
      <c r="E7348">
        <v>97.3</v>
      </c>
    </row>
    <row r="7349" spans="1:5" x14ac:dyDescent="0.2">
      <c r="A7349" t="s">
        <v>9471</v>
      </c>
      <c r="B7349" t="s">
        <v>2811</v>
      </c>
      <c r="C7349" t="s">
        <v>2863</v>
      </c>
      <c r="D7349" t="s">
        <v>10647</v>
      </c>
      <c r="E7349">
        <v>97.4</v>
      </c>
    </row>
    <row r="7350" spans="1:5" x14ac:dyDescent="0.2">
      <c r="A7350" t="s">
        <v>9472</v>
      </c>
      <c r="B7350" t="s">
        <v>2787</v>
      </c>
      <c r="C7350" t="s">
        <v>5968</v>
      </c>
      <c r="D7350" t="s">
        <v>10647</v>
      </c>
      <c r="E7350">
        <v>97.6</v>
      </c>
    </row>
    <row r="7351" spans="1:5" x14ac:dyDescent="0.2">
      <c r="A7351" t="s">
        <v>9473</v>
      </c>
      <c r="B7351" t="s">
        <v>2818</v>
      </c>
      <c r="C7351" t="s">
        <v>8556</v>
      </c>
      <c r="D7351" t="s">
        <v>10647</v>
      </c>
      <c r="E7351">
        <v>97.8</v>
      </c>
    </row>
    <row r="7352" spans="1:5" x14ac:dyDescent="0.2">
      <c r="A7352" t="s">
        <v>9474</v>
      </c>
      <c r="B7352" t="s">
        <v>2818</v>
      </c>
      <c r="C7352" t="s">
        <v>8598</v>
      </c>
      <c r="D7352" t="s">
        <v>10647</v>
      </c>
      <c r="E7352">
        <v>97.8</v>
      </c>
    </row>
    <row r="7353" spans="1:5" x14ac:dyDescent="0.2">
      <c r="A7353" t="s">
        <v>9475</v>
      </c>
      <c r="B7353" t="s">
        <v>2825</v>
      </c>
      <c r="C7353" t="s">
        <v>2776</v>
      </c>
      <c r="D7353" t="s">
        <v>10647</v>
      </c>
      <c r="E7353">
        <v>97.8</v>
      </c>
    </row>
    <row r="7354" spans="1:5" x14ac:dyDescent="0.2">
      <c r="A7354" t="s">
        <v>9476</v>
      </c>
      <c r="B7354" t="s">
        <v>2833</v>
      </c>
      <c r="C7354" t="s">
        <v>2779</v>
      </c>
      <c r="D7354" t="s">
        <v>10647</v>
      </c>
      <c r="E7354">
        <v>97.8</v>
      </c>
    </row>
    <row r="7355" spans="1:5" x14ac:dyDescent="0.2">
      <c r="A7355" t="s">
        <v>9477</v>
      </c>
      <c r="B7355" t="s">
        <v>2818</v>
      </c>
      <c r="C7355" t="s">
        <v>8194</v>
      </c>
      <c r="D7355" t="s">
        <v>10647</v>
      </c>
      <c r="E7355">
        <v>97.9</v>
      </c>
    </row>
    <row r="7356" spans="1:5" x14ac:dyDescent="0.2">
      <c r="A7356" t="s">
        <v>9478</v>
      </c>
      <c r="B7356" t="s">
        <v>2829</v>
      </c>
      <c r="C7356" t="s">
        <v>5989</v>
      </c>
      <c r="D7356" t="s">
        <v>10647</v>
      </c>
      <c r="E7356">
        <v>97.9</v>
      </c>
    </row>
    <row r="7357" spans="1:5" x14ac:dyDescent="0.2">
      <c r="A7357" t="s">
        <v>9479</v>
      </c>
      <c r="B7357" t="s">
        <v>2829</v>
      </c>
      <c r="C7357" t="s">
        <v>2779</v>
      </c>
      <c r="D7357" t="s">
        <v>10647</v>
      </c>
      <c r="E7357">
        <v>97.9</v>
      </c>
    </row>
    <row r="7358" spans="1:5" x14ac:dyDescent="0.2">
      <c r="A7358" t="s">
        <v>9480</v>
      </c>
      <c r="B7358" t="s">
        <v>2814</v>
      </c>
      <c r="C7358" t="s">
        <v>8598</v>
      </c>
      <c r="D7358" t="s">
        <v>10647</v>
      </c>
      <c r="E7358">
        <v>98</v>
      </c>
    </row>
    <row r="7359" spans="1:5" x14ac:dyDescent="0.2">
      <c r="A7359" t="s">
        <v>9481</v>
      </c>
      <c r="B7359" t="s">
        <v>2833</v>
      </c>
      <c r="C7359" t="s">
        <v>6010</v>
      </c>
      <c r="D7359" t="s">
        <v>10647</v>
      </c>
      <c r="E7359">
        <v>98</v>
      </c>
    </row>
    <row r="7360" spans="1:5" x14ac:dyDescent="0.2">
      <c r="A7360" t="s">
        <v>9482</v>
      </c>
      <c r="B7360" t="s">
        <v>2785</v>
      </c>
      <c r="C7360" t="s">
        <v>2779</v>
      </c>
      <c r="D7360" t="s">
        <v>10647</v>
      </c>
      <c r="E7360">
        <v>98</v>
      </c>
    </row>
    <row r="7361" spans="1:5" x14ac:dyDescent="0.2">
      <c r="A7361" t="s">
        <v>9483</v>
      </c>
      <c r="B7361" t="s">
        <v>2794</v>
      </c>
      <c r="C7361" t="s">
        <v>2778</v>
      </c>
      <c r="D7361" t="s">
        <v>10647</v>
      </c>
      <c r="E7361">
        <v>98.01103588354772</v>
      </c>
    </row>
    <row r="7362" spans="1:5" x14ac:dyDescent="0.2">
      <c r="A7362" t="s">
        <v>9484</v>
      </c>
      <c r="B7362" t="s">
        <v>2785</v>
      </c>
      <c r="C7362" t="s">
        <v>5044</v>
      </c>
      <c r="D7362" t="s">
        <v>10647</v>
      </c>
      <c r="E7362">
        <v>98.1</v>
      </c>
    </row>
    <row r="7363" spans="1:5" x14ac:dyDescent="0.2">
      <c r="A7363" t="s">
        <v>9485</v>
      </c>
      <c r="B7363" t="s">
        <v>2787</v>
      </c>
      <c r="C7363" t="s">
        <v>8598</v>
      </c>
      <c r="D7363" t="s">
        <v>10647</v>
      </c>
      <c r="E7363">
        <v>98.1</v>
      </c>
    </row>
    <row r="7364" spans="1:5" x14ac:dyDescent="0.2">
      <c r="A7364" t="s">
        <v>9486</v>
      </c>
      <c r="B7364" t="s">
        <v>2816</v>
      </c>
      <c r="C7364" t="s">
        <v>5989</v>
      </c>
      <c r="D7364" t="s">
        <v>10647</v>
      </c>
      <c r="E7364">
        <v>98.1</v>
      </c>
    </row>
    <row r="7365" spans="1:5" x14ac:dyDescent="0.2">
      <c r="A7365" t="s">
        <v>9487</v>
      </c>
      <c r="B7365" t="s">
        <v>2840</v>
      </c>
      <c r="C7365" t="s">
        <v>8598</v>
      </c>
      <c r="D7365" t="s">
        <v>10647</v>
      </c>
      <c r="E7365">
        <v>98.3</v>
      </c>
    </row>
    <row r="7366" spans="1:5" x14ac:dyDescent="0.2">
      <c r="A7366" t="s">
        <v>9488</v>
      </c>
      <c r="B7366" t="s">
        <v>2829</v>
      </c>
      <c r="C7366" t="s">
        <v>8556</v>
      </c>
      <c r="D7366" t="s">
        <v>10647</v>
      </c>
      <c r="E7366">
        <v>98.4</v>
      </c>
    </row>
    <row r="7367" spans="1:5" x14ac:dyDescent="0.2">
      <c r="A7367" t="s">
        <v>9489</v>
      </c>
      <c r="B7367" t="s">
        <v>2835</v>
      </c>
      <c r="C7367" t="s">
        <v>8556</v>
      </c>
      <c r="D7367" t="s">
        <v>10647</v>
      </c>
      <c r="E7367">
        <v>98.6</v>
      </c>
    </row>
    <row r="7368" spans="1:5" x14ac:dyDescent="0.2">
      <c r="A7368" t="s">
        <v>9490</v>
      </c>
      <c r="B7368" t="s">
        <v>2831</v>
      </c>
      <c r="C7368" t="s">
        <v>8598</v>
      </c>
      <c r="D7368" t="s">
        <v>10647</v>
      </c>
      <c r="E7368">
        <v>98.6</v>
      </c>
    </row>
    <row r="7369" spans="1:5" x14ac:dyDescent="0.2">
      <c r="A7369" t="s">
        <v>9491</v>
      </c>
      <c r="B7369" t="s">
        <v>2835</v>
      </c>
      <c r="C7369" t="s">
        <v>8598</v>
      </c>
      <c r="D7369" t="s">
        <v>10647</v>
      </c>
      <c r="E7369">
        <v>98.6</v>
      </c>
    </row>
    <row r="7370" spans="1:5" x14ac:dyDescent="0.2">
      <c r="A7370" t="s">
        <v>9492</v>
      </c>
      <c r="B7370" t="s">
        <v>2786</v>
      </c>
      <c r="C7370" t="s">
        <v>2779</v>
      </c>
      <c r="D7370" t="s">
        <v>10647</v>
      </c>
      <c r="E7370">
        <v>98.6</v>
      </c>
    </row>
    <row r="7371" spans="1:5" x14ac:dyDescent="0.2">
      <c r="A7371" t="s">
        <v>9493</v>
      </c>
      <c r="B7371" t="s">
        <v>2785</v>
      </c>
      <c r="C7371" t="s">
        <v>5989</v>
      </c>
      <c r="D7371" t="s">
        <v>10647</v>
      </c>
      <c r="E7371">
        <v>99</v>
      </c>
    </row>
    <row r="7372" spans="1:5" x14ac:dyDescent="0.2">
      <c r="A7372" t="s">
        <v>9494</v>
      </c>
      <c r="B7372" t="s">
        <v>2840</v>
      </c>
      <c r="C7372" t="s">
        <v>5989</v>
      </c>
      <c r="D7372" t="s">
        <v>10647</v>
      </c>
      <c r="E7372">
        <v>99</v>
      </c>
    </row>
    <row r="7373" spans="1:5" x14ac:dyDescent="0.2">
      <c r="A7373" t="s">
        <v>9495</v>
      </c>
      <c r="B7373" t="s">
        <v>2825</v>
      </c>
      <c r="C7373" t="s">
        <v>2863</v>
      </c>
      <c r="D7373" t="s">
        <v>10647</v>
      </c>
      <c r="E7373">
        <v>99.1</v>
      </c>
    </row>
    <row r="7374" spans="1:5" x14ac:dyDescent="0.2">
      <c r="A7374" t="s">
        <v>9496</v>
      </c>
      <c r="B7374" t="s">
        <v>2785</v>
      </c>
      <c r="C7374" t="s">
        <v>5926</v>
      </c>
      <c r="D7374" t="s">
        <v>10647</v>
      </c>
      <c r="E7374">
        <v>99.7</v>
      </c>
    </row>
    <row r="7375" spans="1:5" x14ac:dyDescent="0.2">
      <c r="A7375" t="s">
        <v>9497</v>
      </c>
      <c r="B7375" t="s">
        <v>2840</v>
      </c>
      <c r="C7375" t="s">
        <v>5926</v>
      </c>
      <c r="D7375" t="s">
        <v>10647</v>
      </c>
      <c r="E7375">
        <v>99.7</v>
      </c>
    </row>
    <row r="7376" spans="1:5" x14ac:dyDescent="0.2">
      <c r="A7376" t="s">
        <v>9498</v>
      </c>
      <c r="B7376" t="s">
        <v>2811</v>
      </c>
      <c r="C7376" t="s">
        <v>2807</v>
      </c>
      <c r="D7376" t="s">
        <v>10647</v>
      </c>
      <c r="E7376">
        <v>100</v>
      </c>
    </row>
    <row r="7377" spans="1:5" x14ac:dyDescent="0.2">
      <c r="A7377" t="s">
        <v>9499</v>
      </c>
      <c r="B7377" t="s">
        <v>2788</v>
      </c>
      <c r="C7377" t="s">
        <v>2807</v>
      </c>
      <c r="D7377" t="s">
        <v>10647</v>
      </c>
      <c r="E7377">
        <v>100</v>
      </c>
    </row>
    <row r="7378" spans="1:5" x14ac:dyDescent="0.2">
      <c r="A7378" t="s">
        <v>9500</v>
      </c>
      <c r="B7378" t="s">
        <v>2820</v>
      </c>
      <c r="C7378" t="s">
        <v>2807</v>
      </c>
      <c r="D7378" t="s">
        <v>10647</v>
      </c>
      <c r="E7378">
        <v>100</v>
      </c>
    </row>
    <row r="7379" spans="1:5" x14ac:dyDescent="0.2">
      <c r="A7379" t="s">
        <v>9501</v>
      </c>
      <c r="B7379" t="s">
        <v>2825</v>
      </c>
      <c r="C7379" t="s">
        <v>2807</v>
      </c>
      <c r="D7379" t="s">
        <v>10647</v>
      </c>
      <c r="E7379">
        <v>100</v>
      </c>
    </row>
    <row r="7380" spans="1:5" x14ac:dyDescent="0.2">
      <c r="A7380" t="s">
        <v>9502</v>
      </c>
      <c r="B7380" t="s">
        <v>2787</v>
      </c>
      <c r="C7380" t="s">
        <v>2807</v>
      </c>
      <c r="D7380" t="s">
        <v>10647</v>
      </c>
      <c r="E7380">
        <v>100</v>
      </c>
    </row>
    <row r="7381" spans="1:5" x14ac:dyDescent="0.2">
      <c r="A7381" t="s">
        <v>9503</v>
      </c>
      <c r="B7381" t="s">
        <v>2811</v>
      </c>
      <c r="C7381" t="s">
        <v>1664</v>
      </c>
      <c r="D7381" t="s">
        <v>10647</v>
      </c>
      <c r="E7381">
        <v>100</v>
      </c>
    </row>
    <row r="7382" spans="1:5" x14ac:dyDescent="0.2">
      <c r="A7382" t="s">
        <v>9504</v>
      </c>
      <c r="B7382" t="s">
        <v>2785</v>
      </c>
      <c r="C7382" t="s">
        <v>1727</v>
      </c>
      <c r="D7382" t="s">
        <v>10647</v>
      </c>
      <c r="E7382">
        <v>100</v>
      </c>
    </row>
    <row r="7383" spans="1:5" x14ac:dyDescent="0.2">
      <c r="A7383" t="s">
        <v>9505</v>
      </c>
      <c r="B7383" t="s">
        <v>2788</v>
      </c>
      <c r="C7383" t="s">
        <v>1727</v>
      </c>
      <c r="D7383" t="s">
        <v>10647</v>
      </c>
      <c r="E7383">
        <v>100</v>
      </c>
    </row>
    <row r="7384" spans="1:5" x14ac:dyDescent="0.2">
      <c r="A7384" t="s">
        <v>9506</v>
      </c>
      <c r="B7384" t="s">
        <v>2814</v>
      </c>
      <c r="C7384" t="s">
        <v>1727</v>
      </c>
      <c r="D7384" t="s">
        <v>10647</v>
      </c>
      <c r="E7384">
        <v>100</v>
      </c>
    </row>
    <row r="7385" spans="1:5" x14ac:dyDescent="0.2">
      <c r="A7385" t="s">
        <v>9507</v>
      </c>
      <c r="B7385" t="s">
        <v>2786</v>
      </c>
      <c r="C7385" t="s">
        <v>1727</v>
      </c>
      <c r="D7385" t="s">
        <v>10647</v>
      </c>
      <c r="E7385">
        <v>100</v>
      </c>
    </row>
    <row r="7386" spans="1:5" x14ac:dyDescent="0.2">
      <c r="A7386" t="s">
        <v>9508</v>
      </c>
      <c r="B7386" t="s">
        <v>2838</v>
      </c>
      <c r="C7386" t="s">
        <v>1727</v>
      </c>
      <c r="D7386" t="s">
        <v>10647</v>
      </c>
      <c r="E7386">
        <v>100</v>
      </c>
    </row>
    <row r="7387" spans="1:5" x14ac:dyDescent="0.2">
      <c r="A7387" t="s">
        <v>9509</v>
      </c>
      <c r="B7387" t="s">
        <v>2840</v>
      </c>
      <c r="C7387" t="s">
        <v>5044</v>
      </c>
      <c r="D7387" t="s">
        <v>10647</v>
      </c>
      <c r="E7387">
        <v>100</v>
      </c>
    </row>
    <row r="7388" spans="1:5" x14ac:dyDescent="0.2">
      <c r="A7388" t="s">
        <v>9510</v>
      </c>
      <c r="B7388" t="s">
        <v>2785</v>
      </c>
      <c r="C7388" t="s">
        <v>8173</v>
      </c>
      <c r="D7388" t="s">
        <v>10647</v>
      </c>
      <c r="E7388">
        <v>100</v>
      </c>
    </row>
    <row r="7389" spans="1:5" x14ac:dyDescent="0.2">
      <c r="A7389" t="s">
        <v>9511</v>
      </c>
      <c r="B7389" t="s">
        <v>2835</v>
      </c>
      <c r="C7389" t="s">
        <v>8194</v>
      </c>
      <c r="D7389" t="s">
        <v>10647</v>
      </c>
      <c r="E7389">
        <v>100</v>
      </c>
    </row>
    <row r="7390" spans="1:5" x14ac:dyDescent="0.2">
      <c r="A7390" t="s">
        <v>9512</v>
      </c>
      <c r="B7390" t="s">
        <v>2811</v>
      </c>
      <c r="C7390" t="s">
        <v>8598</v>
      </c>
      <c r="D7390" t="s">
        <v>10647</v>
      </c>
      <c r="E7390">
        <v>100</v>
      </c>
    </row>
    <row r="7391" spans="1:5" x14ac:dyDescent="0.2">
      <c r="A7391" t="s">
        <v>9513</v>
      </c>
      <c r="B7391" t="s">
        <v>2786</v>
      </c>
      <c r="C7391" t="s">
        <v>5884</v>
      </c>
      <c r="D7391" t="s">
        <v>10647</v>
      </c>
      <c r="E7391">
        <v>100</v>
      </c>
    </row>
    <row r="7392" spans="1:5" x14ac:dyDescent="0.2">
      <c r="A7392" t="s">
        <v>9514</v>
      </c>
      <c r="B7392" t="s">
        <v>2835</v>
      </c>
      <c r="C7392" t="s">
        <v>5884</v>
      </c>
      <c r="D7392" t="s">
        <v>10647</v>
      </c>
      <c r="E7392">
        <v>100</v>
      </c>
    </row>
    <row r="7393" spans="1:5" x14ac:dyDescent="0.2">
      <c r="A7393" t="s">
        <v>9515</v>
      </c>
      <c r="B7393" t="s">
        <v>2785</v>
      </c>
      <c r="C7393" t="s">
        <v>5947</v>
      </c>
      <c r="D7393" t="s">
        <v>10647</v>
      </c>
      <c r="E7393">
        <v>100</v>
      </c>
    </row>
    <row r="7394" spans="1:5" x14ac:dyDescent="0.2">
      <c r="A7394" t="s">
        <v>9516</v>
      </c>
      <c r="B7394" t="s">
        <v>2811</v>
      </c>
      <c r="C7394" t="s">
        <v>5947</v>
      </c>
      <c r="D7394" t="s">
        <v>10647</v>
      </c>
      <c r="E7394">
        <v>100</v>
      </c>
    </row>
    <row r="7395" spans="1:5" x14ac:dyDescent="0.2">
      <c r="A7395" t="s">
        <v>9517</v>
      </c>
      <c r="B7395" t="s">
        <v>2788</v>
      </c>
      <c r="C7395" t="s">
        <v>5947</v>
      </c>
      <c r="D7395" t="s">
        <v>10647</v>
      </c>
      <c r="E7395">
        <v>100</v>
      </c>
    </row>
    <row r="7396" spans="1:5" x14ac:dyDescent="0.2">
      <c r="A7396" t="s">
        <v>9518</v>
      </c>
      <c r="B7396" t="s">
        <v>2840</v>
      </c>
      <c r="C7396" t="s">
        <v>5947</v>
      </c>
      <c r="D7396" t="s">
        <v>10647</v>
      </c>
      <c r="E7396">
        <v>100</v>
      </c>
    </row>
    <row r="7397" spans="1:5" x14ac:dyDescent="0.2">
      <c r="A7397" t="s">
        <v>9519</v>
      </c>
      <c r="B7397" t="s">
        <v>2785</v>
      </c>
      <c r="C7397" t="s">
        <v>5968</v>
      </c>
      <c r="D7397" t="s">
        <v>10647</v>
      </c>
      <c r="E7397">
        <v>100</v>
      </c>
    </row>
    <row r="7398" spans="1:5" x14ac:dyDescent="0.2">
      <c r="A7398" t="s">
        <v>9520</v>
      </c>
      <c r="B7398" t="s">
        <v>2835</v>
      </c>
      <c r="C7398" t="s">
        <v>5968</v>
      </c>
      <c r="D7398" t="s">
        <v>10647</v>
      </c>
      <c r="E7398">
        <v>100</v>
      </c>
    </row>
    <row r="7399" spans="1:5" x14ac:dyDescent="0.2">
      <c r="A7399" t="s">
        <v>9521</v>
      </c>
      <c r="B7399" t="s">
        <v>2840</v>
      </c>
      <c r="C7399" t="s">
        <v>5968</v>
      </c>
      <c r="D7399" t="s">
        <v>10647</v>
      </c>
      <c r="E7399">
        <v>100</v>
      </c>
    </row>
    <row r="7400" spans="1:5" x14ac:dyDescent="0.2">
      <c r="A7400" t="s">
        <v>9522</v>
      </c>
      <c r="B7400" t="s">
        <v>2818</v>
      </c>
      <c r="C7400" t="s">
        <v>5989</v>
      </c>
      <c r="D7400" t="s">
        <v>10647</v>
      </c>
      <c r="E7400">
        <v>100</v>
      </c>
    </row>
    <row r="7401" spans="1:5" x14ac:dyDescent="0.2">
      <c r="A7401" t="s">
        <v>9523</v>
      </c>
      <c r="B7401" t="s">
        <v>2820</v>
      </c>
      <c r="C7401" t="s">
        <v>5989</v>
      </c>
      <c r="D7401" t="s">
        <v>10647</v>
      </c>
      <c r="E7401">
        <v>100</v>
      </c>
    </row>
    <row r="7402" spans="1:5" x14ac:dyDescent="0.2">
      <c r="A7402" t="s">
        <v>9524</v>
      </c>
      <c r="B7402" t="s">
        <v>2833</v>
      </c>
      <c r="C7402" t="s">
        <v>5989</v>
      </c>
      <c r="D7402" t="s">
        <v>10647</v>
      </c>
      <c r="E7402">
        <v>100</v>
      </c>
    </row>
    <row r="7403" spans="1:5" x14ac:dyDescent="0.2">
      <c r="A7403" t="s">
        <v>9525</v>
      </c>
      <c r="B7403" t="s">
        <v>2835</v>
      </c>
      <c r="C7403" t="s">
        <v>5989</v>
      </c>
      <c r="D7403" t="s">
        <v>10647</v>
      </c>
      <c r="E7403">
        <v>100</v>
      </c>
    </row>
    <row r="7404" spans="1:5" x14ac:dyDescent="0.2">
      <c r="A7404" t="s">
        <v>9526</v>
      </c>
      <c r="B7404" t="s">
        <v>2788</v>
      </c>
      <c r="C7404" t="s">
        <v>2776</v>
      </c>
      <c r="D7404" t="s">
        <v>10647</v>
      </c>
      <c r="E7404">
        <v>100</v>
      </c>
    </row>
    <row r="7405" spans="1:5" x14ac:dyDescent="0.2">
      <c r="A7405" t="s">
        <v>9527</v>
      </c>
      <c r="B7405" t="s">
        <v>2814</v>
      </c>
      <c r="C7405" t="s">
        <v>2776</v>
      </c>
      <c r="D7405" t="s">
        <v>10647</v>
      </c>
      <c r="E7405">
        <v>100</v>
      </c>
    </row>
    <row r="7406" spans="1:5" x14ac:dyDescent="0.2">
      <c r="A7406" t="s">
        <v>9528</v>
      </c>
      <c r="B7406" t="s">
        <v>2835</v>
      </c>
      <c r="C7406" t="s">
        <v>2776</v>
      </c>
      <c r="D7406" t="s">
        <v>10647</v>
      </c>
      <c r="E7406">
        <v>100</v>
      </c>
    </row>
    <row r="7407" spans="1:5" x14ac:dyDescent="0.2">
      <c r="A7407" t="s">
        <v>9529</v>
      </c>
      <c r="B7407" t="s">
        <v>2840</v>
      </c>
      <c r="C7407" t="s">
        <v>2776</v>
      </c>
      <c r="D7407" t="s">
        <v>10647</v>
      </c>
      <c r="E7407">
        <v>100</v>
      </c>
    </row>
    <row r="7408" spans="1:5" x14ac:dyDescent="0.2">
      <c r="A7408" t="s">
        <v>9530</v>
      </c>
      <c r="B7408" t="s">
        <v>2785</v>
      </c>
      <c r="C7408" t="s">
        <v>2778</v>
      </c>
      <c r="D7408" t="s">
        <v>10647</v>
      </c>
      <c r="E7408">
        <v>100</v>
      </c>
    </row>
    <row r="7409" spans="1:5" x14ac:dyDescent="0.2">
      <c r="A7409" t="s">
        <v>9531</v>
      </c>
      <c r="B7409" t="s">
        <v>2811</v>
      </c>
      <c r="C7409" t="s">
        <v>2778</v>
      </c>
      <c r="D7409" t="s">
        <v>10647</v>
      </c>
      <c r="E7409">
        <v>100</v>
      </c>
    </row>
    <row r="7410" spans="1:5" x14ac:dyDescent="0.2">
      <c r="A7410" t="s">
        <v>9532</v>
      </c>
      <c r="B7410" t="s">
        <v>2788</v>
      </c>
      <c r="C7410" t="s">
        <v>2778</v>
      </c>
      <c r="D7410" t="s">
        <v>10647</v>
      </c>
      <c r="E7410">
        <v>100</v>
      </c>
    </row>
    <row r="7411" spans="1:5" x14ac:dyDescent="0.2">
      <c r="A7411" t="s">
        <v>9533</v>
      </c>
      <c r="B7411" t="s">
        <v>2814</v>
      </c>
      <c r="C7411" t="s">
        <v>2778</v>
      </c>
      <c r="D7411" t="s">
        <v>10647</v>
      </c>
      <c r="E7411">
        <v>100</v>
      </c>
    </row>
    <row r="7412" spans="1:5" x14ac:dyDescent="0.2">
      <c r="A7412" t="s">
        <v>9534</v>
      </c>
      <c r="B7412" t="s">
        <v>2818</v>
      </c>
      <c r="C7412" t="s">
        <v>2778</v>
      </c>
      <c r="D7412" t="s">
        <v>10647</v>
      </c>
      <c r="E7412">
        <v>100</v>
      </c>
    </row>
    <row r="7413" spans="1:5" x14ac:dyDescent="0.2">
      <c r="A7413" t="s">
        <v>9535</v>
      </c>
      <c r="B7413" t="s">
        <v>2825</v>
      </c>
      <c r="C7413" t="s">
        <v>2778</v>
      </c>
      <c r="D7413" t="s">
        <v>10647</v>
      </c>
      <c r="E7413">
        <v>100</v>
      </c>
    </row>
    <row r="7414" spans="1:5" x14ac:dyDescent="0.2">
      <c r="A7414" t="s">
        <v>9536</v>
      </c>
      <c r="B7414" t="s">
        <v>2786</v>
      </c>
      <c r="C7414" t="s">
        <v>2778</v>
      </c>
      <c r="D7414" t="s">
        <v>10647</v>
      </c>
      <c r="E7414">
        <v>100</v>
      </c>
    </row>
    <row r="7415" spans="1:5" x14ac:dyDescent="0.2">
      <c r="A7415" t="s">
        <v>9537</v>
      </c>
      <c r="B7415" t="s">
        <v>2787</v>
      </c>
      <c r="C7415" t="s">
        <v>2778</v>
      </c>
      <c r="D7415" t="s">
        <v>10647</v>
      </c>
      <c r="E7415">
        <v>100</v>
      </c>
    </row>
    <row r="7416" spans="1:5" x14ac:dyDescent="0.2">
      <c r="A7416" t="s">
        <v>9538</v>
      </c>
      <c r="B7416" t="s">
        <v>2829</v>
      </c>
      <c r="C7416" t="s">
        <v>2778</v>
      </c>
      <c r="D7416" t="s">
        <v>10647</v>
      </c>
      <c r="E7416">
        <v>100</v>
      </c>
    </row>
    <row r="7417" spans="1:5" x14ac:dyDescent="0.2">
      <c r="A7417" t="s">
        <v>9539</v>
      </c>
      <c r="B7417" t="s">
        <v>2833</v>
      </c>
      <c r="C7417" t="s">
        <v>2778</v>
      </c>
      <c r="D7417" t="s">
        <v>10647</v>
      </c>
      <c r="E7417">
        <v>100</v>
      </c>
    </row>
    <row r="7418" spans="1:5" x14ac:dyDescent="0.2">
      <c r="A7418" t="s">
        <v>9540</v>
      </c>
      <c r="B7418" t="s">
        <v>2835</v>
      </c>
      <c r="C7418" t="s">
        <v>2778</v>
      </c>
      <c r="D7418" t="s">
        <v>10647</v>
      </c>
      <c r="E7418">
        <v>100</v>
      </c>
    </row>
    <row r="7419" spans="1:5" x14ac:dyDescent="0.2">
      <c r="A7419" t="s">
        <v>9541</v>
      </c>
      <c r="B7419" t="s">
        <v>2840</v>
      </c>
      <c r="C7419" t="s">
        <v>2778</v>
      </c>
      <c r="D7419" t="s">
        <v>10647</v>
      </c>
      <c r="E7419">
        <v>100</v>
      </c>
    </row>
    <row r="7420" spans="1:5" x14ac:dyDescent="0.2">
      <c r="A7420" t="s">
        <v>9542</v>
      </c>
      <c r="B7420" t="s">
        <v>2788</v>
      </c>
      <c r="C7420" t="s">
        <v>2779</v>
      </c>
      <c r="D7420" t="s">
        <v>10647</v>
      </c>
      <c r="E7420">
        <v>100</v>
      </c>
    </row>
    <row r="7421" spans="1:5" x14ac:dyDescent="0.2">
      <c r="A7421" t="s">
        <v>9543</v>
      </c>
      <c r="B7421" t="s">
        <v>2814</v>
      </c>
      <c r="C7421" t="s">
        <v>2779</v>
      </c>
      <c r="D7421" t="s">
        <v>10647</v>
      </c>
      <c r="E7421">
        <v>100</v>
      </c>
    </row>
    <row r="7422" spans="1:5" x14ac:dyDescent="0.2">
      <c r="A7422" t="s">
        <v>9544</v>
      </c>
      <c r="B7422" t="s">
        <v>2835</v>
      </c>
      <c r="C7422" t="s">
        <v>2779</v>
      </c>
      <c r="D7422" t="s">
        <v>10647</v>
      </c>
      <c r="E7422">
        <v>100</v>
      </c>
    </row>
    <row r="7423" spans="1:5" x14ac:dyDescent="0.2">
      <c r="A7423" t="s">
        <v>9545</v>
      </c>
      <c r="B7423" t="s">
        <v>2840</v>
      </c>
      <c r="C7423" t="s">
        <v>2779</v>
      </c>
      <c r="D7423" t="s">
        <v>10647</v>
      </c>
      <c r="E7423">
        <v>100</v>
      </c>
    </row>
    <row r="7424" spans="1:5" x14ac:dyDescent="0.2">
      <c r="A7424" t="s">
        <v>9546</v>
      </c>
      <c r="B7424" t="s">
        <v>2786</v>
      </c>
      <c r="C7424" t="s">
        <v>8299</v>
      </c>
      <c r="D7424" t="s">
        <v>10647</v>
      </c>
      <c r="E7424">
        <v>101.2</v>
      </c>
    </row>
    <row r="7425" spans="1:5" x14ac:dyDescent="0.2">
      <c r="A7425" t="s">
        <v>9547</v>
      </c>
      <c r="B7425" t="s">
        <v>2787</v>
      </c>
      <c r="C7425" t="s">
        <v>8404</v>
      </c>
      <c r="D7425" t="s">
        <v>10647</v>
      </c>
      <c r="E7425">
        <v>105.3</v>
      </c>
    </row>
    <row r="7426" spans="1:5" x14ac:dyDescent="0.2">
      <c r="A7426" t="s">
        <v>9548</v>
      </c>
      <c r="B7426" t="s">
        <v>2789</v>
      </c>
      <c r="C7426" t="s">
        <v>2807</v>
      </c>
      <c r="D7426" t="s">
        <v>10647</v>
      </c>
      <c r="E7426" t="s">
        <v>2823</v>
      </c>
    </row>
    <row r="7427" spans="1:5" x14ac:dyDescent="0.2">
      <c r="A7427" t="s">
        <v>9549</v>
      </c>
      <c r="B7427" t="s">
        <v>2789</v>
      </c>
      <c r="C7427" t="s">
        <v>1601</v>
      </c>
      <c r="D7427" t="s">
        <v>10647</v>
      </c>
      <c r="E7427" t="s">
        <v>2823</v>
      </c>
    </row>
    <row r="7428" spans="1:5" x14ac:dyDescent="0.2">
      <c r="A7428" t="s">
        <v>9550</v>
      </c>
      <c r="B7428" t="s">
        <v>2789</v>
      </c>
      <c r="C7428" t="s">
        <v>1685</v>
      </c>
      <c r="D7428" t="s">
        <v>10647</v>
      </c>
      <c r="E7428" t="s">
        <v>2823</v>
      </c>
    </row>
    <row r="7429" spans="1:5" x14ac:dyDescent="0.2">
      <c r="A7429" t="s">
        <v>9551</v>
      </c>
      <c r="B7429" t="s">
        <v>2789</v>
      </c>
      <c r="C7429" t="s">
        <v>1811</v>
      </c>
      <c r="D7429" t="s">
        <v>10647</v>
      </c>
      <c r="E7429" t="s">
        <v>2823</v>
      </c>
    </row>
    <row r="7430" spans="1:5" x14ac:dyDescent="0.2">
      <c r="A7430" t="s">
        <v>9552</v>
      </c>
      <c r="B7430" t="s">
        <v>2789</v>
      </c>
      <c r="C7430" t="s">
        <v>8215</v>
      </c>
      <c r="D7430" t="s">
        <v>10647</v>
      </c>
      <c r="E7430" t="s">
        <v>2823</v>
      </c>
    </row>
    <row r="7431" spans="1:5" x14ac:dyDescent="0.2">
      <c r="A7431" t="s">
        <v>9553</v>
      </c>
      <c r="B7431" t="s">
        <v>2789</v>
      </c>
      <c r="C7431" t="s">
        <v>8320</v>
      </c>
      <c r="D7431" t="s">
        <v>10647</v>
      </c>
      <c r="E7431" t="s">
        <v>2823</v>
      </c>
    </row>
    <row r="7432" spans="1:5" x14ac:dyDescent="0.2">
      <c r="A7432" t="s">
        <v>9554</v>
      </c>
      <c r="B7432" t="s">
        <v>2789</v>
      </c>
      <c r="C7432" t="s">
        <v>8425</v>
      </c>
      <c r="D7432" t="s">
        <v>10647</v>
      </c>
      <c r="E7432" t="s">
        <v>2823</v>
      </c>
    </row>
    <row r="7433" spans="1:5" x14ac:dyDescent="0.2">
      <c r="A7433" t="s">
        <v>9555</v>
      </c>
      <c r="B7433" t="s">
        <v>2789</v>
      </c>
      <c r="C7433" t="s">
        <v>8535</v>
      </c>
      <c r="D7433" t="s">
        <v>10647</v>
      </c>
      <c r="E7433" t="s">
        <v>2823</v>
      </c>
    </row>
    <row r="7434" spans="1:5" x14ac:dyDescent="0.2">
      <c r="A7434" t="s">
        <v>9556</v>
      </c>
      <c r="B7434" t="s">
        <v>2789</v>
      </c>
      <c r="C7434" t="s">
        <v>5926</v>
      </c>
      <c r="D7434" t="s">
        <v>10647</v>
      </c>
      <c r="E7434" t="s">
        <v>2823</v>
      </c>
    </row>
    <row r="7435" spans="1:5" x14ac:dyDescent="0.2">
      <c r="A7435" t="s">
        <v>9557</v>
      </c>
      <c r="B7435" t="s">
        <v>2789</v>
      </c>
      <c r="C7435" t="s">
        <v>5989</v>
      </c>
      <c r="D7435" t="s">
        <v>10647</v>
      </c>
      <c r="E7435" t="s">
        <v>2823</v>
      </c>
    </row>
    <row r="7436" spans="1:5" x14ac:dyDescent="0.2">
      <c r="A7436" t="s">
        <v>9558</v>
      </c>
      <c r="B7436" t="s">
        <v>2789</v>
      </c>
      <c r="C7436" t="s">
        <v>6010</v>
      </c>
      <c r="D7436" t="s">
        <v>10647</v>
      </c>
      <c r="E7436" t="s">
        <v>2823</v>
      </c>
    </row>
    <row r="7437" spans="1:5" x14ac:dyDescent="0.2">
      <c r="A7437" t="s">
        <v>9559</v>
      </c>
      <c r="B7437" t="s">
        <v>2789</v>
      </c>
      <c r="C7437" t="s">
        <v>2779</v>
      </c>
      <c r="D7437" t="s">
        <v>10647</v>
      </c>
      <c r="E7437" t="s">
        <v>2823</v>
      </c>
    </row>
    <row r="7438" spans="1:5" x14ac:dyDescent="0.2">
      <c r="A7438" t="s">
        <v>9560</v>
      </c>
      <c r="B7438" t="s">
        <v>2763</v>
      </c>
      <c r="C7438" t="s">
        <v>2807</v>
      </c>
      <c r="D7438" t="s">
        <v>10647</v>
      </c>
      <c r="E7438">
        <v>67.900000000000006</v>
      </c>
    </row>
    <row r="7439" spans="1:5" x14ac:dyDescent="0.2">
      <c r="A7439" t="s">
        <v>9561</v>
      </c>
      <c r="B7439" t="s">
        <v>2763</v>
      </c>
      <c r="C7439" t="s">
        <v>2842</v>
      </c>
      <c r="D7439" t="s">
        <v>10647</v>
      </c>
      <c r="E7439">
        <v>26.9</v>
      </c>
    </row>
    <row r="7440" spans="1:5" x14ac:dyDescent="0.2">
      <c r="A7440" t="s">
        <v>9562</v>
      </c>
      <c r="B7440" t="s">
        <v>2763</v>
      </c>
      <c r="C7440" t="s">
        <v>2863</v>
      </c>
      <c r="D7440" t="s">
        <v>10647</v>
      </c>
      <c r="E7440">
        <v>91.2</v>
      </c>
    </row>
    <row r="7441" spans="1:5" x14ac:dyDescent="0.2">
      <c r="A7441" t="s">
        <v>9563</v>
      </c>
      <c r="B7441" t="s">
        <v>2763</v>
      </c>
      <c r="C7441" t="s">
        <v>1580</v>
      </c>
      <c r="D7441" t="s">
        <v>10647</v>
      </c>
      <c r="E7441" t="s">
        <v>2823</v>
      </c>
    </row>
    <row r="7442" spans="1:5" x14ac:dyDescent="0.2">
      <c r="A7442" t="s">
        <v>9564</v>
      </c>
      <c r="B7442" t="s">
        <v>2763</v>
      </c>
      <c r="C7442" t="s">
        <v>1601</v>
      </c>
      <c r="D7442" t="s">
        <v>10647</v>
      </c>
      <c r="E7442">
        <v>62.6</v>
      </c>
    </row>
    <row r="7443" spans="1:5" x14ac:dyDescent="0.2">
      <c r="A7443" t="s">
        <v>9565</v>
      </c>
      <c r="B7443" t="s">
        <v>2763</v>
      </c>
      <c r="C7443" t="s">
        <v>1622</v>
      </c>
      <c r="D7443" t="s">
        <v>10647</v>
      </c>
      <c r="E7443">
        <v>43.8</v>
      </c>
    </row>
    <row r="7444" spans="1:5" x14ac:dyDescent="0.2">
      <c r="A7444" t="s">
        <v>9566</v>
      </c>
      <c r="B7444" t="s">
        <v>2763</v>
      </c>
      <c r="C7444" t="s">
        <v>1643</v>
      </c>
      <c r="D7444" t="s">
        <v>10647</v>
      </c>
      <c r="E7444" t="s">
        <v>2823</v>
      </c>
    </row>
    <row r="7445" spans="1:5" x14ac:dyDescent="0.2">
      <c r="A7445" t="s">
        <v>9567</v>
      </c>
      <c r="B7445" t="s">
        <v>2763</v>
      </c>
      <c r="C7445" t="s">
        <v>1664</v>
      </c>
      <c r="D7445" t="s">
        <v>10647</v>
      </c>
      <c r="E7445">
        <v>84.1</v>
      </c>
    </row>
    <row r="7446" spans="1:5" x14ac:dyDescent="0.2">
      <c r="A7446" t="s">
        <v>9568</v>
      </c>
      <c r="B7446" t="s">
        <v>2763</v>
      </c>
      <c r="C7446" t="s">
        <v>1685</v>
      </c>
      <c r="D7446" t="s">
        <v>10647</v>
      </c>
      <c r="E7446">
        <v>52</v>
      </c>
    </row>
    <row r="7447" spans="1:5" x14ac:dyDescent="0.2">
      <c r="A7447" t="s">
        <v>9569</v>
      </c>
      <c r="B7447" t="s">
        <v>2763</v>
      </c>
      <c r="C7447" t="s">
        <v>1706</v>
      </c>
      <c r="D7447" t="s">
        <v>10647</v>
      </c>
      <c r="E7447">
        <v>9.3000000000000007</v>
      </c>
    </row>
    <row r="7448" spans="1:5" x14ac:dyDescent="0.2">
      <c r="A7448" t="s">
        <v>9570</v>
      </c>
      <c r="B7448" t="s">
        <v>2763</v>
      </c>
      <c r="C7448" t="s">
        <v>1727</v>
      </c>
      <c r="D7448" t="s">
        <v>10647</v>
      </c>
      <c r="E7448">
        <v>70</v>
      </c>
    </row>
    <row r="7449" spans="1:5" x14ac:dyDescent="0.2">
      <c r="A7449" t="s">
        <v>9571</v>
      </c>
      <c r="B7449" t="s">
        <v>2763</v>
      </c>
      <c r="C7449" t="s">
        <v>1748</v>
      </c>
      <c r="D7449" t="s">
        <v>10647</v>
      </c>
      <c r="E7449">
        <v>40</v>
      </c>
    </row>
    <row r="7450" spans="1:5" x14ac:dyDescent="0.2">
      <c r="A7450" t="s">
        <v>9572</v>
      </c>
      <c r="B7450" t="s">
        <v>2763</v>
      </c>
      <c r="C7450" t="s">
        <v>1769</v>
      </c>
      <c r="D7450" t="s">
        <v>10647</v>
      </c>
      <c r="E7450">
        <v>43.8</v>
      </c>
    </row>
    <row r="7451" spans="1:5" x14ac:dyDescent="0.2">
      <c r="A7451" t="s">
        <v>9573</v>
      </c>
      <c r="B7451" t="s">
        <v>2763</v>
      </c>
      <c r="C7451" t="s">
        <v>1790</v>
      </c>
      <c r="D7451" t="s">
        <v>10647</v>
      </c>
      <c r="E7451" t="s">
        <v>2823</v>
      </c>
    </row>
    <row r="7452" spans="1:5" x14ac:dyDescent="0.2">
      <c r="A7452" t="s">
        <v>9574</v>
      </c>
      <c r="B7452" t="s">
        <v>2763</v>
      </c>
      <c r="C7452" t="s">
        <v>1811</v>
      </c>
      <c r="D7452" t="s">
        <v>10647</v>
      </c>
      <c r="E7452">
        <v>78.7</v>
      </c>
    </row>
    <row r="7453" spans="1:5" x14ac:dyDescent="0.2">
      <c r="A7453" t="s">
        <v>9575</v>
      </c>
      <c r="B7453" t="s">
        <v>2763</v>
      </c>
      <c r="C7453" t="s">
        <v>1832</v>
      </c>
      <c r="D7453" t="s">
        <v>10647</v>
      </c>
      <c r="E7453">
        <v>83.8</v>
      </c>
    </row>
    <row r="7454" spans="1:5" x14ac:dyDescent="0.2">
      <c r="A7454" t="s">
        <v>9576</v>
      </c>
      <c r="B7454" t="s">
        <v>2763</v>
      </c>
      <c r="C7454" t="s">
        <v>5023</v>
      </c>
      <c r="D7454" t="s">
        <v>10647</v>
      </c>
      <c r="E7454" t="s">
        <v>2823</v>
      </c>
    </row>
    <row r="7455" spans="1:5" x14ac:dyDescent="0.2">
      <c r="A7455" t="s">
        <v>9577</v>
      </c>
      <c r="B7455" t="s">
        <v>2763</v>
      </c>
      <c r="C7455" t="s">
        <v>5044</v>
      </c>
      <c r="D7455" t="s">
        <v>10647</v>
      </c>
      <c r="E7455">
        <v>93.5</v>
      </c>
    </row>
    <row r="7456" spans="1:5" x14ac:dyDescent="0.2">
      <c r="A7456" t="s">
        <v>9578</v>
      </c>
      <c r="B7456" t="s">
        <v>2763</v>
      </c>
      <c r="C7456" t="s">
        <v>5065</v>
      </c>
      <c r="D7456" t="s">
        <v>10647</v>
      </c>
      <c r="E7456" t="s">
        <v>2823</v>
      </c>
    </row>
    <row r="7457" spans="1:5" x14ac:dyDescent="0.2">
      <c r="A7457" t="s">
        <v>9579</v>
      </c>
      <c r="B7457" t="s">
        <v>2763</v>
      </c>
      <c r="C7457" t="s">
        <v>8173</v>
      </c>
      <c r="D7457" t="s">
        <v>10647</v>
      </c>
      <c r="E7457">
        <v>67.900000000000006</v>
      </c>
    </row>
    <row r="7458" spans="1:5" x14ac:dyDescent="0.2">
      <c r="A7458" t="s">
        <v>9580</v>
      </c>
      <c r="B7458" t="s">
        <v>2763</v>
      </c>
      <c r="C7458" t="s">
        <v>8194</v>
      </c>
      <c r="D7458" t="s">
        <v>10647</v>
      </c>
      <c r="E7458">
        <v>96.8</v>
      </c>
    </row>
    <row r="7459" spans="1:5" x14ac:dyDescent="0.2">
      <c r="A7459" t="s">
        <v>9581</v>
      </c>
      <c r="B7459" t="s">
        <v>2763</v>
      </c>
      <c r="C7459" t="s">
        <v>8215</v>
      </c>
      <c r="D7459" t="s">
        <v>10647</v>
      </c>
      <c r="E7459">
        <v>70.7</v>
      </c>
    </row>
    <row r="7460" spans="1:5" x14ac:dyDescent="0.2">
      <c r="A7460" t="s">
        <v>9582</v>
      </c>
      <c r="B7460" t="s">
        <v>2763</v>
      </c>
      <c r="C7460" t="s">
        <v>8236</v>
      </c>
      <c r="D7460" t="s">
        <v>10647</v>
      </c>
      <c r="E7460">
        <v>82.7</v>
      </c>
    </row>
    <row r="7461" spans="1:5" x14ac:dyDescent="0.2">
      <c r="A7461" t="s">
        <v>9583</v>
      </c>
      <c r="B7461" t="s">
        <v>2763</v>
      </c>
      <c r="C7461" t="s">
        <v>8257</v>
      </c>
      <c r="D7461" t="s">
        <v>10647</v>
      </c>
      <c r="E7461">
        <v>40</v>
      </c>
    </row>
    <row r="7462" spans="1:5" x14ac:dyDescent="0.2">
      <c r="A7462" t="s">
        <v>9584</v>
      </c>
      <c r="B7462" t="s">
        <v>2763</v>
      </c>
      <c r="C7462" t="s">
        <v>8278</v>
      </c>
      <c r="D7462" t="s">
        <v>10647</v>
      </c>
      <c r="E7462">
        <v>48.1</v>
      </c>
    </row>
    <row r="7463" spans="1:5" x14ac:dyDescent="0.2">
      <c r="A7463" t="s">
        <v>9585</v>
      </c>
      <c r="B7463" t="s">
        <v>2763</v>
      </c>
      <c r="C7463" t="s">
        <v>8299</v>
      </c>
      <c r="D7463" t="s">
        <v>10647</v>
      </c>
      <c r="E7463">
        <v>61.9</v>
      </c>
    </row>
    <row r="7464" spans="1:5" x14ac:dyDescent="0.2">
      <c r="A7464" t="s">
        <v>9586</v>
      </c>
      <c r="B7464" t="s">
        <v>2763</v>
      </c>
      <c r="C7464" t="s">
        <v>8320</v>
      </c>
      <c r="D7464" t="s">
        <v>10647</v>
      </c>
      <c r="E7464">
        <v>78.400000000000006</v>
      </c>
    </row>
    <row r="7465" spans="1:5" x14ac:dyDescent="0.2">
      <c r="A7465" t="s">
        <v>9587</v>
      </c>
      <c r="B7465" t="s">
        <v>2763</v>
      </c>
      <c r="C7465" t="s">
        <v>8341</v>
      </c>
      <c r="D7465" t="s">
        <v>10647</v>
      </c>
      <c r="E7465">
        <v>91.6</v>
      </c>
    </row>
    <row r="7466" spans="1:5" x14ac:dyDescent="0.2">
      <c r="A7466" t="s">
        <v>9588</v>
      </c>
      <c r="B7466" t="s">
        <v>2763</v>
      </c>
      <c r="C7466" t="s">
        <v>8362</v>
      </c>
      <c r="D7466" t="s">
        <v>10647</v>
      </c>
      <c r="E7466">
        <v>33.299999999999997</v>
      </c>
    </row>
    <row r="7467" spans="1:5" x14ac:dyDescent="0.2">
      <c r="A7467" t="s">
        <v>9589</v>
      </c>
      <c r="B7467" t="s">
        <v>2763</v>
      </c>
      <c r="C7467" t="s">
        <v>8383</v>
      </c>
      <c r="D7467" t="s">
        <v>10647</v>
      </c>
      <c r="E7467">
        <v>62.5</v>
      </c>
    </row>
    <row r="7468" spans="1:5" x14ac:dyDescent="0.2">
      <c r="A7468" t="s">
        <v>9590</v>
      </c>
      <c r="B7468" t="s">
        <v>2763</v>
      </c>
      <c r="C7468" t="s">
        <v>8404</v>
      </c>
      <c r="D7468" t="s">
        <v>10647</v>
      </c>
      <c r="E7468">
        <v>69.8</v>
      </c>
    </row>
    <row r="7469" spans="1:5" x14ac:dyDescent="0.2">
      <c r="A7469" t="s">
        <v>9591</v>
      </c>
      <c r="B7469" t="s">
        <v>2763</v>
      </c>
      <c r="C7469" t="s">
        <v>8425</v>
      </c>
      <c r="D7469" t="s">
        <v>10647</v>
      </c>
      <c r="E7469">
        <v>36.4</v>
      </c>
    </row>
    <row r="7470" spans="1:5" x14ac:dyDescent="0.2">
      <c r="A7470" t="s">
        <v>9592</v>
      </c>
      <c r="B7470" t="s">
        <v>2763</v>
      </c>
      <c r="C7470" t="s">
        <v>8446</v>
      </c>
      <c r="D7470" t="s">
        <v>10647</v>
      </c>
      <c r="E7470">
        <v>31.6</v>
      </c>
    </row>
    <row r="7471" spans="1:5" x14ac:dyDescent="0.2">
      <c r="A7471" t="s">
        <v>9593</v>
      </c>
      <c r="B7471" t="s">
        <v>2763</v>
      </c>
      <c r="C7471" t="s">
        <v>8467</v>
      </c>
      <c r="D7471" t="s">
        <v>10647</v>
      </c>
      <c r="E7471">
        <v>30</v>
      </c>
    </row>
    <row r="7472" spans="1:5" x14ac:dyDescent="0.2">
      <c r="A7472" t="s">
        <v>9594</v>
      </c>
      <c r="B7472" t="s">
        <v>2763</v>
      </c>
      <c r="C7472" t="s">
        <v>8488</v>
      </c>
      <c r="D7472" t="s">
        <v>10647</v>
      </c>
      <c r="E7472">
        <v>21.3</v>
      </c>
    </row>
    <row r="7473" spans="1:5" x14ac:dyDescent="0.2">
      <c r="A7473" t="s">
        <v>9595</v>
      </c>
      <c r="B7473" t="s">
        <v>2763</v>
      </c>
      <c r="C7473" t="s">
        <v>8514</v>
      </c>
      <c r="D7473" t="s">
        <v>10647</v>
      </c>
      <c r="E7473">
        <v>12.6</v>
      </c>
    </row>
    <row r="7474" spans="1:5" x14ac:dyDescent="0.2">
      <c r="A7474" t="s">
        <v>9596</v>
      </c>
      <c r="B7474" t="s">
        <v>2763</v>
      </c>
      <c r="C7474" t="s">
        <v>8535</v>
      </c>
      <c r="D7474" t="s">
        <v>10647</v>
      </c>
      <c r="E7474">
        <v>56.3</v>
      </c>
    </row>
    <row r="7475" spans="1:5" x14ac:dyDescent="0.2">
      <c r="A7475" t="s">
        <v>9597</v>
      </c>
      <c r="B7475" t="s">
        <v>2763</v>
      </c>
      <c r="C7475" t="s">
        <v>8556</v>
      </c>
      <c r="D7475" t="s">
        <v>10647</v>
      </c>
      <c r="E7475">
        <v>88.8</v>
      </c>
    </row>
    <row r="7476" spans="1:5" x14ac:dyDescent="0.2">
      <c r="A7476" t="s">
        <v>9598</v>
      </c>
      <c r="B7476" t="s">
        <v>2763</v>
      </c>
      <c r="C7476" t="s">
        <v>8577</v>
      </c>
      <c r="D7476" t="s">
        <v>10647</v>
      </c>
      <c r="E7476" t="s">
        <v>2823</v>
      </c>
    </row>
    <row r="7477" spans="1:5" x14ac:dyDescent="0.2">
      <c r="A7477" t="s">
        <v>9599</v>
      </c>
      <c r="B7477" t="s">
        <v>2763</v>
      </c>
      <c r="C7477" t="s">
        <v>8598</v>
      </c>
      <c r="D7477" t="s">
        <v>10647</v>
      </c>
      <c r="E7477">
        <v>98</v>
      </c>
    </row>
    <row r="7478" spans="1:5" x14ac:dyDescent="0.2">
      <c r="A7478" t="s">
        <v>9600</v>
      </c>
      <c r="B7478" t="s">
        <v>2763</v>
      </c>
      <c r="C7478" t="s">
        <v>8619</v>
      </c>
      <c r="D7478" t="s">
        <v>10647</v>
      </c>
      <c r="E7478" t="s">
        <v>2823</v>
      </c>
    </row>
    <row r="7479" spans="1:5" x14ac:dyDescent="0.2">
      <c r="A7479" t="s">
        <v>9601</v>
      </c>
      <c r="B7479" t="s">
        <v>2763</v>
      </c>
      <c r="C7479" t="s">
        <v>5884</v>
      </c>
      <c r="D7479" t="s">
        <v>10647</v>
      </c>
      <c r="E7479">
        <v>21.3</v>
      </c>
    </row>
    <row r="7480" spans="1:5" x14ac:dyDescent="0.2">
      <c r="A7480" t="s">
        <v>9602</v>
      </c>
      <c r="B7480" t="s">
        <v>2763</v>
      </c>
      <c r="C7480" t="s">
        <v>5905</v>
      </c>
      <c r="D7480" t="s">
        <v>10647</v>
      </c>
      <c r="E7480" t="s">
        <v>2823</v>
      </c>
    </row>
    <row r="7481" spans="1:5" x14ac:dyDescent="0.2">
      <c r="A7481" t="s">
        <v>9603</v>
      </c>
      <c r="B7481" t="s">
        <v>2763</v>
      </c>
      <c r="C7481" t="s">
        <v>5926</v>
      </c>
      <c r="D7481" t="s">
        <v>10647</v>
      </c>
      <c r="E7481">
        <v>81.599999999999994</v>
      </c>
    </row>
    <row r="7482" spans="1:5" x14ac:dyDescent="0.2">
      <c r="A7482" t="s">
        <v>9604</v>
      </c>
      <c r="B7482" t="s">
        <v>2763</v>
      </c>
      <c r="C7482" t="s">
        <v>5947</v>
      </c>
      <c r="D7482" t="s">
        <v>10647</v>
      </c>
      <c r="E7482">
        <v>64.900000000000006</v>
      </c>
    </row>
    <row r="7483" spans="1:5" x14ac:dyDescent="0.2">
      <c r="A7483" t="s">
        <v>9605</v>
      </c>
      <c r="B7483" t="s">
        <v>2763</v>
      </c>
      <c r="C7483" t="s">
        <v>5968</v>
      </c>
      <c r="D7483" t="s">
        <v>10647</v>
      </c>
      <c r="E7483">
        <v>98.2</v>
      </c>
    </row>
    <row r="7484" spans="1:5" x14ac:dyDescent="0.2">
      <c r="A7484" t="s">
        <v>9606</v>
      </c>
      <c r="B7484" t="s">
        <v>2763</v>
      </c>
      <c r="C7484" t="s">
        <v>5989</v>
      </c>
      <c r="D7484" t="s">
        <v>10647</v>
      </c>
      <c r="E7484">
        <v>81.7</v>
      </c>
    </row>
    <row r="7485" spans="1:5" x14ac:dyDescent="0.2">
      <c r="A7485" t="s">
        <v>9607</v>
      </c>
      <c r="B7485" t="s">
        <v>2763</v>
      </c>
      <c r="C7485" t="s">
        <v>6010</v>
      </c>
      <c r="D7485" t="s">
        <v>10647</v>
      </c>
      <c r="E7485">
        <v>87.8</v>
      </c>
    </row>
    <row r="7486" spans="1:5" x14ac:dyDescent="0.2">
      <c r="A7486" t="s">
        <v>9608</v>
      </c>
      <c r="B7486" t="s">
        <v>2763</v>
      </c>
      <c r="C7486" t="s">
        <v>2776</v>
      </c>
      <c r="D7486" t="s">
        <v>10647</v>
      </c>
      <c r="E7486">
        <v>68</v>
      </c>
    </row>
    <row r="7487" spans="1:5" x14ac:dyDescent="0.2">
      <c r="A7487" t="s">
        <v>8491</v>
      </c>
      <c r="B7487" t="s">
        <v>2763</v>
      </c>
      <c r="C7487" t="s">
        <v>2777</v>
      </c>
      <c r="D7487" t="s">
        <v>10647</v>
      </c>
      <c r="E7487">
        <v>42.4</v>
      </c>
    </row>
    <row r="7488" spans="1:5" x14ac:dyDescent="0.2">
      <c r="A7488" t="s">
        <v>8492</v>
      </c>
      <c r="B7488" t="s">
        <v>2763</v>
      </c>
      <c r="C7488" t="s">
        <v>2778</v>
      </c>
      <c r="D7488" t="s">
        <v>10647</v>
      </c>
      <c r="E7488">
        <v>100</v>
      </c>
    </row>
    <row r="7489" spans="1:5" x14ac:dyDescent="0.2">
      <c r="A7489" t="s">
        <v>8493</v>
      </c>
      <c r="B7489" t="s">
        <v>2763</v>
      </c>
      <c r="C7489" t="s">
        <v>2779</v>
      </c>
      <c r="D7489" t="s">
        <v>10647</v>
      </c>
      <c r="E7489">
        <v>83.3</v>
      </c>
    </row>
    <row r="7490" spans="1:5" x14ac:dyDescent="0.2">
      <c r="A7490" t="s">
        <v>5383</v>
      </c>
      <c r="B7490" t="s">
        <v>2820</v>
      </c>
      <c r="C7490" t="s">
        <v>5065</v>
      </c>
      <c r="D7490" t="s">
        <v>5384</v>
      </c>
      <c r="E7490">
        <v>0</v>
      </c>
    </row>
    <row r="7491" spans="1:5" x14ac:dyDescent="0.2">
      <c r="A7491" t="s">
        <v>5385</v>
      </c>
      <c r="B7491" t="s">
        <v>2789</v>
      </c>
      <c r="C7491" t="s">
        <v>2777</v>
      </c>
      <c r="D7491" t="s">
        <v>5384</v>
      </c>
      <c r="E7491">
        <v>0</v>
      </c>
    </row>
    <row r="7492" spans="1:5" x14ac:dyDescent="0.2">
      <c r="A7492" t="s">
        <v>5386</v>
      </c>
      <c r="B7492" t="s">
        <v>2825</v>
      </c>
      <c r="C7492" t="s">
        <v>5065</v>
      </c>
      <c r="D7492" t="s">
        <v>5384</v>
      </c>
      <c r="E7492">
        <v>6.9444444444444447E-4</v>
      </c>
    </row>
    <row r="7493" spans="1:5" x14ac:dyDescent="0.2">
      <c r="A7493" t="s">
        <v>5387</v>
      </c>
      <c r="B7493" t="s">
        <v>2818</v>
      </c>
      <c r="C7493" t="s">
        <v>5065</v>
      </c>
      <c r="D7493" t="s">
        <v>5384</v>
      </c>
      <c r="E7493">
        <v>3.472222222222222E-3</v>
      </c>
    </row>
    <row r="7494" spans="1:5" x14ac:dyDescent="0.2">
      <c r="A7494" t="s">
        <v>5388</v>
      </c>
      <c r="B7494" t="s">
        <v>2787</v>
      </c>
      <c r="C7494" t="s">
        <v>5065</v>
      </c>
      <c r="D7494" t="s">
        <v>5384</v>
      </c>
      <c r="E7494">
        <v>6.2500000000000003E-3</v>
      </c>
    </row>
    <row r="7495" spans="1:5" x14ac:dyDescent="0.2">
      <c r="A7495" t="s">
        <v>5389</v>
      </c>
      <c r="B7495" t="s">
        <v>2788</v>
      </c>
      <c r="C7495" t="s">
        <v>5065</v>
      </c>
      <c r="D7495" t="s">
        <v>5384</v>
      </c>
      <c r="E7495">
        <v>8.3333333333333332E-3</v>
      </c>
    </row>
    <row r="7496" spans="1:5" x14ac:dyDescent="0.2">
      <c r="A7496" t="s">
        <v>5390</v>
      </c>
      <c r="B7496" t="s">
        <v>2789</v>
      </c>
      <c r="C7496" t="s">
        <v>5065</v>
      </c>
      <c r="D7496" t="s">
        <v>5384</v>
      </c>
      <c r="E7496">
        <v>8.3333333333333332E-3</v>
      </c>
    </row>
    <row r="7497" spans="1:5" x14ac:dyDescent="0.2">
      <c r="A7497" t="s">
        <v>5391</v>
      </c>
      <c r="B7497" t="s">
        <v>2835</v>
      </c>
      <c r="C7497" t="s">
        <v>5065</v>
      </c>
      <c r="D7497" t="s">
        <v>5384</v>
      </c>
      <c r="E7497">
        <v>1.0416666666666666E-2</v>
      </c>
    </row>
    <row r="7498" spans="1:5" x14ac:dyDescent="0.2">
      <c r="A7498" t="s">
        <v>5392</v>
      </c>
      <c r="B7498" t="s">
        <v>2818</v>
      </c>
      <c r="C7498" t="s">
        <v>5023</v>
      </c>
      <c r="D7498" t="s">
        <v>5384</v>
      </c>
      <c r="E7498">
        <v>1.4583333333333332E-2</v>
      </c>
    </row>
    <row r="7499" spans="1:5" x14ac:dyDescent="0.2">
      <c r="A7499" t="s">
        <v>5393</v>
      </c>
      <c r="B7499" t="s">
        <v>2785</v>
      </c>
      <c r="C7499" t="s">
        <v>1580</v>
      </c>
      <c r="D7499" t="s">
        <v>5384</v>
      </c>
      <c r="E7499">
        <v>1.7361111111111112E-2</v>
      </c>
    </row>
    <row r="7500" spans="1:5" x14ac:dyDescent="0.2">
      <c r="A7500" t="s">
        <v>5394</v>
      </c>
      <c r="B7500" t="s">
        <v>2831</v>
      </c>
      <c r="C7500" t="s">
        <v>5065</v>
      </c>
      <c r="D7500" t="s">
        <v>5384</v>
      </c>
      <c r="E7500">
        <v>1.9444444444444445E-2</v>
      </c>
    </row>
    <row r="7501" spans="1:5" x14ac:dyDescent="0.2">
      <c r="A7501" t="s">
        <v>2228</v>
      </c>
      <c r="B7501" t="s">
        <v>2787</v>
      </c>
      <c r="C7501" t="s">
        <v>1580</v>
      </c>
      <c r="D7501" t="s">
        <v>5384</v>
      </c>
      <c r="E7501">
        <v>2.0833333333333332E-2</v>
      </c>
    </row>
    <row r="7502" spans="1:5" x14ac:dyDescent="0.2">
      <c r="A7502" t="s">
        <v>2229</v>
      </c>
      <c r="B7502" t="s">
        <v>2835</v>
      </c>
      <c r="C7502" t="s">
        <v>1580</v>
      </c>
      <c r="D7502" t="s">
        <v>5384</v>
      </c>
      <c r="E7502">
        <v>2.1527777777777781E-2</v>
      </c>
    </row>
    <row r="7503" spans="1:5" x14ac:dyDescent="0.2">
      <c r="A7503" t="s">
        <v>2230</v>
      </c>
      <c r="B7503" t="s">
        <v>2840</v>
      </c>
      <c r="C7503" t="s">
        <v>5065</v>
      </c>
      <c r="D7503" t="s">
        <v>5384</v>
      </c>
      <c r="E7503">
        <v>2.1527777777777781E-2</v>
      </c>
    </row>
    <row r="7504" spans="1:5" x14ac:dyDescent="0.2">
      <c r="A7504" t="s">
        <v>2231</v>
      </c>
      <c r="B7504" t="s">
        <v>2825</v>
      </c>
      <c r="C7504" t="s">
        <v>1580</v>
      </c>
      <c r="D7504" t="s">
        <v>5384</v>
      </c>
      <c r="E7504">
        <v>2.2222222222222223E-2</v>
      </c>
    </row>
    <row r="7505" spans="1:5" x14ac:dyDescent="0.2">
      <c r="A7505" t="s">
        <v>2232</v>
      </c>
      <c r="B7505" t="s">
        <v>2833</v>
      </c>
      <c r="C7505" t="s">
        <v>5065</v>
      </c>
      <c r="D7505" t="s">
        <v>5384</v>
      </c>
      <c r="E7505">
        <v>2.2222222222222223E-2</v>
      </c>
    </row>
    <row r="7506" spans="1:5" x14ac:dyDescent="0.2">
      <c r="A7506" t="s">
        <v>2233</v>
      </c>
      <c r="B7506" t="s">
        <v>2786</v>
      </c>
      <c r="C7506" t="s">
        <v>5065</v>
      </c>
      <c r="D7506" t="s">
        <v>5384</v>
      </c>
      <c r="E7506">
        <v>2.2916666666666669E-2</v>
      </c>
    </row>
    <row r="7507" spans="1:5" x14ac:dyDescent="0.2">
      <c r="A7507" t="s">
        <v>2234</v>
      </c>
      <c r="B7507" t="s">
        <v>2811</v>
      </c>
      <c r="C7507" t="s">
        <v>1580</v>
      </c>
      <c r="D7507" t="s">
        <v>5384</v>
      </c>
      <c r="E7507">
        <v>2.361111111111111E-2</v>
      </c>
    </row>
    <row r="7508" spans="1:5" x14ac:dyDescent="0.2">
      <c r="A7508" t="s">
        <v>2235</v>
      </c>
      <c r="B7508" t="s">
        <v>2794</v>
      </c>
      <c r="C7508" t="s">
        <v>5065</v>
      </c>
      <c r="D7508" t="s">
        <v>5384</v>
      </c>
      <c r="E7508">
        <v>2.366039712986644E-2</v>
      </c>
    </row>
    <row r="7509" spans="1:5" x14ac:dyDescent="0.2">
      <c r="A7509" t="s">
        <v>2236</v>
      </c>
      <c r="B7509" t="s">
        <v>2787</v>
      </c>
      <c r="C7509" t="s">
        <v>1790</v>
      </c>
      <c r="D7509" t="s">
        <v>5384</v>
      </c>
      <c r="E7509">
        <v>2.5694444444444447E-2</v>
      </c>
    </row>
    <row r="7510" spans="1:5" x14ac:dyDescent="0.2">
      <c r="A7510" t="s">
        <v>2237</v>
      </c>
      <c r="B7510" t="s">
        <v>2838</v>
      </c>
      <c r="C7510" t="s">
        <v>1790</v>
      </c>
      <c r="D7510" t="s">
        <v>5384</v>
      </c>
      <c r="E7510">
        <v>2.7777777777777776E-2</v>
      </c>
    </row>
    <row r="7511" spans="1:5" x14ac:dyDescent="0.2">
      <c r="A7511" t="s">
        <v>2238</v>
      </c>
      <c r="B7511" t="s">
        <v>2785</v>
      </c>
      <c r="C7511" t="s">
        <v>5065</v>
      </c>
      <c r="D7511" t="s">
        <v>5384</v>
      </c>
      <c r="E7511">
        <v>2.7777777777777776E-2</v>
      </c>
    </row>
    <row r="7512" spans="1:5" x14ac:dyDescent="0.2">
      <c r="A7512" t="s">
        <v>2239</v>
      </c>
      <c r="B7512" t="s">
        <v>2786</v>
      </c>
      <c r="C7512" t="s">
        <v>1580</v>
      </c>
      <c r="D7512" t="s">
        <v>5384</v>
      </c>
      <c r="E7512">
        <v>2.9166666666666664E-2</v>
      </c>
    </row>
    <row r="7513" spans="1:5" x14ac:dyDescent="0.2">
      <c r="A7513" t="s">
        <v>2240</v>
      </c>
      <c r="B7513" t="s">
        <v>2788</v>
      </c>
      <c r="C7513" t="s">
        <v>1580</v>
      </c>
      <c r="D7513" t="s">
        <v>5384</v>
      </c>
      <c r="E7513">
        <v>2.9861111111111113E-2</v>
      </c>
    </row>
    <row r="7514" spans="1:5" x14ac:dyDescent="0.2">
      <c r="A7514" t="s">
        <v>2241</v>
      </c>
      <c r="B7514" t="s">
        <v>2785</v>
      </c>
      <c r="C7514" t="s">
        <v>1790</v>
      </c>
      <c r="D7514" t="s">
        <v>5384</v>
      </c>
      <c r="E7514">
        <v>3.125E-2</v>
      </c>
    </row>
    <row r="7515" spans="1:5" x14ac:dyDescent="0.2">
      <c r="A7515" t="s">
        <v>2242</v>
      </c>
      <c r="B7515" t="s">
        <v>2820</v>
      </c>
      <c r="C7515" t="s">
        <v>1580</v>
      </c>
      <c r="D7515" t="s">
        <v>5384</v>
      </c>
      <c r="E7515">
        <v>3.1944444444444449E-2</v>
      </c>
    </row>
    <row r="7516" spans="1:5" x14ac:dyDescent="0.2">
      <c r="A7516" t="s">
        <v>2243</v>
      </c>
      <c r="B7516" t="s">
        <v>2816</v>
      </c>
      <c r="C7516" t="s">
        <v>1580</v>
      </c>
      <c r="D7516" t="s">
        <v>5384</v>
      </c>
      <c r="E7516">
        <v>3.2638888888888891E-2</v>
      </c>
    </row>
    <row r="7517" spans="1:5" x14ac:dyDescent="0.2">
      <c r="A7517" t="s">
        <v>2244</v>
      </c>
      <c r="B7517" t="s">
        <v>2818</v>
      </c>
      <c r="C7517" t="s">
        <v>1580</v>
      </c>
      <c r="D7517" t="s">
        <v>5384</v>
      </c>
      <c r="E7517">
        <v>3.2638888888888891E-2</v>
      </c>
    </row>
    <row r="7518" spans="1:5" x14ac:dyDescent="0.2">
      <c r="A7518" t="s">
        <v>2245</v>
      </c>
      <c r="B7518" t="s">
        <v>2831</v>
      </c>
      <c r="C7518" t="s">
        <v>1580</v>
      </c>
      <c r="D7518" t="s">
        <v>5384</v>
      </c>
      <c r="E7518">
        <v>3.2638888888888891E-2</v>
      </c>
    </row>
    <row r="7519" spans="1:5" x14ac:dyDescent="0.2">
      <c r="A7519" t="s">
        <v>2246</v>
      </c>
      <c r="B7519" t="s">
        <v>2814</v>
      </c>
      <c r="C7519" t="s">
        <v>5065</v>
      </c>
      <c r="D7519" t="s">
        <v>5384</v>
      </c>
      <c r="E7519">
        <v>3.2638888888888891E-2</v>
      </c>
    </row>
    <row r="7520" spans="1:5" x14ac:dyDescent="0.2">
      <c r="A7520" t="s">
        <v>2247</v>
      </c>
      <c r="B7520" t="s">
        <v>2829</v>
      </c>
      <c r="C7520" t="s">
        <v>5065</v>
      </c>
      <c r="D7520" t="s">
        <v>5384</v>
      </c>
      <c r="E7520">
        <v>3.2638888888888891E-2</v>
      </c>
    </row>
    <row r="7521" spans="1:5" x14ac:dyDescent="0.2">
      <c r="A7521" t="s">
        <v>2248</v>
      </c>
      <c r="B7521" t="s">
        <v>2794</v>
      </c>
      <c r="C7521" t="s">
        <v>1580</v>
      </c>
      <c r="D7521" t="s">
        <v>5384</v>
      </c>
      <c r="E7521">
        <v>3.3634377664109122E-2</v>
      </c>
    </row>
    <row r="7522" spans="1:5" x14ac:dyDescent="0.2">
      <c r="A7522" t="s">
        <v>2249</v>
      </c>
      <c r="B7522" t="s">
        <v>2814</v>
      </c>
      <c r="C7522" t="s">
        <v>1790</v>
      </c>
      <c r="D7522" t="s">
        <v>5384</v>
      </c>
      <c r="E7522">
        <v>3.4027777777777775E-2</v>
      </c>
    </row>
    <row r="7523" spans="1:5" x14ac:dyDescent="0.2">
      <c r="A7523" t="s">
        <v>2250</v>
      </c>
      <c r="B7523" t="s">
        <v>2831</v>
      </c>
      <c r="C7523" t="s">
        <v>1790</v>
      </c>
      <c r="D7523" t="s">
        <v>5384</v>
      </c>
      <c r="E7523">
        <v>3.4027777777777775E-2</v>
      </c>
    </row>
    <row r="7524" spans="1:5" x14ac:dyDescent="0.2">
      <c r="A7524" t="s">
        <v>2251</v>
      </c>
      <c r="B7524" t="s">
        <v>2789</v>
      </c>
      <c r="C7524" t="s">
        <v>1790</v>
      </c>
      <c r="D7524" t="s">
        <v>5384</v>
      </c>
      <c r="E7524">
        <v>3.6111111111111115E-2</v>
      </c>
    </row>
    <row r="7525" spans="1:5" x14ac:dyDescent="0.2">
      <c r="A7525" t="s">
        <v>2252</v>
      </c>
      <c r="B7525" t="s">
        <v>2814</v>
      </c>
      <c r="C7525" t="s">
        <v>1580</v>
      </c>
      <c r="D7525" t="s">
        <v>5384</v>
      </c>
      <c r="E7525">
        <v>3.6805555555555557E-2</v>
      </c>
    </row>
    <row r="7526" spans="1:5" x14ac:dyDescent="0.2">
      <c r="A7526" t="s">
        <v>2253</v>
      </c>
      <c r="B7526" t="s">
        <v>2789</v>
      </c>
      <c r="C7526" t="s">
        <v>1580</v>
      </c>
      <c r="D7526" t="s">
        <v>5384</v>
      </c>
      <c r="E7526">
        <v>3.8194444444444441E-2</v>
      </c>
    </row>
    <row r="7527" spans="1:5" x14ac:dyDescent="0.2">
      <c r="A7527" t="s">
        <v>2254</v>
      </c>
      <c r="B7527" t="s">
        <v>2780</v>
      </c>
      <c r="C7527" t="s">
        <v>1790</v>
      </c>
      <c r="D7527" t="s">
        <v>5384</v>
      </c>
      <c r="E7527">
        <v>3.8194444444444441E-2</v>
      </c>
    </row>
    <row r="7528" spans="1:5" x14ac:dyDescent="0.2">
      <c r="A7528" t="s">
        <v>2255</v>
      </c>
      <c r="B7528" t="s">
        <v>2835</v>
      </c>
      <c r="C7528" t="s">
        <v>1790</v>
      </c>
      <c r="D7528" t="s">
        <v>5384</v>
      </c>
      <c r="E7528">
        <v>3.8194444444444441E-2</v>
      </c>
    </row>
    <row r="7529" spans="1:5" x14ac:dyDescent="0.2">
      <c r="A7529" t="s">
        <v>2256</v>
      </c>
      <c r="B7529" t="s">
        <v>2840</v>
      </c>
      <c r="C7529" t="s">
        <v>1790</v>
      </c>
      <c r="D7529" t="s">
        <v>5384</v>
      </c>
      <c r="E7529">
        <v>3.888888888888889E-2</v>
      </c>
    </row>
    <row r="7530" spans="1:5" x14ac:dyDescent="0.2">
      <c r="A7530" t="s">
        <v>2257</v>
      </c>
      <c r="B7530" t="s">
        <v>2833</v>
      </c>
      <c r="C7530" t="s">
        <v>1580</v>
      </c>
      <c r="D7530" t="s">
        <v>5384</v>
      </c>
      <c r="E7530">
        <v>4.0972222222222222E-2</v>
      </c>
    </row>
    <row r="7531" spans="1:5" x14ac:dyDescent="0.2">
      <c r="A7531" t="s">
        <v>2258</v>
      </c>
      <c r="B7531" t="s">
        <v>2794</v>
      </c>
      <c r="C7531" t="s">
        <v>1790</v>
      </c>
      <c r="D7531" t="s">
        <v>5384</v>
      </c>
      <c r="E7531">
        <v>4.1320776499005403E-2</v>
      </c>
    </row>
    <row r="7532" spans="1:5" x14ac:dyDescent="0.2">
      <c r="A7532" t="s">
        <v>2259</v>
      </c>
      <c r="B7532" t="s">
        <v>2840</v>
      </c>
      <c r="C7532" t="s">
        <v>1580</v>
      </c>
      <c r="D7532" t="s">
        <v>5384</v>
      </c>
      <c r="E7532">
        <v>4.2361111111111106E-2</v>
      </c>
    </row>
    <row r="7533" spans="1:5" x14ac:dyDescent="0.2">
      <c r="A7533" t="s">
        <v>2260</v>
      </c>
      <c r="B7533" t="s">
        <v>2820</v>
      </c>
      <c r="C7533" t="s">
        <v>1790</v>
      </c>
      <c r="D7533" t="s">
        <v>5384</v>
      </c>
      <c r="E7533">
        <v>4.3749999999999997E-2</v>
      </c>
    </row>
    <row r="7534" spans="1:5" x14ac:dyDescent="0.2">
      <c r="A7534" t="s">
        <v>2261</v>
      </c>
      <c r="B7534" t="s">
        <v>2788</v>
      </c>
      <c r="C7534" t="s">
        <v>1790</v>
      </c>
      <c r="D7534" t="s">
        <v>5384</v>
      </c>
      <c r="E7534">
        <v>4.5138888888888888E-2</v>
      </c>
    </row>
    <row r="7535" spans="1:5" x14ac:dyDescent="0.2">
      <c r="A7535" t="s">
        <v>2262</v>
      </c>
      <c r="B7535" t="s">
        <v>2818</v>
      </c>
      <c r="C7535" t="s">
        <v>1790</v>
      </c>
      <c r="D7535" t="s">
        <v>5384</v>
      </c>
      <c r="E7535">
        <v>4.6527777777777779E-2</v>
      </c>
    </row>
    <row r="7536" spans="1:5" x14ac:dyDescent="0.2">
      <c r="A7536" t="s">
        <v>2263</v>
      </c>
      <c r="B7536" t="s">
        <v>2780</v>
      </c>
      <c r="C7536" t="s">
        <v>1580</v>
      </c>
      <c r="D7536" t="s">
        <v>5384</v>
      </c>
      <c r="E7536">
        <v>4.7916666666666663E-2</v>
      </c>
    </row>
    <row r="7537" spans="1:5" x14ac:dyDescent="0.2">
      <c r="A7537" t="s">
        <v>2264</v>
      </c>
      <c r="B7537" t="s">
        <v>2829</v>
      </c>
      <c r="C7537" t="s">
        <v>1580</v>
      </c>
      <c r="D7537" t="s">
        <v>5384</v>
      </c>
      <c r="E7537">
        <v>4.7916666666666663E-2</v>
      </c>
    </row>
    <row r="7538" spans="1:5" x14ac:dyDescent="0.2">
      <c r="A7538" t="s">
        <v>2265</v>
      </c>
      <c r="B7538" t="s">
        <v>2825</v>
      </c>
      <c r="C7538" t="s">
        <v>1790</v>
      </c>
      <c r="D7538" t="s">
        <v>5384</v>
      </c>
      <c r="E7538">
        <v>4.7916666666666663E-2</v>
      </c>
    </row>
    <row r="7539" spans="1:5" x14ac:dyDescent="0.2">
      <c r="A7539" t="s">
        <v>2266</v>
      </c>
      <c r="B7539" t="s">
        <v>2786</v>
      </c>
      <c r="C7539" t="s">
        <v>1790</v>
      </c>
      <c r="D7539" t="s">
        <v>5384</v>
      </c>
      <c r="E7539">
        <v>4.8611111111111112E-2</v>
      </c>
    </row>
    <row r="7540" spans="1:5" x14ac:dyDescent="0.2">
      <c r="A7540" t="s">
        <v>2267</v>
      </c>
      <c r="B7540" t="s">
        <v>2829</v>
      </c>
      <c r="C7540" t="s">
        <v>1790</v>
      </c>
      <c r="D7540" t="s">
        <v>5384</v>
      </c>
      <c r="E7540">
        <v>4.9305555555555554E-2</v>
      </c>
    </row>
    <row r="7541" spans="1:5" x14ac:dyDescent="0.2">
      <c r="A7541" t="s">
        <v>2268</v>
      </c>
      <c r="B7541" t="s">
        <v>2820</v>
      </c>
      <c r="C7541" t="s">
        <v>5023</v>
      </c>
      <c r="D7541" t="s">
        <v>5384</v>
      </c>
      <c r="E7541">
        <v>5.0694444444444452E-2</v>
      </c>
    </row>
    <row r="7542" spans="1:5" x14ac:dyDescent="0.2">
      <c r="A7542" t="s">
        <v>2269</v>
      </c>
      <c r="B7542" t="s">
        <v>2816</v>
      </c>
      <c r="C7542" t="s">
        <v>5065</v>
      </c>
      <c r="D7542" t="s">
        <v>5384</v>
      </c>
      <c r="E7542">
        <v>5.5555555555555552E-2</v>
      </c>
    </row>
    <row r="7543" spans="1:5" x14ac:dyDescent="0.2">
      <c r="A7543" t="s">
        <v>2270</v>
      </c>
      <c r="B7543" t="s">
        <v>2833</v>
      </c>
      <c r="C7543" t="s">
        <v>1790</v>
      </c>
      <c r="D7543" t="s">
        <v>5384</v>
      </c>
      <c r="E7543">
        <v>5.6944444444444443E-2</v>
      </c>
    </row>
    <row r="7544" spans="1:5" x14ac:dyDescent="0.2">
      <c r="A7544" t="s">
        <v>2271</v>
      </c>
      <c r="B7544" t="s">
        <v>2816</v>
      </c>
      <c r="C7544" t="s">
        <v>1790</v>
      </c>
      <c r="D7544" t="s">
        <v>5384</v>
      </c>
      <c r="E7544">
        <v>5.9027777777777783E-2</v>
      </c>
    </row>
    <row r="7545" spans="1:5" x14ac:dyDescent="0.2">
      <c r="A7545" t="s">
        <v>2272</v>
      </c>
      <c r="B7545" t="s">
        <v>2816</v>
      </c>
      <c r="C7545" t="s">
        <v>5023</v>
      </c>
      <c r="D7545" t="s">
        <v>5384</v>
      </c>
      <c r="E7545">
        <v>5.9027777777777783E-2</v>
      </c>
    </row>
    <row r="7546" spans="1:5" x14ac:dyDescent="0.2">
      <c r="A7546" t="s">
        <v>2273</v>
      </c>
      <c r="B7546" t="s">
        <v>2787</v>
      </c>
      <c r="C7546" t="s">
        <v>5023</v>
      </c>
      <c r="D7546" t="s">
        <v>5384</v>
      </c>
      <c r="E7546">
        <v>6.1805555555555558E-2</v>
      </c>
    </row>
    <row r="7547" spans="1:5" x14ac:dyDescent="0.2">
      <c r="A7547" t="s">
        <v>2274</v>
      </c>
      <c r="B7547" t="s">
        <v>2811</v>
      </c>
      <c r="C7547" t="s">
        <v>1790</v>
      </c>
      <c r="D7547" t="s">
        <v>5384</v>
      </c>
      <c r="E7547">
        <v>6.3888888888888884E-2</v>
      </c>
    </row>
    <row r="7548" spans="1:5" x14ac:dyDescent="0.2">
      <c r="A7548" t="s">
        <v>2275</v>
      </c>
      <c r="B7548" t="s">
        <v>2780</v>
      </c>
      <c r="C7548" t="s">
        <v>5065</v>
      </c>
      <c r="D7548" t="s">
        <v>5384</v>
      </c>
      <c r="E7548">
        <v>6.6666666666666666E-2</v>
      </c>
    </row>
    <row r="7549" spans="1:5" x14ac:dyDescent="0.2">
      <c r="A7549" t="s">
        <v>2276</v>
      </c>
      <c r="B7549" t="s">
        <v>2838</v>
      </c>
      <c r="C7549" t="s">
        <v>1580</v>
      </c>
      <c r="D7549" t="s">
        <v>5384</v>
      </c>
      <c r="E7549">
        <v>6.8750000000000006E-2</v>
      </c>
    </row>
    <row r="7550" spans="1:5" x14ac:dyDescent="0.2">
      <c r="A7550" t="s">
        <v>2277</v>
      </c>
      <c r="B7550" t="s">
        <v>2811</v>
      </c>
      <c r="C7550" t="s">
        <v>5065</v>
      </c>
      <c r="D7550" t="s">
        <v>5384</v>
      </c>
      <c r="E7550">
        <v>8.3333333333333329E-2</v>
      </c>
    </row>
    <row r="7551" spans="1:5" x14ac:dyDescent="0.2">
      <c r="A7551" t="s">
        <v>2278</v>
      </c>
      <c r="B7551" t="s">
        <v>2825</v>
      </c>
      <c r="C7551" t="s">
        <v>1643</v>
      </c>
      <c r="D7551" t="s">
        <v>5384</v>
      </c>
      <c r="E7551">
        <v>8.6805555555555566E-2</v>
      </c>
    </row>
    <row r="7552" spans="1:5" x14ac:dyDescent="0.2">
      <c r="A7552" t="s">
        <v>2279</v>
      </c>
      <c r="B7552" t="s">
        <v>2838</v>
      </c>
      <c r="C7552" t="s">
        <v>5065</v>
      </c>
      <c r="D7552" t="s">
        <v>5384</v>
      </c>
      <c r="E7552">
        <v>9.8611111111111108E-2</v>
      </c>
    </row>
    <row r="7553" spans="1:5" x14ac:dyDescent="0.2">
      <c r="A7553" t="s">
        <v>2280</v>
      </c>
      <c r="B7553" t="s">
        <v>2840</v>
      </c>
      <c r="C7553" t="s">
        <v>1643</v>
      </c>
      <c r="D7553" t="s">
        <v>5384</v>
      </c>
      <c r="E7553">
        <v>0.10416666666666667</v>
      </c>
    </row>
    <row r="7554" spans="1:5" x14ac:dyDescent="0.2">
      <c r="A7554" t="s">
        <v>2281</v>
      </c>
      <c r="B7554" t="s">
        <v>2786</v>
      </c>
      <c r="C7554" t="s">
        <v>5023</v>
      </c>
      <c r="D7554" t="s">
        <v>5384</v>
      </c>
      <c r="E7554">
        <v>0.11458333333333333</v>
      </c>
    </row>
    <row r="7555" spans="1:5" x14ac:dyDescent="0.2">
      <c r="A7555" t="s">
        <v>2282</v>
      </c>
      <c r="B7555" t="s">
        <v>2811</v>
      </c>
      <c r="C7555" t="s">
        <v>1643</v>
      </c>
      <c r="D7555" t="s">
        <v>5384</v>
      </c>
      <c r="E7555">
        <v>0.11874999999999999</v>
      </c>
    </row>
    <row r="7556" spans="1:5" x14ac:dyDescent="0.2">
      <c r="A7556" t="s">
        <v>2283</v>
      </c>
      <c r="B7556" t="s">
        <v>2788</v>
      </c>
      <c r="C7556" t="s">
        <v>1643</v>
      </c>
      <c r="D7556" t="s">
        <v>5384</v>
      </c>
      <c r="E7556">
        <v>0.14444444444444446</v>
      </c>
    </row>
    <row r="7557" spans="1:5" x14ac:dyDescent="0.2">
      <c r="A7557" t="s">
        <v>2284</v>
      </c>
      <c r="B7557" t="s">
        <v>2785</v>
      </c>
      <c r="C7557" t="s">
        <v>1643</v>
      </c>
      <c r="D7557" t="s">
        <v>5384</v>
      </c>
      <c r="E7557">
        <v>0.14722222222222223</v>
      </c>
    </row>
    <row r="7558" spans="1:5" x14ac:dyDescent="0.2">
      <c r="A7558" t="s">
        <v>2285</v>
      </c>
      <c r="B7558" t="s">
        <v>2816</v>
      </c>
      <c r="C7558" t="s">
        <v>1643</v>
      </c>
      <c r="D7558" t="s">
        <v>5384</v>
      </c>
      <c r="E7558">
        <v>0.14722222222222223</v>
      </c>
    </row>
    <row r="7559" spans="1:5" x14ac:dyDescent="0.2">
      <c r="A7559" t="s">
        <v>2286</v>
      </c>
      <c r="B7559" t="s">
        <v>2838</v>
      </c>
      <c r="C7559" t="s">
        <v>1643</v>
      </c>
      <c r="D7559" t="s">
        <v>5384</v>
      </c>
      <c r="E7559">
        <v>0.14930555555555555</v>
      </c>
    </row>
    <row r="7560" spans="1:5" x14ac:dyDescent="0.2">
      <c r="A7560" t="s">
        <v>2287</v>
      </c>
      <c r="B7560" t="s">
        <v>2780</v>
      </c>
      <c r="C7560" t="s">
        <v>1643</v>
      </c>
      <c r="D7560" t="s">
        <v>5384</v>
      </c>
      <c r="E7560">
        <v>0.15</v>
      </c>
    </row>
    <row r="7561" spans="1:5" x14ac:dyDescent="0.2">
      <c r="A7561" t="s">
        <v>2288</v>
      </c>
      <c r="B7561" t="s">
        <v>2794</v>
      </c>
      <c r="C7561" t="s">
        <v>1643</v>
      </c>
      <c r="D7561" t="s">
        <v>5384</v>
      </c>
      <c r="E7561">
        <v>0.15388249502699633</v>
      </c>
    </row>
    <row r="7562" spans="1:5" x14ac:dyDescent="0.2">
      <c r="A7562" t="s">
        <v>2289</v>
      </c>
      <c r="B7562" t="s">
        <v>2820</v>
      </c>
      <c r="C7562" t="s">
        <v>1643</v>
      </c>
      <c r="D7562" t="s">
        <v>5384</v>
      </c>
      <c r="E7562">
        <v>0.15416666666666667</v>
      </c>
    </row>
    <row r="7563" spans="1:5" x14ac:dyDescent="0.2">
      <c r="A7563" t="s">
        <v>2290</v>
      </c>
      <c r="B7563" t="s">
        <v>2818</v>
      </c>
      <c r="C7563" t="s">
        <v>1643</v>
      </c>
      <c r="D7563" t="s">
        <v>5384</v>
      </c>
      <c r="E7563">
        <v>0.15555555555555556</v>
      </c>
    </row>
    <row r="7564" spans="1:5" x14ac:dyDescent="0.2">
      <c r="A7564" t="s">
        <v>2291</v>
      </c>
      <c r="B7564" t="s">
        <v>2787</v>
      </c>
      <c r="C7564" t="s">
        <v>1643</v>
      </c>
      <c r="D7564" t="s">
        <v>5384</v>
      </c>
      <c r="E7564">
        <v>0.15972222222222224</v>
      </c>
    </row>
    <row r="7565" spans="1:5" x14ac:dyDescent="0.2">
      <c r="A7565" t="s">
        <v>2292</v>
      </c>
      <c r="B7565" t="s">
        <v>2814</v>
      </c>
      <c r="C7565" t="s">
        <v>1643</v>
      </c>
      <c r="D7565" t="s">
        <v>5384</v>
      </c>
      <c r="E7565">
        <v>0.16458333333333333</v>
      </c>
    </row>
    <row r="7566" spans="1:5" x14ac:dyDescent="0.2">
      <c r="A7566" t="s">
        <v>2293</v>
      </c>
      <c r="B7566" t="s">
        <v>2835</v>
      </c>
      <c r="C7566" t="s">
        <v>1643</v>
      </c>
      <c r="D7566" t="s">
        <v>5384</v>
      </c>
      <c r="E7566">
        <v>0.16458333333333333</v>
      </c>
    </row>
    <row r="7567" spans="1:5" x14ac:dyDescent="0.2">
      <c r="A7567" t="s">
        <v>2294</v>
      </c>
      <c r="B7567" t="s">
        <v>2829</v>
      </c>
      <c r="C7567" t="s">
        <v>1643</v>
      </c>
      <c r="D7567" t="s">
        <v>5384</v>
      </c>
      <c r="E7567">
        <v>0.16527777777777777</v>
      </c>
    </row>
    <row r="7568" spans="1:5" x14ac:dyDescent="0.2">
      <c r="A7568" t="s">
        <v>2295</v>
      </c>
      <c r="B7568" t="s">
        <v>2786</v>
      </c>
      <c r="C7568" t="s">
        <v>1643</v>
      </c>
      <c r="D7568" t="s">
        <v>5384</v>
      </c>
      <c r="E7568">
        <v>0.16597222222222222</v>
      </c>
    </row>
    <row r="7569" spans="1:5" x14ac:dyDescent="0.2">
      <c r="A7569" t="s">
        <v>2296</v>
      </c>
      <c r="B7569" t="s">
        <v>2785</v>
      </c>
      <c r="C7569" t="s">
        <v>5023</v>
      </c>
      <c r="D7569" t="s">
        <v>5384</v>
      </c>
      <c r="E7569">
        <v>0.16597222222222222</v>
      </c>
    </row>
    <row r="7570" spans="1:5" x14ac:dyDescent="0.2">
      <c r="A7570" t="s">
        <v>2297</v>
      </c>
      <c r="B7570" t="s">
        <v>2831</v>
      </c>
      <c r="C7570" t="s">
        <v>1643</v>
      </c>
      <c r="D7570" t="s">
        <v>5384</v>
      </c>
      <c r="E7570">
        <v>0.18611111111111112</v>
      </c>
    </row>
    <row r="7571" spans="1:5" x14ac:dyDescent="0.2">
      <c r="A7571" t="s">
        <v>2298</v>
      </c>
      <c r="B7571" t="s">
        <v>2789</v>
      </c>
      <c r="C7571" t="s">
        <v>1643</v>
      </c>
      <c r="D7571" t="s">
        <v>5384</v>
      </c>
      <c r="E7571">
        <v>0.19097222222222221</v>
      </c>
    </row>
    <row r="7572" spans="1:5" x14ac:dyDescent="0.2">
      <c r="A7572" t="s">
        <v>2299</v>
      </c>
      <c r="B7572" t="s">
        <v>2833</v>
      </c>
      <c r="C7572" t="s">
        <v>1643</v>
      </c>
      <c r="D7572" t="s">
        <v>5384</v>
      </c>
      <c r="E7572">
        <v>0.21736111111111112</v>
      </c>
    </row>
    <row r="7573" spans="1:5" x14ac:dyDescent="0.2">
      <c r="A7573" t="s">
        <v>2300</v>
      </c>
      <c r="B7573" t="s">
        <v>2788</v>
      </c>
      <c r="C7573" t="s">
        <v>5023</v>
      </c>
      <c r="D7573" t="s">
        <v>5384</v>
      </c>
      <c r="E7573">
        <v>0.26180555555555557</v>
      </c>
    </row>
    <row r="7574" spans="1:5" x14ac:dyDescent="0.2">
      <c r="A7574" t="s">
        <v>2301</v>
      </c>
      <c r="B7574" t="s">
        <v>2840</v>
      </c>
      <c r="C7574" t="s">
        <v>5023</v>
      </c>
      <c r="D7574" t="s">
        <v>5384</v>
      </c>
      <c r="E7574">
        <v>0.2638888888888889</v>
      </c>
    </row>
    <row r="7575" spans="1:5" x14ac:dyDescent="0.2">
      <c r="A7575" t="s">
        <v>2302</v>
      </c>
      <c r="B7575" t="s">
        <v>2825</v>
      </c>
      <c r="C7575" t="s">
        <v>5023</v>
      </c>
      <c r="D7575" t="s">
        <v>5384</v>
      </c>
      <c r="E7575">
        <v>0.39097222222222222</v>
      </c>
    </row>
    <row r="7576" spans="1:5" x14ac:dyDescent="0.2">
      <c r="A7576" t="s">
        <v>2303</v>
      </c>
      <c r="B7576" t="s">
        <v>2794</v>
      </c>
      <c r="C7576" t="s">
        <v>5023</v>
      </c>
      <c r="D7576" t="s">
        <v>5384</v>
      </c>
      <c r="E7576">
        <v>0.40953129440181879</v>
      </c>
    </row>
    <row r="7577" spans="1:5" x14ac:dyDescent="0.2">
      <c r="A7577" t="s">
        <v>2304</v>
      </c>
      <c r="B7577" t="s">
        <v>2838</v>
      </c>
      <c r="C7577" t="s">
        <v>5023</v>
      </c>
      <c r="D7577" t="s">
        <v>5384</v>
      </c>
      <c r="E7577">
        <v>0.49375000000000002</v>
      </c>
    </row>
    <row r="7578" spans="1:5" x14ac:dyDescent="0.2">
      <c r="A7578" t="s">
        <v>2305</v>
      </c>
      <c r="B7578" t="s">
        <v>2780</v>
      </c>
      <c r="C7578" t="s">
        <v>5023</v>
      </c>
      <c r="D7578" t="s">
        <v>5384</v>
      </c>
      <c r="E7578">
        <v>0.53194444444444444</v>
      </c>
    </row>
    <row r="7579" spans="1:5" x14ac:dyDescent="0.2">
      <c r="A7579" t="s">
        <v>2306</v>
      </c>
      <c r="B7579" t="s">
        <v>2831</v>
      </c>
      <c r="C7579" t="s">
        <v>5023</v>
      </c>
      <c r="D7579" t="s">
        <v>5384</v>
      </c>
      <c r="E7579">
        <v>0.63888888888888895</v>
      </c>
    </row>
    <row r="7580" spans="1:5" x14ac:dyDescent="0.2">
      <c r="A7580" t="s">
        <v>2307</v>
      </c>
      <c r="B7580" t="s">
        <v>2835</v>
      </c>
      <c r="C7580" t="s">
        <v>5023</v>
      </c>
      <c r="D7580" t="s">
        <v>5384</v>
      </c>
      <c r="E7580">
        <v>0.65277777777777779</v>
      </c>
    </row>
    <row r="7581" spans="1:5" x14ac:dyDescent="0.2">
      <c r="A7581" t="s">
        <v>2308</v>
      </c>
      <c r="B7581" t="s">
        <v>2789</v>
      </c>
      <c r="C7581" t="s">
        <v>5023</v>
      </c>
      <c r="D7581" t="s">
        <v>5384</v>
      </c>
      <c r="E7581">
        <v>0.71180555555555547</v>
      </c>
    </row>
    <row r="7582" spans="1:5" x14ac:dyDescent="0.2">
      <c r="A7582" t="s">
        <v>2309</v>
      </c>
      <c r="B7582" t="s">
        <v>2829</v>
      </c>
      <c r="C7582" t="s">
        <v>5905</v>
      </c>
      <c r="D7582" t="s">
        <v>5384</v>
      </c>
      <c r="E7582">
        <v>0.7402777777777777</v>
      </c>
    </row>
    <row r="7583" spans="1:5" x14ac:dyDescent="0.2">
      <c r="A7583" t="s">
        <v>2310</v>
      </c>
      <c r="B7583" t="s">
        <v>2787</v>
      </c>
      <c r="C7583" t="s">
        <v>8619</v>
      </c>
      <c r="D7583" t="s">
        <v>5384</v>
      </c>
      <c r="E7583">
        <v>0.77777777777777779</v>
      </c>
    </row>
    <row r="7584" spans="1:5" x14ac:dyDescent="0.2">
      <c r="A7584" t="s">
        <v>2311</v>
      </c>
      <c r="B7584" t="s">
        <v>2814</v>
      </c>
      <c r="C7584" t="s">
        <v>5023</v>
      </c>
      <c r="D7584" t="s">
        <v>5384</v>
      </c>
      <c r="E7584">
        <v>0.78611111111111109</v>
      </c>
    </row>
    <row r="7585" spans="1:5" x14ac:dyDescent="0.2">
      <c r="A7585" t="s">
        <v>2312</v>
      </c>
      <c r="B7585" t="s">
        <v>2829</v>
      </c>
      <c r="C7585" t="s">
        <v>5023</v>
      </c>
      <c r="D7585" t="s">
        <v>5384</v>
      </c>
      <c r="E7585">
        <v>0.80069444444444438</v>
      </c>
    </row>
    <row r="7586" spans="1:5" x14ac:dyDescent="0.2">
      <c r="A7586" t="s">
        <v>2313</v>
      </c>
      <c r="B7586" t="s">
        <v>2829</v>
      </c>
      <c r="C7586" t="s">
        <v>8577</v>
      </c>
      <c r="D7586" t="s">
        <v>5384</v>
      </c>
      <c r="E7586">
        <v>0.80069444444444438</v>
      </c>
    </row>
    <row r="7587" spans="1:5" x14ac:dyDescent="0.2">
      <c r="A7587" t="s">
        <v>2314</v>
      </c>
      <c r="B7587" t="s">
        <v>2835</v>
      </c>
      <c r="C7587" t="s">
        <v>8619</v>
      </c>
      <c r="D7587" t="s">
        <v>5384</v>
      </c>
      <c r="E7587">
        <v>0.80138888888888893</v>
      </c>
    </row>
    <row r="7588" spans="1:5" x14ac:dyDescent="0.2">
      <c r="A7588" t="s">
        <v>2315</v>
      </c>
      <c r="B7588" t="s">
        <v>2829</v>
      </c>
      <c r="C7588" t="s">
        <v>8619</v>
      </c>
      <c r="D7588" t="s">
        <v>5384</v>
      </c>
      <c r="E7588">
        <v>0.81319444444444444</v>
      </c>
    </row>
    <row r="7589" spans="1:5" x14ac:dyDescent="0.2">
      <c r="A7589" t="s">
        <v>2316</v>
      </c>
      <c r="B7589" t="s">
        <v>2835</v>
      </c>
      <c r="C7589" t="s">
        <v>8577</v>
      </c>
      <c r="D7589" t="s">
        <v>5384</v>
      </c>
      <c r="E7589">
        <v>0.85277777777777775</v>
      </c>
    </row>
    <row r="7590" spans="1:5" x14ac:dyDescent="0.2">
      <c r="A7590" t="s">
        <v>2317</v>
      </c>
      <c r="B7590" t="s">
        <v>2818</v>
      </c>
      <c r="C7590" t="s">
        <v>8577</v>
      </c>
      <c r="D7590" t="s">
        <v>5384</v>
      </c>
      <c r="E7590">
        <v>0.88194444444444453</v>
      </c>
    </row>
    <row r="7591" spans="1:5" x14ac:dyDescent="0.2">
      <c r="A7591" t="s">
        <v>2318</v>
      </c>
      <c r="B7591" t="s">
        <v>2835</v>
      </c>
      <c r="C7591" t="s">
        <v>5905</v>
      </c>
      <c r="D7591" t="s">
        <v>5384</v>
      </c>
      <c r="E7591">
        <v>0.88194444444444453</v>
      </c>
    </row>
    <row r="7592" spans="1:5" x14ac:dyDescent="0.2">
      <c r="A7592" t="s">
        <v>2319</v>
      </c>
      <c r="B7592" t="s">
        <v>2833</v>
      </c>
      <c r="C7592" t="s">
        <v>5023</v>
      </c>
      <c r="D7592" t="s">
        <v>5384</v>
      </c>
      <c r="E7592">
        <v>0.88680555555555562</v>
      </c>
    </row>
    <row r="7593" spans="1:5" x14ac:dyDescent="0.2">
      <c r="A7593" t="s">
        <v>2320</v>
      </c>
      <c r="B7593" t="s">
        <v>2785</v>
      </c>
      <c r="C7593" t="s">
        <v>8619</v>
      </c>
      <c r="D7593" t="s">
        <v>5384</v>
      </c>
      <c r="E7593">
        <v>0.89861111111111114</v>
      </c>
    </row>
    <row r="7594" spans="1:5" x14ac:dyDescent="0.2">
      <c r="A7594" t="s">
        <v>2321</v>
      </c>
      <c r="B7594" t="s">
        <v>2780</v>
      </c>
      <c r="C7594" t="s">
        <v>8619</v>
      </c>
      <c r="D7594" t="s">
        <v>5384</v>
      </c>
      <c r="E7594">
        <v>0.90138888888888891</v>
      </c>
    </row>
    <row r="7595" spans="1:5" x14ac:dyDescent="0.2">
      <c r="A7595" t="s">
        <v>2322</v>
      </c>
      <c r="B7595" t="s">
        <v>2831</v>
      </c>
      <c r="C7595" t="s">
        <v>8619</v>
      </c>
      <c r="D7595" t="s">
        <v>5384</v>
      </c>
      <c r="E7595">
        <v>0.90277777777777779</v>
      </c>
    </row>
    <row r="7596" spans="1:5" x14ac:dyDescent="0.2">
      <c r="A7596" t="s">
        <v>2323</v>
      </c>
      <c r="B7596" t="s">
        <v>2831</v>
      </c>
      <c r="C7596" t="s">
        <v>8577</v>
      </c>
      <c r="D7596" t="s">
        <v>5384</v>
      </c>
      <c r="E7596">
        <v>0.90694444444444444</v>
      </c>
    </row>
    <row r="7597" spans="1:5" x14ac:dyDescent="0.2">
      <c r="A7597" t="s">
        <v>2324</v>
      </c>
      <c r="B7597" t="s">
        <v>2818</v>
      </c>
      <c r="C7597" t="s">
        <v>8619</v>
      </c>
      <c r="D7597" t="s">
        <v>5384</v>
      </c>
      <c r="E7597">
        <v>0.90763888888888899</v>
      </c>
    </row>
    <row r="7598" spans="1:5" x14ac:dyDescent="0.2">
      <c r="A7598" t="s">
        <v>2325</v>
      </c>
      <c r="B7598" t="s">
        <v>2785</v>
      </c>
      <c r="C7598" t="s">
        <v>8577</v>
      </c>
      <c r="D7598" t="s">
        <v>5384</v>
      </c>
      <c r="E7598">
        <v>0.90833333333333333</v>
      </c>
    </row>
    <row r="7599" spans="1:5" x14ac:dyDescent="0.2">
      <c r="A7599" t="s">
        <v>2326</v>
      </c>
      <c r="B7599" t="s">
        <v>2811</v>
      </c>
      <c r="C7599" t="s">
        <v>5023</v>
      </c>
      <c r="D7599" t="s">
        <v>5384</v>
      </c>
      <c r="E7599">
        <v>0.91805555555555562</v>
      </c>
    </row>
    <row r="7600" spans="1:5" x14ac:dyDescent="0.2">
      <c r="A7600" t="s">
        <v>2327</v>
      </c>
      <c r="B7600" t="s">
        <v>2787</v>
      </c>
      <c r="C7600" t="s">
        <v>5905</v>
      </c>
      <c r="D7600" t="s">
        <v>5384</v>
      </c>
      <c r="E7600">
        <v>0.92500000000000004</v>
      </c>
    </row>
    <row r="7601" spans="1:5" x14ac:dyDescent="0.2">
      <c r="A7601" t="s">
        <v>2328</v>
      </c>
      <c r="B7601" t="s">
        <v>2825</v>
      </c>
      <c r="C7601" t="s">
        <v>5905</v>
      </c>
      <c r="D7601" t="s">
        <v>5384</v>
      </c>
      <c r="E7601">
        <v>0.9291666666666667</v>
      </c>
    </row>
    <row r="7602" spans="1:5" x14ac:dyDescent="0.2">
      <c r="A7602" t="s">
        <v>2329</v>
      </c>
      <c r="B7602" t="s">
        <v>2786</v>
      </c>
      <c r="C7602" t="s">
        <v>8577</v>
      </c>
      <c r="D7602" t="s">
        <v>5384</v>
      </c>
      <c r="E7602">
        <v>0.92986111111111114</v>
      </c>
    </row>
    <row r="7603" spans="1:5" x14ac:dyDescent="0.2">
      <c r="A7603" t="s">
        <v>2330</v>
      </c>
      <c r="B7603" t="s">
        <v>2840</v>
      </c>
      <c r="C7603" t="s">
        <v>8619</v>
      </c>
      <c r="D7603" t="s">
        <v>5384</v>
      </c>
      <c r="E7603">
        <v>0.93541666666666667</v>
      </c>
    </row>
    <row r="7604" spans="1:5" x14ac:dyDescent="0.2">
      <c r="A7604" t="s">
        <v>2331</v>
      </c>
      <c r="B7604" t="s">
        <v>2780</v>
      </c>
      <c r="C7604" t="s">
        <v>8577</v>
      </c>
      <c r="D7604" t="s">
        <v>5384</v>
      </c>
      <c r="E7604">
        <v>0.94027777777777777</v>
      </c>
    </row>
    <row r="7605" spans="1:5" x14ac:dyDescent="0.2">
      <c r="A7605" t="s">
        <v>2332</v>
      </c>
      <c r="B7605" t="s">
        <v>2814</v>
      </c>
      <c r="C7605" t="s">
        <v>8619</v>
      </c>
      <c r="D7605" t="s">
        <v>5384</v>
      </c>
      <c r="E7605">
        <v>0.95</v>
      </c>
    </row>
    <row r="7606" spans="1:5" x14ac:dyDescent="0.2">
      <c r="A7606" t="s">
        <v>2333</v>
      </c>
      <c r="B7606" t="s">
        <v>2794</v>
      </c>
      <c r="C7606" t="s">
        <v>8619</v>
      </c>
      <c r="D7606" t="s">
        <v>5384</v>
      </c>
      <c r="E7606">
        <v>0.97336468101733453</v>
      </c>
    </row>
    <row r="7607" spans="1:5" x14ac:dyDescent="0.2">
      <c r="A7607" t="s">
        <v>2334</v>
      </c>
      <c r="B7607" t="s">
        <v>2789</v>
      </c>
      <c r="C7607" t="s">
        <v>8619</v>
      </c>
      <c r="D7607" t="s">
        <v>5384</v>
      </c>
      <c r="E7607">
        <v>0.97499999999999998</v>
      </c>
    </row>
    <row r="7608" spans="1:5" x14ac:dyDescent="0.2">
      <c r="A7608" t="s">
        <v>2335</v>
      </c>
      <c r="B7608" t="s">
        <v>2786</v>
      </c>
      <c r="C7608" t="s">
        <v>5905</v>
      </c>
      <c r="D7608" t="s">
        <v>5384</v>
      </c>
      <c r="E7608">
        <v>0.97986111111111107</v>
      </c>
    </row>
    <row r="7609" spans="1:5" x14ac:dyDescent="0.2">
      <c r="A7609" t="s">
        <v>2336</v>
      </c>
      <c r="B7609" t="s">
        <v>2825</v>
      </c>
      <c r="C7609" t="s">
        <v>8619</v>
      </c>
      <c r="D7609" t="s">
        <v>5384</v>
      </c>
      <c r="E7609">
        <v>0.98819444444444438</v>
      </c>
    </row>
    <row r="7610" spans="1:5" x14ac:dyDescent="0.2">
      <c r="A7610" t="s">
        <v>2337</v>
      </c>
      <c r="B7610" t="s">
        <v>2789</v>
      </c>
      <c r="C7610" t="s">
        <v>8577</v>
      </c>
      <c r="D7610" t="s">
        <v>5384</v>
      </c>
      <c r="E7610">
        <v>0.99097222222222225</v>
      </c>
    </row>
    <row r="7611" spans="1:5" x14ac:dyDescent="0.2">
      <c r="A7611" t="s">
        <v>2338</v>
      </c>
      <c r="B7611" t="s">
        <v>2838</v>
      </c>
      <c r="C7611" t="s">
        <v>8577</v>
      </c>
      <c r="D7611" t="s">
        <v>5384</v>
      </c>
      <c r="E7611">
        <v>0.99236111111111114</v>
      </c>
    </row>
    <row r="7612" spans="1:5" x14ac:dyDescent="0.2">
      <c r="A7612" t="s">
        <v>2339</v>
      </c>
      <c r="B7612" t="s">
        <v>2787</v>
      </c>
      <c r="C7612" t="s">
        <v>8577</v>
      </c>
      <c r="D7612" t="s">
        <v>5384</v>
      </c>
      <c r="E7612">
        <v>1</v>
      </c>
    </row>
    <row r="7613" spans="1:5" x14ac:dyDescent="0.2">
      <c r="A7613" t="s">
        <v>2340</v>
      </c>
      <c r="B7613" t="s">
        <v>2780</v>
      </c>
      <c r="C7613" t="s">
        <v>5905</v>
      </c>
      <c r="D7613" t="s">
        <v>5384</v>
      </c>
      <c r="E7613">
        <v>1</v>
      </c>
    </row>
    <row r="7614" spans="1:5" x14ac:dyDescent="0.2">
      <c r="A7614" t="s">
        <v>2341</v>
      </c>
      <c r="B7614" t="s">
        <v>2789</v>
      </c>
      <c r="C7614" t="s">
        <v>5905</v>
      </c>
      <c r="D7614" t="s">
        <v>5384</v>
      </c>
      <c r="E7614">
        <v>1.0006944444444443</v>
      </c>
    </row>
    <row r="7615" spans="1:5" x14ac:dyDescent="0.2">
      <c r="A7615" t="s">
        <v>2342</v>
      </c>
      <c r="B7615" t="s">
        <v>2838</v>
      </c>
      <c r="C7615" t="s">
        <v>5905</v>
      </c>
      <c r="D7615" t="s">
        <v>5384</v>
      </c>
      <c r="E7615">
        <v>1.0006944444444443</v>
      </c>
    </row>
    <row r="7616" spans="1:5" x14ac:dyDescent="0.2">
      <c r="A7616" t="s">
        <v>2343</v>
      </c>
      <c r="B7616" t="s">
        <v>2833</v>
      </c>
      <c r="C7616" t="s">
        <v>8577</v>
      </c>
      <c r="D7616" t="s">
        <v>5384</v>
      </c>
      <c r="E7616">
        <v>1.0180555555555555</v>
      </c>
    </row>
    <row r="7617" spans="1:5" x14ac:dyDescent="0.2">
      <c r="A7617" t="s">
        <v>2344</v>
      </c>
      <c r="B7617" t="s">
        <v>2833</v>
      </c>
      <c r="C7617" t="s">
        <v>8619</v>
      </c>
      <c r="D7617" t="s">
        <v>5384</v>
      </c>
      <c r="E7617">
        <v>1.0194444444444444</v>
      </c>
    </row>
    <row r="7618" spans="1:5" x14ac:dyDescent="0.2">
      <c r="A7618" t="s">
        <v>2345</v>
      </c>
      <c r="B7618" t="s">
        <v>2833</v>
      </c>
      <c r="C7618" t="s">
        <v>5905</v>
      </c>
      <c r="D7618" t="s">
        <v>5384</v>
      </c>
      <c r="E7618">
        <v>1.0194444444444444</v>
      </c>
    </row>
    <row r="7619" spans="1:5" x14ac:dyDescent="0.2">
      <c r="A7619" t="s">
        <v>2346</v>
      </c>
      <c r="B7619" t="s">
        <v>2816</v>
      </c>
      <c r="C7619" t="s">
        <v>8577</v>
      </c>
      <c r="D7619" t="s">
        <v>5384</v>
      </c>
      <c r="E7619">
        <v>1.0215277777777778</v>
      </c>
    </row>
    <row r="7620" spans="1:5" x14ac:dyDescent="0.2">
      <c r="A7620" t="s">
        <v>2347</v>
      </c>
      <c r="B7620" t="s">
        <v>2794</v>
      </c>
      <c r="C7620" t="s">
        <v>8577</v>
      </c>
      <c r="D7620" t="s">
        <v>5384</v>
      </c>
      <c r="E7620">
        <v>1.0253325696220517</v>
      </c>
    </row>
    <row r="7621" spans="1:5" x14ac:dyDescent="0.2">
      <c r="A7621" t="s">
        <v>2348</v>
      </c>
      <c r="B7621" t="s">
        <v>2786</v>
      </c>
      <c r="C7621" t="s">
        <v>8619</v>
      </c>
      <c r="D7621" t="s">
        <v>5384</v>
      </c>
      <c r="E7621">
        <v>1.0486111111111112</v>
      </c>
    </row>
    <row r="7622" spans="1:5" x14ac:dyDescent="0.2">
      <c r="A7622" t="s">
        <v>2349</v>
      </c>
      <c r="B7622" t="s">
        <v>2811</v>
      </c>
      <c r="C7622" t="s">
        <v>5905</v>
      </c>
      <c r="D7622" t="s">
        <v>5384</v>
      </c>
      <c r="E7622">
        <v>1.0694444444444444</v>
      </c>
    </row>
    <row r="7623" spans="1:5" x14ac:dyDescent="0.2">
      <c r="A7623" t="s">
        <v>2350</v>
      </c>
      <c r="B7623" t="s">
        <v>2831</v>
      </c>
      <c r="C7623" t="s">
        <v>5905</v>
      </c>
      <c r="D7623" t="s">
        <v>5384</v>
      </c>
      <c r="E7623">
        <v>1.0868055555555556</v>
      </c>
    </row>
    <row r="7624" spans="1:5" x14ac:dyDescent="0.2">
      <c r="A7624" t="s">
        <v>2351</v>
      </c>
      <c r="B7624" t="s">
        <v>2811</v>
      </c>
      <c r="C7624" t="s">
        <v>8619</v>
      </c>
      <c r="D7624" t="s">
        <v>5384</v>
      </c>
      <c r="E7624">
        <v>1.0902777777777779</v>
      </c>
    </row>
    <row r="7625" spans="1:5" x14ac:dyDescent="0.2">
      <c r="A7625" t="s">
        <v>2352</v>
      </c>
      <c r="B7625" t="s">
        <v>2838</v>
      </c>
      <c r="C7625" t="s">
        <v>8619</v>
      </c>
      <c r="D7625" t="s">
        <v>5384</v>
      </c>
      <c r="E7625">
        <v>1.0972222222222221</v>
      </c>
    </row>
    <row r="7626" spans="1:5" x14ac:dyDescent="0.2">
      <c r="A7626" t="s">
        <v>2353</v>
      </c>
      <c r="B7626" t="s">
        <v>2840</v>
      </c>
      <c r="C7626" t="s">
        <v>2777</v>
      </c>
      <c r="D7626" t="s">
        <v>5384</v>
      </c>
      <c r="E7626">
        <v>1.1000000000000001</v>
      </c>
    </row>
    <row r="7627" spans="1:5" x14ac:dyDescent="0.2">
      <c r="A7627" t="s">
        <v>2354</v>
      </c>
      <c r="B7627" t="s">
        <v>2840</v>
      </c>
      <c r="C7627" t="s">
        <v>8577</v>
      </c>
      <c r="D7627" t="s">
        <v>5384</v>
      </c>
      <c r="E7627">
        <v>1.1027777777777776</v>
      </c>
    </row>
    <row r="7628" spans="1:5" x14ac:dyDescent="0.2">
      <c r="A7628" t="s">
        <v>2355</v>
      </c>
      <c r="B7628" t="s">
        <v>2820</v>
      </c>
      <c r="C7628" t="s">
        <v>8619</v>
      </c>
      <c r="D7628" t="s">
        <v>5384</v>
      </c>
      <c r="E7628">
        <v>1.1027777777777776</v>
      </c>
    </row>
    <row r="7629" spans="1:5" x14ac:dyDescent="0.2">
      <c r="A7629" t="s">
        <v>2356</v>
      </c>
      <c r="B7629" t="s">
        <v>2820</v>
      </c>
      <c r="C7629" t="s">
        <v>8577</v>
      </c>
      <c r="D7629" t="s">
        <v>5384</v>
      </c>
      <c r="E7629">
        <v>1.1041666666666667</v>
      </c>
    </row>
    <row r="7630" spans="1:5" x14ac:dyDescent="0.2">
      <c r="A7630" t="s">
        <v>2357</v>
      </c>
      <c r="B7630" t="s">
        <v>2788</v>
      </c>
      <c r="C7630" t="s">
        <v>8577</v>
      </c>
      <c r="D7630" t="s">
        <v>5384</v>
      </c>
      <c r="E7630">
        <v>1.1131944444444444</v>
      </c>
    </row>
    <row r="7631" spans="1:5" x14ac:dyDescent="0.2">
      <c r="A7631" t="s">
        <v>2358</v>
      </c>
      <c r="B7631" t="s">
        <v>2788</v>
      </c>
      <c r="C7631" t="s">
        <v>5905</v>
      </c>
      <c r="D7631" t="s">
        <v>5384</v>
      </c>
      <c r="E7631">
        <v>1.1159722222222224</v>
      </c>
    </row>
    <row r="7632" spans="1:5" x14ac:dyDescent="0.2">
      <c r="A7632" t="s">
        <v>2359</v>
      </c>
      <c r="B7632" t="s">
        <v>2816</v>
      </c>
      <c r="C7632" t="s">
        <v>8619</v>
      </c>
      <c r="D7632" t="s">
        <v>5384</v>
      </c>
      <c r="E7632">
        <v>1.1291666666666667</v>
      </c>
    </row>
    <row r="7633" spans="1:5" x14ac:dyDescent="0.2">
      <c r="A7633" t="s">
        <v>2360</v>
      </c>
      <c r="B7633" t="s">
        <v>2814</v>
      </c>
      <c r="C7633" t="s">
        <v>8577</v>
      </c>
      <c r="D7633" t="s">
        <v>5384</v>
      </c>
      <c r="E7633">
        <v>1.1305555555555555</v>
      </c>
    </row>
    <row r="7634" spans="1:5" x14ac:dyDescent="0.2">
      <c r="A7634" t="s">
        <v>2361</v>
      </c>
      <c r="B7634" t="s">
        <v>2794</v>
      </c>
      <c r="C7634" t="s">
        <v>5905</v>
      </c>
      <c r="D7634" t="s">
        <v>5384</v>
      </c>
      <c r="E7634">
        <v>1.1350880932082978</v>
      </c>
    </row>
    <row r="7635" spans="1:5" x14ac:dyDescent="0.2">
      <c r="A7635" t="s">
        <v>2362</v>
      </c>
      <c r="B7635" t="s">
        <v>2840</v>
      </c>
      <c r="C7635" t="s">
        <v>5905</v>
      </c>
      <c r="D7635" t="s">
        <v>5384</v>
      </c>
      <c r="E7635">
        <v>1.1499999999999999</v>
      </c>
    </row>
    <row r="7636" spans="1:5" x14ac:dyDescent="0.2">
      <c r="A7636" t="s">
        <v>2363</v>
      </c>
      <c r="B7636" t="s">
        <v>2788</v>
      </c>
      <c r="C7636" t="s">
        <v>8619</v>
      </c>
      <c r="D7636" t="s">
        <v>5384</v>
      </c>
      <c r="E7636">
        <v>1.1986111111111111</v>
      </c>
    </row>
    <row r="7637" spans="1:5" x14ac:dyDescent="0.2">
      <c r="A7637" t="s">
        <v>2364</v>
      </c>
      <c r="B7637" t="s">
        <v>2838</v>
      </c>
      <c r="C7637" t="s">
        <v>2777</v>
      </c>
      <c r="D7637" t="s">
        <v>5384</v>
      </c>
      <c r="E7637">
        <v>1.2</v>
      </c>
    </row>
    <row r="7638" spans="1:5" x14ac:dyDescent="0.2">
      <c r="A7638" t="s">
        <v>2365</v>
      </c>
      <c r="B7638" t="s">
        <v>2825</v>
      </c>
      <c r="C7638" t="s">
        <v>8577</v>
      </c>
      <c r="D7638" t="s">
        <v>5384</v>
      </c>
      <c r="E7638">
        <v>1.2222222222222221</v>
      </c>
    </row>
    <row r="7639" spans="1:5" x14ac:dyDescent="0.2">
      <c r="A7639" t="s">
        <v>2366</v>
      </c>
      <c r="B7639" t="s">
        <v>2820</v>
      </c>
      <c r="C7639" t="s">
        <v>5905</v>
      </c>
      <c r="D7639" t="s">
        <v>5384</v>
      </c>
      <c r="E7639">
        <v>1.2229166666666667</v>
      </c>
    </row>
    <row r="7640" spans="1:5" x14ac:dyDescent="0.2">
      <c r="A7640" t="s">
        <v>2367</v>
      </c>
      <c r="B7640" t="s">
        <v>2785</v>
      </c>
      <c r="C7640" t="s">
        <v>5905</v>
      </c>
      <c r="D7640" t="s">
        <v>5384</v>
      </c>
      <c r="E7640">
        <v>1.4291666666666665</v>
      </c>
    </row>
    <row r="7641" spans="1:5" x14ac:dyDescent="0.2">
      <c r="A7641" t="s">
        <v>2368</v>
      </c>
      <c r="B7641" t="s">
        <v>2818</v>
      </c>
      <c r="C7641" t="s">
        <v>5905</v>
      </c>
      <c r="D7641" t="s">
        <v>5384</v>
      </c>
      <c r="E7641">
        <v>1.4645833333333333</v>
      </c>
    </row>
    <row r="7642" spans="1:5" x14ac:dyDescent="0.2">
      <c r="A7642" t="s">
        <v>2369</v>
      </c>
      <c r="B7642" t="s">
        <v>2816</v>
      </c>
      <c r="C7642" t="s">
        <v>5905</v>
      </c>
      <c r="D7642" t="s">
        <v>5384</v>
      </c>
      <c r="E7642">
        <v>1.54375</v>
      </c>
    </row>
    <row r="7643" spans="1:5" x14ac:dyDescent="0.2">
      <c r="A7643" t="s">
        <v>2370</v>
      </c>
      <c r="B7643" t="s">
        <v>2811</v>
      </c>
      <c r="C7643" t="s">
        <v>8577</v>
      </c>
      <c r="D7643" t="s">
        <v>5384</v>
      </c>
      <c r="E7643">
        <v>1.7173611111111111</v>
      </c>
    </row>
    <row r="7644" spans="1:5" x14ac:dyDescent="0.2">
      <c r="A7644" t="s">
        <v>2371</v>
      </c>
      <c r="B7644" t="s">
        <v>2814</v>
      </c>
      <c r="C7644" t="s">
        <v>5905</v>
      </c>
      <c r="D7644" t="s">
        <v>5384</v>
      </c>
      <c r="E7644">
        <v>2.0291666666666668</v>
      </c>
    </row>
    <row r="7645" spans="1:5" x14ac:dyDescent="0.2">
      <c r="A7645" t="s">
        <v>2372</v>
      </c>
      <c r="B7645" t="s">
        <v>2829</v>
      </c>
      <c r="C7645" t="s">
        <v>1706</v>
      </c>
      <c r="D7645" t="s">
        <v>5384</v>
      </c>
      <c r="E7645">
        <v>5.0999999999999996</v>
      </c>
    </row>
    <row r="7646" spans="1:5" x14ac:dyDescent="0.2">
      <c r="A7646" t="s">
        <v>2373</v>
      </c>
      <c r="B7646" t="s">
        <v>2788</v>
      </c>
      <c r="C7646" t="s">
        <v>1706</v>
      </c>
      <c r="D7646" t="s">
        <v>5384</v>
      </c>
      <c r="E7646">
        <v>5.4</v>
      </c>
    </row>
    <row r="7647" spans="1:5" x14ac:dyDescent="0.2">
      <c r="A7647" t="s">
        <v>2374</v>
      </c>
      <c r="B7647" t="s">
        <v>2831</v>
      </c>
      <c r="C7647" t="s">
        <v>1706</v>
      </c>
      <c r="D7647" t="s">
        <v>5384</v>
      </c>
      <c r="E7647">
        <v>6.1</v>
      </c>
    </row>
    <row r="7648" spans="1:5" x14ac:dyDescent="0.2">
      <c r="A7648" t="s">
        <v>2375</v>
      </c>
      <c r="B7648" t="s">
        <v>2789</v>
      </c>
      <c r="C7648" t="s">
        <v>1706</v>
      </c>
      <c r="D7648" t="s">
        <v>5384</v>
      </c>
      <c r="E7648">
        <v>6.1</v>
      </c>
    </row>
    <row r="7649" spans="1:5" x14ac:dyDescent="0.2">
      <c r="A7649" t="s">
        <v>2376</v>
      </c>
      <c r="B7649" t="s">
        <v>2814</v>
      </c>
      <c r="C7649" t="s">
        <v>1706</v>
      </c>
      <c r="D7649" t="s">
        <v>5384</v>
      </c>
      <c r="E7649">
        <v>6.8</v>
      </c>
    </row>
    <row r="7650" spans="1:5" x14ac:dyDescent="0.2">
      <c r="A7650" t="s">
        <v>2377</v>
      </c>
      <c r="B7650" t="s">
        <v>2833</v>
      </c>
      <c r="C7650" t="s">
        <v>1706</v>
      </c>
      <c r="D7650" t="s">
        <v>5384</v>
      </c>
      <c r="E7650">
        <v>8.8000000000000007</v>
      </c>
    </row>
    <row r="7651" spans="1:5" x14ac:dyDescent="0.2">
      <c r="A7651" t="s">
        <v>2378</v>
      </c>
      <c r="B7651" t="s">
        <v>2818</v>
      </c>
      <c r="C7651" t="s">
        <v>1706</v>
      </c>
      <c r="D7651" t="s">
        <v>5384</v>
      </c>
      <c r="E7651">
        <v>9.6</v>
      </c>
    </row>
    <row r="7652" spans="1:5" x14ac:dyDescent="0.2">
      <c r="A7652" t="s">
        <v>2379</v>
      </c>
      <c r="B7652" t="s">
        <v>2816</v>
      </c>
      <c r="C7652" t="s">
        <v>8514</v>
      </c>
      <c r="D7652" t="s">
        <v>5384</v>
      </c>
      <c r="E7652">
        <v>9.6999999999999993</v>
      </c>
    </row>
    <row r="7653" spans="1:5" x14ac:dyDescent="0.2">
      <c r="A7653" t="s">
        <v>2380</v>
      </c>
      <c r="B7653" t="s">
        <v>2825</v>
      </c>
      <c r="C7653" t="s">
        <v>1706</v>
      </c>
      <c r="D7653" t="s">
        <v>5384</v>
      </c>
      <c r="E7653">
        <v>10.1</v>
      </c>
    </row>
    <row r="7654" spans="1:5" x14ac:dyDescent="0.2">
      <c r="A7654" t="s">
        <v>2381</v>
      </c>
      <c r="B7654" t="s">
        <v>2794</v>
      </c>
      <c r="C7654" t="s">
        <v>1706</v>
      </c>
      <c r="D7654" t="s">
        <v>5384</v>
      </c>
      <c r="E7654">
        <v>10.367327365728897</v>
      </c>
    </row>
    <row r="7655" spans="1:5" x14ac:dyDescent="0.2">
      <c r="A7655" t="s">
        <v>2382</v>
      </c>
      <c r="B7655" t="s">
        <v>2838</v>
      </c>
      <c r="C7655" t="s">
        <v>1706</v>
      </c>
      <c r="D7655" t="s">
        <v>5384</v>
      </c>
      <c r="E7655">
        <v>10.8</v>
      </c>
    </row>
    <row r="7656" spans="1:5" x14ac:dyDescent="0.2">
      <c r="A7656" t="s">
        <v>2383</v>
      </c>
      <c r="B7656" t="s">
        <v>2816</v>
      </c>
      <c r="C7656" t="s">
        <v>1706</v>
      </c>
      <c r="D7656" t="s">
        <v>5384</v>
      </c>
      <c r="E7656">
        <v>11.1</v>
      </c>
    </row>
    <row r="7657" spans="1:5" x14ac:dyDescent="0.2">
      <c r="A7657" t="s">
        <v>2384</v>
      </c>
      <c r="B7657" t="s">
        <v>2786</v>
      </c>
      <c r="C7657" t="s">
        <v>2776</v>
      </c>
      <c r="D7657" t="s">
        <v>5384</v>
      </c>
      <c r="E7657">
        <v>11.1</v>
      </c>
    </row>
    <row r="7658" spans="1:5" x14ac:dyDescent="0.2">
      <c r="A7658" t="s">
        <v>2385</v>
      </c>
      <c r="B7658" t="s">
        <v>2780</v>
      </c>
      <c r="C7658" t="s">
        <v>1706</v>
      </c>
      <c r="D7658" t="s">
        <v>5384</v>
      </c>
      <c r="E7658">
        <v>11.4</v>
      </c>
    </row>
    <row r="7659" spans="1:5" x14ac:dyDescent="0.2">
      <c r="A7659" t="s">
        <v>2386</v>
      </c>
      <c r="B7659" t="s">
        <v>2811</v>
      </c>
      <c r="C7659" t="s">
        <v>1706</v>
      </c>
      <c r="D7659" t="s">
        <v>5384</v>
      </c>
      <c r="E7659">
        <v>11.4</v>
      </c>
    </row>
    <row r="7660" spans="1:5" x14ac:dyDescent="0.2">
      <c r="A7660" t="s">
        <v>2387</v>
      </c>
      <c r="B7660" t="s">
        <v>2831</v>
      </c>
      <c r="C7660" t="s">
        <v>5968</v>
      </c>
      <c r="D7660" t="s">
        <v>5384</v>
      </c>
      <c r="E7660">
        <v>11.8</v>
      </c>
    </row>
    <row r="7661" spans="1:5" x14ac:dyDescent="0.2">
      <c r="A7661" t="s">
        <v>2388</v>
      </c>
      <c r="B7661" t="s">
        <v>2787</v>
      </c>
      <c r="C7661" t="s">
        <v>1706</v>
      </c>
      <c r="D7661" t="s">
        <v>5384</v>
      </c>
      <c r="E7661">
        <v>12.3</v>
      </c>
    </row>
    <row r="7662" spans="1:5" x14ac:dyDescent="0.2">
      <c r="A7662" t="s">
        <v>2389</v>
      </c>
      <c r="B7662" t="s">
        <v>2835</v>
      </c>
      <c r="C7662" t="s">
        <v>1706</v>
      </c>
      <c r="D7662" t="s">
        <v>5384</v>
      </c>
      <c r="E7662">
        <v>12.5</v>
      </c>
    </row>
    <row r="7663" spans="1:5" x14ac:dyDescent="0.2">
      <c r="A7663" t="s">
        <v>2390</v>
      </c>
      <c r="B7663" t="s">
        <v>2833</v>
      </c>
      <c r="C7663" t="s">
        <v>1748</v>
      </c>
      <c r="D7663" t="s">
        <v>5384</v>
      </c>
      <c r="E7663">
        <v>12.5</v>
      </c>
    </row>
    <row r="7664" spans="1:5" x14ac:dyDescent="0.2">
      <c r="A7664" t="s">
        <v>2391</v>
      </c>
      <c r="B7664" t="s">
        <v>2786</v>
      </c>
      <c r="C7664" t="s">
        <v>1706</v>
      </c>
      <c r="D7664" t="s">
        <v>5384</v>
      </c>
      <c r="E7664">
        <v>12.7</v>
      </c>
    </row>
    <row r="7665" spans="1:5" x14ac:dyDescent="0.2">
      <c r="A7665" t="s">
        <v>2392</v>
      </c>
      <c r="B7665" t="s">
        <v>2814</v>
      </c>
      <c r="C7665" t="s">
        <v>8514</v>
      </c>
      <c r="D7665" t="s">
        <v>5384</v>
      </c>
      <c r="E7665">
        <v>13.1</v>
      </c>
    </row>
    <row r="7666" spans="1:5" x14ac:dyDescent="0.2">
      <c r="A7666" t="s">
        <v>2393</v>
      </c>
      <c r="B7666" t="s">
        <v>2788</v>
      </c>
      <c r="C7666" t="s">
        <v>2777</v>
      </c>
      <c r="D7666" t="s">
        <v>5384</v>
      </c>
      <c r="E7666">
        <v>13.2</v>
      </c>
    </row>
    <row r="7667" spans="1:5" x14ac:dyDescent="0.2">
      <c r="A7667" t="s">
        <v>2394</v>
      </c>
      <c r="B7667" t="s">
        <v>2820</v>
      </c>
      <c r="C7667" t="s">
        <v>1706</v>
      </c>
      <c r="D7667" t="s">
        <v>5384</v>
      </c>
      <c r="E7667">
        <v>13.5</v>
      </c>
    </row>
    <row r="7668" spans="1:5" x14ac:dyDescent="0.2">
      <c r="A7668" t="s">
        <v>2395</v>
      </c>
      <c r="B7668" t="s">
        <v>2840</v>
      </c>
      <c r="C7668" t="s">
        <v>1706</v>
      </c>
      <c r="D7668" t="s">
        <v>5384</v>
      </c>
      <c r="E7668">
        <v>14.2</v>
      </c>
    </row>
    <row r="7669" spans="1:5" x14ac:dyDescent="0.2">
      <c r="A7669" t="s">
        <v>2396</v>
      </c>
      <c r="B7669" t="s">
        <v>2785</v>
      </c>
      <c r="C7669" t="s">
        <v>1706</v>
      </c>
      <c r="D7669" t="s">
        <v>5384</v>
      </c>
      <c r="E7669">
        <v>17.5</v>
      </c>
    </row>
    <row r="7670" spans="1:5" x14ac:dyDescent="0.2">
      <c r="A7670" t="s">
        <v>2397</v>
      </c>
      <c r="B7670" t="s">
        <v>2786</v>
      </c>
      <c r="C7670" t="s">
        <v>2777</v>
      </c>
      <c r="D7670" t="s">
        <v>5384</v>
      </c>
      <c r="E7670">
        <v>17.5</v>
      </c>
    </row>
    <row r="7671" spans="1:5" x14ac:dyDescent="0.2">
      <c r="A7671" t="s">
        <v>2398</v>
      </c>
      <c r="B7671" t="s">
        <v>2811</v>
      </c>
      <c r="C7671" t="s">
        <v>5989</v>
      </c>
      <c r="D7671" t="s">
        <v>5384</v>
      </c>
      <c r="E7671">
        <v>17.600000000000001</v>
      </c>
    </row>
    <row r="7672" spans="1:5" x14ac:dyDescent="0.2">
      <c r="A7672" t="s">
        <v>2399</v>
      </c>
      <c r="B7672" t="s">
        <v>2816</v>
      </c>
      <c r="C7672" t="s">
        <v>8446</v>
      </c>
      <c r="D7672" t="s">
        <v>5384</v>
      </c>
      <c r="E7672">
        <v>19</v>
      </c>
    </row>
    <row r="7673" spans="1:5" x14ac:dyDescent="0.2">
      <c r="A7673" t="s">
        <v>2400</v>
      </c>
      <c r="B7673" t="s">
        <v>2818</v>
      </c>
      <c r="C7673" t="s">
        <v>8514</v>
      </c>
      <c r="D7673" t="s">
        <v>5384</v>
      </c>
      <c r="E7673">
        <v>19.600000000000001</v>
      </c>
    </row>
    <row r="7674" spans="1:5" x14ac:dyDescent="0.2">
      <c r="A7674" t="s">
        <v>2401</v>
      </c>
      <c r="B7674" t="s">
        <v>2811</v>
      </c>
      <c r="C7674" t="s">
        <v>1748</v>
      </c>
      <c r="D7674" t="s">
        <v>5384</v>
      </c>
      <c r="E7674">
        <v>20</v>
      </c>
    </row>
    <row r="7675" spans="1:5" x14ac:dyDescent="0.2">
      <c r="A7675" t="s">
        <v>2402</v>
      </c>
      <c r="B7675" t="s">
        <v>2811</v>
      </c>
      <c r="C7675" t="s">
        <v>8299</v>
      </c>
      <c r="D7675" t="s">
        <v>5384</v>
      </c>
      <c r="E7675">
        <v>20.8</v>
      </c>
    </row>
    <row r="7676" spans="1:5" x14ac:dyDescent="0.2">
      <c r="A7676" t="s">
        <v>2403</v>
      </c>
      <c r="B7676" t="s">
        <v>2811</v>
      </c>
      <c r="C7676" t="s">
        <v>8278</v>
      </c>
      <c r="D7676" t="s">
        <v>5384</v>
      </c>
      <c r="E7676">
        <v>21.7</v>
      </c>
    </row>
    <row r="7677" spans="1:5" x14ac:dyDescent="0.2">
      <c r="A7677" t="s">
        <v>2404</v>
      </c>
      <c r="B7677" t="s">
        <v>2814</v>
      </c>
      <c r="C7677" t="s">
        <v>8446</v>
      </c>
      <c r="D7677" t="s">
        <v>5384</v>
      </c>
      <c r="E7677">
        <v>21.7</v>
      </c>
    </row>
    <row r="7678" spans="1:5" x14ac:dyDescent="0.2">
      <c r="A7678" t="s">
        <v>2405</v>
      </c>
      <c r="B7678" t="s">
        <v>2788</v>
      </c>
      <c r="C7678" t="s">
        <v>8299</v>
      </c>
      <c r="D7678" t="s">
        <v>5384</v>
      </c>
      <c r="E7678">
        <v>22.5</v>
      </c>
    </row>
    <row r="7679" spans="1:5" x14ac:dyDescent="0.2">
      <c r="A7679" t="s">
        <v>2406</v>
      </c>
      <c r="B7679" t="s">
        <v>2816</v>
      </c>
      <c r="C7679" t="s">
        <v>8467</v>
      </c>
      <c r="D7679" t="s">
        <v>5384</v>
      </c>
      <c r="E7679">
        <v>22.5</v>
      </c>
    </row>
    <row r="7680" spans="1:5" x14ac:dyDescent="0.2">
      <c r="A7680" t="s">
        <v>1087</v>
      </c>
      <c r="B7680" t="s">
        <v>2835</v>
      </c>
      <c r="C7680" t="s">
        <v>8467</v>
      </c>
      <c r="D7680" t="s">
        <v>5384</v>
      </c>
      <c r="E7680">
        <v>22.5</v>
      </c>
    </row>
    <row r="7681" spans="1:5" x14ac:dyDescent="0.2">
      <c r="A7681" t="s">
        <v>1088</v>
      </c>
      <c r="B7681" t="s">
        <v>2787</v>
      </c>
      <c r="C7681" t="s">
        <v>8467</v>
      </c>
      <c r="D7681" t="s">
        <v>5384</v>
      </c>
      <c r="E7681">
        <v>22.9</v>
      </c>
    </row>
    <row r="7682" spans="1:5" x14ac:dyDescent="0.2">
      <c r="A7682" t="s">
        <v>1089</v>
      </c>
      <c r="B7682" t="s">
        <v>2829</v>
      </c>
      <c r="C7682" t="s">
        <v>2777</v>
      </c>
      <c r="D7682" t="s">
        <v>5384</v>
      </c>
      <c r="E7682">
        <v>23.8</v>
      </c>
    </row>
    <row r="7683" spans="1:5" x14ac:dyDescent="0.2">
      <c r="A7683" t="s">
        <v>1090</v>
      </c>
      <c r="B7683" t="s">
        <v>2814</v>
      </c>
      <c r="C7683" t="s">
        <v>2777</v>
      </c>
      <c r="D7683" t="s">
        <v>5384</v>
      </c>
      <c r="E7683">
        <v>24</v>
      </c>
    </row>
    <row r="7684" spans="1:5" x14ac:dyDescent="0.2">
      <c r="A7684" t="s">
        <v>1091</v>
      </c>
      <c r="B7684" t="s">
        <v>2814</v>
      </c>
      <c r="C7684" t="s">
        <v>8488</v>
      </c>
      <c r="D7684" t="s">
        <v>5384</v>
      </c>
      <c r="E7684">
        <v>24.2</v>
      </c>
    </row>
    <row r="7685" spans="1:5" x14ac:dyDescent="0.2">
      <c r="A7685" t="s">
        <v>1092</v>
      </c>
      <c r="B7685" t="s">
        <v>2788</v>
      </c>
      <c r="C7685" t="s">
        <v>8278</v>
      </c>
      <c r="D7685" t="s">
        <v>5384</v>
      </c>
      <c r="E7685">
        <v>24.7</v>
      </c>
    </row>
    <row r="7686" spans="1:5" x14ac:dyDescent="0.2">
      <c r="A7686" t="s">
        <v>1093</v>
      </c>
      <c r="B7686" t="s">
        <v>2820</v>
      </c>
      <c r="C7686" t="s">
        <v>8514</v>
      </c>
      <c r="D7686" t="s">
        <v>5384</v>
      </c>
      <c r="E7686">
        <v>24.9</v>
      </c>
    </row>
    <row r="7687" spans="1:5" x14ac:dyDescent="0.2">
      <c r="A7687" t="s">
        <v>1094</v>
      </c>
      <c r="B7687" t="s">
        <v>2829</v>
      </c>
      <c r="C7687" t="s">
        <v>1748</v>
      </c>
      <c r="D7687" t="s">
        <v>5384</v>
      </c>
      <c r="E7687">
        <v>25</v>
      </c>
    </row>
    <row r="7688" spans="1:5" x14ac:dyDescent="0.2">
      <c r="A7688" t="s">
        <v>1095</v>
      </c>
      <c r="B7688" t="s">
        <v>2818</v>
      </c>
      <c r="C7688" t="s">
        <v>8488</v>
      </c>
      <c r="D7688" t="s">
        <v>5384</v>
      </c>
      <c r="E7688">
        <v>25.6</v>
      </c>
    </row>
    <row r="7689" spans="1:5" x14ac:dyDescent="0.2">
      <c r="A7689" t="s">
        <v>1096</v>
      </c>
      <c r="B7689" t="s">
        <v>2831</v>
      </c>
      <c r="C7689" t="s">
        <v>2777</v>
      </c>
      <c r="D7689" t="s">
        <v>5384</v>
      </c>
      <c r="E7689">
        <v>26.2</v>
      </c>
    </row>
    <row r="7690" spans="1:5" x14ac:dyDescent="0.2">
      <c r="A7690" t="s">
        <v>1097</v>
      </c>
      <c r="B7690" t="s">
        <v>2825</v>
      </c>
      <c r="C7690" t="s">
        <v>2777</v>
      </c>
      <c r="D7690" t="s">
        <v>5384</v>
      </c>
      <c r="E7690">
        <v>26.9</v>
      </c>
    </row>
    <row r="7691" spans="1:5" x14ac:dyDescent="0.2">
      <c r="A7691" t="s">
        <v>1098</v>
      </c>
      <c r="B7691" t="s">
        <v>2794</v>
      </c>
      <c r="C7691" t="s">
        <v>2777</v>
      </c>
      <c r="D7691" t="s">
        <v>5384</v>
      </c>
      <c r="E7691">
        <v>27.632434168272319</v>
      </c>
    </row>
    <row r="7692" spans="1:5" x14ac:dyDescent="0.2">
      <c r="A7692" t="s">
        <v>1099</v>
      </c>
      <c r="B7692" t="s">
        <v>2811</v>
      </c>
      <c r="C7692" t="s">
        <v>8488</v>
      </c>
      <c r="D7692" t="s">
        <v>5384</v>
      </c>
      <c r="E7692">
        <v>27.7</v>
      </c>
    </row>
    <row r="7693" spans="1:5" x14ac:dyDescent="0.2">
      <c r="A7693" t="s">
        <v>1100</v>
      </c>
      <c r="B7693" t="s">
        <v>2816</v>
      </c>
      <c r="C7693" t="s">
        <v>8362</v>
      </c>
      <c r="D7693" t="s">
        <v>5384</v>
      </c>
      <c r="E7693">
        <v>27.8</v>
      </c>
    </row>
    <row r="7694" spans="1:5" x14ac:dyDescent="0.2">
      <c r="A7694" t="s">
        <v>1101</v>
      </c>
      <c r="B7694" t="s">
        <v>2825</v>
      </c>
      <c r="C7694" t="s">
        <v>5884</v>
      </c>
      <c r="D7694" t="s">
        <v>5384</v>
      </c>
      <c r="E7694">
        <v>28</v>
      </c>
    </row>
    <row r="7695" spans="1:5" x14ac:dyDescent="0.2">
      <c r="A7695" t="s">
        <v>1102</v>
      </c>
      <c r="B7695" t="s">
        <v>2787</v>
      </c>
      <c r="C7695" t="s">
        <v>2777</v>
      </c>
      <c r="D7695" t="s">
        <v>5384</v>
      </c>
      <c r="E7695">
        <v>28.2</v>
      </c>
    </row>
    <row r="7696" spans="1:5" x14ac:dyDescent="0.2">
      <c r="A7696" t="s">
        <v>1103</v>
      </c>
      <c r="B7696" t="s">
        <v>2816</v>
      </c>
      <c r="C7696" t="s">
        <v>8257</v>
      </c>
      <c r="D7696" t="s">
        <v>5384</v>
      </c>
      <c r="E7696">
        <v>28.3</v>
      </c>
    </row>
    <row r="7697" spans="1:5" x14ac:dyDescent="0.2">
      <c r="A7697" t="s">
        <v>1104</v>
      </c>
      <c r="B7697" t="s">
        <v>2816</v>
      </c>
      <c r="C7697" t="s">
        <v>1748</v>
      </c>
      <c r="D7697" t="s">
        <v>5384</v>
      </c>
      <c r="E7697">
        <v>28.6</v>
      </c>
    </row>
    <row r="7698" spans="1:5" x14ac:dyDescent="0.2">
      <c r="A7698" t="s">
        <v>1105</v>
      </c>
      <c r="B7698" t="s">
        <v>2787</v>
      </c>
      <c r="C7698" t="s">
        <v>8514</v>
      </c>
      <c r="D7698" t="s">
        <v>5384</v>
      </c>
      <c r="E7698">
        <v>29</v>
      </c>
    </row>
    <row r="7699" spans="1:5" x14ac:dyDescent="0.2">
      <c r="A7699" t="s">
        <v>1106</v>
      </c>
      <c r="B7699" t="s">
        <v>2820</v>
      </c>
      <c r="C7699" t="s">
        <v>2777</v>
      </c>
      <c r="D7699" t="s">
        <v>5384</v>
      </c>
      <c r="E7699">
        <v>29</v>
      </c>
    </row>
    <row r="7700" spans="1:5" x14ac:dyDescent="0.2">
      <c r="A7700" t="s">
        <v>1107</v>
      </c>
      <c r="B7700" t="s">
        <v>2811</v>
      </c>
      <c r="C7700" t="s">
        <v>2777</v>
      </c>
      <c r="D7700" t="s">
        <v>5384</v>
      </c>
      <c r="E7700">
        <v>29.6</v>
      </c>
    </row>
    <row r="7701" spans="1:5" x14ac:dyDescent="0.2">
      <c r="A7701" t="s">
        <v>1108</v>
      </c>
      <c r="B7701" t="s">
        <v>2825</v>
      </c>
      <c r="C7701" t="s">
        <v>8362</v>
      </c>
      <c r="D7701" t="s">
        <v>5384</v>
      </c>
      <c r="E7701">
        <v>30</v>
      </c>
    </row>
    <row r="7702" spans="1:5" x14ac:dyDescent="0.2">
      <c r="A7702" t="s">
        <v>1109</v>
      </c>
      <c r="B7702" t="s">
        <v>2835</v>
      </c>
      <c r="C7702" t="s">
        <v>8362</v>
      </c>
      <c r="D7702" t="s">
        <v>5384</v>
      </c>
      <c r="E7702">
        <v>30</v>
      </c>
    </row>
    <row r="7703" spans="1:5" x14ac:dyDescent="0.2">
      <c r="A7703" t="s">
        <v>1110</v>
      </c>
      <c r="B7703" t="s">
        <v>2820</v>
      </c>
      <c r="C7703" t="s">
        <v>8467</v>
      </c>
      <c r="D7703" t="s">
        <v>5384</v>
      </c>
      <c r="E7703">
        <v>30</v>
      </c>
    </row>
    <row r="7704" spans="1:5" x14ac:dyDescent="0.2">
      <c r="A7704" t="s">
        <v>1111</v>
      </c>
      <c r="B7704" t="s">
        <v>2825</v>
      </c>
      <c r="C7704" t="s">
        <v>8467</v>
      </c>
      <c r="D7704" t="s">
        <v>5384</v>
      </c>
      <c r="E7704">
        <v>30</v>
      </c>
    </row>
    <row r="7705" spans="1:5" x14ac:dyDescent="0.2">
      <c r="A7705" t="s">
        <v>1112</v>
      </c>
      <c r="B7705" t="s">
        <v>2838</v>
      </c>
      <c r="C7705" t="s">
        <v>8467</v>
      </c>
      <c r="D7705" t="s">
        <v>5384</v>
      </c>
      <c r="E7705">
        <v>30</v>
      </c>
    </row>
    <row r="7706" spans="1:5" x14ac:dyDescent="0.2">
      <c r="A7706" t="s">
        <v>1113</v>
      </c>
      <c r="B7706" t="s">
        <v>2833</v>
      </c>
      <c r="C7706" t="s">
        <v>8514</v>
      </c>
      <c r="D7706" t="s">
        <v>5384</v>
      </c>
      <c r="E7706">
        <v>30.1</v>
      </c>
    </row>
    <row r="7707" spans="1:5" x14ac:dyDescent="0.2">
      <c r="A7707" t="s">
        <v>1114</v>
      </c>
      <c r="B7707" t="s">
        <v>2833</v>
      </c>
      <c r="C7707" t="s">
        <v>8488</v>
      </c>
      <c r="D7707" t="s">
        <v>5384</v>
      </c>
      <c r="E7707">
        <v>30.3</v>
      </c>
    </row>
    <row r="7708" spans="1:5" x14ac:dyDescent="0.2">
      <c r="A7708" t="s">
        <v>1115</v>
      </c>
      <c r="B7708" t="s">
        <v>2785</v>
      </c>
      <c r="C7708" t="s">
        <v>8488</v>
      </c>
      <c r="D7708" t="s">
        <v>5384</v>
      </c>
      <c r="E7708">
        <v>30.4</v>
      </c>
    </row>
    <row r="7709" spans="1:5" x14ac:dyDescent="0.2">
      <c r="A7709" t="s">
        <v>1116</v>
      </c>
      <c r="B7709" t="s">
        <v>2786</v>
      </c>
      <c r="C7709" t="s">
        <v>8467</v>
      </c>
      <c r="D7709" t="s">
        <v>5384</v>
      </c>
      <c r="E7709">
        <v>30.5</v>
      </c>
    </row>
    <row r="7710" spans="1:5" x14ac:dyDescent="0.2">
      <c r="A7710" t="s">
        <v>1117</v>
      </c>
      <c r="B7710" t="s">
        <v>2814</v>
      </c>
      <c r="C7710" t="s">
        <v>8362</v>
      </c>
      <c r="D7710" t="s">
        <v>5384</v>
      </c>
      <c r="E7710">
        <v>30.9</v>
      </c>
    </row>
    <row r="7711" spans="1:5" x14ac:dyDescent="0.2">
      <c r="A7711" t="s">
        <v>1118</v>
      </c>
      <c r="B7711" t="s">
        <v>2825</v>
      </c>
      <c r="C7711" t="s">
        <v>8514</v>
      </c>
      <c r="D7711" t="s">
        <v>5384</v>
      </c>
      <c r="E7711">
        <v>31</v>
      </c>
    </row>
    <row r="7712" spans="1:5" x14ac:dyDescent="0.2">
      <c r="A7712" t="s">
        <v>1119</v>
      </c>
      <c r="B7712" t="s">
        <v>2816</v>
      </c>
      <c r="C7712" t="s">
        <v>8425</v>
      </c>
      <c r="D7712" t="s">
        <v>5384</v>
      </c>
      <c r="E7712">
        <v>31.3</v>
      </c>
    </row>
    <row r="7713" spans="1:5" x14ac:dyDescent="0.2">
      <c r="A7713" t="s">
        <v>1120</v>
      </c>
      <c r="B7713" t="s">
        <v>2820</v>
      </c>
      <c r="C7713" t="s">
        <v>8488</v>
      </c>
      <c r="D7713" t="s">
        <v>5384</v>
      </c>
      <c r="E7713">
        <v>31.4</v>
      </c>
    </row>
    <row r="7714" spans="1:5" x14ac:dyDescent="0.2">
      <c r="A7714" t="s">
        <v>1121</v>
      </c>
      <c r="B7714" t="s">
        <v>2820</v>
      </c>
      <c r="C7714" t="s">
        <v>8362</v>
      </c>
      <c r="D7714" t="s">
        <v>5384</v>
      </c>
      <c r="E7714">
        <v>31.7</v>
      </c>
    </row>
    <row r="7715" spans="1:5" x14ac:dyDescent="0.2">
      <c r="A7715" t="s">
        <v>1122</v>
      </c>
      <c r="B7715" t="s">
        <v>2833</v>
      </c>
      <c r="C7715" t="s">
        <v>8362</v>
      </c>
      <c r="D7715" t="s">
        <v>5384</v>
      </c>
      <c r="E7715">
        <v>31.7</v>
      </c>
    </row>
    <row r="7716" spans="1:5" x14ac:dyDescent="0.2">
      <c r="A7716" t="s">
        <v>1123</v>
      </c>
      <c r="B7716" t="s">
        <v>2840</v>
      </c>
      <c r="C7716" t="s">
        <v>8467</v>
      </c>
      <c r="D7716" t="s">
        <v>5384</v>
      </c>
      <c r="E7716">
        <v>31.7</v>
      </c>
    </row>
    <row r="7717" spans="1:5" x14ac:dyDescent="0.2">
      <c r="A7717" t="s">
        <v>1124</v>
      </c>
      <c r="B7717" t="s">
        <v>2780</v>
      </c>
      <c r="C7717" t="s">
        <v>2777</v>
      </c>
      <c r="D7717" t="s">
        <v>5384</v>
      </c>
      <c r="E7717">
        <v>31.7</v>
      </c>
    </row>
    <row r="7718" spans="1:5" x14ac:dyDescent="0.2">
      <c r="A7718" t="s">
        <v>1125</v>
      </c>
      <c r="B7718" t="s">
        <v>2818</v>
      </c>
      <c r="C7718" t="s">
        <v>8446</v>
      </c>
      <c r="D7718" t="s">
        <v>5384</v>
      </c>
      <c r="E7718">
        <v>31.8</v>
      </c>
    </row>
    <row r="7719" spans="1:5" x14ac:dyDescent="0.2">
      <c r="A7719" t="s">
        <v>1126</v>
      </c>
      <c r="B7719" t="s">
        <v>2831</v>
      </c>
      <c r="C7719" t="s">
        <v>8488</v>
      </c>
      <c r="D7719" t="s">
        <v>5384</v>
      </c>
      <c r="E7719">
        <v>31.8</v>
      </c>
    </row>
    <row r="7720" spans="1:5" x14ac:dyDescent="0.2">
      <c r="A7720" t="s">
        <v>1127</v>
      </c>
      <c r="B7720" t="s">
        <v>2780</v>
      </c>
      <c r="C7720" t="s">
        <v>8467</v>
      </c>
      <c r="D7720" t="s">
        <v>5384</v>
      </c>
      <c r="E7720">
        <v>32.200000000000003</v>
      </c>
    </row>
    <row r="7721" spans="1:5" x14ac:dyDescent="0.2">
      <c r="A7721" t="s">
        <v>1128</v>
      </c>
      <c r="B7721" t="s">
        <v>2789</v>
      </c>
      <c r="C7721" t="s">
        <v>8362</v>
      </c>
      <c r="D7721" t="s">
        <v>5384</v>
      </c>
      <c r="E7721">
        <v>33</v>
      </c>
    </row>
    <row r="7722" spans="1:5" x14ac:dyDescent="0.2">
      <c r="A7722" t="s">
        <v>1129</v>
      </c>
      <c r="B7722" t="s">
        <v>2786</v>
      </c>
      <c r="C7722" t="s">
        <v>8362</v>
      </c>
      <c r="D7722" t="s">
        <v>5384</v>
      </c>
      <c r="E7722">
        <v>33.1</v>
      </c>
    </row>
    <row r="7723" spans="1:5" x14ac:dyDescent="0.2">
      <c r="A7723" t="s">
        <v>1130</v>
      </c>
      <c r="B7723" t="s">
        <v>2789</v>
      </c>
      <c r="C7723" t="s">
        <v>8257</v>
      </c>
      <c r="D7723" t="s">
        <v>5384</v>
      </c>
      <c r="E7723">
        <v>33.299999999999997</v>
      </c>
    </row>
    <row r="7724" spans="1:5" x14ac:dyDescent="0.2">
      <c r="A7724" t="s">
        <v>1131</v>
      </c>
      <c r="B7724" t="s">
        <v>2794</v>
      </c>
      <c r="C7724" t="s">
        <v>8467</v>
      </c>
      <c r="D7724" t="s">
        <v>5384</v>
      </c>
      <c r="E7724">
        <v>33.442916666666669</v>
      </c>
    </row>
    <row r="7725" spans="1:5" x14ac:dyDescent="0.2">
      <c r="A7725" t="s">
        <v>1132</v>
      </c>
      <c r="B7725" t="s">
        <v>2833</v>
      </c>
      <c r="C7725" t="s">
        <v>8299</v>
      </c>
      <c r="D7725" t="s">
        <v>5384</v>
      </c>
      <c r="E7725">
        <v>33.5</v>
      </c>
    </row>
    <row r="7726" spans="1:5" x14ac:dyDescent="0.2">
      <c r="A7726" t="s">
        <v>1133</v>
      </c>
      <c r="B7726" t="s">
        <v>2789</v>
      </c>
      <c r="C7726" t="s">
        <v>8467</v>
      </c>
      <c r="D7726" t="s">
        <v>5384</v>
      </c>
      <c r="E7726">
        <v>33.799999999999997</v>
      </c>
    </row>
    <row r="7727" spans="1:5" x14ac:dyDescent="0.2">
      <c r="A7727" t="s">
        <v>1134</v>
      </c>
      <c r="B7727" t="s">
        <v>2794</v>
      </c>
      <c r="C7727" t="s">
        <v>8362</v>
      </c>
      <c r="D7727" t="s">
        <v>5384</v>
      </c>
      <c r="E7727">
        <v>33.984226190476186</v>
      </c>
    </row>
    <row r="7728" spans="1:5" x14ac:dyDescent="0.2">
      <c r="A7728" t="s">
        <v>1135</v>
      </c>
      <c r="B7728" t="s">
        <v>2780</v>
      </c>
      <c r="C7728" t="s">
        <v>8362</v>
      </c>
      <c r="D7728" t="s">
        <v>5384</v>
      </c>
      <c r="E7728">
        <v>34.1</v>
      </c>
    </row>
    <row r="7729" spans="1:5" x14ac:dyDescent="0.2">
      <c r="A7729" t="s">
        <v>1136</v>
      </c>
      <c r="B7729" t="s">
        <v>2788</v>
      </c>
      <c r="C7729" t="s">
        <v>8257</v>
      </c>
      <c r="D7729" t="s">
        <v>5384</v>
      </c>
      <c r="E7729">
        <v>34.200000000000003</v>
      </c>
    </row>
    <row r="7730" spans="1:5" x14ac:dyDescent="0.2">
      <c r="A7730" t="s">
        <v>1137</v>
      </c>
      <c r="B7730" t="s">
        <v>2825</v>
      </c>
      <c r="C7730" t="s">
        <v>8257</v>
      </c>
      <c r="D7730" t="s">
        <v>5384</v>
      </c>
      <c r="E7730">
        <v>34.200000000000003</v>
      </c>
    </row>
    <row r="7731" spans="1:5" x14ac:dyDescent="0.2">
      <c r="A7731" t="s">
        <v>1138</v>
      </c>
      <c r="B7731" t="s">
        <v>2831</v>
      </c>
      <c r="C7731" t="s">
        <v>8362</v>
      </c>
      <c r="D7731" t="s">
        <v>5384</v>
      </c>
      <c r="E7731">
        <v>34.5</v>
      </c>
    </row>
    <row r="7732" spans="1:5" x14ac:dyDescent="0.2">
      <c r="A7732" t="s">
        <v>1139</v>
      </c>
      <c r="B7732" t="s">
        <v>2840</v>
      </c>
      <c r="C7732" t="s">
        <v>8514</v>
      </c>
      <c r="D7732" t="s">
        <v>5384</v>
      </c>
      <c r="E7732">
        <v>34.5</v>
      </c>
    </row>
    <row r="7733" spans="1:5" x14ac:dyDescent="0.2">
      <c r="A7733" t="s">
        <v>1140</v>
      </c>
      <c r="B7733" t="s">
        <v>2833</v>
      </c>
      <c r="C7733" t="s">
        <v>1769</v>
      </c>
      <c r="D7733" t="s">
        <v>5384</v>
      </c>
      <c r="E7733">
        <v>34.9</v>
      </c>
    </row>
    <row r="7734" spans="1:5" x14ac:dyDescent="0.2">
      <c r="A7734" t="s">
        <v>1141</v>
      </c>
      <c r="B7734" t="s">
        <v>2787</v>
      </c>
      <c r="C7734" t="s">
        <v>8257</v>
      </c>
      <c r="D7734" t="s">
        <v>5384</v>
      </c>
      <c r="E7734">
        <v>35</v>
      </c>
    </row>
    <row r="7735" spans="1:5" x14ac:dyDescent="0.2">
      <c r="A7735" t="s">
        <v>1142</v>
      </c>
      <c r="B7735" t="s">
        <v>2788</v>
      </c>
      <c r="C7735" t="s">
        <v>8362</v>
      </c>
      <c r="D7735" t="s">
        <v>5384</v>
      </c>
      <c r="E7735">
        <v>35</v>
      </c>
    </row>
    <row r="7736" spans="1:5" x14ac:dyDescent="0.2">
      <c r="A7736" t="s">
        <v>1143</v>
      </c>
      <c r="B7736" t="s">
        <v>2829</v>
      </c>
      <c r="C7736" t="s">
        <v>8362</v>
      </c>
      <c r="D7736" t="s">
        <v>5384</v>
      </c>
      <c r="E7736">
        <v>35</v>
      </c>
    </row>
    <row r="7737" spans="1:5" x14ac:dyDescent="0.2">
      <c r="A7737" t="s">
        <v>1144</v>
      </c>
      <c r="B7737" t="s">
        <v>2838</v>
      </c>
      <c r="C7737" t="s">
        <v>8362</v>
      </c>
      <c r="D7737" t="s">
        <v>5384</v>
      </c>
      <c r="E7737">
        <v>35</v>
      </c>
    </row>
    <row r="7738" spans="1:5" x14ac:dyDescent="0.2">
      <c r="A7738" t="s">
        <v>1145</v>
      </c>
      <c r="B7738" t="s">
        <v>2840</v>
      </c>
      <c r="C7738" t="s">
        <v>8362</v>
      </c>
      <c r="D7738" t="s">
        <v>5384</v>
      </c>
      <c r="E7738">
        <v>35</v>
      </c>
    </row>
    <row r="7739" spans="1:5" x14ac:dyDescent="0.2">
      <c r="A7739" t="s">
        <v>1146</v>
      </c>
      <c r="B7739" t="s">
        <v>2833</v>
      </c>
      <c r="C7739" t="s">
        <v>8467</v>
      </c>
      <c r="D7739" t="s">
        <v>5384</v>
      </c>
      <c r="E7739">
        <v>35</v>
      </c>
    </row>
    <row r="7740" spans="1:5" x14ac:dyDescent="0.2">
      <c r="A7740" t="s">
        <v>1147</v>
      </c>
      <c r="B7740" t="s">
        <v>2833</v>
      </c>
      <c r="C7740" t="s">
        <v>8404</v>
      </c>
      <c r="D7740" t="s">
        <v>5384</v>
      </c>
      <c r="E7740">
        <v>35.200000000000003</v>
      </c>
    </row>
    <row r="7741" spans="1:5" x14ac:dyDescent="0.2">
      <c r="A7741" t="s">
        <v>1148</v>
      </c>
      <c r="B7741" t="s">
        <v>2833</v>
      </c>
      <c r="C7741" t="s">
        <v>1622</v>
      </c>
      <c r="D7741" t="s">
        <v>5384</v>
      </c>
      <c r="E7741">
        <v>36</v>
      </c>
    </row>
    <row r="7742" spans="1:5" x14ac:dyDescent="0.2">
      <c r="A7742" t="s">
        <v>1149</v>
      </c>
      <c r="B7742" t="s">
        <v>2840</v>
      </c>
      <c r="C7742" t="s">
        <v>8488</v>
      </c>
      <c r="D7742" t="s">
        <v>5384</v>
      </c>
      <c r="E7742">
        <v>36.200000000000003</v>
      </c>
    </row>
    <row r="7743" spans="1:5" x14ac:dyDescent="0.2">
      <c r="A7743" t="s">
        <v>1150</v>
      </c>
      <c r="B7743" t="s">
        <v>2831</v>
      </c>
      <c r="C7743" t="s">
        <v>8467</v>
      </c>
      <c r="D7743" t="s">
        <v>5384</v>
      </c>
      <c r="E7743">
        <v>36.299999999999997</v>
      </c>
    </row>
    <row r="7744" spans="1:5" x14ac:dyDescent="0.2">
      <c r="A7744" t="s">
        <v>1151</v>
      </c>
      <c r="B7744" t="s">
        <v>2816</v>
      </c>
      <c r="C7744" t="s">
        <v>8488</v>
      </c>
      <c r="D7744" t="s">
        <v>5384</v>
      </c>
      <c r="E7744">
        <v>36.5</v>
      </c>
    </row>
    <row r="7745" spans="1:5" x14ac:dyDescent="0.2">
      <c r="A7745" t="s">
        <v>1152</v>
      </c>
      <c r="B7745" t="s">
        <v>2833</v>
      </c>
      <c r="C7745" t="s">
        <v>8278</v>
      </c>
      <c r="D7745" t="s">
        <v>5384</v>
      </c>
      <c r="E7745">
        <v>36.700000000000003</v>
      </c>
    </row>
    <row r="7746" spans="1:5" x14ac:dyDescent="0.2">
      <c r="A7746" t="s">
        <v>1153</v>
      </c>
      <c r="B7746" t="s">
        <v>2831</v>
      </c>
      <c r="C7746" t="s">
        <v>8514</v>
      </c>
      <c r="D7746" t="s">
        <v>5384</v>
      </c>
      <c r="E7746">
        <v>36.700000000000003</v>
      </c>
    </row>
    <row r="7747" spans="1:5" x14ac:dyDescent="0.2">
      <c r="A7747" t="s">
        <v>1154</v>
      </c>
      <c r="B7747" t="s">
        <v>2825</v>
      </c>
      <c r="C7747" t="s">
        <v>8488</v>
      </c>
      <c r="D7747" t="s">
        <v>5384</v>
      </c>
      <c r="E7747">
        <v>36.9</v>
      </c>
    </row>
    <row r="7748" spans="1:5" x14ac:dyDescent="0.2">
      <c r="A7748" t="s">
        <v>1155</v>
      </c>
      <c r="B7748" t="s">
        <v>2814</v>
      </c>
      <c r="C7748" t="s">
        <v>8425</v>
      </c>
      <c r="D7748" t="s">
        <v>5384</v>
      </c>
      <c r="E7748">
        <v>37.299999999999997</v>
      </c>
    </row>
    <row r="7749" spans="1:5" x14ac:dyDescent="0.2">
      <c r="A7749" t="s">
        <v>1156</v>
      </c>
      <c r="B7749" t="s">
        <v>2818</v>
      </c>
      <c r="C7749" t="s">
        <v>1748</v>
      </c>
      <c r="D7749" t="s">
        <v>5384</v>
      </c>
      <c r="E7749">
        <v>37.5</v>
      </c>
    </row>
    <row r="7750" spans="1:5" x14ac:dyDescent="0.2">
      <c r="A7750" t="s">
        <v>1157</v>
      </c>
      <c r="B7750" t="s">
        <v>2811</v>
      </c>
      <c r="C7750" t="s">
        <v>8257</v>
      </c>
      <c r="D7750" t="s">
        <v>5384</v>
      </c>
      <c r="E7750">
        <v>37.5</v>
      </c>
    </row>
    <row r="7751" spans="1:5" x14ac:dyDescent="0.2">
      <c r="A7751" t="s">
        <v>1158</v>
      </c>
      <c r="B7751" t="s">
        <v>2785</v>
      </c>
      <c r="C7751" t="s">
        <v>8362</v>
      </c>
      <c r="D7751" t="s">
        <v>5384</v>
      </c>
      <c r="E7751">
        <v>37.5</v>
      </c>
    </row>
    <row r="7752" spans="1:5" x14ac:dyDescent="0.2">
      <c r="A7752" t="s">
        <v>1159</v>
      </c>
      <c r="B7752" t="s">
        <v>2811</v>
      </c>
      <c r="C7752" t="s">
        <v>8362</v>
      </c>
      <c r="D7752" t="s">
        <v>5384</v>
      </c>
      <c r="E7752">
        <v>37.5</v>
      </c>
    </row>
    <row r="7753" spans="1:5" x14ac:dyDescent="0.2">
      <c r="A7753" t="s">
        <v>1160</v>
      </c>
      <c r="B7753" t="s">
        <v>2787</v>
      </c>
      <c r="C7753" t="s">
        <v>8362</v>
      </c>
      <c r="D7753" t="s">
        <v>5384</v>
      </c>
      <c r="E7753">
        <v>37.5</v>
      </c>
    </row>
    <row r="7754" spans="1:5" x14ac:dyDescent="0.2">
      <c r="A7754" t="s">
        <v>1161</v>
      </c>
      <c r="B7754" t="s">
        <v>2829</v>
      </c>
      <c r="C7754" t="s">
        <v>8257</v>
      </c>
      <c r="D7754" t="s">
        <v>5384</v>
      </c>
      <c r="E7754">
        <v>37.700000000000003</v>
      </c>
    </row>
    <row r="7755" spans="1:5" x14ac:dyDescent="0.2">
      <c r="A7755" t="s">
        <v>1162</v>
      </c>
      <c r="B7755" t="s">
        <v>2831</v>
      </c>
      <c r="C7755" t="s">
        <v>8257</v>
      </c>
      <c r="D7755" t="s">
        <v>5384</v>
      </c>
      <c r="E7755">
        <v>37.700000000000003</v>
      </c>
    </row>
    <row r="7756" spans="1:5" x14ac:dyDescent="0.2">
      <c r="A7756" t="s">
        <v>1163</v>
      </c>
      <c r="B7756" t="s">
        <v>2833</v>
      </c>
      <c r="C7756" t="s">
        <v>8257</v>
      </c>
      <c r="D7756" t="s">
        <v>5384</v>
      </c>
      <c r="E7756">
        <v>37.799999999999997</v>
      </c>
    </row>
    <row r="7757" spans="1:5" x14ac:dyDescent="0.2">
      <c r="A7757" t="s">
        <v>1164</v>
      </c>
      <c r="B7757" t="s">
        <v>2787</v>
      </c>
      <c r="C7757" t="s">
        <v>8488</v>
      </c>
      <c r="D7757" t="s">
        <v>5384</v>
      </c>
      <c r="E7757">
        <v>37.799999999999997</v>
      </c>
    </row>
    <row r="7758" spans="1:5" x14ac:dyDescent="0.2">
      <c r="A7758" t="s">
        <v>1165</v>
      </c>
      <c r="B7758" t="s">
        <v>2794</v>
      </c>
      <c r="C7758" t="s">
        <v>8488</v>
      </c>
      <c r="D7758" t="s">
        <v>5384</v>
      </c>
      <c r="E7758">
        <v>38.056666666666658</v>
      </c>
    </row>
    <row r="7759" spans="1:5" x14ac:dyDescent="0.2">
      <c r="A7759" t="s">
        <v>1166</v>
      </c>
      <c r="B7759" t="s">
        <v>2829</v>
      </c>
      <c r="C7759" t="s">
        <v>1685</v>
      </c>
      <c r="D7759" t="s">
        <v>5384</v>
      </c>
      <c r="E7759">
        <v>38.4</v>
      </c>
    </row>
    <row r="7760" spans="1:5" x14ac:dyDescent="0.2">
      <c r="A7760" t="s">
        <v>1167</v>
      </c>
      <c r="B7760" t="s">
        <v>2794</v>
      </c>
      <c r="C7760" t="s">
        <v>8514</v>
      </c>
      <c r="D7760" t="s">
        <v>5384</v>
      </c>
      <c r="E7760">
        <v>38.531904761904755</v>
      </c>
    </row>
    <row r="7761" spans="1:5" x14ac:dyDescent="0.2">
      <c r="A7761" t="s">
        <v>1168</v>
      </c>
      <c r="B7761" t="s">
        <v>2818</v>
      </c>
      <c r="C7761" t="s">
        <v>8467</v>
      </c>
      <c r="D7761" t="s">
        <v>5384</v>
      </c>
      <c r="E7761">
        <v>38.6</v>
      </c>
    </row>
    <row r="7762" spans="1:5" x14ac:dyDescent="0.2">
      <c r="A7762" t="s">
        <v>1169</v>
      </c>
      <c r="B7762" t="s">
        <v>2794</v>
      </c>
      <c r="C7762" t="s">
        <v>8257</v>
      </c>
      <c r="D7762" t="s">
        <v>5384</v>
      </c>
      <c r="E7762">
        <v>38.753095238095241</v>
      </c>
    </row>
    <row r="7763" spans="1:5" x14ac:dyDescent="0.2">
      <c r="A7763" t="s">
        <v>1170</v>
      </c>
      <c r="B7763" t="s">
        <v>2835</v>
      </c>
      <c r="C7763" t="s">
        <v>8257</v>
      </c>
      <c r="D7763" t="s">
        <v>5384</v>
      </c>
      <c r="E7763">
        <v>38.799999999999997</v>
      </c>
    </row>
    <row r="7764" spans="1:5" x14ac:dyDescent="0.2">
      <c r="A7764" t="s">
        <v>1171</v>
      </c>
      <c r="B7764" t="s">
        <v>2816</v>
      </c>
      <c r="C7764" t="s">
        <v>8299</v>
      </c>
      <c r="D7764" t="s">
        <v>5384</v>
      </c>
      <c r="E7764">
        <v>38.9</v>
      </c>
    </row>
    <row r="7765" spans="1:5" x14ac:dyDescent="0.2">
      <c r="A7765" t="s">
        <v>1172</v>
      </c>
      <c r="B7765" t="s">
        <v>2820</v>
      </c>
      <c r="C7765" t="s">
        <v>8257</v>
      </c>
      <c r="D7765" t="s">
        <v>5384</v>
      </c>
      <c r="E7765">
        <v>39</v>
      </c>
    </row>
    <row r="7766" spans="1:5" x14ac:dyDescent="0.2">
      <c r="A7766" t="s">
        <v>1173</v>
      </c>
      <c r="B7766" t="s">
        <v>2829</v>
      </c>
      <c r="C7766" t="s">
        <v>8467</v>
      </c>
      <c r="D7766" t="s">
        <v>5384</v>
      </c>
      <c r="E7766">
        <v>39.299999999999997</v>
      </c>
    </row>
    <row r="7767" spans="1:5" x14ac:dyDescent="0.2">
      <c r="A7767" t="s">
        <v>1174</v>
      </c>
      <c r="B7767" t="s">
        <v>2788</v>
      </c>
      <c r="C7767" t="s">
        <v>8488</v>
      </c>
      <c r="D7767" t="s">
        <v>5384</v>
      </c>
      <c r="E7767">
        <v>39.299999999999997</v>
      </c>
    </row>
    <row r="7768" spans="1:5" x14ac:dyDescent="0.2">
      <c r="A7768" t="s">
        <v>1175</v>
      </c>
      <c r="B7768" t="s">
        <v>2789</v>
      </c>
      <c r="C7768" t="s">
        <v>1622</v>
      </c>
      <c r="D7768" t="s">
        <v>5384</v>
      </c>
      <c r="E7768">
        <v>39.700000000000003</v>
      </c>
    </row>
    <row r="7769" spans="1:5" x14ac:dyDescent="0.2">
      <c r="A7769" t="s">
        <v>1176</v>
      </c>
      <c r="B7769" t="s">
        <v>2789</v>
      </c>
      <c r="C7769" t="s">
        <v>1769</v>
      </c>
      <c r="D7769" t="s">
        <v>5384</v>
      </c>
      <c r="E7769">
        <v>39.700000000000003</v>
      </c>
    </row>
    <row r="7770" spans="1:5" x14ac:dyDescent="0.2">
      <c r="A7770" t="s">
        <v>1177</v>
      </c>
      <c r="B7770" t="s">
        <v>2829</v>
      </c>
      <c r="C7770" t="s">
        <v>1727</v>
      </c>
      <c r="D7770" t="s">
        <v>5384</v>
      </c>
      <c r="E7770">
        <v>40</v>
      </c>
    </row>
    <row r="7771" spans="1:5" x14ac:dyDescent="0.2">
      <c r="A7771" t="s">
        <v>1178</v>
      </c>
      <c r="B7771" t="s">
        <v>2788</v>
      </c>
      <c r="C7771" t="s">
        <v>1748</v>
      </c>
      <c r="D7771" t="s">
        <v>5384</v>
      </c>
      <c r="E7771">
        <v>40</v>
      </c>
    </row>
    <row r="7772" spans="1:5" x14ac:dyDescent="0.2">
      <c r="A7772" t="s">
        <v>1179</v>
      </c>
      <c r="B7772" t="s">
        <v>2786</v>
      </c>
      <c r="C7772" t="s">
        <v>1748</v>
      </c>
      <c r="D7772" t="s">
        <v>5384</v>
      </c>
      <c r="E7772">
        <v>40</v>
      </c>
    </row>
    <row r="7773" spans="1:5" x14ac:dyDescent="0.2">
      <c r="A7773" t="s">
        <v>1180</v>
      </c>
      <c r="B7773" t="s">
        <v>2780</v>
      </c>
      <c r="C7773" t="s">
        <v>8257</v>
      </c>
      <c r="D7773" t="s">
        <v>5384</v>
      </c>
      <c r="E7773">
        <v>40</v>
      </c>
    </row>
    <row r="7774" spans="1:5" x14ac:dyDescent="0.2">
      <c r="A7774" t="s">
        <v>1181</v>
      </c>
      <c r="B7774" t="s">
        <v>2818</v>
      </c>
      <c r="C7774" t="s">
        <v>8257</v>
      </c>
      <c r="D7774" t="s">
        <v>5384</v>
      </c>
      <c r="E7774">
        <v>40</v>
      </c>
    </row>
    <row r="7775" spans="1:5" x14ac:dyDescent="0.2">
      <c r="A7775" t="s">
        <v>1182</v>
      </c>
      <c r="B7775" t="s">
        <v>2818</v>
      </c>
      <c r="C7775" t="s">
        <v>8362</v>
      </c>
      <c r="D7775" t="s">
        <v>5384</v>
      </c>
      <c r="E7775">
        <v>40</v>
      </c>
    </row>
    <row r="7776" spans="1:5" x14ac:dyDescent="0.2">
      <c r="A7776" t="s">
        <v>1183</v>
      </c>
      <c r="B7776" t="s">
        <v>2814</v>
      </c>
      <c r="C7776" t="s">
        <v>8467</v>
      </c>
      <c r="D7776" t="s">
        <v>5384</v>
      </c>
      <c r="E7776">
        <v>40</v>
      </c>
    </row>
    <row r="7777" spans="1:5" x14ac:dyDescent="0.2">
      <c r="A7777" t="s">
        <v>1184</v>
      </c>
      <c r="B7777" t="s">
        <v>2780</v>
      </c>
      <c r="C7777" t="s">
        <v>8514</v>
      </c>
      <c r="D7777" t="s">
        <v>5384</v>
      </c>
      <c r="E7777">
        <v>40</v>
      </c>
    </row>
    <row r="7778" spans="1:5" x14ac:dyDescent="0.2">
      <c r="A7778" t="s">
        <v>1185</v>
      </c>
      <c r="B7778" t="s">
        <v>2838</v>
      </c>
      <c r="C7778" t="s">
        <v>2842</v>
      </c>
      <c r="D7778" t="s">
        <v>5384</v>
      </c>
      <c r="E7778">
        <v>40.200000000000003</v>
      </c>
    </row>
    <row r="7779" spans="1:5" x14ac:dyDescent="0.2">
      <c r="A7779" t="s">
        <v>1186</v>
      </c>
      <c r="B7779" t="s">
        <v>2838</v>
      </c>
      <c r="C7779" t="s">
        <v>8257</v>
      </c>
      <c r="D7779" t="s">
        <v>5384</v>
      </c>
      <c r="E7779">
        <v>40.4</v>
      </c>
    </row>
    <row r="7780" spans="1:5" x14ac:dyDescent="0.2">
      <c r="A7780" t="s">
        <v>1187</v>
      </c>
      <c r="B7780" t="s">
        <v>2811</v>
      </c>
      <c r="C7780" t="s">
        <v>8467</v>
      </c>
      <c r="D7780" t="s">
        <v>5384</v>
      </c>
      <c r="E7780">
        <v>40.6</v>
      </c>
    </row>
    <row r="7781" spans="1:5" x14ac:dyDescent="0.2">
      <c r="A7781" t="s">
        <v>1188</v>
      </c>
      <c r="B7781" t="s">
        <v>2788</v>
      </c>
      <c r="C7781" t="s">
        <v>8467</v>
      </c>
      <c r="D7781" t="s">
        <v>5384</v>
      </c>
      <c r="E7781">
        <v>40.799999999999997</v>
      </c>
    </row>
    <row r="7782" spans="1:5" x14ac:dyDescent="0.2">
      <c r="A7782" t="s">
        <v>1189</v>
      </c>
      <c r="B7782" t="s">
        <v>2780</v>
      </c>
      <c r="C7782" t="s">
        <v>8488</v>
      </c>
      <c r="D7782" t="s">
        <v>5384</v>
      </c>
      <c r="E7782">
        <v>40.9</v>
      </c>
    </row>
    <row r="7783" spans="1:5" x14ac:dyDescent="0.2">
      <c r="A7783" t="s">
        <v>1190</v>
      </c>
      <c r="B7783" t="s">
        <v>2825</v>
      </c>
      <c r="C7783" t="s">
        <v>1748</v>
      </c>
      <c r="D7783" t="s">
        <v>5384</v>
      </c>
      <c r="E7783">
        <v>41.7</v>
      </c>
    </row>
    <row r="7784" spans="1:5" x14ac:dyDescent="0.2">
      <c r="A7784" t="s">
        <v>1191</v>
      </c>
      <c r="B7784" t="s">
        <v>2818</v>
      </c>
      <c r="C7784" t="s">
        <v>8425</v>
      </c>
      <c r="D7784" t="s">
        <v>5384</v>
      </c>
      <c r="E7784">
        <v>41.7</v>
      </c>
    </row>
    <row r="7785" spans="1:5" x14ac:dyDescent="0.2">
      <c r="A7785" t="s">
        <v>1192</v>
      </c>
      <c r="B7785" t="s">
        <v>2786</v>
      </c>
      <c r="C7785" t="s">
        <v>8257</v>
      </c>
      <c r="D7785" t="s">
        <v>5384</v>
      </c>
      <c r="E7785">
        <v>42.5</v>
      </c>
    </row>
    <row r="7786" spans="1:5" x14ac:dyDescent="0.2">
      <c r="A7786" t="s">
        <v>1193</v>
      </c>
      <c r="B7786" t="s">
        <v>2820</v>
      </c>
      <c r="C7786" t="s">
        <v>8446</v>
      </c>
      <c r="D7786" t="s">
        <v>5384</v>
      </c>
      <c r="E7786">
        <v>42.6</v>
      </c>
    </row>
    <row r="7787" spans="1:5" x14ac:dyDescent="0.2">
      <c r="A7787" t="s">
        <v>1194</v>
      </c>
      <c r="B7787" t="s">
        <v>2829</v>
      </c>
      <c r="C7787" t="s">
        <v>8446</v>
      </c>
      <c r="D7787" t="s">
        <v>5384</v>
      </c>
      <c r="E7787">
        <v>42.7</v>
      </c>
    </row>
    <row r="7788" spans="1:5" x14ac:dyDescent="0.2">
      <c r="A7788" t="s">
        <v>1195</v>
      </c>
      <c r="B7788" t="s">
        <v>2835</v>
      </c>
      <c r="C7788" t="s">
        <v>2777</v>
      </c>
      <c r="D7788" t="s">
        <v>5384</v>
      </c>
      <c r="E7788">
        <v>42.9</v>
      </c>
    </row>
    <row r="7789" spans="1:5" x14ac:dyDescent="0.2">
      <c r="A7789" t="s">
        <v>1196</v>
      </c>
      <c r="B7789" t="s">
        <v>2811</v>
      </c>
      <c r="C7789" t="s">
        <v>8514</v>
      </c>
      <c r="D7789" t="s">
        <v>5384</v>
      </c>
      <c r="E7789">
        <v>43.3</v>
      </c>
    </row>
    <row r="7790" spans="1:5" x14ac:dyDescent="0.2">
      <c r="A7790" t="s">
        <v>1197</v>
      </c>
      <c r="B7790" t="s">
        <v>2829</v>
      </c>
      <c r="C7790" t="s">
        <v>2842</v>
      </c>
      <c r="D7790" t="s">
        <v>5384</v>
      </c>
      <c r="E7790">
        <v>43.6</v>
      </c>
    </row>
    <row r="7791" spans="1:5" x14ac:dyDescent="0.2">
      <c r="A7791" t="s">
        <v>1198</v>
      </c>
      <c r="B7791" t="s">
        <v>2786</v>
      </c>
      <c r="C7791" t="s">
        <v>8278</v>
      </c>
      <c r="D7791" t="s">
        <v>5384</v>
      </c>
      <c r="E7791">
        <v>43.6</v>
      </c>
    </row>
    <row r="7792" spans="1:5" x14ac:dyDescent="0.2">
      <c r="A7792" t="s">
        <v>1199</v>
      </c>
      <c r="B7792" t="s">
        <v>2785</v>
      </c>
      <c r="C7792" t="s">
        <v>8514</v>
      </c>
      <c r="D7792" t="s">
        <v>5384</v>
      </c>
      <c r="E7792">
        <v>43.6</v>
      </c>
    </row>
    <row r="7793" spans="1:5" x14ac:dyDescent="0.2">
      <c r="A7793" t="s">
        <v>1200</v>
      </c>
      <c r="B7793" t="s">
        <v>2816</v>
      </c>
      <c r="C7793" t="s">
        <v>2777</v>
      </c>
      <c r="D7793" t="s">
        <v>5384</v>
      </c>
      <c r="E7793">
        <v>44</v>
      </c>
    </row>
    <row r="7794" spans="1:5" x14ac:dyDescent="0.2">
      <c r="A7794" t="s">
        <v>1201</v>
      </c>
      <c r="B7794" t="s">
        <v>2820</v>
      </c>
      <c r="C7794" t="s">
        <v>8425</v>
      </c>
      <c r="D7794" t="s">
        <v>5384</v>
      </c>
      <c r="E7794">
        <v>44.7</v>
      </c>
    </row>
    <row r="7795" spans="1:5" x14ac:dyDescent="0.2">
      <c r="A7795" t="s">
        <v>1202</v>
      </c>
      <c r="B7795" t="s">
        <v>2825</v>
      </c>
      <c r="C7795" t="s">
        <v>8446</v>
      </c>
      <c r="D7795" t="s">
        <v>5384</v>
      </c>
      <c r="E7795">
        <v>44.9</v>
      </c>
    </row>
    <row r="7796" spans="1:5" x14ac:dyDescent="0.2">
      <c r="A7796" t="s">
        <v>1203</v>
      </c>
      <c r="B7796" t="s">
        <v>2814</v>
      </c>
      <c r="C7796" t="s">
        <v>8257</v>
      </c>
      <c r="D7796" t="s">
        <v>5384</v>
      </c>
      <c r="E7796">
        <v>45</v>
      </c>
    </row>
    <row r="7797" spans="1:5" x14ac:dyDescent="0.2">
      <c r="A7797" t="s">
        <v>1204</v>
      </c>
      <c r="B7797" t="s">
        <v>2840</v>
      </c>
      <c r="C7797" t="s">
        <v>8257</v>
      </c>
      <c r="D7797" t="s">
        <v>5384</v>
      </c>
      <c r="E7797">
        <v>45</v>
      </c>
    </row>
    <row r="7798" spans="1:5" x14ac:dyDescent="0.2">
      <c r="A7798" t="s">
        <v>1205</v>
      </c>
      <c r="B7798" t="s">
        <v>2785</v>
      </c>
      <c r="C7798" t="s">
        <v>8467</v>
      </c>
      <c r="D7798" t="s">
        <v>5384</v>
      </c>
      <c r="E7798">
        <v>45</v>
      </c>
    </row>
    <row r="7799" spans="1:5" x14ac:dyDescent="0.2">
      <c r="A7799" t="s">
        <v>1206</v>
      </c>
      <c r="B7799" t="s">
        <v>2831</v>
      </c>
      <c r="C7799" t="s">
        <v>1622</v>
      </c>
      <c r="D7799" t="s">
        <v>5384</v>
      </c>
      <c r="E7799">
        <v>45.1</v>
      </c>
    </row>
    <row r="7800" spans="1:5" x14ac:dyDescent="0.2">
      <c r="A7800" t="s">
        <v>1207</v>
      </c>
      <c r="B7800" t="s">
        <v>2831</v>
      </c>
      <c r="C7800" t="s">
        <v>1769</v>
      </c>
      <c r="D7800" t="s">
        <v>5384</v>
      </c>
      <c r="E7800">
        <v>45.1</v>
      </c>
    </row>
    <row r="7801" spans="1:5" x14ac:dyDescent="0.2">
      <c r="A7801" t="s">
        <v>1208</v>
      </c>
      <c r="B7801" t="s">
        <v>2787</v>
      </c>
      <c r="C7801" t="s">
        <v>8425</v>
      </c>
      <c r="D7801" t="s">
        <v>5384</v>
      </c>
      <c r="E7801">
        <v>45.2</v>
      </c>
    </row>
    <row r="7802" spans="1:5" x14ac:dyDescent="0.2">
      <c r="A7802" t="s">
        <v>1209</v>
      </c>
      <c r="B7802" t="s">
        <v>2788</v>
      </c>
      <c r="C7802" t="s">
        <v>8404</v>
      </c>
      <c r="D7802" t="s">
        <v>5384</v>
      </c>
      <c r="E7802">
        <v>45.3</v>
      </c>
    </row>
    <row r="7803" spans="1:5" x14ac:dyDescent="0.2">
      <c r="A7803" t="s">
        <v>1210</v>
      </c>
      <c r="B7803" t="s">
        <v>2833</v>
      </c>
      <c r="C7803" t="s">
        <v>8446</v>
      </c>
      <c r="D7803" t="s">
        <v>5384</v>
      </c>
      <c r="E7803">
        <v>45.6</v>
      </c>
    </row>
    <row r="7804" spans="1:5" x14ac:dyDescent="0.2">
      <c r="A7804" t="s">
        <v>1211</v>
      </c>
      <c r="B7804" t="s">
        <v>2786</v>
      </c>
      <c r="C7804" t="s">
        <v>8488</v>
      </c>
      <c r="D7804" t="s">
        <v>5384</v>
      </c>
      <c r="E7804">
        <v>46.1</v>
      </c>
    </row>
    <row r="7805" spans="1:5" x14ac:dyDescent="0.2">
      <c r="A7805" t="s">
        <v>1212</v>
      </c>
      <c r="B7805" t="s">
        <v>2780</v>
      </c>
      <c r="C7805" t="s">
        <v>2842</v>
      </c>
      <c r="D7805" t="s">
        <v>5384</v>
      </c>
      <c r="E7805">
        <v>46.2</v>
      </c>
    </row>
    <row r="7806" spans="1:5" x14ac:dyDescent="0.2">
      <c r="A7806" t="s">
        <v>1213</v>
      </c>
      <c r="B7806" t="s">
        <v>2833</v>
      </c>
      <c r="C7806" t="s">
        <v>1685</v>
      </c>
      <c r="D7806" t="s">
        <v>5384</v>
      </c>
      <c r="E7806">
        <v>46.3</v>
      </c>
    </row>
    <row r="7807" spans="1:5" x14ac:dyDescent="0.2">
      <c r="A7807" t="s">
        <v>1214</v>
      </c>
      <c r="B7807" t="s">
        <v>2833</v>
      </c>
      <c r="C7807" t="s">
        <v>8383</v>
      </c>
      <c r="D7807" t="s">
        <v>5384</v>
      </c>
      <c r="E7807">
        <v>46.4</v>
      </c>
    </row>
    <row r="7808" spans="1:5" x14ac:dyDescent="0.2">
      <c r="A7808" t="s">
        <v>1215</v>
      </c>
      <c r="B7808" t="s">
        <v>2788</v>
      </c>
      <c r="C7808" t="s">
        <v>8514</v>
      </c>
      <c r="D7808" t="s">
        <v>5384</v>
      </c>
      <c r="E7808">
        <v>46.6</v>
      </c>
    </row>
    <row r="7809" spans="1:5" x14ac:dyDescent="0.2">
      <c r="A7809" t="s">
        <v>1216</v>
      </c>
      <c r="B7809" t="s">
        <v>2788</v>
      </c>
      <c r="C7809" t="s">
        <v>8446</v>
      </c>
      <c r="D7809" t="s">
        <v>5384</v>
      </c>
      <c r="E7809">
        <v>46.7</v>
      </c>
    </row>
    <row r="7810" spans="1:5" x14ac:dyDescent="0.2">
      <c r="A7810" t="s">
        <v>1217</v>
      </c>
      <c r="B7810" t="s">
        <v>2811</v>
      </c>
      <c r="C7810" t="s">
        <v>5968</v>
      </c>
      <c r="D7810" t="s">
        <v>5384</v>
      </c>
      <c r="E7810">
        <v>46.7</v>
      </c>
    </row>
    <row r="7811" spans="1:5" x14ac:dyDescent="0.2">
      <c r="A7811" t="s">
        <v>1218</v>
      </c>
      <c r="B7811" t="s">
        <v>2816</v>
      </c>
      <c r="C7811" t="s">
        <v>8404</v>
      </c>
      <c r="D7811" t="s">
        <v>5384</v>
      </c>
      <c r="E7811">
        <v>47.1</v>
      </c>
    </row>
    <row r="7812" spans="1:5" x14ac:dyDescent="0.2">
      <c r="A7812" t="s">
        <v>1219</v>
      </c>
      <c r="B7812" t="s">
        <v>2816</v>
      </c>
      <c r="C7812" t="s">
        <v>8278</v>
      </c>
      <c r="D7812" t="s">
        <v>5384</v>
      </c>
      <c r="E7812">
        <v>47.6</v>
      </c>
    </row>
    <row r="7813" spans="1:5" x14ac:dyDescent="0.2">
      <c r="A7813" t="s">
        <v>1220</v>
      </c>
      <c r="B7813" t="s">
        <v>2829</v>
      </c>
      <c r="C7813" t="s">
        <v>8488</v>
      </c>
      <c r="D7813" t="s">
        <v>5384</v>
      </c>
      <c r="E7813">
        <v>47.6</v>
      </c>
    </row>
    <row r="7814" spans="1:5" x14ac:dyDescent="0.2">
      <c r="A7814" t="s">
        <v>1221</v>
      </c>
      <c r="B7814" t="s">
        <v>2786</v>
      </c>
      <c r="C7814" t="s">
        <v>8383</v>
      </c>
      <c r="D7814" t="s">
        <v>5384</v>
      </c>
      <c r="E7814">
        <v>47.8</v>
      </c>
    </row>
    <row r="7815" spans="1:5" x14ac:dyDescent="0.2">
      <c r="A7815" t="s">
        <v>1222</v>
      </c>
      <c r="B7815" t="s">
        <v>2825</v>
      </c>
      <c r="C7815" t="s">
        <v>8425</v>
      </c>
      <c r="D7815" t="s">
        <v>5384</v>
      </c>
      <c r="E7815">
        <v>48.2</v>
      </c>
    </row>
    <row r="7816" spans="1:5" x14ac:dyDescent="0.2">
      <c r="A7816" t="s">
        <v>1223</v>
      </c>
      <c r="B7816" t="s">
        <v>2840</v>
      </c>
      <c r="C7816" t="s">
        <v>8446</v>
      </c>
      <c r="D7816" t="s">
        <v>5384</v>
      </c>
      <c r="E7816">
        <v>48.4</v>
      </c>
    </row>
    <row r="7817" spans="1:5" x14ac:dyDescent="0.2">
      <c r="A7817" t="s">
        <v>1224</v>
      </c>
      <c r="B7817" t="s">
        <v>2811</v>
      </c>
      <c r="C7817" t="s">
        <v>1685</v>
      </c>
      <c r="D7817" t="s">
        <v>5384</v>
      </c>
      <c r="E7817">
        <v>48.5</v>
      </c>
    </row>
    <row r="7818" spans="1:5" x14ac:dyDescent="0.2">
      <c r="A7818" t="s">
        <v>1225</v>
      </c>
      <c r="B7818" t="s">
        <v>2794</v>
      </c>
      <c r="C7818" t="s">
        <v>8446</v>
      </c>
      <c r="D7818" t="s">
        <v>5384</v>
      </c>
      <c r="E7818">
        <v>48.634761904761909</v>
      </c>
    </row>
    <row r="7819" spans="1:5" x14ac:dyDescent="0.2">
      <c r="A7819" t="s">
        <v>1226</v>
      </c>
      <c r="B7819" t="s">
        <v>2840</v>
      </c>
      <c r="C7819" t="s">
        <v>2842</v>
      </c>
      <c r="D7819" t="s">
        <v>5384</v>
      </c>
      <c r="E7819">
        <v>48.7</v>
      </c>
    </row>
    <row r="7820" spans="1:5" x14ac:dyDescent="0.2">
      <c r="A7820" t="s">
        <v>1227</v>
      </c>
      <c r="B7820" t="s">
        <v>2816</v>
      </c>
      <c r="C7820" t="s">
        <v>1685</v>
      </c>
      <c r="D7820" t="s">
        <v>5384</v>
      </c>
      <c r="E7820">
        <v>48.8</v>
      </c>
    </row>
    <row r="7821" spans="1:5" x14ac:dyDescent="0.2">
      <c r="A7821" t="s">
        <v>1228</v>
      </c>
      <c r="B7821" t="s">
        <v>2788</v>
      </c>
      <c r="C7821" t="s">
        <v>8383</v>
      </c>
      <c r="D7821" t="s">
        <v>5384</v>
      </c>
      <c r="E7821">
        <v>48.9</v>
      </c>
    </row>
    <row r="7822" spans="1:5" x14ac:dyDescent="0.2">
      <c r="A7822" t="s">
        <v>1229</v>
      </c>
      <c r="B7822" t="s">
        <v>2780</v>
      </c>
      <c r="C7822" t="s">
        <v>8446</v>
      </c>
      <c r="D7822" t="s">
        <v>5384</v>
      </c>
      <c r="E7822">
        <v>48.9</v>
      </c>
    </row>
    <row r="7823" spans="1:5" x14ac:dyDescent="0.2">
      <c r="A7823" t="s">
        <v>1230</v>
      </c>
      <c r="B7823" t="s">
        <v>2833</v>
      </c>
      <c r="C7823" t="s">
        <v>8425</v>
      </c>
      <c r="D7823" t="s">
        <v>5384</v>
      </c>
      <c r="E7823">
        <v>49</v>
      </c>
    </row>
    <row r="7824" spans="1:5" x14ac:dyDescent="0.2">
      <c r="A7824" t="s">
        <v>1231</v>
      </c>
      <c r="B7824" t="s">
        <v>2835</v>
      </c>
      <c r="C7824" t="s">
        <v>8488</v>
      </c>
      <c r="D7824" t="s">
        <v>5384</v>
      </c>
      <c r="E7824">
        <v>49</v>
      </c>
    </row>
    <row r="7825" spans="1:5" x14ac:dyDescent="0.2">
      <c r="A7825" t="s">
        <v>1232</v>
      </c>
      <c r="B7825" t="s">
        <v>2818</v>
      </c>
      <c r="C7825" t="s">
        <v>1769</v>
      </c>
      <c r="D7825" t="s">
        <v>5384</v>
      </c>
      <c r="E7825">
        <v>49.4</v>
      </c>
    </row>
    <row r="7826" spans="1:5" x14ac:dyDescent="0.2">
      <c r="A7826" t="s">
        <v>1233</v>
      </c>
      <c r="B7826" t="s">
        <v>2811</v>
      </c>
      <c r="C7826" t="s">
        <v>8215</v>
      </c>
      <c r="D7826" t="s">
        <v>5384</v>
      </c>
      <c r="E7826">
        <v>49.6</v>
      </c>
    </row>
    <row r="7827" spans="1:5" x14ac:dyDescent="0.2">
      <c r="A7827" t="s">
        <v>1234</v>
      </c>
      <c r="B7827" t="s">
        <v>2829</v>
      </c>
      <c r="C7827" t="s">
        <v>8514</v>
      </c>
      <c r="D7827" t="s">
        <v>5384</v>
      </c>
      <c r="E7827">
        <v>49.7</v>
      </c>
    </row>
    <row r="7828" spans="1:5" x14ac:dyDescent="0.2">
      <c r="A7828" t="s">
        <v>1235</v>
      </c>
      <c r="B7828" t="s">
        <v>2840</v>
      </c>
      <c r="C7828" t="s">
        <v>8425</v>
      </c>
      <c r="D7828" t="s">
        <v>5384</v>
      </c>
      <c r="E7828">
        <v>49.8</v>
      </c>
    </row>
    <row r="7829" spans="1:5" x14ac:dyDescent="0.2">
      <c r="A7829" t="s">
        <v>1236</v>
      </c>
      <c r="B7829" t="s">
        <v>2820</v>
      </c>
      <c r="C7829" t="s">
        <v>1748</v>
      </c>
      <c r="D7829" t="s">
        <v>5384</v>
      </c>
      <c r="E7829">
        <v>50</v>
      </c>
    </row>
    <row r="7830" spans="1:5" x14ac:dyDescent="0.2">
      <c r="A7830" t="s">
        <v>1237</v>
      </c>
      <c r="B7830" t="s">
        <v>2811</v>
      </c>
      <c r="C7830" t="s">
        <v>1832</v>
      </c>
      <c r="D7830" t="s">
        <v>5384</v>
      </c>
      <c r="E7830">
        <v>50</v>
      </c>
    </row>
    <row r="7831" spans="1:5" x14ac:dyDescent="0.2">
      <c r="A7831" t="s">
        <v>1238</v>
      </c>
      <c r="B7831" t="s">
        <v>2785</v>
      </c>
      <c r="C7831" t="s">
        <v>8257</v>
      </c>
      <c r="D7831" t="s">
        <v>5384</v>
      </c>
      <c r="E7831">
        <v>50</v>
      </c>
    </row>
    <row r="7832" spans="1:5" x14ac:dyDescent="0.2">
      <c r="A7832" t="s">
        <v>1239</v>
      </c>
      <c r="B7832" t="s">
        <v>2811</v>
      </c>
      <c r="C7832" t="s">
        <v>2776</v>
      </c>
      <c r="D7832" t="s">
        <v>5384</v>
      </c>
      <c r="E7832">
        <v>50</v>
      </c>
    </row>
    <row r="7833" spans="1:5" x14ac:dyDescent="0.2">
      <c r="A7833" t="s">
        <v>1240</v>
      </c>
      <c r="B7833" t="s">
        <v>2818</v>
      </c>
      <c r="C7833" t="s">
        <v>1622</v>
      </c>
      <c r="D7833" t="s">
        <v>5384</v>
      </c>
      <c r="E7833">
        <v>50.6</v>
      </c>
    </row>
    <row r="7834" spans="1:5" x14ac:dyDescent="0.2">
      <c r="A7834" t="s">
        <v>1241</v>
      </c>
      <c r="B7834" t="s">
        <v>2789</v>
      </c>
      <c r="C7834" t="s">
        <v>8488</v>
      </c>
      <c r="D7834" t="s">
        <v>5384</v>
      </c>
      <c r="E7834">
        <v>51.1</v>
      </c>
    </row>
    <row r="7835" spans="1:5" x14ac:dyDescent="0.2">
      <c r="A7835" t="s">
        <v>1242</v>
      </c>
      <c r="B7835" t="s">
        <v>2785</v>
      </c>
      <c r="C7835" t="s">
        <v>8446</v>
      </c>
      <c r="D7835" t="s">
        <v>5384</v>
      </c>
      <c r="E7835">
        <v>51.2</v>
      </c>
    </row>
    <row r="7836" spans="1:5" x14ac:dyDescent="0.2">
      <c r="A7836" t="s">
        <v>1243</v>
      </c>
      <c r="B7836" t="s">
        <v>2833</v>
      </c>
      <c r="C7836" t="s">
        <v>2777</v>
      </c>
      <c r="D7836" t="s">
        <v>5384</v>
      </c>
      <c r="E7836">
        <v>51.2</v>
      </c>
    </row>
    <row r="7837" spans="1:5" x14ac:dyDescent="0.2">
      <c r="A7837" t="s">
        <v>1244</v>
      </c>
      <c r="B7837" t="s">
        <v>2829</v>
      </c>
      <c r="C7837" t="s">
        <v>1622</v>
      </c>
      <c r="D7837" t="s">
        <v>5384</v>
      </c>
      <c r="E7837">
        <v>51.3</v>
      </c>
    </row>
    <row r="7838" spans="1:5" x14ac:dyDescent="0.2">
      <c r="A7838" t="s">
        <v>1245</v>
      </c>
      <c r="B7838" t="s">
        <v>2829</v>
      </c>
      <c r="C7838" t="s">
        <v>1769</v>
      </c>
      <c r="D7838" t="s">
        <v>5384</v>
      </c>
      <c r="E7838">
        <v>51.3</v>
      </c>
    </row>
    <row r="7839" spans="1:5" x14ac:dyDescent="0.2">
      <c r="A7839" t="s">
        <v>1246</v>
      </c>
      <c r="B7839" t="s">
        <v>2831</v>
      </c>
      <c r="C7839" t="s">
        <v>8446</v>
      </c>
      <c r="D7839" t="s">
        <v>5384</v>
      </c>
      <c r="E7839">
        <v>51.3</v>
      </c>
    </row>
    <row r="7840" spans="1:5" x14ac:dyDescent="0.2">
      <c r="A7840" t="s">
        <v>1247</v>
      </c>
      <c r="B7840" t="s">
        <v>2789</v>
      </c>
      <c r="C7840" t="s">
        <v>2842</v>
      </c>
      <c r="D7840" t="s">
        <v>5384</v>
      </c>
      <c r="E7840">
        <v>51.5</v>
      </c>
    </row>
    <row r="7841" spans="1:5" x14ac:dyDescent="0.2">
      <c r="A7841" t="s">
        <v>1248</v>
      </c>
      <c r="B7841" t="s">
        <v>2788</v>
      </c>
      <c r="C7841" t="s">
        <v>8215</v>
      </c>
      <c r="D7841" t="s">
        <v>5384</v>
      </c>
      <c r="E7841">
        <v>51.5</v>
      </c>
    </row>
    <row r="7842" spans="1:5" x14ac:dyDescent="0.2">
      <c r="A7842" t="s">
        <v>1249</v>
      </c>
      <c r="B7842" t="s">
        <v>2833</v>
      </c>
      <c r="C7842" t="s">
        <v>2842</v>
      </c>
      <c r="D7842" t="s">
        <v>5384</v>
      </c>
      <c r="E7842">
        <v>51.6</v>
      </c>
    </row>
    <row r="7843" spans="1:5" x14ac:dyDescent="0.2">
      <c r="A7843" t="s">
        <v>1250</v>
      </c>
      <c r="B7843" t="s">
        <v>2787</v>
      </c>
      <c r="C7843" t="s">
        <v>8278</v>
      </c>
      <c r="D7843" t="s">
        <v>5384</v>
      </c>
      <c r="E7843">
        <v>51.6</v>
      </c>
    </row>
    <row r="7844" spans="1:5" x14ac:dyDescent="0.2">
      <c r="A7844" t="s">
        <v>1251</v>
      </c>
      <c r="B7844" t="s">
        <v>2835</v>
      </c>
      <c r="C7844" t="s">
        <v>8514</v>
      </c>
      <c r="D7844" t="s">
        <v>5384</v>
      </c>
      <c r="E7844">
        <v>51.9</v>
      </c>
    </row>
    <row r="7845" spans="1:5" x14ac:dyDescent="0.2">
      <c r="A7845" t="s">
        <v>1252</v>
      </c>
      <c r="B7845" t="s">
        <v>2786</v>
      </c>
      <c r="C7845" t="s">
        <v>8514</v>
      </c>
      <c r="D7845" t="s">
        <v>5384</v>
      </c>
      <c r="E7845">
        <v>52</v>
      </c>
    </row>
    <row r="7846" spans="1:5" x14ac:dyDescent="0.2">
      <c r="A7846" t="s">
        <v>1253</v>
      </c>
      <c r="B7846" t="s">
        <v>2818</v>
      </c>
      <c r="C7846" t="s">
        <v>1685</v>
      </c>
      <c r="D7846" t="s">
        <v>5384</v>
      </c>
      <c r="E7846">
        <v>52.3</v>
      </c>
    </row>
    <row r="7847" spans="1:5" x14ac:dyDescent="0.2">
      <c r="A7847" t="s">
        <v>1254</v>
      </c>
      <c r="B7847" t="s">
        <v>2831</v>
      </c>
      <c r="C7847" t="s">
        <v>8425</v>
      </c>
      <c r="D7847" t="s">
        <v>5384</v>
      </c>
      <c r="E7847">
        <v>52.4</v>
      </c>
    </row>
    <row r="7848" spans="1:5" x14ac:dyDescent="0.2">
      <c r="A7848" t="s">
        <v>1255</v>
      </c>
      <c r="B7848" t="s">
        <v>2833</v>
      </c>
      <c r="C7848" t="s">
        <v>1601</v>
      </c>
      <c r="D7848" t="s">
        <v>5384</v>
      </c>
      <c r="E7848">
        <v>52.8</v>
      </c>
    </row>
    <row r="7849" spans="1:5" x14ac:dyDescent="0.2">
      <c r="A7849" t="s">
        <v>1256</v>
      </c>
      <c r="B7849" t="s">
        <v>2833</v>
      </c>
      <c r="C7849" t="s">
        <v>5968</v>
      </c>
      <c r="D7849" t="s">
        <v>5384</v>
      </c>
      <c r="E7849">
        <v>52.9</v>
      </c>
    </row>
    <row r="7850" spans="1:5" x14ac:dyDescent="0.2">
      <c r="A7850" t="s">
        <v>1257</v>
      </c>
      <c r="B7850" t="s">
        <v>2820</v>
      </c>
      <c r="C7850" t="s">
        <v>1622</v>
      </c>
      <c r="D7850" t="s">
        <v>5384</v>
      </c>
      <c r="E7850">
        <v>53.5</v>
      </c>
    </row>
    <row r="7851" spans="1:5" x14ac:dyDescent="0.2">
      <c r="A7851" t="s">
        <v>1258</v>
      </c>
      <c r="B7851" t="s">
        <v>2820</v>
      </c>
      <c r="C7851" t="s">
        <v>1769</v>
      </c>
      <c r="D7851" t="s">
        <v>5384</v>
      </c>
      <c r="E7851">
        <v>53.5</v>
      </c>
    </row>
    <row r="7852" spans="1:5" x14ac:dyDescent="0.2">
      <c r="A7852" t="s">
        <v>1259</v>
      </c>
      <c r="B7852" t="s">
        <v>2794</v>
      </c>
      <c r="C7852" t="s">
        <v>1748</v>
      </c>
      <c r="D7852" t="s">
        <v>5384</v>
      </c>
      <c r="E7852">
        <v>53.6</v>
      </c>
    </row>
    <row r="7853" spans="1:5" x14ac:dyDescent="0.2">
      <c r="A7853" t="s">
        <v>1260</v>
      </c>
      <c r="B7853" t="s">
        <v>2833</v>
      </c>
      <c r="C7853" t="s">
        <v>1832</v>
      </c>
      <c r="D7853" t="s">
        <v>5384</v>
      </c>
      <c r="E7853">
        <v>53.8</v>
      </c>
    </row>
    <row r="7854" spans="1:5" x14ac:dyDescent="0.2">
      <c r="A7854" t="s">
        <v>1261</v>
      </c>
      <c r="B7854" t="s">
        <v>2816</v>
      </c>
      <c r="C7854" t="s">
        <v>5947</v>
      </c>
      <c r="D7854" t="s">
        <v>5384</v>
      </c>
      <c r="E7854">
        <v>53.8</v>
      </c>
    </row>
    <row r="7855" spans="1:5" x14ac:dyDescent="0.2">
      <c r="A7855" t="s">
        <v>1262</v>
      </c>
      <c r="B7855" t="s">
        <v>2794</v>
      </c>
      <c r="C7855" t="s">
        <v>8425</v>
      </c>
      <c r="D7855" t="s">
        <v>5384</v>
      </c>
      <c r="E7855">
        <v>53.805833333333325</v>
      </c>
    </row>
    <row r="7856" spans="1:5" x14ac:dyDescent="0.2">
      <c r="A7856" t="s">
        <v>1263</v>
      </c>
      <c r="B7856" t="s">
        <v>2787</v>
      </c>
      <c r="C7856" t="s">
        <v>8446</v>
      </c>
      <c r="D7856" t="s">
        <v>5384</v>
      </c>
      <c r="E7856">
        <v>53.9</v>
      </c>
    </row>
    <row r="7857" spans="1:5" x14ac:dyDescent="0.2">
      <c r="A7857" t="s">
        <v>1264</v>
      </c>
      <c r="B7857" t="s">
        <v>2835</v>
      </c>
      <c r="C7857" t="s">
        <v>1622</v>
      </c>
      <c r="D7857" t="s">
        <v>5384</v>
      </c>
      <c r="E7857">
        <v>54</v>
      </c>
    </row>
    <row r="7858" spans="1:5" x14ac:dyDescent="0.2">
      <c r="A7858" t="s">
        <v>1265</v>
      </c>
      <c r="B7858" t="s">
        <v>2835</v>
      </c>
      <c r="C7858" t="s">
        <v>1769</v>
      </c>
      <c r="D7858" t="s">
        <v>5384</v>
      </c>
      <c r="E7858">
        <v>54</v>
      </c>
    </row>
    <row r="7859" spans="1:5" x14ac:dyDescent="0.2">
      <c r="A7859" t="s">
        <v>1266</v>
      </c>
      <c r="B7859" t="s">
        <v>2838</v>
      </c>
      <c r="C7859" t="s">
        <v>8404</v>
      </c>
      <c r="D7859" t="s">
        <v>5384</v>
      </c>
      <c r="E7859">
        <v>54.2</v>
      </c>
    </row>
    <row r="7860" spans="1:5" x14ac:dyDescent="0.2">
      <c r="A7860" t="s">
        <v>1267</v>
      </c>
      <c r="B7860" t="s">
        <v>2831</v>
      </c>
      <c r="C7860" t="s">
        <v>8278</v>
      </c>
      <c r="D7860" t="s">
        <v>5384</v>
      </c>
      <c r="E7860">
        <v>54.3</v>
      </c>
    </row>
    <row r="7861" spans="1:5" x14ac:dyDescent="0.2">
      <c r="A7861" t="s">
        <v>1268</v>
      </c>
      <c r="B7861" t="s">
        <v>2794</v>
      </c>
      <c r="C7861" t="s">
        <v>8278</v>
      </c>
      <c r="D7861" t="s">
        <v>5384</v>
      </c>
      <c r="E7861">
        <v>54.454404761904762</v>
      </c>
    </row>
    <row r="7862" spans="1:5" x14ac:dyDescent="0.2">
      <c r="A7862" t="s">
        <v>1269</v>
      </c>
      <c r="B7862" t="s">
        <v>2811</v>
      </c>
      <c r="C7862" t="s">
        <v>8383</v>
      </c>
      <c r="D7862" t="s">
        <v>5384</v>
      </c>
      <c r="E7862">
        <v>54.6</v>
      </c>
    </row>
    <row r="7863" spans="1:5" x14ac:dyDescent="0.2">
      <c r="A7863" t="s">
        <v>1270</v>
      </c>
      <c r="B7863" t="s">
        <v>2838</v>
      </c>
      <c r="C7863" t="s">
        <v>8488</v>
      </c>
      <c r="D7863" t="s">
        <v>5384</v>
      </c>
      <c r="E7863">
        <v>54.7</v>
      </c>
    </row>
    <row r="7864" spans="1:5" x14ac:dyDescent="0.2">
      <c r="A7864" t="s">
        <v>1271</v>
      </c>
      <c r="B7864" t="s">
        <v>2811</v>
      </c>
      <c r="C7864" t="s">
        <v>5926</v>
      </c>
      <c r="D7864" t="s">
        <v>5384</v>
      </c>
      <c r="E7864">
        <v>54.8</v>
      </c>
    </row>
    <row r="7865" spans="1:5" x14ac:dyDescent="0.2">
      <c r="A7865" t="s">
        <v>1272</v>
      </c>
      <c r="B7865" t="s">
        <v>2785</v>
      </c>
      <c r="C7865" t="s">
        <v>2777</v>
      </c>
      <c r="D7865" t="s">
        <v>5384</v>
      </c>
      <c r="E7865">
        <v>54.8</v>
      </c>
    </row>
    <row r="7866" spans="1:5" x14ac:dyDescent="0.2">
      <c r="A7866" t="s">
        <v>1273</v>
      </c>
      <c r="B7866" t="s">
        <v>2831</v>
      </c>
      <c r="C7866" t="s">
        <v>2842</v>
      </c>
      <c r="D7866" t="s">
        <v>5384</v>
      </c>
      <c r="E7866">
        <v>54.9</v>
      </c>
    </row>
    <row r="7867" spans="1:5" x14ac:dyDescent="0.2">
      <c r="A7867" t="s">
        <v>1274</v>
      </c>
      <c r="B7867" t="s">
        <v>2780</v>
      </c>
      <c r="C7867" t="s">
        <v>8425</v>
      </c>
      <c r="D7867" t="s">
        <v>5384</v>
      </c>
      <c r="E7867">
        <v>54.95</v>
      </c>
    </row>
    <row r="7868" spans="1:5" x14ac:dyDescent="0.2">
      <c r="A7868" t="s">
        <v>1275</v>
      </c>
      <c r="B7868" t="s">
        <v>2789</v>
      </c>
      <c r="C7868" t="s">
        <v>1685</v>
      </c>
      <c r="D7868" t="s">
        <v>5384</v>
      </c>
      <c r="E7868">
        <v>55</v>
      </c>
    </row>
    <row r="7869" spans="1:5" x14ac:dyDescent="0.2">
      <c r="A7869" t="s">
        <v>1276</v>
      </c>
      <c r="B7869" t="s">
        <v>2833</v>
      </c>
      <c r="C7869" t="s">
        <v>8215</v>
      </c>
      <c r="D7869" t="s">
        <v>5384</v>
      </c>
      <c r="E7869">
        <v>55.6</v>
      </c>
    </row>
    <row r="7870" spans="1:5" x14ac:dyDescent="0.2">
      <c r="A7870" t="s">
        <v>1277</v>
      </c>
      <c r="B7870" t="s">
        <v>2786</v>
      </c>
      <c r="C7870" t="s">
        <v>8404</v>
      </c>
      <c r="D7870" t="s">
        <v>5384</v>
      </c>
      <c r="E7870">
        <v>55.8</v>
      </c>
    </row>
    <row r="7871" spans="1:5" x14ac:dyDescent="0.2">
      <c r="A7871" t="s">
        <v>1278</v>
      </c>
      <c r="B7871" t="s">
        <v>2789</v>
      </c>
      <c r="C7871" t="s">
        <v>8446</v>
      </c>
      <c r="D7871" t="s">
        <v>5384</v>
      </c>
      <c r="E7871">
        <v>55.8</v>
      </c>
    </row>
    <row r="7872" spans="1:5" x14ac:dyDescent="0.2">
      <c r="A7872" t="s">
        <v>1279</v>
      </c>
      <c r="B7872" t="s">
        <v>2816</v>
      </c>
      <c r="C7872" t="s">
        <v>8383</v>
      </c>
      <c r="D7872" t="s">
        <v>5384</v>
      </c>
      <c r="E7872">
        <v>56.1</v>
      </c>
    </row>
    <row r="7873" spans="1:5" x14ac:dyDescent="0.2">
      <c r="A7873" t="s">
        <v>1280</v>
      </c>
      <c r="B7873" t="s">
        <v>2838</v>
      </c>
      <c r="C7873" t="s">
        <v>8383</v>
      </c>
      <c r="D7873" t="s">
        <v>5384</v>
      </c>
      <c r="E7873">
        <v>56.1</v>
      </c>
    </row>
    <row r="7874" spans="1:5" x14ac:dyDescent="0.2">
      <c r="A7874" t="s">
        <v>1281</v>
      </c>
      <c r="B7874" t="s">
        <v>2786</v>
      </c>
      <c r="C7874" t="s">
        <v>1622</v>
      </c>
      <c r="D7874" t="s">
        <v>5384</v>
      </c>
      <c r="E7874">
        <v>56.2</v>
      </c>
    </row>
    <row r="7875" spans="1:5" x14ac:dyDescent="0.2">
      <c r="A7875" t="s">
        <v>1282</v>
      </c>
      <c r="B7875" t="s">
        <v>2786</v>
      </c>
      <c r="C7875" t="s">
        <v>1769</v>
      </c>
      <c r="D7875" t="s">
        <v>5384</v>
      </c>
      <c r="E7875">
        <v>56.2</v>
      </c>
    </row>
    <row r="7876" spans="1:5" x14ac:dyDescent="0.2">
      <c r="A7876" t="s">
        <v>1283</v>
      </c>
      <c r="B7876" t="s">
        <v>2785</v>
      </c>
      <c r="C7876" t="s">
        <v>8425</v>
      </c>
      <c r="D7876" t="s">
        <v>5384</v>
      </c>
      <c r="E7876">
        <v>56.3</v>
      </c>
    </row>
    <row r="7877" spans="1:5" x14ac:dyDescent="0.2">
      <c r="A7877" t="s">
        <v>1284</v>
      </c>
      <c r="B7877" t="s">
        <v>2825</v>
      </c>
      <c r="C7877" t="s">
        <v>8278</v>
      </c>
      <c r="D7877" t="s">
        <v>5384</v>
      </c>
      <c r="E7877">
        <v>56.7</v>
      </c>
    </row>
    <row r="7878" spans="1:5" x14ac:dyDescent="0.2">
      <c r="A7878" t="s">
        <v>1285</v>
      </c>
      <c r="B7878" t="s">
        <v>2833</v>
      </c>
      <c r="C7878" t="s">
        <v>8320</v>
      </c>
      <c r="D7878" t="s">
        <v>5384</v>
      </c>
      <c r="E7878">
        <v>56.8</v>
      </c>
    </row>
    <row r="7879" spans="1:5" x14ac:dyDescent="0.2">
      <c r="A7879" t="s">
        <v>1286</v>
      </c>
      <c r="B7879" t="s">
        <v>2788</v>
      </c>
      <c r="C7879" t="s">
        <v>1685</v>
      </c>
      <c r="D7879" t="s">
        <v>5384</v>
      </c>
      <c r="E7879">
        <v>56.9</v>
      </c>
    </row>
    <row r="7880" spans="1:5" x14ac:dyDescent="0.2">
      <c r="A7880" t="s">
        <v>1287</v>
      </c>
      <c r="B7880" t="s">
        <v>2838</v>
      </c>
      <c r="C7880" t="s">
        <v>8446</v>
      </c>
      <c r="D7880" t="s">
        <v>5384</v>
      </c>
      <c r="E7880">
        <v>57</v>
      </c>
    </row>
    <row r="7881" spans="1:5" x14ac:dyDescent="0.2">
      <c r="A7881" t="s">
        <v>1288</v>
      </c>
      <c r="B7881" t="s">
        <v>2816</v>
      </c>
      <c r="C7881" t="s">
        <v>1769</v>
      </c>
      <c r="D7881" t="s">
        <v>5384</v>
      </c>
      <c r="E7881">
        <v>57.1</v>
      </c>
    </row>
    <row r="7882" spans="1:5" x14ac:dyDescent="0.2">
      <c r="A7882" t="s">
        <v>1289</v>
      </c>
      <c r="B7882" t="s">
        <v>2788</v>
      </c>
      <c r="C7882" t="s">
        <v>8556</v>
      </c>
      <c r="D7882" t="s">
        <v>5384</v>
      </c>
      <c r="E7882">
        <v>57.4</v>
      </c>
    </row>
    <row r="7883" spans="1:5" x14ac:dyDescent="0.2">
      <c r="A7883" t="s">
        <v>1290</v>
      </c>
      <c r="B7883" t="s">
        <v>2829</v>
      </c>
      <c r="C7883" t="s">
        <v>8425</v>
      </c>
      <c r="D7883" t="s">
        <v>5384</v>
      </c>
      <c r="E7883">
        <v>57.5</v>
      </c>
    </row>
    <row r="7884" spans="1:5" x14ac:dyDescent="0.2">
      <c r="A7884" t="s">
        <v>1291</v>
      </c>
      <c r="B7884" t="s">
        <v>2789</v>
      </c>
      <c r="C7884" t="s">
        <v>1601</v>
      </c>
      <c r="D7884" t="s">
        <v>5384</v>
      </c>
      <c r="E7884">
        <v>57.6</v>
      </c>
    </row>
    <row r="7885" spans="1:5" x14ac:dyDescent="0.2">
      <c r="A7885" t="s">
        <v>1292</v>
      </c>
      <c r="B7885" t="s">
        <v>2788</v>
      </c>
      <c r="C7885" t="s">
        <v>1622</v>
      </c>
      <c r="D7885" t="s">
        <v>5384</v>
      </c>
      <c r="E7885">
        <v>57.6</v>
      </c>
    </row>
    <row r="7886" spans="1:5" x14ac:dyDescent="0.2">
      <c r="A7886" t="s">
        <v>1293</v>
      </c>
      <c r="B7886" t="s">
        <v>2788</v>
      </c>
      <c r="C7886" t="s">
        <v>1769</v>
      </c>
      <c r="D7886" t="s">
        <v>5384</v>
      </c>
      <c r="E7886">
        <v>57.6</v>
      </c>
    </row>
    <row r="7887" spans="1:5" x14ac:dyDescent="0.2">
      <c r="A7887" t="s">
        <v>1294</v>
      </c>
      <c r="B7887" t="s">
        <v>2780</v>
      </c>
      <c r="C7887" t="s">
        <v>1748</v>
      </c>
      <c r="D7887" t="s">
        <v>5384</v>
      </c>
      <c r="E7887">
        <v>57.7</v>
      </c>
    </row>
    <row r="7888" spans="1:5" x14ac:dyDescent="0.2">
      <c r="A7888" t="s">
        <v>1295</v>
      </c>
      <c r="B7888" t="s">
        <v>2789</v>
      </c>
      <c r="C7888" t="s">
        <v>8278</v>
      </c>
      <c r="D7888" t="s">
        <v>5384</v>
      </c>
      <c r="E7888">
        <v>57.7</v>
      </c>
    </row>
    <row r="7889" spans="1:5" x14ac:dyDescent="0.2">
      <c r="A7889" t="s">
        <v>1296</v>
      </c>
      <c r="B7889" t="s">
        <v>2818</v>
      </c>
      <c r="C7889" t="s">
        <v>2842</v>
      </c>
      <c r="D7889" t="s">
        <v>5384</v>
      </c>
      <c r="E7889">
        <v>57.8</v>
      </c>
    </row>
    <row r="7890" spans="1:5" x14ac:dyDescent="0.2">
      <c r="A7890" t="s">
        <v>1297</v>
      </c>
      <c r="B7890" t="s">
        <v>2786</v>
      </c>
      <c r="C7890" t="s">
        <v>1685</v>
      </c>
      <c r="D7890" t="s">
        <v>5384</v>
      </c>
      <c r="E7890">
        <v>57.9</v>
      </c>
    </row>
    <row r="7891" spans="1:5" x14ac:dyDescent="0.2">
      <c r="A7891" t="s">
        <v>1298</v>
      </c>
      <c r="B7891" t="s">
        <v>2831</v>
      </c>
      <c r="C7891" t="s">
        <v>1601</v>
      </c>
      <c r="D7891" t="s">
        <v>5384</v>
      </c>
      <c r="E7891">
        <v>58</v>
      </c>
    </row>
    <row r="7892" spans="1:5" x14ac:dyDescent="0.2">
      <c r="A7892" t="s">
        <v>1299</v>
      </c>
      <c r="B7892" t="s">
        <v>2788</v>
      </c>
      <c r="C7892" t="s">
        <v>8425</v>
      </c>
      <c r="D7892" t="s">
        <v>5384</v>
      </c>
      <c r="E7892">
        <v>58.1</v>
      </c>
    </row>
    <row r="7893" spans="1:5" x14ac:dyDescent="0.2">
      <c r="A7893" t="s">
        <v>1300</v>
      </c>
      <c r="B7893" t="s">
        <v>2811</v>
      </c>
      <c r="C7893" t="s">
        <v>8425</v>
      </c>
      <c r="D7893" t="s">
        <v>5384</v>
      </c>
      <c r="E7893">
        <v>58.2</v>
      </c>
    </row>
    <row r="7894" spans="1:5" x14ac:dyDescent="0.2">
      <c r="A7894" t="s">
        <v>1301</v>
      </c>
      <c r="B7894" t="s">
        <v>2838</v>
      </c>
      <c r="C7894" t="s">
        <v>8514</v>
      </c>
      <c r="D7894" t="s">
        <v>5384</v>
      </c>
      <c r="E7894">
        <v>58.2</v>
      </c>
    </row>
    <row r="7895" spans="1:5" x14ac:dyDescent="0.2">
      <c r="A7895" t="s">
        <v>1302</v>
      </c>
      <c r="B7895" t="s">
        <v>2780</v>
      </c>
      <c r="C7895" t="s">
        <v>1769</v>
      </c>
      <c r="D7895" t="s">
        <v>5384</v>
      </c>
      <c r="E7895">
        <v>58.3</v>
      </c>
    </row>
    <row r="7896" spans="1:5" x14ac:dyDescent="0.2">
      <c r="A7896" t="s">
        <v>1303</v>
      </c>
      <c r="B7896" t="s">
        <v>2780</v>
      </c>
      <c r="C7896" t="s">
        <v>8278</v>
      </c>
      <c r="D7896" t="s">
        <v>5384</v>
      </c>
      <c r="E7896">
        <v>58.5</v>
      </c>
    </row>
    <row r="7897" spans="1:5" x14ac:dyDescent="0.2">
      <c r="A7897" t="s">
        <v>1304</v>
      </c>
      <c r="B7897" t="s">
        <v>2780</v>
      </c>
      <c r="C7897" t="s">
        <v>1622</v>
      </c>
      <c r="D7897" t="s">
        <v>5384</v>
      </c>
      <c r="E7897">
        <v>58.7</v>
      </c>
    </row>
    <row r="7898" spans="1:5" x14ac:dyDescent="0.2">
      <c r="A7898" t="s">
        <v>1305</v>
      </c>
      <c r="B7898" t="s">
        <v>2816</v>
      </c>
      <c r="C7898" t="s">
        <v>1622</v>
      </c>
      <c r="D7898" t="s">
        <v>5384</v>
      </c>
      <c r="E7898">
        <v>58.7</v>
      </c>
    </row>
    <row r="7899" spans="1:5" x14ac:dyDescent="0.2">
      <c r="A7899" t="s">
        <v>1306</v>
      </c>
      <c r="B7899" t="s">
        <v>2789</v>
      </c>
      <c r="C7899" t="s">
        <v>8383</v>
      </c>
      <c r="D7899" t="s">
        <v>5384</v>
      </c>
      <c r="E7899">
        <v>58.7</v>
      </c>
    </row>
    <row r="7900" spans="1:5" x14ac:dyDescent="0.2">
      <c r="A7900" t="s">
        <v>1307</v>
      </c>
      <c r="B7900" t="s">
        <v>2794</v>
      </c>
      <c r="C7900" t="s">
        <v>2842</v>
      </c>
      <c r="D7900" t="s">
        <v>5384</v>
      </c>
      <c r="E7900">
        <v>58.762787723785181</v>
      </c>
    </row>
    <row r="7901" spans="1:5" x14ac:dyDescent="0.2">
      <c r="A7901" t="s">
        <v>1308</v>
      </c>
      <c r="B7901" t="s">
        <v>2814</v>
      </c>
      <c r="C7901" t="s">
        <v>2842</v>
      </c>
      <c r="D7901" t="s">
        <v>5384</v>
      </c>
      <c r="E7901">
        <v>58.9</v>
      </c>
    </row>
    <row r="7902" spans="1:5" x14ac:dyDescent="0.2">
      <c r="A7902" t="s">
        <v>1309</v>
      </c>
      <c r="B7902" t="s">
        <v>2840</v>
      </c>
      <c r="C7902" t="s">
        <v>8278</v>
      </c>
      <c r="D7902" t="s">
        <v>5384</v>
      </c>
      <c r="E7902">
        <v>59.1</v>
      </c>
    </row>
    <row r="7903" spans="1:5" x14ac:dyDescent="0.2">
      <c r="A7903" t="s">
        <v>1310</v>
      </c>
      <c r="B7903" t="s">
        <v>2835</v>
      </c>
      <c r="C7903" t="s">
        <v>8425</v>
      </c>
      <c r="D7903" t="s">
        <v>5384</v>
      </c>
      <c r="E7903">
        <v>59.1</v>
      </c>
    </row>
    <row r="7904" spans="1:5" x14ac:dyDescent="0.2">
      <c r="A7904" t="s">
        <v>1311</v>
      </c>
      <c r="B7904" t="s">
        <v>2789</v>
      </c>
      <c r="C7904" t="s">
        <v>8404</v>
      </c>
      <c r="D7904" t="s">
        <v>5384</v>
      </c>
      <c r="E7904">
        <v>59.4</v>
      </c>
    </row>
    <row r="7905" spans="1:5" x14ac:dyDescent="0.2">
      <c r="A7905" t="s">
        <v>1312</v>
      </c>
      <c r="B7905" t="s">
        <v>2786</v>
      </c>
      <c r="C7905" t="s">
        <v>8425</v>
      </c>
      <c r="D7905" t="s">
        <v>5384</v>
      </c>
      <c r="E7905">
        <v>59.4</v>
      </c>
    </row>
    <row r="7906" spans="1:5" x14ac:dyDescent="0.2">
      <c r="A7906" t="s">
        <v>1313</v>
      </c>
      <c r="B7906" t="s">
        <v>2833</v>
      </c>
      <c r="C7906" t="s">
        <v>8173</v>
      </c>
      <c r="D7906" t="s">
        <v>5384</v>
      </c>
      <c r="E7906">
        <v>59.5</v>
      </c>
    </row>
    <row r="7907" spans="1:5" x14ac:dyDescent="0.2">
      <c r="A7907" t="s">
        <v>1314</v>
      </c>
      <c r="B7907" t="s">
        <v>2838</v>
      </c>
      <c r="C7907" t="s">
        <v>8278</v>
      </c>
      <c r="D7907" t="s">
        <v>5384</v>
      </c>
      <c r="E7907">
        <v>59.5</v>
      </c>
    </row>
    <row r="7908" spans="1:5" x14ac:dyDescent="0.2">
      <c r="A7908" t="s">
        <v>1315</v>
      </c>
      <c r="B7908" t="s">
        <v>2786</v>
      </c>
      <c r="C7908" t="s">
        <v>8446</v>
      </c>
      <c r="D7908" t="s">
        <v>5384</v>
      </c>
      <c r="E7908">
        <v>59.5</v>
      </c>
    </row>
    <row r="7909" spans="1:5" x14ac:dyDescent="0.2">
      <c r="A7909" t="s">
        <v>1316</v>
      </c>
      <c r="B7909" t="s">
        <v>2794</v>
      </c>
      <c r="C7909" t="s">
        <v>1769</v>
      </c>
      <c r="D7909" t="s">
        <v>5384</v>
      </c>
      <c r="E7909">
        <v>59.760230179028127</v>
      </c>
    </row>
    <row r="7910" spans="1:5" x14ac:dyDescent="0.2">
      <c r="A7910" t="s">
        <v>1317</v>
      </c>
      <c r="B7910" t="s">
        <v>2785</v>
      </c>
      <c r="C7910" t="s">
        <v>8278</v>
      </c>
      <c r="D7910" t="s">
        <v>5384</v>
      </c>
      <c r="E7910">
        <v>59.9</v>
      </c>
    </row>
    <row r="7911" spans="1:5" x14ac:dyDescent="0.2">
      <c r="A7911" t="s">
        <v>1318</v>
      </c>
      <c r="B7911" t="s">
        <v>2794</v>
      </c>
      <c r="C7911" t="s">
        <v>1622</v>
      </c>
      <c r="D7911" t="s">
        <v>5384</v>
      </c>
      <c r="E7911">
        <v>59.952365728900247</v>
      </c>
    </row>
    <row r="7912" spans="1:5" x14ac:dyDescent="0.2">
      <c r="A7912" t="s">
        <v>1319</v>
      </c>
      <c r="B7912" t="s">
        <v>2789</v>
      </c>
      <c r="C7912" t="s">
        <v>1727</v>
      </c>
      <c r="D7912" t="s">
        <v>5384</v>
      </c>
      <c r="E7912">
        <v>60</v>
      </c>
    </row>
    <row r="7913" spans="1:5" x14ac:dyDescent="0.2">
      <c r="A7913" t="s">
        <v>1320</v>
      </c>
      <c r="B7913" t="s">
        <v>2831</v>
      </c>
      <c r="C7913" t="s">
        <v>1748</v>
      </c>
      <c r="D7913" t="s">
        <v>5384</v>
      </c>
      <c r="E7913">
        <v>60</v>
      </c>
    </row>
    <row r="7914" spans="1:5" x14ac:dyDescent="0.2">
      <c r="A7914" t="s">
        <v>1321</v>
      </c>
      <c r="B7914" t="s">
        <v>2825</v>
      </c>
      <c r="C7914" t="s">
        <v>8404</v>
      </c>
      <c r="D7914" t="s">
        <v>5384</v>
      </c>
      <c r="E7914">
        <v>60</v>
      </c>
    </row>
    <row r="7915" spans="1:5" x14ac:dyDescent="0.2">
      <c r="A7915" t="s">
        <v>1322</v>
      </c>
      <c r="B7915" t="s">
        <v>2789</v>
      </c>
      <c r="C7915" t="s">
        <v>8514</v>
      </c>
      <c r="D7915" t="s">
        <v>5384</v>
      </c>
      <c r="E7915">
        <v>60</v>
      </c>
    </row>
    <row r="7916" spans="1:5" x14ac:dyDescent="0.2">
      <c r="A7916" t="s">
        <v>1323</v>
      </c>
      <c r="B7916" t="s">
        <v>2825</v>
      </c>
      <c r="C7916" t="s">
        <v>5947</v>
      </c>
      <c r="D7916" t="s">
        <v>5384</v>
      </c>
      <c r="E7916">
        <v>60</v>
      </c>
    </row>
    <row r="7917" spans="1:5" x14ac:dyDescent="0.2">
      <c r="A7917" t="s">
        <v>1324</v>
      </c>
      <c r="B7917" t="s">
        <v>2816</v>
      </c>
      <c r="C7917" t="s">
        <v>8215</v>
      </c>
      <c r="D7917" t="s">
        <v>5384</v>
      </c>
      <c r="E7917">
        <v>60.1</v>
      </c>
    </row>
    <row r="7918" spans="1:5" x14ac:dyDescent="0.2">
      <c r="A7918" t="s">
        <v>1325</v>
      </c>
      <c r="B7918" t="s">
        <v>2825</v>
      </c>
      <c r="C7918" t="s">
        <v>8299</v>
      </c>
      <c r="D7918" t="s">
        <v>5384</v>
      </c>
      <c r="E7918">
        <v>61.1</v>
      </c>
    </row>
    <row r="7919" spans="1:5" x14ac:dyDescent="0.2">
      <c r="A7919" t="s">
        <v>1326</v>
      </c>
      <c r="B7919" t="s">
        <v>2831</v>
      </c>
      <c r="C7919" t="s">
        <v>8383</v>
      </c>
      <c r="D7919" t="s">
        <v>5384</v>
      </c>
      <c r="E7919">
        <v>61.1</v>
      </c>
    </row>
    <row r="7920" spans="1:5" x14ac:dyDescent="0.2">
      <c r="A7920" t="s">
        <v>1327</v>
      </c>
      <c r="B7920" t="s">
        <v>2789</v>
      </c>
      <c r="C7920" t="s">
        <v>8299</v>
      </c>
      <c r="D7920" t="s">
        <v>5384</v>
      </c>
      <c r="E7920">
        <v>61.2</v>
      </c>
    </row>
    <row r="7921" spans="1:5" x14ac:dyDescent="0.2">
      <c r="A7921" t="s">
        <v>1328</v>
      </c>
      <c r="B7921" t="s">
        <v>2785</v>
      </c>
      <c r="C7921" t="s">
        <v>1622</v>
      </c>
      <c r="D7921" t="s">
        <v>5384</v>
      </c>
      <c r="E7921">
        <v>61.3</v>
      </c>
    </row>
    <row r="7922" spans="1:5" x14ac:dyDescent="0.2">
      <c r="A7922" t="s">
        <v>1329</v>
      </c>
      <c r="B7922" t="s">
        <v>2785</v>
      </c>
      <c r="C7922" t="s">
        <v>1769</v>
      </c>
      <c r="D7922" t="s">
        <v>5384</v>
      </c>
      <c r="E7922">
        <v>61.3</v>
      </c>
    </row>
    <row r="7923" spans="1:5" x14ac:dyDescent="0.2">
      <c r="A7923" t="s">
        <v>1330</v>
      </c>
      <c r="B7923" t="s">
        <v>2829</v>
      </c>
      <c r="C7923" t="s">
        <v>1832</v>
      </c>
      <c r="D7923" t="s">
        <v>5384</v>
      </c>
      <c r="E7923">
        <v>61.5</v>
      </c>
    </row>
    <row r="7924" spans="1:5" x14ac:dyDescent="0.2">
      <c r="A7924" t="s">
        <v>1331</v>
      </c>
      <c r="B7924" t="s">
        <v>2816</v>
      </c>
      <c r="C7924" t="s">
        <v>5884</v>
      </c>
      <c r="D7924" t="s">
        <v>5384</v>
      </c>
      <c r="E7924">
        <v>61.5</v>
      </c>
    </row>
    <row r="7925" spans="1:5" x14ac:dyDescent="0.2">
      <c r="A7925" t="s">
        <v>1332</v>
      </c>
      <c r="B7925" t="s">
        <v>2787</v>
      </c>
      <c r="C7925" t="s">
        <v>8299</v>
      </c>
      <c r="D7925" t="s">
        <v>5384</v>
      </c>
      <c r="E7925">
        <v>61.7</v>
      </c>
    </row>
    <row r="7926" spans="1:5" x14ac:dyDescent="0.2">
      <c r="A7926" t="s">
        <v>1333</v>
      </c>
      <c r="B7926" t="s">
        <v>2811</v>
      </c>
      <c r="C7926" t="s">
        <v>8446</v>
      </c>
      <c r="D7926" t="s">
        <v>5384</v>
      </c>
      <c r="E7926">
        <v>61.7</v>
      </c>
    </row>
    <row r="7927" spans="1:5" x14ac:dyDescent="0.2">
      <c r="A7927" t="s">
        <v>1334</v>
      </c>
      <c r="B7927" t="s">
        <v>2816</v>
      </c>
      <c r="C7927" t="s">
        <v>2842</v>
      </c>
      <c r="D7927" t="s">
        <v>5384</v>
      </c>
      <c r="E7927">
        <v>61.9</v>
      </c>
    </row>
    <row r="7928" spans="1:5" x14ac:dyDescent="0.2">
      <c r="A7928" t="s">
        <v>1335</v>
      </c>
      <c r="B7928" t="s">
        <v>2811</v>
      </c>
      <c r="C7928" t="s">
        <v>8173</v>
      </c>
      <c r="D7928" t="s">
        <v>5384</v>
      </c>
      <c r="E7928">
        <v>62.2</v>
      </c>
    </row>
    <row r="7929" spans="1:5" x14ac:dyDescent="0.2">
      <c r="A7929" t="s">
        <v>1336</v>
      </c>
      <c r="B7929" t="s">
        <v>2833</v>
      </c>
      <c r="C7929" t="s">
        <v>8236</v>
      </c>
      <c r="D7929" t="s">
        <v>5384</v>
      </c>
      <c r="E7929">
        <v>62.2</v>
      </c>
    </row>
    <row r="7930" spans="1:5" x14ac:dyDescent="0.2">
      <c r="A7930" t="s">
        <v>1337</v>
      </c>
      <c r="B7930" t="s">
        <v>2787</v>
      </c>
      <c r="C7930" t="s">
        <v>2842</v>
      </c>
      <c r="D7930" t="s">
        <v>5384</v>
      </c>
      <c r="E7930">
        <v>62.3</v>
      </c>
    </row>
    <row r="7931" spans="1:5" x14ac:dyDescent="0.2">
      <c r="A7931" t="s">
        <v>1338</v>
      </c>
      <c r="B7931" t="s">
        <v>2786</v>
      </c>
      <c r="C7931" t="s">
        <v>6010</v>
      </c>
      <c r="D7931" t="s">
        <v>5384</v>
      </c>
      <c r="E7931">
        <v>62.4</v>
      </c>
    </row>
    <row r="7932" spans="1:5" x14ac:dyDescent="0.2">
      <c r="A7932" t="s">
        <v>1339</v>
      </c>
      <c r="B7932" t="s">
        <v>2820</v>
      </c>
      <c r="C7932" t="s">
        <v>2842</v>
      </c>
      <c r="D7932" t="s">
        <v>5384</v>
      </c>
      <c r="E7932">
        <v>62.5</v>
      </c>
    </row>
    <row r="7933" spans="1:5" x14ac:dyDescent="0.2">
      <c r="A7933" t="s">
        <v>1340</v>
      </c>
      <c r="B7933" t="s">
        <v>2816</v>
      </c>
      <c r="C7933" t="s">
        <v>1727</v>
      </c>
      <c r="D7933" t="s">
        <v>5384</v>
      </c>
      <c r="E7933">
        <v>62.5</v>
      </c>
    </row>
    <row r="7934" spans="1:5" x14ac:dyDescent="0.2">
      <c r="A7934" t="s">
        <v>1341</v>
      </c>
      <c r="B7934" t="s">
        <v>2840</v>
      </c>
      <c r="C7934" t="s">
        <v>1748</v>
      </c>
      <c r="D7934" t="s">
        <v>5384</v>
      </c>
      <c r="E7934">
        <v>62.5</v>
      </c>
    </row>
    <row r="7935" spans="1:5" x14ac:dyDescent="0.2">
      <c r="A7935" t="s">
        <v>1342</v>
      </c>
      <c r="B7935" t="s">
        <v>2838</v>
      </c>
      <c r="C7935" t="s">
        <v>8425</v>
      </c>
      <c r="D7935" t="s">
        <v>5384</v>
      </c>
      <c r="E7935">
        <v>62.5</v>
      </c>
    </row>
    <row r="7936" spans="1:5" x14ac:dyDescent="0.2">
      <c r="A7936" t="s">
        <v>1343</v>
      </c>
      <c r="B7936" t="s">
        <v>2825</v>
      </c>
      <c r="C7936" t="s">
        <v>8194</v>
      </c>
      <c r="D7936" t="s">
        <v>5384</v>
      </c>
      <c r="E7936">
        <v>62.9</v>
      </c>
    </row>
    <row r="7937" spans="1:5" x14ac:dyDescent="0.2">
      <c r="A7937" t="s">
        <v>1344</v>
      </c>
      <c r="B7937" t="s">
        <v>2831</v>
      </c>
      <c r="C7937" t="s">
        <v>1685</v>
      </c>
      <c r="D7937" t="s">
        <v>5384</v>
      </c>
      <c r="E7937">
        <v>63.1</v>
      </c>
    </row>
    <row r="7938" spans="1:5" x14ac:dyDescent="0.2">
      <c r="A7938" t="s">
        <v>1345</v>
      </c>
      <c r="B7938" t="s">
        <v>2786</v>
      </c>
      <c r="C7938" t="s">
        <v>2842</v>
      </c>
      <c r="D7938" t="s">
        <v>5384</v>
      </c>
      <c r="E7938">
        <v>63.3</v>
      </c>
    </row>
    <row r="7939" spans="1:5" x14ac:dyDescent="0.2">
      <c r="A7939" t="s">
        <v>1346</v>
      </c>
      <c r="B7939" t="s">
        <v>2788</v>
      </c>
      <c r="C7939" t="s">
        <v>2842</v>
      </c>
      <c r="D7939" t="s">
        <v>5384</v>
      </c>
      <c r="E7939">
        <v>63.4</v>
      </c>
    </row>
    <row r="7940" spans="1:5" x14ac:dyDescent="0.2">
      <c r="A7940" t="s">
        <v>1347</v>
      </c>
      <c r="B7940" t="s">
        <v>2814</v>
      </c>
      <c r="C7940" t="s">
        <v>1622</v>
      </c>
      <c r="D7940" t="s">
        <v>5384</v>
      </c>
      <c r="E7940">
        <v>63.4</v>
      </c>
    </row>
    <row r="7941" spans="1:5" x14ac:dyDescent="0.2">
      <c r="A7941" t="s">
        <v>1348</v>
      </c>
      <c r="B7941" t="s">
        <v>2814</v>
      </c>
      <c r="C7941" t="s">
        <v>1769</v>
      </c>
      <c r="D7941" t="s">
        <v>5384</v>
      </c>
      <c r="E7941">
        <v>63.4</v>
      </c>
    </row>
    <row r="7942" spans="1:5" x14ac:dyDescent="0.2">
      <c r="A7942" t="s">
        <v>1349</v>
      </c>
      <c r="B7942" t="s">
        <v>2835</v>
      </c>
      <c r="C7942" t="s">
        <v>1748</v>
      </c>
      <c r="D7942" t="s">
        <v>5384</v>
      </c>
      <c r="E7942">
        <v>63.6</v>
      </c>
    </row>
    <row r="7943" spans="1:5" x14ac:dyDescent="0.2">
      <c r="A7943" t="s">
        <v>1350</v>
      </c>
      <c r="B7943" t="s">
        <v>2825</v>
      </c>
      <c r="C7943" t="s">
        <v>8173</v>
      </c>
      <c r="D7943" t="s">
        <v>5384</v>
      </c>
      <c r="E7943">
        <v>63.6</v>
      </c>
    </row>
    <row r="7944" spans="1:5" x14ac:dyDescent="0.2">
      <c r="A7944" t="s">
        <v>1351</v>
      </c>
      <c r="B7944" t="s">
        <v>2794</v>
      </c>
      <c r="C7944" t="s">
        <v>1685</v>
      </c>
      <c r="D7944" t="s">
        <v>5384</v>
      </c>
      <c r="E7944">
        <v>63.67217391304348</v>
      </c>
    </row>
    <row r="7945" spans="1:5" x14ac:dyDescent="0.2">
      <c r="A7945" t="s">
        <v>1352</v>
      </c>
      <c r="B7945" t="s">
        <v>2835</v>
      </c>
      <c r="C7945" t="s">
        <v>1685</v>
      </c>
      <c r="D7945" t="s">
        <v>5384</v>
      </c>
      <c r="E7945">
        <v>63.9</v>
      </c>
    </row>
    <row r="7946" spans="1:5" x14ac:dyDescent="0.2">
      <c r="A7946" t="s">
        <v>1353</v>
      </c>
      <c r="B7946" t="s">
        <v>2825</v>
      </c>
      <c r="C7946" t="s">
        <v>8383</v>
      </c>
      <c r="D7946" t="s">
        <v>5384</v>
      </c>
      <c r="E7946">
        <v>63.9</v>
      </c>
    </row>
    <row r="7947" spans="1:5" x14ac:dyDescent="0.2">
      <c r="A7947" t="s">
        <v>1354</v>
      </c>
      <c r="B7947" t="s">
        <v>2818</v>
      </c>
      <c r="C7947" t="s">
        <v>2776</v>
      </c>
      <c r="D7947" t="s">
        <v>5384</v>
      </c>
      <c r="E7947">
        <v>63.9</v>
      </c>
    </row>
    <row r="7948" spans="1:5" x14ac:dyDescent="0.2">
      <c r="A7948" t="s">
        <v>1355</v>
      </c>
      <c r="B7948" t="s">
        <v>2786</v>
      </c>
      <c r="C7948" t="s">
        <v>1601</v>
      </c>
      <c r="D7948" t="s">
        <v>5384</v>
      </c>
      <c r="E7948">
        <v>64</v>
      </c>
    </row>
    <row r="7949" spans="1:5" x14ac:dyDescent="0.2">
      <c r="A7949" t="s">
        <v>1356</v>
      </c>
      <c r="B7949" t="s">
        <v>2816</v>
      </c>
      <c r="C7949" t="s">
        <v>8320</v>
      </c>
      <c r="D7949" t="s">
        <v>5384</v>
      </c>
      <c r="E7949">
        <v>64</v>
      </c>
    </row>
    <row r="7950" spans="1:5" x14ac:dyDescent="0.2">
      <c r="A7950" t="s">
        <v>1357</v>
      </c>
      <c r="B7950" t="s">
        <v>2829</v>
      </c>
      <c r="C7950" t="s">
        <v>8383</v>
      </c>
      <c r="D7950" t="s">
        <v>5384</v>
      </c>
      <c r="E7950">
        <v>64</v>
      </c>
    </row>
    <row r="7951" spans="1:5" x14ac:dyDescent="0.2">
      <c r="A7951" t="s">
        <v>1358</v>
      </c>
      <c r="B7951" t="s">
        <v>2788</v>
      </c>
      <c r="C7951" t="s">
        <v>8320</v>
      </c>
      <c r="D7951" t="s">
        <v>5384</v>
      </c>
      <c r="E7951">
        <v>64.099999999999994</v>
      </c>
    </row>
    <row r="7952" spans="1:5" x14ac:dyDescent="0.2">
      <c r="A7952" t="s">
        <v>1359</v>
      </c>
      <c r="B7952" t="s">
        <v>2825</v>
      </c>
      <c r="C7952" t="s">
        <v>1685</v>
      </c>
      <c r="D7952" t="s">
        <v>5384</v>
      </c>
      <c r="E7952">
        <v>64.2</v>
      </c>
    </row>
    <row r="7953" spans="1:5" x14ac:dyDescent="0.2">
      <c r="A7953" t="s">
        <v>1360</v>
      </c>
      <c r="B7953" t="s">
        <v>2789</v>
      </c>
      <c r="C7953" t="s">
        <v>8425</v>
      </c>
      <c r="D7953" t="s">
        <v>5384</v>
      </c>
      <c r="E7953">
        <v>64.2</v>
      </c>
    </row>
    <row r="7954" spans="1:5" x14ac:dyDescent="0.2">
      <c r="A7954" t="s">
        <v>1361</v>
      </c>
      <c r="B7954" t="s">
        <v>2811</v>
      </c>
      <c r="C7954" t="s">
        <v>1622</v>
      </c>
      <c r="D7954" t="s">
        <v>5384</v>
      </c>
      <c r="E7954">
        <v>64.3</v>
      </c>
    </row>
    <row r="7955" spans="1:5" x14ac:dyDescent="0.2">
      <c r="A7955" t="s">
        <v>1362</v>
      </c>
      <c r="B7955" t="s">
        <v>2811</v>
      </c>
      <c r="C7955" t="s">
        <v>1769</v>
      </c>
      <c r="D7955" t="s">
        <v>5384</v>
      </c>
      <c r="E7955">
        <v>64.3</v>
      </c>
    </row>
    <row r="7956" spans="1:5" x14ac:dyDescent="0.2">
      <c r="A7956" t="s">
        <v>1363</v>
      </c>
      <c r="B7956" t="s">
        <v>2786</v>
      </c>
      <c r="C7956" t="s">
        <v>5947</v>
      </c>
      <c r="D7956" t="s">
        <v>5384</v>
      </c>
      <c r="E7956">
        <v>64.3</v>
      </c>
    </row>
    <row r="7957" spans="1:5" x14ac:dyDescent="0.2">
      <c r="A7957" t="s">
        <v>1364</v>
      </c>
      <c r="B7957" t="s">
        <v>2794</v>
      </c>
      <c r="C7957" t="s">
        <v>8383</v>
      </c>
      <c r="D7957" t="s">
        <v>5384</v>
      </c>
      <c r="E7957">
        <v>64.467619047619053</v>
      </c>
    </row>
    <row r="7958" spans="1:5" x14ac:dyDescent="0.2">
      <c r="A7958" t="s">
        <v>1365</v>
      </c>
      <c r="B7958" t="s">
        <v>2814</v>
      </c>
      <c r="C7958" t="s">
        <v>8278</v>
      </c>
      <c r="D7958" t="s">
        <v>5384</v>
      </c>
      <c r="E7958">
        <v>64.7</v>
      </c>
    </row>
    <row r="7959" spans="1:5" x14ac:dyDescent="0.2">
      <c r="A7959" t="s">
        <v>1366</v>
      </c>
      <c r="B7959" t="s">
        <v>2780</v>
      </c>
      <c r="C7959" t="s">
        <v>1685</v>
      </c>
      <c r="D7959" t="s">
        <v>5384</v>
      </c>
      <c r="E7959">
        <v>65.260000000000005</v>
      </c>
    </row>
    <row r="7960" spans="1:5" x14ac:dyDescent="0.2">
      <c r="A7960" t="s">
        <v>1367</v>
      </c>
      <c r="B7960" t="s">
        <v>2820</v>
      </c>
      <c r="C7960" t="s">
        <v>8404</v>
      </c>
      <c r="D7960" t="s">
        <v>5384</v>
      </c>
      <c r="E7960">
        <v>65.3</v>
      </c>
    </row>
    <row r="7961" spans="1:5" x14ac:dyDescent="0.2">
      <c r="A7961" t="s">
        <v>1368</v>
      </c>
      <c r="B7961" t="s">
        <v>2825</v>
      </c>
      <c r="C7961" t="s">
        <v>8535</v>
      </c>
      <c r="D7961" t="s">
        <v>5384</v>
      </c>
      <c r="E7961">
        <v>65.3</v>
      </c>
    </row>
    <row r="7962" spans="1:5" x14ac:dyDescent="0.2">
      <c r="A7962" t="s">
        <v>1369</v>
      </c>
      <c r="B7962" t="s">
        <v>2829</v>
      </c>
      <c r="C7962" t="s">
        <v>5968</v>
      </c>
      <c r="D7962" t="s">
        <v>5384</v>
      </c>
      <c r="E7962">
        <v>65.400000000000006</v>
      </c>
    </row>
    <row r="7963" spans="1:5" x14ac:dyDescent="0.2">
      <c r="A7963" t="s">
        <v>1370</v>
      </c>
      <c r="B7963" t="s">
        <v>2833</v>
      </c>
      <c r="C7963" t="s">
        <v>8341</v>
      </c>
      <c r="D7963" t="s">
        <v>5384</v>
      </c>
      <c r="E7963">
        <v>65.599999999999994</v>
      </c>
    </row>
    <row r="7964" spans="1:5" x14ac:dyDescent="0.2">
      <c r="A7964" t="s">
        <v>1371</v>
      </c>
      <c r="B7964" t="s">
        <v>2831</v>
      </c>
      <c r="C7964" t="s">
        <v>5926</v>
      </c>
      <c r="D7964" t="s">
        <v>5384</v>
      </c>
      <c r="E7964">
        <v>65.599999999999994</v>
      </c>
    </row>
    <row r="7965" spans="1:5" x14ac:dyDescent="0.2">
      <c r="A7965" t="s">
        <v>1372</v>
      </c>
      <c r="B7965" t="s">
        <v>2786</v>
      </c>
      <c r="C7965" t="s">
        <v>1664</v>
      </c>
      <c r="D7965" t="s">
        <v>5384</v>
      </c>
      <c r="E7965">
        <v>65.8</v>
      </c>
    </row>
    <row r="7966" spans="1:5" x14ac:dyDescent="0.2">
      <c r="A7966" t="s">
        <v>1373</v>
      </c>
      <c r="B7966" t="s">
        <v>2820</v>
      </c>
      <c r="C7966" t="s">
        <v>8278</v>
      </c>
      <c r="D7966" t="s">
        <v>5384</v>
      </c>
      <c r="E7966">
        <v>65.8</v>
      </c>
    </row>
    <row r="7967" spans="1:5" x14ac:dyDescent="0.2">
      <c r="A7967" t="s">
        <v>1374</v>
      </c>
      <c r="B7967" t="s">
        <v>2835</v>
      </c>
      <c r="C7967" t="s">
        <v>2842</v>
      </c>
      <c r="D7967" t="s">
        <v>5384</v>
      </c>
      <c r="E7967">
        <v>65.900000000000006</v>
      </c>
    </row>
    <row r="7968" spans="1:5" x14ac:dyDescent="0.2">
      <c r="A7968" t="s">
        <v>1375</v>
      </c>
      <c r="B7968" t="s">
        <v>2811</v>
      </c>
      <c r="C7968" t="s">
        <v>8236</v>
      </c>
      <c r="D7968" t="s">
        <v>5384</v>
      </c>
      <c r="E7968">
        <v>66</v>
      </c>
    </row>
    <row r="7969" spans="1:5" x14ac:dyDescent="0.2">
      <c r="A7969" t="s">
        <v>1376</v>
      </c>
      <c r="B7969" t="s">
        <v>2820</v>
      </c>
      <c r="C7969" t="s">
        <v>1685</v>
      </c>
      <c r="D7969" t="s">
        <v>5384</v>
      </c>
      <c r="E7969">
        <v>66.2</v>
      </c>
    </row>
    <row r="7970" spans="1:5" x14ac:dyDescent="0.2">
      <c r="A7970" t="s">
        <v>1377</v>
      </c>
      <c r="B7970" t="s">
        <v>2818</v>
      </c>
      <c r="C7970" t="s">
        <v>8278</v>
      </c>
      <c r="D7970" t="s">
        <v>5384</v>
      </c>
      <c r="E7970">
        <v>66.2</v>
      </c>
    </row>
    <row r="7971" spans="1:5" x14ac:dyDescent="0.2">
      <c r="A7971" t="s">
        <v>1378</v>
      </c>
      <c r="B7971" t="s">
        <v>2811</v>
      </c>
      <c r="C7971" t="s">
        <v>8535</v>
      </c>
      <c r="D7971" t="s">
        <v>5384</v>
      </c>
      <c r="E7971">
        <v>66.3</v>
      </c>
    </row>
    <row r="7972" spans="1:5" x14ac:dyDescent="0.2">
      <c r="A7972" t="s">
        <v>1379</v>
      </c>
      <c r="B7972" t="s">
        <v>2818</v>
      </c>
      <c r="C7972" t="s">
        <v>1727</v>
      </c>
      <c r="D7972" t="s">
        <v>5384</v>
      </c>
      <c r="E7972">
        <v>66.7</v>
      </c>
    </row>
    <row r="7973" spans="1:5" x14ac:dyDescent="0.2">
      <c r="A7973" t="s">
        <v>1380</v>
      </c>
      <c r="B7973" t="s">
        <v>2789</v>
      </c>
      <c r="C7973" t="s">
        <v>1832</v>
      </c>
      <c r="D7973" t="s">
        <v>5384</v>
      </c>
      <c r="E7973">
        <v>66.7</v>
      </c>
    </row>
    <row r="7974" spans="1:5" x14ac:dyDescent="0.2">
      <c r="A7974" t="s">
        <v>1381</v>
      </c>
      <c r="B7974" t="s">
        <v>2820</v>
      </c>
      <c r="C7974" t="s">
        <v>8173</v>
      </c>
      <c r="D7974" t="s">
        <v>5384</v>
      </c>
      <c r="E7974">
        <v>66.7</v>
      </c>
    </row>
    <row r="7975" spans="1:5" x14ac:dyDescent="0.2">
      <c r="A7975" t="s">
        <v>1382</v>
      </c>
      <c r="B7975" t="s">
        <v>2835</v>
      </c>
      <c r="C7975" t="s">
        <v>8173</v>
      </c>
      <c r="D7975" t="s">
        <v>5384</v>
      </c>
      <c r="E7975">
        <v>66.7</v>
      </c>
    </row>
    <row r="7976" spans="1:5" x14ac:dyDescent="0.2">
      <c r="A7976" t="s">
        <v>1383</v>
      </c>
      <c r="B7976" t="s">
        <v>2811</v>
      </c>
      <c r="C7976" t="s">
        <v>8556</v>
      </c>
      <c r="D7976" t="s">
        <v>5384</v>
      </c>
      <c r="E7976">
        <v>66.7</v>
      </c>
    </row>
    <row r="7977" spans="1:5" x14ac:dyDescent="0.2">
      <c r="A7977" t="s">
        <v>1384</v>
      </c>
      <c r="B7977" t="s">
        <v>2814</v>
      </c>
      <c r="C7977" t="s">
        <v>5947</v>
      </c>
      <c r="D7977" t="s">
        <v>5384</v>
      </c>
      <c r="E7977">
        <v>66.7</v>
      </c>
    </row>
    <row r="7978" spans="1:5" x14ac:dyDescent="0.2">
      <c r="A7978" t="s">
        <v>1385</v>
      </c>
      <c r="B7978" t="s">
        <v>2835</v>
      </c>
      <c r="C7978" t="s">
        <v>1832</v>
      </c>
      <c r="D7978" t="s">
        <v>5384</v>
      </c>
      <c r="E7978">
        <v>67</v>
      </c>
    </row>
    <row r="7979" spans="1:5" x14ac:dyDescent="0.2">
      <c r="A7979" t="s">
        <v>1386</v>
      </c>
      <c r="B7979" t="s">
        <v>2811</v>
      </c>
      <c r="C7979" t="s">
        <v>8404</v>
      </c>
      <c r="D7979" t="s">
        <v>5384</v>
      </c>
      <c r="E7979">
        <v>67</v>
      </c>
    </row>
    <row r="7980" spans="1:5" x14ac:dyDescent="0.2">
      <c r="A7980" t="s">
        <v>1387</v>
      </c>
      <c r="B7980" t="s">
        <v>2811</v>
      </c>
      <c r="C7980" t="s">
        <v>1811</v>
      </c>
      <c r="D7980" t="s">
        <v>5384</v>
      </c>
      <c r="E7980">
        <v>67.2</v>
      </c>
    </row>
    <row r="7981" spans="1:5" x14ac:dyDescent="0.2">
      <c r="A7981" t="s">
        <v>1388</v>
      </c>
      <c r="B7981" t="s">
        <v>2833</v>
      </c>
      <c r="C7981" t="s">
        <v>1811</v>
      </c>
      <c r="D7981" t="s">
        <v>5384</v>
      </c>
      <c r="E7981">
        <v>67.3</v>
      </c>
    </row>
    <row r="7982" spans="1:5" x14ac:dyDescent="0.2">
      <c r="A7982" t="s">
        <v>1389</v>
      </c>
      <c r="B7982" t="s">
        <v>2816</v>
      </c>
      <c r="C7982" t="s">
        <v>8535</v>
      </c>
      <c r="D7982" t="s">
        <v>5384</v>
      </c>
      <c r="E7982">
        <v>67.400000000000006</v>
      </c>
    </row>
    <row r="7983" spans="1:5" x14ac:dyDescent="0.2">
      <c r="A7983" t="s">
        <v>1390</v>
      </c>
      <c r="B7983" t="s">
        <v>2820</v>
      </c>
      <c r="C7983" t="s">
        <v>8383</v>
      </c>
      <c r="D7983" t="s">
        <v>5384</v>
      </c>
      <c r="E7983">
        <v>67.599999999999994</v>
      </c>
    </row>
    <row r="7984" spans="1:5" x14ac:dyDescent="0.2">
      <c r="A7984" t="s">
        <v>1391</v>
      </c>
      <c r="B7984" t="s">
        <v>2785</v>
      </c>
      <c r="C7984" t="s">
        <v>8383</v>
      </c>
      <c r="D7984" t="s">
        <v>5384</v>
      </c>
      <c r="E7984">
        <v>67.8</v>
      </c>
    </row>
    <row r="7985" spans="1:5" x14ac:dyDescent="0.2">
      <c r="A7985" t="s">
        <v>1392</v>
      </c>
      <c r="B7985" t="s">
        <v>2780</v>
      </c>
      <c r="C7985" t="s">
        <v>8383</v>
      </c>
      <c r="D7985" t="s">
        <v>5384</v>
      </c>
      <c r="E7985">
        <v>67.900000000000006</v>
      </c>
    </row>
    <row r="7986" spans="1:5" x14ac:dyDescent="0.2">
      <c r="A7986" t="s">
        <v>1393</v>
      </c>
      <c r="B7986" t="s">
        <v>2820</v>
      </c>
      <c r="C7986" t="s">
        <v>1601</v>
      </c>
      <c r="D7986" t="s">
        <v>5384</v>
      </c>
      <c r="E7986">
        <v>68.099999999999994</v>
      </c>
    </row>
    <row r="7987" spans="1:5" x14ac:dyDescent="0.2">
      <c r="A7987" t="s">
        <v>1394</v>
      </c>
      <c r="B7987" t="s">
        <v>2814</v>
      </c>
      <c r="C7987" t="s">
        <v>8535</v>
      </c>
      <c r="D7987" t="s">
        <v>5384</v>
      </c>
      <c r="E7987">
        <v>68.099999999999994</v>
      </c>
    </row>
    <row r="7988" spans="1:5" x14ac:dyDescent="0.2">
      <c r="A7988" t="s">
        <v>1395</v>
      </c>
      <c r="B7988" t="s">
        <v>2818</v>
      </c>
      <c r="C7988" t="s">
        <v>1601</v>
      </c>
      <c r="D7988" t="s">
        <v>5384</v>
      </c>
      <c r="E7988">
        <v>68.400000000000006</v>
      </c>
    </row>
    <row r="7989" spans="1:5" x14ac:dyDescent="0.2">
      <c r="A7989" t="s">
        <v>1396</v>
      </c>
      <c r="B7989" t="s">
        <v>2788</v>
      </c>
      <c r="C7989" t="s">
        <v>8535</v>
      </c>
      <c r="D7989" t="s">
        <v>5384</v>
      </c>
      <c r="E7989">
        <v>68.400000000000006</v>
      </c>
    </row>
    <row r="7990" spans="1:5" x14ac:dyDescent="0.2">
      <c r="A7990" t="s">
        <v>1397</v>
      </c>
      <c r="B7990" t="s">
        <v>2788</v>
      </c>
      <c r="C7990" t="s">
        <v>8236</v>
      </c>
      <c r="D7990" t="s">
        <v>5384</v>
      </c>
      <c r="E7990">
        <v>68.599999999999994</v>
      </c>
    </row>
    <row r="7991" spans="1:5" x14ac:dyDescent="0.2">
      <c r="A7991" t="s">
        <v>1398</v>
      </c>
      <c r="B7991" t="s">
        <v>2794</v>
      </c>
      <c r="C7991" t="s">
        <v>8299</v>
      </c>
      <c r="D7991" t="s">
        <v>5384</v>
      </c>
      <c r="E7991">
        <v>68.676309523809536</v>
      </c>
    </row>
    <row r="7992" spans="1:5" x14ac:dyDescent="0.2">
      <c r="A7992" t="s">
        <v>1399</v>
      </c>
      <c r="B7992" t="s">
        <v>2831</v>
      </c>
      <c r="C7992" t="s">
        <v>1664</v>
      </c>
      <c r="D7992" t="s">
        <v>5384</v>
      </c>
      <c r="E7992">
        <v>68.8</v>
      </c>
    </row>
    <row r="7993" spans="1:5" x14ac:dyDescent="0.2">
      <c r="A7993" t="s">
        <v>1400</v>
      </c>
      <c r="B7993" t="s">
        <v>2816</v>
      </c>
      <c r="C7993" t="s">
        <v>2776</v>
      </c>
      <c r="D7993" t="s">
        <v>5384</v>
      </c>
      <c r="E7993">
        <v>68.8</v>
      </c>
    </row>
    <row r="7994" spans="1:5" x14ac:dyDescent="0.2">
      <c r="A7994" t="s">
        <v>1401</v>
      </c>
      <c r="B7994" t="s">
        <v>2838</v>
      </c>
      <c r="C7994" t="s">
        <v>8320</v>
      </c>
      <c r="D7994" t="s">
        <v>5384</v>
      </c>
      <c r="E7994">
        <v>68.900000000000006</v>
      </c>
    </row>
    <row r="7995" spans="1:5" x14ac:dyDescent="0.2">
      <c r="A7995" t="s">
        <v>1402</v>
      </c>
      <c r="B7995" t="s">
        <v>2794</v>
      </c>
      <c r="C7995" t="s">
        <v>8404</v>
      </c>
      <c r="D7995" t="s">
        <v>5384</v>
      </c>
      <c r="E7995">
        <v>68.905833333333348</v>
      </c>
    </row>
    <row r="7996" spans="1:5" x14ac:dyDescent="0.2">
      <c r="A7996" t="s">
        <v>1403</v>
      </c>
      <c r="B7996" t="s">
        <v>2825</v>
      </c>
      <c r="C7996" t="s">
        <v>8556</v>
      </c>
      <c r="D7996" t="s">
        <v>5384</v>
      </c>
      <c r="E7996">
        <v>69</v>
      </c>
    </row>
    <row r="7997" spans="1:5" x14ac:dyDescent="0.2">
      <c r="A7997" t="s">
        <v>1404</v>
      </c>
      <c r="B7997" t="s">
        <v>2840</v>
      </c>
      <c r="C7997" t="s">
        <v>5884</v>
      </c>
      <c r="D7997" t="s">
        <v>5384</v>
      </c>
      <c r="E7997">
        <v>69</v>
      </c>
    </row>
    <row r="7998" spans="1:5" x14ac:dyDescent="0.2">
      <c r="A7998" t="s">
        <v>1405</v>
      </c>
      <c r="B7998" t="s">
        <v>2835</v>
      </c>
      <c r="C7998" t="s">
        <v>1727</v>
      </c>
      <c r="D7998" t="s">
        <v>5384</v>
      </c>
      <c r="E7998">
        <v>69.2</v>
      </c>
    </row>
    <row r="7999" spans="1:5" x14ac:dyDescent="0.2">
      <c r="A7999" t="s">
        <v>1406</v>
      </c>
      <c r="B7999" t="s">
        <v>2787</v>
      </c>
      <c r="C7999" t="s">
        <v>1748</v>
      </c>
      <c r="D7999" t="s">
        <v>5384</v>
      </c>
      <c r="E7999">
        <v>69.2</v>
      </c>
    </row>
    <row r="8000" spans="1:5" x14ac:dyDescent="0.2">
      <c r="A8000" t="s">
        <v>1407</v>
      </c>
      <c r="B8000" t="s">
        <v>2789</v>
      </c>
      <c r="C8000" t="s">
        <v>5947</v>
      </c>
      <c r="D8000" t="s">
        <v>5384</v>
      </c>
      <c r="E8000">
        <v>69.599999999999994</v>
      </c>
    </row>
    <row r="8001" spans="1:5" x14ac:dyDescent="0.2">
      <c r="A8001" t="s">
        <v>1408</v>
      </c>
      <c r="B8001" t="s">
        <v>2785</v>
      </c>
      <c r="C8001" t="s">
        <v>1748</v>
      </c>
      <c r="D8001" t="s">
        <v>5384</v>
      </c>
      <c r="E8001">
        <v>70</v>
      </c>
    </row>
    <row r="8002" spans="1:5" x14ac:dyDescent="0.2">
      <c r="A8002" t="s">
        <v>1409</v>
      </c>
      <c r="B8002" t="s">
        <v>2786</v>
      </c>
      <c r="C8002" t="s">
        <v>8299</v>
      </c>
      <c r="D8002" t="s">
        <v>5384</v>
      </c>
      <c r="E8002">
        <v>70.3</v>
      </c>
    </row>
    <row r="8003" spans="1:5" x14ac:dyDescent="0.2">
      <c r="A8003" t="s">
        <v>1410</v>
      </c>
      <c r="B8003" t="s">
        <v>2831</v>
      </c>
      <c r="C8003" t="s">
        <v>8404</v>
      </c>
      <c r="D8003" t="s">
        <v>5384</v>
      </c>
      <c r="E8003">
        <v>70.400000000000006</v>
      </c>
    </row>
    <row r="8004" spans="1:5" x14ac:dyDescent="0.2">
      <c r="A8004" t="s">
        <v>1411</v>
      </c>
      <c r="B8004" t="s">
        <v>2811</v>
      </c>
      <c r="C8004" t="s">
        <v>2842</v>
      </c>
      <c r="D8004" t="s">
        <v>5384</v>
      </c>
      <c r="E8004">
        <v>70.5</v>
      </c>
    </row>
    <row r="8005" spans="1:5" x14ac:dyDescent="0.2">
      <c r="A8005" t="s">
        <v>1412</v>
      </c>
      <c r="B8005" t="s">
        <v>2831</v>
      </c>
      <c r="C8005" t="s">
        <v>8173</v>
      </c>
      <c r="D8005" t="s">
        <v>5384</v>
      </c>
      <c r="E8005">
        <v>70.5</v>
      </c>
    </row>
    <row r="8006" spans="1:5" x14ac:dyDescent="0.2">
      <c r="A8006" t="s">
        <v>1413</v>
      </c>
      <c r="B8006" t="s">
        <v>2829</v>
      </c>
      <c r="C8006" t="s">
        <v>1601</v>
      </c>
      <c r="D8006" t="s">
        <v>5384</v>
      </c>
      <c r="E8006">
        <v>70.599999999999994</v>
      </c>
    </row>
    <row r="8007" spans="1:5" x14ac:dyDescent="0.2">
      <c r="A8007" t="s">
        <v>1414</v>
      </c>
      <c r="B8007" t="s">
        <v>2818</v>
      </c>
      <c r="C8007" t="s">
        <v>8383</v>
      </c>
      <c r="D8007" t="s">
        <v>5384</v>
      </c>
      <c r="E8007">
        <v>70.7</v>
      </c>
    </row>
    <row r="8008" spans="1:5" x14ac:dyDescent="0.2">
      <c r="A8008" t="s">
        <v>1415</v>
      </c>
      <c r="B8008" t="s">
        <v>2835</v>
      </c>
      <c r="C8008" t="s">
        <v>1601</v>
      </c>
      <c r="D8008" t="s">
        <v>5384</v>
      </c>
      <c r="E8008">
        <v>70.8</v>
      </c>
    </row>
    <row r="8009" spans="1:5" x14ac:dyDescent="0.2">
      <c r="A8009" t="s">
        <v>1416</v>
      </c>
      <c r="B8009" t="s">
        <v>2780</v>
      </c>
      <c r="C8009" t="s">
        <v>1601</v>
      </c>
      <c r="D8009" t="s">
        <v>5384</v>
      </c>
      <c r="E8009">
        <v>70.900000000000006</v>
      </c>
    </row>
    <row r="8010" spans="1:5" x14ac:dyDescent="0.2">
      <c r="A8010" t="s">
        <v>1417</v>
      </c>
      <c r="B8010" t="s">
        <v>2786</v>
      </c>
      <c r="C8010" t="s">
        <v>1832</v>
      </c>
      <c r="D8010" t="s">
        <v>5384</v>
      </c>
      <c r="E8010">
        <v>70.900000000000006</v>
      </c>
    </row>
    <row r="8011" spans="1:5" x14ac:dyDescent="0.2">
      <c r="A8011" t="s">
        <v>1418</v>
      </c>
      <c r="B8011" t="s">
        <v>2785</v>
      </c>
      <c r="C8011" t="s">
        <v>2842</v>
      </c>
      <c r="D8011" t="s">
        <v>5384</v>
      </c>
      <c r="E8011">
        <v>71.099999999999994</v>
      </c>
    </row>
    <row r="8012" spans="1:5" x14ac:dyDescent="0.2">
      <c r="A8012" t="s">
        <v>1419</v>
      </c>
      <c r="B8012" t="s">
        <v>2780</v>
      </c>
      <c r="C8012" t="s">
        <v>8173</v>
      </c>
      <c r="D8012" t="s">
        <v>5384</v>
      </c>
      <c r="E8012">
        <v>71.099999999999994</v>
      </c>
    </row>
    <row r="8013" spans="1:5" x14ac:dyDescent="0.2">
      <c r="A8013" t="s">
        <v>1420</v>
      </c>
      <c r="B8013" t="s">
        <v>2787</v>
      </c>
      <c r="C8013" t="s">
        <v>1622</v>
      </c>
      <c r="D8013" t="s">
        <v>5384</v>
      </c>
      <c r="E8013">
        <v>71.400000000000006</v>
      </c>
    </row>
    <row r="8014" spans="1:5" x14ac:dyDescent="0.2">
      <c r="A8014" t="s">
        <v>1421</v>
      </c>
      <c r="B8014" t="s">
        <v>2811</v>
      </c>
      <c r="C8014" t="s">
        <v>1727</v>
      </c>
      <c r="D8014" t="s">
        <v>5384</v>
      </c>
      <c r="E8014">
        <v>71.400000000000006</v>
      </c>
    </row>
    <row r="8015" spans="1:5" x14ac:dyDescent="0.2">
      <c r="A8015" t="s">
        <v>1422</v>
      </c>
      <c r="B8015" t="s">
        <v>2787</v>
      </c>
      <c r="C8015" t="s">
        <v>1769</v>
      </c>
      <c r="D8015" t="s">
        <v>5384</v>
      </c>
      <c r="E8015">
        <v>71.400000000000006</v>
      </c>
    </row>
    <row r="8016" spans="1:5" x14ac:dyDescent="0.2">
      <c r="A8016" t="s">
        <v>1423</v>
      </c>
      <c r="B8016" t="s">
        <v>2814</v>
      </c>
      <c r="C8016" t="s">
        <v>1685</v>
      </c>
      <c r="D8016" t="s">
        <v>5384</v>
      </c>
      <c r="E8016">
        <v>71.5</v>
      </c>
    </row>
    <row r="8017" spans="1:5" x14ac:dyDescent="0.2">
      <c r="A8017" t="s">
        <v>1424</v>
      </c>
      <c r="B8017" t="s">
        <v>2816</v>
      </c>
      <c r="C8017" t="s">
        <v>1601</v>
      </c>
      <c r="D8017" t="s">
        <v>5384</v>
      </c>
      <c r="E8017">
        <v>71.599999999999994</v>
      </c>
    </row>
    <row r="8018" spans="1:5" x14ac:dyDescent="0.2">
      <c r="A8018" t="s">
        <v>1425</v>
      </c>
      <c r="B8018" t="s">
        <v>2831</v>
      </c>
      <c r="C8018" t="s">
        <v>8299</v>
      </c>
      <c r="D8018" t="s">
        <v>5384</v>
      </c>
      <c r="E8018">
        <v>71.7</v>
      </c>
    </row>
    <row r="8019" spans="1:5" x14ac:dyDescent="0.2">
      <c r="A8019" t="s">
        <v>1426</v>
      </c>
      <c r="B8019" t="s">
        <v>2829</v>
      </c>
      <c r="C8019" t="s">
        <v>8278</v>
      </c>
      <c r="D8019" t="s">
        <v>5384</v>
      </c>
      <c r="E8019">
        <v>71.900000000000006</v>
      </c>
    </row>
    <row r="8020" spans="1:5" x14ac:dyDescent="0.2">
      <c r="A8020" t="s">
        <v>1427</v>
      </c>
      <c r="B8020" t="s">
        <v>2794</v>
      </c>
      <c r="C8020" t="s">
        <v>1601</v>
      </c>
      <c r="D8020" t="s">
        <v>5384</v>
      </c>
      <c r="E8020">
        <v>72.150173496934997</v>
      </c>
    </row>
    <row r="8021" spans="1:5" x14ac:dyDescent="0.2">
      <c r="A8021" t="s">
        <v>1428</v>
      </c>
      <c r="B8021" t="s">
        <v>2785</v>
      </c>
      <c r="C8021" t="s">
        <v>1601</v>
      </c>
      <c r="D8021" t="s">
        <v>5384</v>
      </c>
      <c r="E8021">
        <v>72.2</v>
      </c>
    </row>
    <row r="8022" spans="1:5" x14ac:dyDescent="0.2">
      <c r="A8022" t="s">
        <v>1429</v>
      </c>
      <c r="B8022" t="s">
        <v>2825</v>
      </c>
      <c r="C8022" t="s">
        <v>8215</v>
      </c>
      <c r="D8022" t="s">
        <v>5384</v>
      </c>
      <c r="E8022">
        <v>72.2</v>
      </c>
    </row>
    <row r="8023" spans="1:5" x14ac:dyDescent="0.2">
      <c r="A8023" t="s">
        <v>1430</v>
      </c>
      <c r="B8023" t="s">
        <v>2835</v>
      </c>
      <c r="C8023" t="s">
        <v>8278</v>
      </c>
      <c r="D8023" t="s">
        <v>5384</v>
      </c>
      <c r="E8023">
        <v>72.400000000000006</v>
      </c>
    </row>
    <row r="8024" spans="1:5" x14ac:dyDescent="0.2">
      <c r="A8024" t="s">
        <v>1431</v>
      </c>
      <c r="B8024" t="s">
        <v>2825</v>
      </c>
      <c r="C8024" t="s">
        <v>8320</v>
      </c>
      <c r="D8024" t="s">
        <v>5384</v>
      </c>
      <c r="E8024">
        <v>72.400000000000006</v>
      </c>
    </row>
    <row r="8025" spans="1:5" x14ac:dyDescent="0.2">
      <c r="A8025" t="s">
        <v>1432</v>
      </c>
      <c r="B8025" t="s">
        <v>2786</v>
      </c>
      <c r="C8025" t="s">
        <v>8320</v>
      </c>
      <c r="D8025" t="s">
        <v>5384</v>
      </c>
      <c r="E8025">
        <v>72.400000000000006</v>
      </c>
    </row>
    <row r="8026" spans="1:5" x14ac:dyDescent="0.2">
      <c r="A8026" t="s">
        <v>1433</v>
      </c>
      <c r="B8026" t="s">
        <v>2788</v>
      </c>
      <c r="C8026" t="s">
        <v>8341</v>
      </c>
      <c r="D8026" t="s">
        <v>5384</v>
      </c>
      <c r="E8026">
        <v>72.400000000000006</v>
      </c>
    </row>
    <row r="8027" spans="1:5" x14ac:dyDescent="0.2">
      <c r="A8027" t="s">
        <v>1434</v>
      </c>
      <c r="B8027" t="s">
        <v>2780</v>
      </c>
      <c r="C8027" t="s">
        <v>8404</v>
      </c>
      <c r="D8027" t="s">
        <v>5384</v>
      </c>
      <c r="E8027">
        <v>72.400000000000006</v>
      </c>
    </row>
    <row r="8028" spans="1:5" x14ac:dyDescent="0.2">
      <c r="A8028" t="s">
        <v>1435</v>
      </c>
      <c r="B8028" t="s">
        <v>2814</v>
      </c>
      <c r="C8028" t="s">
        <v>1832</v>
      </c>
      <c r="D8028" t="s">
        <v>5384</v>
      </c>
      <c r="E8028">
        <v>72.599999999999994</v>
      </c>
    </row>
    <row r="8029" spans="1:5" x14ac:dyDescent="0.2">
      <c r="A8029" t="s">
        <v>1436</v>
      </c>
      <c r="B8029" t="s">
        <v>2838</v>
      </c>
      <c r="C8029" t="s">
        <v>8173</v>
      </c>
      <c r="D8029" t="s">
        <v>5384</v>
      </c>
      <c r="E8029">
        <v>72.599999999999994</v>
      </c>
    </row>
    <row r="8030" spans="1:5" x14ac:dyDescent="0.2">
      <c r="A8030" t="s">
        <v>1437</v>
      </c>
      <c r="B8030" t="s">
        <v>2788</v>
      </c>
      <c r="C8030" t="s">
        <v>1601</v>
      </c>
      <c r="D8030" t="s">
        <v>5384</v>
      </c>
      <c r="E8030">
        <v>72.7</v>
      </c>
    </row>
    <row r="8031" spans="1:5" x14ac:dyDescent="0.2">
      <c r="A8031" t="s">
        <v>1438</v>
      </c>
      <c r="B8031" t="s">
        <v>2789</v>
      </c>
      <c r="C8031" t="s">
        <v>8215</v>
      </c>
      <c r="D8031" t="s">
        <v>5384</v>
      </c>
      <c r="E8031">
        <v>72.7</v>
      </c>
    </row>
    <row r="8032" spans="1:5" x14ac:dyDescent="0.2">
      <c r="A8032" t="s">
        <v>3510</v>
      </c>
      <c r="B8032" t="s">
        <v>2787</v>
      </c>
      <c r="C8032" t="s">
        <v>8215</v>
      </c>
      <c r="D8032" t="s">
        <v>5384</v>
      </c>
      <c r="E8032">
        <v>72.8</v>
      </c>
    </row>
    <row r="8033" spans="1:5" x14ac:dyDescent="0.2">
      <c r="A8033" t="s">
        <v>3511</v>
      </c>
      <c r="B8033" t="s">
        <v>2789</v>
      </c>
      <c r="C8033" t="s">
        <v>8320</v>
      </c>
      <c r="D8033" t="s">
        <v>5384</v>
      </c>
      <c r="E8033">
        <v>73</v>
      </c>
    </row>
    <row r="8034" spans="1:5" x14ac:dyDescent="0.2">
      <c r="A8034" t="s">
        <v>3512</v>
      </c>
      <c r="B8034" t="s">
        <v>2838</v>
      </c>
      <c r="C8034" t="s">
        <v>1622</v>
      </c>
      <c r="D8034" t="s">
        <v>5384</v>
      </c>
      <c r="E8034">
        <v>73.3</v>
      </c>
    </row>
    <row r="8035" spans="1:5" x14ac:dyDescent="0.2">
      <c r="A8035" t="s">
        <v>3513</v>
      </c>
      <c r="B8035" t="s">
        <v>2838</v>
      </c>
      <c r="C8035" t="s">
        <v>1769</v>
      </c>
      <c r="D8035" t="s">
        <v>5384</v>
      </c>
      <c r="E8035">
        <v>73.3</v>
      </c>
    </row>
    <row r="8036" spans="1:5" x14ac:dyDescent="0.2">
      <c r="A8036" t="s">
        <v>3514</v>
      </c>
      <c r="B8036" t="s">
        <v>2820</v>
      </c>
      <c r="C8036" t="s">
        <v>8535</v>
      </c>
      <c r="D8036" t="s">
        <v>5384</v>
      </c>
      <c r="E8036">
        <v>73.3</v>
      </c>
    </row>
    <row r="8037" spans="1:5" x14ac:dyDescent="0.2">
      <c r="A8037" t="s">
        <v>3515</v>
      </c>
      <c r="B8037" t="s">
        <v>2814</v>
      </c>
      <c r="C8037" t="s">
        <v>1601</v>
      </c>
      <c r="D8037" t="s">
        <v>5384</v>
      </c>
      <c r="E8037">
        <v>73.400000000000006</v>
      </c>
    </row>
    <row r="8038" spans="1:5" x14ac:dyDescent="0.2">
      <c r="A8038" t="s">
        <v>3516</v>
      </c>
      <c r="B8038" t="s">
        <v>2786</v>
      </c>
      <c r="C8038" t="s">
        <v>8173</v>
      </c>
      <c r="D8038" t="s">
        <v>5384</v>
      </c>
      <c r="E8038">
        <v>73.400000000000006</v>
      </c>
    </row>
    <row r="8039" spans="1:5" x14ac:dyDescent="0.2">
      <c r="A8039" t="s">
        <v>3517</v>
      </c>
      <c r="B8039" t="s">
        <v>2838</v>
      </c>
      <c r="C8039" t="s">
        <v>2807</v>
      </c>
      <c r="D8039" t="s">
        <v>5384</v>
      </c>
      <c r="E8039">
        <v>73.5</v>
      </c>
    </row>
    <row r="8040" spans="1:5" x14ac:dyDescent="0.2">
      <c r="A8040" t="s">
        <v>3518</v>
      </c>
      <c r="B8040" t="s">
        <v>2838</v>
      </c>
      <c r="C8040" t="s">
        <v>8299</v>
      </c>
      <c r="D8040" t="s">
        <v>5384</v>
      </c>
      <c r="E8040">
        <v>73.7</v>
      </c>
    </row>
    <row r="8041" spans="1:5" x14ac:dyDescent="0.2">
      <c r="A8041" t="s">
        <v>3519</v>
      </c>
      <c r="B8041" t="s">
        <v>2840</v>
      </c>
      <c r="C8041" t="s">
        <v>8535</v>
      </c>
      <c r="D8041" t="s">
        <v>5384</v>
      </c>
      <c r="E8041">
        <v>73.7</v>
      </c>
    </row>
    <row r="8042" spans="1:5" x14ac:dyDescent="0.2">
      <c r="A8042" t="s">
        <v>3520</v>
      </c>
      <c r="B8042" t="s">
        <v>2838</v>
      </c>
      <c r="C8042" t="s">
        <v>6010</v>
      </c>
      <c r="D8042" t="s">
        <v>5384</v>
      </c>
      <c r="E8042">
        <v>73.7</v>
      </c>
    </row>
    <row r="8043" spans="1:5" x14ac:dyDescent="0.2">
      <c r="A8043" t="s">
        <v>3521</v>
      </c>
      <c r="B8043" t="s">
        <v>2794</v>
      </c>
      <c r="C8043" t="s">
        <v>8215</v>
      </c>
      <c r="D8043" t="s">
        <v>5384</v>
      </c>
      <c r="E8043">
        <v>73.727708333333339</v>
      </c>
    </row>
    <row r="8044" spans="1:5" x14ac:dyDescent="0.2">
      <c r="A8044" t="s">
        <v>3522</v>
      </c>
      <c r="B8044" t="s">
        <v>2833</v>
      </c>
      <c r="C8044" t="s">
        <v>8535</v>
      </c>
      <c r="D8044" t="s">
        <v>5384</v>
      </c>
      <c r="E8044">
        <v>74</v>
      </c>
    </row>
    <row r="8045" spans="1:5" x14ac:dyDescent="0.2">
      <c r="A8045" t="s">
        <v>3523</v>
      </c>
      <c r="B8045" t="s">
        <v>2816</v>
      </c>
      <c r="C8045" t="s">
        <v>8236</v>
      </c>
      <c r="D8045" t="s">
        <v>5384</v>
      </c>
      <c r="E8045">
        <v>74.099999999999994</v>
      </c>
    </row>
    <row r="8046" spans="1:5" x14ac:dyDescent="0.2">
      <c r="A8046" t="s">
        <v>3524</v>
      </c>
      <c r="B8046" t="s">
        <v>2820</v>
      </c>
      <c r="C8046" t="s">
        <v>8320</v>
      </c>
      <c r="D8046" t="s">
        <v>5384</v>
      </c>
      <c r="E8046">
        <v>74.099999999999994</v>
      </c>
    </row>
    <row r="8047" spans="1:5" x14ac:dyDescent="0.2">
      <c r="A8047" t="s">
        <v>3525</v>
      </c>
      <c r="B8047" t="s">
        <v>2838</v>
      </c>
      <c r="C8047" t="s">
        <v>1832</v>
      </c>
      <c r="D8047" t="s">
        <v>5384</v>
      </c>
      <c r="E8047">
        <v>74.5</v>
      </c>
    </row>
    <row r="8048" spans="1:5" x14ac:dyDescent="0.2">
      <c r="A8048" t="s">
        <v>3526</v>
      </c>
      <c r="B8048" t="s">
        <v>2789</v>
      </c>
      <c r="C8048" t="s">
        <v>6010</v>
      </c>
      <c r="D8048" t="s">
        <v>5384</v>
      </c>
      <c r="E8048">
        <v>74.5</v>
      </c>
    </row>
    <row r="8049" spans="1:5" x14ac:dyDescent="0.2">
      <c r="A8049" t="s">
        <v>3527</v>
      </c>
      <c r="B8049" t="s">
        <v>2829</v>
      </c>
      <c r="C8049" t="s">
        <v>1811</v>
      </c>
      <c r="D8049" t="s">
        <v>5384</v>
      </c>
      <c r="E8049">
        <v>74.7</v>
      </c>
    </row>
    <row r="8050" spans="1:5" x14ac:dyDescent="0.2">
      <c r="A8050" t="s">
        <v>3528</v>
      </c>
      <c r="B8050" t="s">
        <v>2825</v>
      </c>
      <c r="C8050" t="s">
        <v>2842</v>
      </c>
      <c r="D8050" t="s">
        <v>5384</v>
      </c>
      <c r="E8050">
        <v>74.8</v>
      </c>
    </row>
    <row r="8051" spans="1:5" x14ac:dyDescent="0.2">
      <c r="A8051" t="s">
        <v>3529</v>
      </c>
      <c r="B8051" t="s">
        <v>2789</v>
      </c>
      <c r="C8051" t="s">
        <v>1748</v>
      </c>
      <c r="D8051" t="s">
        <v>5384</v>
      </c>
      <c r="E8051">
        <v>75</v>
      </c>
    </row>
    <row r="8052" spans="1:5" x14ac:dyDescent="0.2">
      <c r="A8052" t="s">
        <v>3530</v>
      </c>
      <c r="B8052" t="s">
        <v>2794</v>
      </c>
      <c r="C8052" t="s">
        <v>8535</v>
      </c>
      <c r="D8052" t="s">
        <v>5384</v>
      </c>
      <c r="E8052">
        <v>75.088395140664957</v>
      </c>
    </row>
    <row r="8053" spans="1:5" x14ac:dyDescent="0.2">
      <c r="A8053" t="s">
        <v>3531</v>
      </c>
      <c r="B8053" t="s">
        <v>2840</v>
      </c>
      <c r="C8053" t="s">
        <v>1685</v>
      </c>
      <c r="D8053" t="s">
        <v>5384</v>
      </c>
      <c r="E8053">
        <v>75.3</v>
      </c>
    </row>
    <row r="8054" spans="1:5" x14ac:dyDescent="0.2">
      <c r="A8054" t="s">
        <v>3532</v>
      </c>
      <c r="B8054" t="s">
        <v>2811</v>
      </c>
      <c r="C8054" t="s">
        <v>8320</v>
      </c>
      <c r="D8054" t="s">
        <v>5384</v>
      </c>
      <c r="E8054">
        <v>75.3</v>
      </c>
    </row>
    <row r="8055" spans="1:5" x14ac:dyDescent="0.2">
      <c r="A8055" t="s">
        <v>3533</v>
      </c>
      <c r="B8055" t="s">
        <v>2814</v>
      </c>
      <c r="C8055" t="s">
        <v>8173</v>
      </c>
      <c r="D8055" t="s">
        <v>5384</v>
      </c>
      <c r="E8055">
        <v>75.400000000000006</v>
      </c>
    </row>
    <row r="8056" spans="1:5" x14ac:dyDescent="0.2">
      <c r="A8056" t="s">
        <v>3534</v>
      </c>
      <c r="B8056" t="s">
        <v>2814</v>
      </c>
      <c r="C8056" t="s">
        <v>8236</v>
      </c>
      <c r="D8056" t="s">
        <v>5384</v>
      </c>
      <c r="E8056">
        <v>75.400000000000006</v>
      </c>
    </row>
    <row r="8057" spans="1:5" x14ac:dyDescent="0.2">
      <c r="A8057" t="s">
        <v>3535</v>
      </c>
      <c r="B8057" t="s">
        <v>2840</v>
      </c>
      <c r="C8057" t="s">
        <v>8236</v>
      </c>
      <c r="D8057" t="s">
        <v>5384</v>
      </c>
      <c r="E8057">
        <v>75.400000000000006</v>
      </c>
    </row>
    <row r="8058" spans="1:5" x14ac:dyDescent="0.2">
      <c r="A8058" t="s">
        <v>3536</v>
      </c>
      <c r="B8058" t="s">
        <v>2838</v>
      </c>
      <c r="C8058" t="s">
        <v>8341</v>
      </c>
      <c r="D8058" t="s">
        <v>5384</v>
      </c>
      <c r="E8058">
        <v>75.400000000000006</v>
      </c>
    </row>
    <row r="8059" spans="1:5" x14ac:dyDescent="0.2">
      <c r="A8059" t="s">
        <v>3537</v>
      </c>
      <c r="B8059" t="s">
        <v>2840</v>
      </c>
      <c r="C8059" t="s">
        <v>6010</v>
      </c>
      <c r="D8059" t="s">
        <v>5384</v>
      </c>
      <c r="E8059">
        <v>75.400000000000006</v>
      </c>
    </row>
    <row r="8060" spans="1:5" x14ac:dyDescent="0.2">
      <c r="A8060" t="s">
        <v>3538</v>
      </c>
      <c r="B8060" t="s">
        <v>2780</v>
      </c>
      <c r="C8060" t="s">
        <v>8299</v>
      </c>
      <c r="D8060" t="s">
        <v>5384</v>
      </c>
      <c r="E8060">
        <v>75.599999999999994</v>
      </c>
    </row>
    <row r="8061" spans="1:5" x14ac:dyDescent="0.2">
      <c r="A8061" t="s">
        <v>3539</v>
      </c>
      <c r="B8061" t="s">
        <v>2835</v>
      </c>
      <c r="C8061" t="s">
        <v>8446</v>
      </c>
      <c r="D8061" t="s">
        <v>5384</v>
      </c>
      <c r="E8061">
        <v>75.599999999999994</v>
      </c>
    </row>
    <row r="8062" spans="1:5" x14ac:dyDescent="0.2">
      <c r="A8062" t="s">
        <v>3540</v>
      </c>
      <c r="B8062" t="s">
        <v>2780</v>
      </c>
      <c r="C8062" t="s">
        <v>6010</v>
      </c>
      <c r="D8062" t="s">
        <v>5384</v>
      </c>
      <c r="E8062">
        <v>75.599999999999994</v>
      </c>
    </row>
    <row r="8063" spans="1:5" x14ac:dyDescent="0.2">
      <c r="A8063" t="s">
        <v>3541</v>
      </c>
      <c r="B8063" t="s">
        <v>2814</v>
      </c>
      <c r="C8063" t="s">
        <v>8383</v>
      </c>
      <c r="D8063" t="s">
        <v>5384</v>
      </c>
      <c r="E8063">
        <v>75.7</v>
      </c>
    </row>
    <row r="8064" spans="1:5" x14ac:dyDescent="0.2">
      <c r="A8064" t="s">
        <v>3542</v>
      </c>
      <c r="B8064" t="s">
        <v>2787</v>
      </c>
      <c r="C8064" t="s">
        <v>1601</v>
      </c>
      <c r="D8064" t="s">
        <v>5384</v>
      </c>
      <c r="E8064">
        <v>76.099999999999994</v>
      </c>
    </row>
    <row r="8065" spans="1:5" x14ac:dyDescent="0.2">
      <c r="A8065" t="s">
        <v>3543</v>
      </c>
      <c r="B8065" t="s">
        <v>2838</v>
      </c>
      <c r="C8065" t="s">
        <v>1685</v>
      </c>
      <c r="D8065" t="s">
        <v>5384</v>
      </c>
      <c r="E8065">
        <v>76.5</v>
      </c>
    </row>
    <row r="8066" spans="1:5" x14ac:dyDescent="0.2">
      <c r="A8066" t="s">
        <v>3544</v>
      </c>
      <c r="B8066" t="s">
        <v>2831</v>
      </c>
      <c r="C8066" t="s">
        <v>8215</v>
      </c>
      <c r="D8066" t="s">
        <v>5384</v>
      </c>
      <c r="E8066">
        <v>76.5</v>
      </c>
    </row>
    <row r="8067" spans="1:5" x14ac:dyDescent="0.2">
      <c r="A8067" t="s">
        <v>3545</v>
      </c>
      <c r="B8067" t="s">
        <v>2829</v>
      </c>
      <c r="C8067" t="s">
        <v>8404</v>
      </c>
      <c r="D8067" t="s">
        <v>5384</v>
      </c>
      <c r="E8067">
        <v>76.599999999999994</v>
      </c>
    </row>
    <row r="8068" spans="1:5" x14ac:dyDescent="0.2">
      <c r="A8068" t="s">
        <v>3546</v>
      </c>
      <c r="B8068" t="s">
        <v>2787</v>
      </c>
      <c r="C8068" t="s">
        <v>8535</v>
      </c>
      <c r="D8068" t="s">
        <v>5384</v>
      </c>
      <c r="E8068">
        <v>76.599999999999994</v>
      </c>
    </row>
    <row r="8069" spans="1:5" x14ac:dyDescent="0.2">
      <c r="A8069" t="s">
        <v>3547</v>
      </c>
      <c r="B8069" t="s">
        <v>2818</v>
      </c>
      <c r="C8069" t="s">
        <v>8535</v>
      </c>
      <c r="D8069" t="s">
        <v>5384</v>
      </c>
      <c r="E8069">
        <v>76.7</v>
      </c>
    </row>
    <row r="8070" spans="1:5" x14ac:dyDescent="0.2">
      <c r="A8070" t="s">
        <v>3548</v>
      </c>
      <c r="B8070" t="s">
        <v>2831</v>
      </c>
      <c r="C8070" t="s">
        <v>1832</v>
      </c>
      <c r="D8070" t="s">
        <v>5384</v>
      </c>
      <c r="E8070">
        <v>76.8</v>
      </c>
    </row>
    <row r="8071" spans="1:5" x14ac:dyDescent="0.2">
      <c r="A8071" t="s">
        <v>3549</v>
      </c>
      <c r="B8071" t="s">
        <v>2780</v>
      </c>
      <c r="C8071" t="s">
        <v>8215</v>
      </c>
      <c r="D8071" t="s">
        <v>5384</v>
      </c>
      <c r="E8071">
        <v>76.8</v>
      </c>
    </row>
    <row r="8072" spans="1:5" x14ac:dyDescent="0.2">
      <c r="A8072" t="s">
        <v>3550</v>
      </c>
      <c r="B8072" t="s">
        <v>2780</v>
      </c>
      <c r="C8072" t="s">
        <v>1811</v>
      </c>
      <c r="D8072" t="s">
        <v>5384</v>
      </c>
      <c r="E8072">
        <v>76.816666666666663</v>
      </c>
    </row>
    <row r="8073" spans="1:5" x14ac:dyDescent="0.2">
      <c r="A8073" t="s">
        <v>3551</v>
      </c>
      <c r="B8073" t="s">
        <v>2820</v>
      </c>
      <c r="C8073" t="s">
        <v>1832</v>
      </c>
      <c r="D8073" t="s">
        <v>5384</v>
      </c>
      <c r="E8073">
        <v>76.900000000000006</v>
      </c>
    </row>
    <row r="8074" spans="1:5" x14ac:dyDescent="0.2">
      <c r="A8074" t="s">
        <v>3552</v>
      </c>
      <c r="B8074" t="s">
        <v>2787</v>
      </c>
      <c r="C8074" t="s">
        <v>8556</v>
      </c>
      <c r="D8074" t="s">
        <v>5384</v>
      </c>
      <c r="E8074">
        <v>76.900000000000006</v>
      </c>
    </row>
    <row r="8075" spans="1:5" x14ac:dyDescent="0.2">
      <c r="A8075" t="s">
        <v>3553</v>
      </c>
      <c r="B8075" t="s">
        <v>2780</v>
      </c>
      <c r="C8075" t="s">
        <v>5947</v>
      </c>
      <c r="D8075" t="s">
        <v>5384</v>
      </c>
      <c r="E8075">
        <v>77.099999999999994</v>
      </c>
    </row>
    <row r="8076" spans="1:5" x14ac:dyDescent="0.2">
      <c r="A8076" t="s">
        <v>3554</v>
      </c>
      <c r="B8076" t="s">
        <v>2787</v>
      </c>
      <c r="C8076" t="s">
        <v>5989</v>
      </c>
      <c r="D8076" t="s">
        <v>5384</v>
      </c>
      <c r="E8076">
        <v>77.099999999999994</v>
      </c>
    </row>
    <row r="8077" spans="1:5" x14ac:dyDescent="0.2">
      <c r="A8077" t="s">
        <v>3555</v>
      </c>
      <c r="B8077" t="s">
        <v>2794</v>
      </c>
      <c r="C8077" t="s">
        <v>8320</v>
      </c>
      <c r="D8077" t="s">
        <v>5384</v>
      </c>
      <c r="E8077">
        <v>77.125193452380955</v>
      </c>
    </row>
    <row r="8078" spans="1:5" x14ac:dyDescent="0.2">
      <c r="A8078" t="s">
        <v>3556</v>
      </c>
      <c r="B8078" t="s">
        <v>2787</v>
      </c>
      <c r="C8078" t="s">
        <v>8383</v>
      </c>
      <c r="D8078" t="s">
        <v>5384</v>
      </c>
      <c r="E8078">
        <v>77.2</v>
      </c>
    </row>
    <row r="8079" spans="1:5" x14ac:dyDescent="0.2">
      <c r="A8079" t="s">
        <v>3557</v>
      </c>
      <c r="B8079" t="s">
        <v>2794</v>
      </c>
      <c r="C8079" t="s">
        <v>1832</v>
      </c>
      <c r="D8079" t="s">
        <v>5384</v>
      </c>
      <c r="E8079">
        <v>77.232416879795409</v>
      </c>
    </row>
    <row r="8080" spans="1:5" x14ac:dyDescent="0.2">
      <c r="A8080" t="s">
        <v>3558</v>
      </c>
      <c r="B8080" t="s">
        <v>2811</v>
      </c>
      <c r="C8080" t="s">
        <v>6010</v>
      </c>
      <c r="D8080" t="s">
        <v>5384</v>
      </c>
      <c r="E8080">
        <v>77.3</v>
      </c>
    </row>
    <row r="8081" spans="1:5" x14ac:dyDescent="0.2">
      <c r="A8081" t="s">
        <v>3559</v>
      </c>
      <c r="B8081" t="s">
        <v>2831</v>
      </c>
      <c r="C8081" t="s">
        <v>1811</v>
      </c>
      <c r="D8081" t="s">
        <v>5384</v>
      </c>
      <c r="E8081">
        <v>77.400000000000006</v>
      </c>
    </row>
    <row r="8082" spans="1:5" x14ac:dyDescent="0.2">
      <c r="A8082" t="s">
        <v>3560</v>
      </c>
      <c r="B8082" t="s">
        <v>2786</v>
      </c>
      <c r="C8082" t="s">
        <v>8535</v>
      </c>
      <c r="D8082" t="s">
        <v>5384</v>
      </c>
      <c r="E8082">
        <v>77.400000000000006</v>
      </c>
    </row>
    <row r="8083" spans="1:5" x14ac:dyDescent="0.2">
      <c r="A8083" t="s">
        <v>3561</v>
      </c>
      <c r="B8083" t="s">
        <v>2794</v>
      </c>
      <c r="C8083" t="s">
        <v>6010</v>
      </c>
      <c r="D8083" t="s">
        <v>5384</v>
      </c>
      <c r="E8083">
        <v>77.404608220937703</v>
      </c>
    </row>
    <row r="8084" spans="1:5" x14ac:dyDescent="0.2">
      <c r="A8084" t="s">
        <v>3562</v>
      </c>
      <c r="B8084" t="s">
        <v>2780</v>
      </c>
      <c r="C8084" t="s">
        <v>8535</v>
      </c>
      <c r="D8084" t="s">
        <v>5384</v>
      </c>
      <c r="E8084">
        <v>77.466666666666669</v>
      </c>
    </row>
    <row r="8085" spans="1:5" x14ac:dyDescent="0.2">
      <c r="A8085" t="s">
        <v>3563</v>
      </c>
      <c r="B8085" t="s">
        <v>2831</v>
      </c>
      <c r="C8085" t="s">
        <v>8535</v>
      </c>
      <c r="D8085" t="s">
        <v>5384</v>
      </c>
      <c r="E8085">
        <v>77.5</v>
      </c>
    </row>
    <row r="8086" spans="1:5" x14ac:dyDescent="0.2">
      <c r="A8086" t="s">
        <v>3564</v>
      </c>
      <c r="B8086" t="s">
        <v>2786</v>
      </c>
      <c r="C8086" t="s">
        <v>8215</v>
      </c>
      <c r="D8086" t="s">
        <v>5384</v>
      </c>
      <c r="E8086">
        <v>77.8</v>
      </c>
    </row>
    <row r="8087" spans="1:5" x14ac:dyDescent="0.2">
      <c r="A8087" t="s">
        <v>3565</v>
      </c>
      <c r="B8087" t="s">
        <v>2814</v>
      </c>
      <c r="C8087" t="s">
        <v>5989</v>
      </c>
      <c r="D8087" t="s">
        <v>5384</v>
      </c>
      <c r="E8087">
        <v>77.8</v>
      </c>
    </row>
    <row r="8088" spans="1:5" x14ac:dyDescent="0.2">
      <c r="A8088" t="s">
        <v>3566</v>
      </c>
      <c r="B8088" t="s">
        <v>2814</v>
      </c>
      <c r="C8088" t="s">
        <v>1811</v>
      </c>
      <c r="D8088" t="s">
        <v>5384</v>
      </c>
      <c r="E8088">
        <v>77.900000000000006</v>
      </c>
    </row>
    <row r="8089" spans="1:5" x14ac:dyDescent="0.2">
      <c r="A8089" t="s">
        <v>3567</v>
      </c>
      <c r="B8089" t="s">
        <v>2838</v>
      </c>
      <c r="C8089" t="s">
        <v>8215</v>
      </c>
      <c r="D8089" t="s">
        <v>5384</v>
      </c>
      <c r="E8089">
        <v>78</v>
      </c>
    </row>
    <row r="8090" spans="1:5" x14ac:dyDescent="0.2">
      <c r="A8090" t="s">
        <v>3568</v>
      </c>
      <c r="B8090" t="s">
        <v>2840</v>
      </c>
      <c r="C8090" t="s">
        <v>8299</v>
      </c>
      <c r="D8090" t="s">
        <v>5384</v>
      </c>
      <c r="E8090">
        <v>78</v>
      </c>
    </row>
    <row r="8091" spans="1:5" x14ac:dyDescent="0.2">
      <c r="A8091" t="s">
        <v>3569</v>
      </c>
      <c r="B8091" t="s">
        <v>2780</v>
      </c>
      <c r="C8091" t="s">
        <v>1832</v>
      </c>
      <c r="D8091" t="s">
        <v>5384</v>
      </c>
      <c r="E8091">
        <v>78.099999999999994</v>
      </c>
    </row>
    <row r="8092" spans="1:5" x14ac:dyDescent="0.2">
      <c r="A8092" t="s">
        <v>3570</v>
      </c>
      <c r="B8092" t="s">
        <v>2840</v>
      </c>
      <c r="C8092" t="s">
        <v>8215</v>
      </c>
      <c r="D8092" t="s">
        <v>5384</v>
      </c>
      <c r="E8092">
        <v>78.099999999999994</v>
      </c>
    </row>
    <row r="8093" spans="1:5" x14ac:dyDescent="0.2">
      <c r="A8093" t="s">
        <v>3571</v>
      </c>
      <c r="B8093" t="s">
        <v>2831</v>
      </c>
      <c r="C8093" t="s">
        <v>8320</v>
      </c>
      <c r="D8093" t="s">
        <v>5384</v>
      </c>
      <c r="E8093">
        <v>78.2</v>
      </c>
    </row>
    <row r="8094" spans="1:5" x14ac:dyDescent="0.2">
      <c r="A8094" t="s">
        <v>3572</v>
      </c>
      <c r="B8094" t="s">
        <v>2838</v>
      </c>
      <c r="C8094" t="s">
        <v>8535</v>
      </c>
      <c r="D8094" t="s">
        <v>5384</v>
      </c>
      <c r="E8094">
        <v>78.2</v>
      </c>
    </row>
    <row r="8095" spans="1:5" x14ac:dyDescent="0.2">
      <c r="A8095" t="s">
        <v>3573</v>
      </c>
      <c r="B8095" t="s">
        <v>2816</v>
      </c>
      <c r="C8095" t="s">
        <v>5926</v>
      </c>
      <c r="D8095" t="s">
        <v>5384</v>
      </c>
      <c r="E8095">
        <v>78.2</v>
      </c>
    </row>
    <row r="8096" spans="1:5" x14ac:dyDescent="0.2">
      <c r="A8096" t="s">
        <v>3574</v>
      </c>
      <c r="B8096" t="s">
        <v>2794</v>
      </c>
      <c r="C8096" t="s">
        <v>8173</v>
      </c>
      <c r="D8096" t="s">
        <v>5384</v>
      </c>
      <c r="E8096">
        <v>78.261636828644512</v>
      </c>
    </row>
    <row r="8097" spans="1:5" x14ac:dyDescent="0.2">
      <c r="A8097" t="s">
        <v>3575</v>
      </c>
      <c r="B8097" t="s">
        <v>2838</v>
      </c>
      <c r="C8097" t="s">
        <v>1601</v>
      </c>
      <c r="D8097" t="s">
        <v>5384</v>
      </c>
      <c r="E8097">
        <v>78.400000000000006</v>
      </c>
    </row>
    <row r="8098" spans="1:5" x14ac:dyDescent="0.2">
      <c r="A8098" t="s">
        <v>3576</v>
      </c>
      <c r="B8098" t="s">
        <v>2787</v>
      </c>
      <c r="C8098" t="s">
        <v>1685</v>
      </c>
      <c r="D8098" t="s">
        <v>5384</v>
      </c>
      <c r="E8098">
        <v>78.400000000000006</v>
      </c>
    </row>
    <row r="8099" spans="1:5" x14ac:dyDescent="0.2">
      <c r="A8099" t="s">
        <v>3577</v>
      </c>
      <c r="B8099" t="s">
        <v>2820</v>
      </c>
      <c r="C8099" t="s">
        <v>2779</v>
      </c>
      <c r="D8099" t="s">
        <v>5384</v>
      </c>
      <c r="E8099">
        <v>78.5</v>
      </c>
    </row>
    <row r="8100" spans="1:5" x14ac:dyDescent="0.2">
      <c r="A8100" t="s">
        <v>3578</v>
      </c>
      <c r="B8100" t="s">
        <v>2814</v>
      </c>
      <c r="C8100" t="s">
        <v>5884</v>
      </c>
      <c r="D8100" t="s">
        <v>5384</v>
      </c>
      <c r="E8100">
        <v>78.599999999999994</v>
      </c>
    </row>
    <row r="8101" spans="1:5" x14ac:dyDescent="0.2">
      <c r="A8101" t="s">
        <v>3579</v>
      </c>
      <c r="B8101" t="s">
        <v>2785</v>
      </c>
      <c r="C8101" t="s">
        <v>1685</v>
      </c>
      <c r="D8101" t="s">
        <v>5384</v>
      </c>
      <c r="E8101">
        <v>78.8</v>
      </c>
    </row>
    <row r="8102" spans="1:5" x14ac:dyDescent="0.2">
      <c r="A8102" t="s">
        <v>3580</v>
      </c>
      <c r="B8102" t="s">
        <v>2838</v>
      </c>
      <c r="C8102" t="s">
        <v>8236</v>
      </c>
      <c r="D8102" t="s">
        <v>5384</v>
      </c>
      <c r="E8102">
        <v>78.900000000000006</v>
      </c>
    </row>
    <row r="8103" spans="1:5" x14ac:dyDescent="0.2">
      <c r="A8103" t="s">
        <v>3581</v>
      </c>
      <c r="B8103" t="s">
        <v>2811</v>
      </c>
      <c r="C8103" t="s">
        <v>5884</v>
      </c>
      <c r="D8103" t="s">
        <v>5384</v>
      </c>
      <c r="E8103">
        <v>78.900000000000006</v>
      </c>
    </row>
    <row r="8104" spans="1:5" x14ac:dyDescent="0.2">
      <c r="A8104" t="s">
        <v>3582</v>
      </c>
      <c r="B8104" t="s">
        <v>2780</v>
      </c>
      <c r="C8104" t="s">
        <v>8320</v>
      </c>
      <c r="D8104" t="s">
        <v>5384</v>
      </c>
      <c r="E8104">
        <v>78.95</v>
      </c>
    </row>
    <row r="8105" spans="1:5" x14ac:dyDescent="0.2">
      <c r="A8105" t="s">
        <v>3583</v>
      </c>
      <c r="B8105" t="s">
        <v>2811</v>
      </c>
      <c r="C8105" t="s">
        <v>1601</v>
      </c>
      <c r="D8105" t="s">
        <v>5384</v>
      </c>
      <c r="E8105">
        <v>79.2</v>
      </c>
    </row>
    <row r="8106" spans="1:5" x14ac:dyDescent="0.2">
      <c r="A8106" t="s">
        <v>3584</v>
      </c>
      <c r="B8106" t="s">
        <v>2831</v>
      </c>
      <c r="C8106" t="s">
        <v>8194</v>
      </c>
      <c r="D8106" t="s">
        <v>5384</v>
      </c>
      <c r="E8106">
        <v>79.2</v>
      </c>
    </row>
    <row r="8107" spans="1:5" x14ac:dyDescent="0.2">
      <c r="A8107" t="s">
        <v>3585</v>
      </c>
      <c r="B8107" t="s">
        <v>2835</v>
      </c>
      <c r="C8107" t="s">
        <v>1811</v>
      </c>
      <c r="D8107" t="s">
        <v>5384</v>
      </c>
      <c r="E8107">
        <v>79.5</v>
      </c>
    </row>
    <row r="8108" spans="1:5" x14ac:dyDescent="0.2">
      <c r="A8108" t="s">
        <v>3586</v>
      </c>
      <c r="B8108" t="s">
        <v>2814</v>
      </c>
      <c r="C8108" t="s">
        <v>8404</v>
      </c>
      <c r="D8108" t="s">
        <v>5384</v>
      </c>
      <c r="E8108">
        <v>79.5</v>
      </c>
    </row>
    <row r="8109" spans="1:5" x14ac:dyDescent="0.2">
      <c r="A8109" t="s">
        <v>3587</v>
      </c>
      <c r="B8109" t="s">
        <v>2785</v>
      </c>
      <c r="C8109" t="s">
        <v>8535</v>
      </c>
      <c r="D8109" t="s">
        <v>5384</v>
      </c>
      <c r="E8109">
        <v>79.599999999999994</v>
      </c>
    </row>
    <row r="8110" spans="1:5" x14ac:dyDescent="0.2">
      <c r="A8110" t="s">
        <v>3588</v>
      </c>
      <c r="B8110" t="s">
        <v>2786</v>
      </c>
      <c r="C8110" t="s">
        <v>1727</v>
      </c>
      <c r="D8110" t="s">
        <v>5384</v>
      </c>
      <c r="E8110">
        <v>80</v>
      </c>
    </row>
    <row r="8111" spans="1:5" x14ac:dyDescent="0.2">
      <c r="A8111" t="s">
        <v>3589</v>
      </c>
      <c r="B8111" t="s">
        <v>2814</v>
      </c>
      <c r="C8111" t="s">
        <v>1748</v>
      </c>
      <c r="D8111" t="s">
        <v>5384</v>
      </c>
      <c r="E8111">
        <v>80</v>
      </c>
    </row>
    <row r="8112" spans="1:5" x14ac:dyDescent="0.2">
      <c r="A8112" t="s">
        <v>3590</v>
      </c>
      <c r="B8112" t="s">
        <v>2838</v>
      </c>
      <c r="C8112" t="s">
        <v>1811</v>
      </c>
      <c r="D8112" t="s">
        <v>5384</v>
      </c>
      <c r="E8112">
        <v>80.400000000000006</v>
      </c>
    </row>
    <row r="8113" spans="1:5" x14ac:dyDescent="0.2">
      <c r="A8113" t="s">
        <v>3591</v>
      </c>
      <c r="B8113" t="s">
        <v>2831</v>
      </c>
      <c r="C8113" t="s">
        <v>5884</v>
      </c>
      <c r="D8113" t="s">
        <v>5384</v>
      </c>
      <c r="E8113">
        <v>80.5</v>
      </c>
    </row>
    <row r="8114" spans="1:5" x14ac:dyDescent="0.2">
      <c r="A8114" t="s">
        <v>3592</v>
      </c>
      <c r="B8114" t="s">
        <v>2829</v>
      </c>
      <c r="C8114" t="s">
        <v>5926</v>
      </c>
      <c r="D8114" t="s">
        <v>5384</v>
      </c>
      <c r="E8114">
        <v>80.5</v>
      </c>
    </row>
    <row r="8115" spans="1:5" x14ac:dyDescent="0.2">
      <c r="A8115" t="s">
        <v>3593</v>
      </c>
      <c r="B8115" t="s">
        <v>2829</v>
      </c>
      <c r="C8115" t="s">
        <v>8173</v>
      </c>
      <c r="D8115" t="s">
        <v>5384</v>
      </c>
      <c r="E8115">
        <v>80.599999999999994</v>
      </c>
    </row>
    <row r="8116" spans="1:5" x14ac:dyDescent="0.2">
      <c r="A8116" t="s">
        <v>3594</v>
      </c>
      <c r="B8116" t="s">
        <v>2833</v>
      </c>
      <c r="C8116" t="s">
        <v>8194</v>
      </c>
      <c r="D8116" t="s">
        <v>5384</v>
      </c>
      <c r="E8116">
        <v>80.599999999999994</v>
      </c>
    </row>
    <row r="8117" spans="1:5" x14ac:dyDescent="0.2">
      <c r="A8117" t="s">
        <v>3595</v>
      </c>
      <c r="B8117" t="s">
        <v>2794</v>
      </c>
      <c r="C8117" t="s">
        <v>5884</v>
      </c>
      <c r="D8117" t="s">
        <v>5384</v>
      </c>
      <c r="E8117">
        <v>80.653324808184152</v>
      </c>
    </row>
    <row r="8118" spans="1:5" x14ac:dyDescent="0.2">
      <c r="A8118" t="s">
        <v>3596</v>
      </c>
      <c r="B8118" t="s">
        <v>2789</v>
      </c>
      <c r="C8118" t="s">
        <v>8535</v>
      </c>
      <c r="D8118" t="s">
        <v>5384</v>
      </c>
      <c r="E8118">
        <v>80.7</v>
      </c>
    </row>
    <row r="8119" spans="1:5" x14ac:dyDescent="0.2">
      <c r="A8119" t="s">
        <v>3597</v>
      </c>
      <c r="B8119" t="s">
        <v>2820</v>
      </c>
      <c r="C8119" t="s">
        <v>1664</v>
      </c>
      <c r="D8119" t="s">
        <v>5384</v>
      </c>
      <c r="E8119">
        <v>80.8</v>
      </c>
    </row>
    <row r="8120" spans="1:5" x14ac:dyDescent="0.2">
      <c r="A8120" t="s">
        <v>3598</v>
      </c>
      <c r="B8120" t="s">
        <v>2829</v>
      </c>
      <c r="C8120" t="s">
        <v>8320</v>
      </c>
      <c r="D8120" t="s">
        <v>5384</v>
      </c>
      <c r="E8120">
        <v>81</v>
      </c>
    </row>
    <row r="8121" spans="1:5" x14ac:dyDescent="0.2">
      <c r="A8121" t="s">
        <v>3599</v>
      </c>
      <c r="B8121" t="s">
        <v>2825</v>
      </c>
      <c r="C8121" t="s">
        <v>1811</v>
      </c>
      <c r="D8121" t="s">
        <v>5384</v>
      </c>
      <c r="E8121">
        <v>81.2</v>
      </c>
    </row>
    <row r="8122" spans="1:5" x14ac:dyDescent="0.2">
      <c r="A8122" t="s">
        <v>3600</v>
      </c>
      <c r="B8122" t="s">
        <v>2825</v>
      </c>
      <c r="C8122" t="s">
        <v>8236</v>
      </c>
      <c r="D8122" t="s">
        <v>5384</v>
      </c>
      <c r="E8122">
        <v>81.2</v>
      </c>
    </row>
    <row r="8123" spans="1:5" x14ac:dyDescent="0.2">
      <c r="A8123" t="s">
        <v>3601</v>
      </c>
      <c r="B8123" t="s">
        <v>2785</v>
      </c>
      <c r="C8123" t="s">
        <v>8404</v>
      </c>
      <c r="D8123" t="s">
        <v>5384</v>
      </c>
      <c r="E8123">
        <v>81.2</v>
      </c>
    </row>
    <row r="8124" spans="1:5" x14ac:dyDescent="0.2">
      <c r="A8124" t="s">
        <v>3602</v>
      </c>
      <c r="B8124" t="s">
        <v>2814</v>
      </c>
      <c r="C8124" t="s">
        <v>8215</v>
      </c>
      <c r="D8124" t="s">
        <v>5384</v>
      </c>
      <c r="E8124">
        <v>81.3</v>
      </c>
    </row>
    <row r="8125" spans="1:5" x14ac:dyDescent="0.2">
      <c r="A8125" t="s">
        <v>3603</v>
      </c>
      <c r="B8125" t="s">
        <v>2820</v>
      </c>
      <c r="C8125" t="s">
        <v>5884</v>
      </c>
      <c r="D8125" t="s">
        <v>5384</v>
      </c>
      <c r="E8125">
        <v>81.3</v>
      </c>
    </row>
    <row r="8126" spans="1:5" x14ac:dyDescent="0.2">
      <c r="A8126" t="s">
        <v>3604</v>
      </c>
      <c r="B8126" t="s">
        <v>2840</v>
      </c>
      <c r="C8126" t="s">
        <v>8383</v>
      </c>
      <c r="D8126" t="s">
        <v>5384</v>
      </c>
      <c r="E8126">
        <v>81.5</v>
      </c>
    </row>
    <row r="8127" spans="1:5" x14ac:dyDescent="0.2">
      <c r="A8127" t="s">
        <v>3605</v>
      </c>
      <c r="B8127" t="s">
        <v>2814</v>
      </c>
      <c r="C8127" t="s">
        <v>5926</v>
      </c>
      <c r="D8127" t="s">
        <v>5384</v>
      </c>
      <c r="E8127">
        <v>81.5</v>
      </c>
    </row>
    <row r="8128" spans="1:5" x14ac:dyDescent="0.2">
      <c r="A8128" t="s">
        <v>3606</v>
      </c>
      <c r="B8128" t="s">
        <v>2825</v>
      </c>
      <c r="C8128" t="s">
        <v>5926</v>
      </c>
      <c r="D8128" t="s">
        <v>5384</v>
      </c>
      <c r="E8128">
        <v>81.5</v>
      </c>
    </row>
    <row r="8129" spans="1:5" x14ac:dyDescent="0.2">
      <c r="A8129" t="s">
        <v>3607</v>
      </c>
      <c r="B8129" t="s">
        <v>2785</v>
      </c>
      <c r="C8129" t="s">
        <v>8320</v>
      </c>
      <c r="D8129" t="s">
        <v>5384</v>
      </c>
      <c r="E8129">
        <v>81.599999999999994</v>
      </c>
    </row>
    <row r="8130" spans="1:5" x14ac:dyDescent="0.2">
      <c r="A8130" t="s">
        <v>3608</v>
      </c>
      <c r="B8130" t="s">
        <v>2820</v>
      </c>
      <c r="C8130" t="s">
        <v>5044</v>
      </c>
      <c r="D8130" t="s">
        <v>5384</v>
      </c>
      <c r="E8130">
        <v>81.7</v>
      </c>
    </row>
    <row r="8131" spans="1:5" x14ac:dyDescent="0.2">
      <c r="A8131" t="s">
        <v>3609</v>
      </c>
      <c r="B8131" t="s">
        <v>2794</v>
      </c>
      <c r="C8131" t="s">
        <v>8236</v>
      </c>
      <c r="D8131" t="s">
        <v>5384</v>
      </c>
      <c r="E8131">
        <v>81.780119047619053</v>
      </c>
    </row>
    <row r="8132" spans="1:5" x14ac:dyDescent="0.2">
      <c r="A8132" t="s">
        <v>3610</v>
      </c>
      <c r="B8132" t="s">
        <v>2825</v>
      </c>
      <c r="C8132" t="s">
        <v>1727</v>
      </c>
      <c r="D8132" t="s">
        <v>5384</v>
      </c>
      <c r="E8132">
        <v>81.8</v>
      </c>
    </row>
    <row r="8133" spans="1:5" x14ac:dyDescent="0.2">
      <c r="A8133" t="s">
        <v>3611</v>
      </c>
      <c r="B8133" t="s">
        <v>2789</v>
      </c>
      <c r="C8133" t="s">
        <v>8236</v>
      </c>
      <c r="D8133" t="s">
        <v>5384</v>
      </c>
      <c r="E8133">
        <v>81.8</v>
      </c>
    </row>
    <row r="8134" spans="1:5" x14ac:dyDescent="0.2">
      <c r="A8134" t="s">
        <v>3612</v>
      </c>
      <c r="B8134" t="s">
        <v>2820</v>
      </c>
      <c r="C8134" t="s">
        <v>8215</v>
      </c>
      <c r="D8134" t="s">
        <v>5384</v>
      </c>
      <c r="E8134">
        <v>82</v>
      </c>
    </row>
    <row r="8135" spans="1:5" x14ac:dyDescent="0.2">
      <c r="A8135" t="s">
        <v>3613</v>
      </c>
      <c r="B8135" t="s">
        <v>2814</v>
      </c>
      <c r="C8135" t="s">
        <v>8320</v>
      </c>
      <c r="D8135" t="s">
        <v>5384</v>
      </c>
      <c r="E8135">
        <v>82</v>
      </c>
    </row>
    <row r="8136" spans="1:5" x14ac:dyDescent="0.2">
      <c r="A8136" t="s">
        <v>3614</v>
      </c>
      <c r="B8136" t="s">
        <v>2833</v>
      </c>
      <c r="C8136" t="s">
        <v>1664</v>
      </c>
      <c r="D8136" t="s">
        <v>5384</v>
      </c>
      <c r="E8136">
        <v>82.4</v>
      </c>
    </row>
    <row r="8137" spans="1:5" x14ac:dyDescent="0.2">
      <c r="A8137" t="s">
        <v>3615</v>
      </c>
      <c r="B8137" t="s">
        <v>2829</v>
      </c>
      <c r="C8137" t="s">
        <v>8194</v>
      </c>
      <c r="D8137" t="s">
        <v>5384</v>
      </c>
      <c r="E8137">
        <v>82.4</v>
      </c>
    </row>
    <row r="8138" spans="1:5" x14ac:dyDescent="0.2">
      <c r="A8138" t="s">
        <v>3616</v>
      </c>
      <c r="B8138" t="s">
        <v>2816</v>
      </c>
      <c r="C8138" t="s">
        <v>1832</v>
      </c>
      <c r="D8138" t="s">
        <v>5384</v>
      </c>
      <c r="E8138">
        <v>82.5</v>
      </c>
    </row>
    <row r="8139" spans="1:5" x14ac:dyDescent="0.2">
      <c r="A8139" t="s">
        <v>3617</v>
      </c>
      <c r="B8139" t="s">
        <v>2789</v>
      </c>
      <c r="C8139" t="s">
        <v>1811</v>
      </c>
      <c r="D8139" t="s">
        <v>5384</v>
      </c>
      <c r="E8139">
        <v>82.6</v>
      </c>
    </row>
    <row r="8140" spans="1:5" x14ac:dyDescent="0.2">
      <c r="A8140" t="s">
        <v>3618</v>
      </c>
      <c r="B8140" t="s">
        <v>2818</v>
      </c>
      <c r="C8140" t="s">
        <v>2777</v>
      </c>
      <c r="D8140" t="s">
        <v>5384</v>
      </c>
      <c r="E8140">
        <v>82.6</v>
      </c>
    </row>
    <row r="8141" spans="1:5" x14ac:dyDescent="0.2">
      <c r="A8141" t="s">
        <v>3619</v>
      </c>
      <c r="B8141" t="s">
        <v>2780</v>
      </c>
      <c r="C8141" t="s">
        <v>5884</v>
      </c>
      <c r="D8141" t="s">
        <v>5384</v>
      </c>
      <c r="E8141">
        <v>82.7</v>
      </c>
    </row>
    <row r="8142" spans="1:5" x14ac:dyDescent="0.2">
      <c r="A8142" t="s">
        <v>3620</v>
      </c>
      <c r="B8142" t="s">
        <v>2820</v>
      </c>
      <c r="C8142" t="s">
        <v>8194</v>
      </c>
      <c r="D8142" t="s">
        <v>5384</v>
      </c>
      <c r="E8142">
        <v>82.8</v>
      </c>
    </row>
    <row r="8143" spans="1:5" x14ac:dyDescent="0.2">
      <c r="A8143" t="s">
        <v>3621</v>
      </c>
      <c r="B8143" t="s">
        <v>2816</v>
      </c>
      <c r="C8143" t="s">
        <v>8341</v>
      </c>
      <c r="D8143" t="s">
        <v>5384</v>
      </c>
      <c r="E8143">
        <v>82.8</v>
      </c>
    </row>
    <row r="8144" spans="1:5" x14ac:dyDescent="0.2">
      <c r="A8144" t="s">
        <v>3622</v>
      </c>
      <c r="B8144" t="s">
        <v>2840</v>
      </c>
      <c r="C8144" t="s">
        <v>8341</v>
      </c>
      <c r="D8144" t="s">
        <v>5384</v>
      </c>
      <c r="E8144">
        <v>82.8</v>
      </c>
    </row>
    <row r="8145" spans="1:5" x14ac:dyDescent="0.2">
      <c r="A8145" t="s">
        <v>3623</v>
      </c>
      <c r="B8145" t="s">
        <v>2788</v>
      </c>
      <c r="C8145" t="s">
        <v>6010</v>
      </c>
      <c r="D8145" t="s">
        <v>5384</v>
      </c>
      <c r="E8145">
        <v>82.9</v>
      </c>
    </row>
    <row r="8146" spans="1:5" x14ac:dyDescent="0.2">
      <c r="A8146" t="s">
        <v>3624</v>
      </c>
      <c r="B8146" t="s">
        <v>2789</v>
      </c>
      <c r="C8146" t="s">
        <v>1664</v>
      </c>
      <c r="D8146" t="s">
        <v>5384</v>
      </c>
      <c r="E8146">
        <v>83</v>
      </c>
    </row>
    <row r="8147" spans="1:5" x14ac:dyDescent="0.2">
      <c r="A8147" t="s">
        <v>3625</v>
      </c>
      <c r="B8147" t="s">
        <v>2794</v>
      </c>
      <c r="C8147" t="s">
        <v>1811</v>
      </c>
      <c r="D8147" t="s">
        <v>5384</v>
      </c>
      <c r="E8147">
        <v>83.021387468030696</v>
      </c>
    </row>
    <row r="8148" spans="1:5" x14ac:dyDescent="0.2">
      <c r="A8148" t="s">
        <v>3626</v>
      </c>
      <c r="B8148" t="s">
        <v>2780</v>
      </c>
      <c r="C8148" t="s">
        <v>8236</v>
      </c>
      <c r="D8148" t="s">
        <v>5384</v>
      </c>
      <c r="E8148">
        <v>83.1</v>
      </c>
    </row>
    <row r="8149" spans="1:5" x14ac:dyDescent="0.2">
      <c r="A8149" t="s">
        <v>3627</v>
      </c>
      <c r="B8149" t="s">
        <v>2794</v>
      </c>
      <c r="C8149" t="s">
        <v>1727</v>
      </c>
      <c r="D8149" t="s">
        <v>5384</v>
      </c>
      <c r="E8149">
        <v>83.164002557544762</v>
      </c>
    </row>
    <row r="8150" spans="1:5" x14ac:dyDescent="0.2">
      <c r="A8150" t="s">
        <v>3628</v>
      </c>
      <c r="B8150" t="s">
        <v>2780</v>
      </c>
      <c r="C8150" t="s">
        <v>1727</v>
      </c>
      <c r="D8150" t="s">
        <v>5384</v>
      </c>
      <c r="E8150">
        <v>83.3</v>
      </c>
    </row>
    <row r="8151" spans="1:5" x14ac:dyDescent="0.2">
      <c r="A8151" t="s">
        <v>3629</v>
      </c>
      <c r="B8151" t="s">
        <v>2820</v>
      </c>
      <c r="C8151" t="s">
        <v>8341</v>
      </c>
      <c r="D8151" t="s">
        <v>5384</v>
      </c>
      <c r="E8151">
        <v>83.3</v>
      </c>
    </row>
    <row r="8152" spans="1:5" x14ac:dyDescent="0.2">
      <c r="A8152" t="s">
        <v>3630</v>
      </c>
      <c r="B8152" t="s">
        <v>2818</v>
      </c>
      <c r="C8152" t="s">
        <v>5884</v>
      </c>
      <c r="D8152" t="s">
        <v>5384</v>
      </c>
      <c r="E8152">
        <v>83.3</v>
      </c>
    </row>
    <row r="8153" spans="1:5" x14ac:dyDescent="0.2">
      <c r="A8153" t="s">
        <v>3631</v>
      </c>
      <c r="B8153" t="s">
        <v>2829</v>
      </c>
      <c r="C8153" t="s">
        <v>5947</v>
      </c>
      <c r="D8153" t="s">
        <v>5384</v>
      </c>
      <c r="E8153">
        <v>83.3</v>
      </c>
    </row>
    <row r="8154" spans="1:5" x14ac:dyDescent="0.2">
      <c r="A8154" t="s">
        <v>3632</v>
      </c>
      <c r="B8154" t="s">
        <v>2835</v>
      </c>
      <c r="C8154" t="s">
        <v>8535</v>
      </c>
      <c r="D8154" t="s">
        <v>5384</v>
      </c>
      <c r="E8154">
        <v>83.4</v>
      </c>
    </row>
    <row r="8155" spans="1:5" x14ac:dyDescent="0.2">
      <c r="A8155" t="s">
        <v>3633</v>
      </c>
      <c r="B8155" t="s">
        <v>2786</v>
      </c>
      <c r="C8155" t="s">
        <v>5926</v>
      </c>
      <c r="D8155" t="s">
        <v>5384</v>
      </c>
      <c r="E8155">
        <v>83.5</v>
      </c>
    </row>
    <row r="8156" spans="1:5" x14ac:dyDescent="0.2">
      <c r="A8156" t="s">
        <v>3634</v>
      </c>
      <c r="B8156" t="s">
        <v>2780</v>
      </c>
      <c r="C8156" t="s">
        <v>8194</v>
      </c>
      <c r="D8156" t="s">
        <v>5384</v>
      </c>
      <c r="E8156">
        <v>83.6</v>
      </c>
    </row>
    <row r="8157" spans="1:5" x14ac:dyDescent="0.2">
      <c r="A8157" t="s">
        <v>3635</v>
      </c>
      <c r="B8157" t="s">
        <v>2829</v>
      </c>
      <c r="C8157" t="s">
        <v>8535</v>
      </c>
      <c r="D8157" t="s">
        <v>5384</v>
      </c>
      <c r="E8157">
        <v>83.7</v>
      </c>
    </row>
    <row r="8158" spans="1:5" x14ac:dyDescent="0.2">
      <c r="A8158" t="s">
        <v>3636</v>
      </c>
      <c r="B8158" t="s">
        <v>2789</v>
      </c>
      <c r="C8158" t="s">
        <v>8341</v>
      </c>
      <c r="D8158" t="s">
        <v>5384</v>
      </c>
      <c r="E8158">
        <v>83.8</v>
      </c>
    </row>
    <row r="8159" spans="1:5" x14ac:dyDescent="0.2">
      <c r="A8159" t="s">
        <v>3637</v>
      </c>
      <c r="B8159" t="s">
        <v>2780</v>
      </c>
      <c r="C8159" t="s">
        <v>1664</v>
      </c>
      <c r="D8159" t="s">
        <v>5384</v>
      </c>
      <c r="E8159">
        <v>84</v>
      </c>
    </row>
    <row r="8160" spans="1:5" x14ac:dyDescent="0.2">
      <c r="A8160" t="s">
        <v>3638</v>
      </c>
      <c r="B8160" t="s">
        <v>2786</v>
      </c>
      <c r="C8160" t="s">
        <v>8194</v>
      </c>
      <c r="D8160" t="s">
        <v>5384</v>
      </c>
      <c r="E8160">
        <v>84</v>
      </c>
    </row>
    <row r="8161" spans="1:5" x14ac:dyDescent="0.2">
      <c r="A8161" t="s">
        <v>3639</v>
      </c>
      <c r="B8161" t="s">
        <v>2786</v>
      </c>
      <c r="C8161" t="s">
        <v>8598</v>
      </c>
      <c r="D8161" t="s">
        <v>5384</v>
      </c>
      <c r="E8161">
        <v>84.2</v>
      </c>
    </row>
    <row r="8162" spans="1:5" x14ac:dyDescent="0.2">
      <c r="A8162" t="s">
        <v>3640</v>
      </c>
      <c r="B8162" t="s">
        <v>2780</v>
      </c>
      <c r="C8162" t="s">
        <v>2776</v>
      </c>
      <c r="D8162" t="s">
        <v>5384</v>
      </c>
      <c r="E8162">
        <v>84.2</v>
      </c>
    </row>
    <row r="8163" spans="1:5" x14ac:dyDescent="0.2">
      <c r="A8163" t="s">
        <v>3641</v>
      </c>
      <c r="B8163" t="s">
        <v>2833</v>
      </c>
      <c r="C8163" t="s">
        <v>5926</v>
      </c>
      <c r="D8163" t="s">
        <v>5384</v>
      </c>
      <c r="E8163">
        <v>84.3</v>
      </c>
    </row>
    <row r="8164" spans="1:5" x14ac:dyDescent="0.2">
      <c r="A8164" t="s">
        <v>3642</v>
      </c>
      <c r="B8164" t="s">
        <v>2818</v>
      </c>
      <c r="C8164" t="s">
        <v>8173</v>
      </c>
      <c r="D8164" t="s">
        <v>5384</v>
      </c>
      <c r="E8164">
        <v>84.4</v>
      </c>
    </row>
    <row r="8165" spans="1:5" x14ac:dyDescent="0.2">
      <c r="A8165" t="s">
        <v>3643</v>
      </c>
      <c r="B8165" t="s">
        <v>2818</v>
      </c>
      <c r="C8165" t="s">
        <v>1664</v>
      </c>
      <c r="D8165" t="s">
        <v>5384</v>
      </c>
      <c r="E8165">
        <v>84.5</v>
      </c>
    </row>
    <row r="8166" spans="1:5" x14ac:dyDescent="0.2">
      <c r="A8166" t="s">
        <v>3644</v>
      </c>
      <c r="B8166" t="s">
        <v>2786</v>
      </c>
      <c r="C8166" t="s">
        <v>1811</v>
      </c>
      <c r="D8166" t="s">
        <v>5384</v>
      </c>
      <c r="E8166">
        <v>84.5</v>
      </c>
    </row>
    <row r="8167" spans="1:5" x14ac:dyDescent="0.2">
      <c r="A8167" t="s">
        <v>3645</v>
      </c>
      <c r="B8167" t="s">
        <v>2814</v>
      </c>
      <c r="C8167" t="s">
        <v>8556</v>
      </c>
      <c r="D8167" t="s">
        <v>5384</v>
      </c>
      <c r="E8167">
        <v>84.5</v>
      </c>
    </row>
    <row r="8168" spans="1:5" x14ac:dyDescent="0.2">
      <c r="A8168" t="s">
        <v>3646</v>
      </c>
      <c r="B8168" t="s">
        <v>2838</v>
      </c>
      <c r="C8168" t="s">
        <v>1727</v>
      </c>
      <c r="D8168" t="s">
        <v>5384</v>
      </c>
      <c r="E8168">
        <v>84.6</v>
      </c>
    </row>
    <row r="8169" spans="1:5" x14ac:dyDescent="0.2">
      <c r="A8169" t="s">
        <v>3647</v>
      </c>
      <c r="B8169" t="s">
        <v>2788</v>
      </c>
      <c r="C8169" t="s">
        <v>8194</v>
      </c>
      <c r="D8169" t="s">
        <v>5384</v>
      </c>
      <c r="E8169">
        <v>84.6</v>
      </c>
    </row>
    <row r="8170" spans="1:5" x14ac:dyDescent="0.2">
      <c r="A8170" t="s">
        <v>3648</v>
      </c>
      <c r="B8170" t="s">
        <v>2820</v>
      </c>
      <c r="C8170" t="s">
        <v>1811</v>
      </c>
      <c r="D8170" t="s">
        <v>5384</v>
      </c>
      <c r="E8170">
        <v>84.7</v>
      </c>
    </row>
    <row r="8171" spans="1:5" x14ac:dyDescent="0.2">
      <c r="A8171" t="s">
        <v>3649</v>
      </c>
      <c r="B8171" t="s">
        <v>2816</v>
      </c>
      <c r="C8171" t="s">
        <v>8173</v>
      </c>
      <c r="D8171" t="s">
        <v>5384</v>
      </c>
      <c r="E8171">
        <v>84.8</v>
      </c>
    </row>
    <row r="8172" spans="1:5" x14ac:dyDescent="0.2">
      <c r="A8172" t="s">
        <v>3650</v>
      </c>
      <c r="B8172" t="s">
        <v>2785</v>
      </c>
      <c r="C8172" t="s">
        <v>8236</v>
      </c>
      <c r="D8172" t="s">
        <v>5384</v>
      </c>
      <c r="E8172">
        <v>84.8</v>
      </c>
    </row>
    <row r="8173" spans="1:5" x14ac:dyDescent="0.2">
      <c r="A8173" t="s">
        <v>3651</v>
      </c>
      <c r="B8173" t="s">
        <v>2816</v>
      </c>
      <c r="C8173" t="s">
        <v>5989</v>
      </c>
      <c r="D8173" t="s">
        <v>5384</v>
      </c>
      <c r="E8173">
        <v>84.8</v>
      </c>
    </row>
    <row r="8174" spans="1:5" x14ac:dyDescent="0.2">
      <c r="A8174" t="s">
        <v>3652</v>
      </c>
      <c r="B8174" t="s">
        <v>2835</v>
      </c>
      <c r="C8174" t="s">
        <v>8341</v>
      </c>
      <c r="D8174" t="s">
        <v>5384</v>
      </c>
      <c r="E8174">
        <v>84.9</v>
      </c>
    </row>
    <row r="8175" spans="1:5" x14ac:dyDescent="0.2">
      <c r="A8175" t="s">
        <v>3653</v>
      </c>
      <c r="B8175" t="s">
        <v>2780</v>
      </c>
      <c r="C8175" t="s">
        <v>5926</v>
      </c>
      <c r="D8175" t="s">
        <v>5384</v>
      </c>
      <c r="E8175">
        <v>84.9</v>
      </c>
    </row>
    <row r="8176" spans="1:5" x14ac:dyDescent="0.2">
      <c r="A8176" t="s">
        <v>3654</v>
      </c>
      <c r="B8176" t="s">
        <v>2794</v>
      </c>
      <c r="C8176" t="s">
        <v>8341</v>
      </c>
      <c r="D8176" t="s">
        <v>5384</v>
      </c>
      <c r="E8176">
        <v>85.12732142857142</v>
      </c>
    </row>
    <row r="8177" spans="1:5" x14ac:dyDescent="0.2">
      <c r="A8177" t="s">
        <v>3655</v>
      </c>
      <c r="B8177" t="s">
        <v>2785</v>
      </c>
      <c r="C8177" t="s">
        <v>1664</v>
      </c>
      <c r="D8177" t="s">
        <v>5384</v>
      </c>
      <c r="E8177">
        <v>85.2</v>
      </c>
    </row>
    <row r="8178" spans="1:5" x14ac:dyDescent="0.2">
      <c r="A8178" t="s">
        <v>3656</v>
      </c>
      <c r="B8178" t="s">
        <v>2818</v>
      </c>
      <c r="C8178" t="s">
        <v>8215</v>
      </c>
      <c r="D8178" t="s">
        <v>5384</v>
      </c>
      <c r="E8178">
        <v>85.2</v>
      </c>
    </row>
    <row r="8179" spans="1:5" x14ac:dyDescent="0.2">
      <c r="A8179" t="s">
        <v>3657</v>
      </c>
      <c r="B8179" t="s">
        <v>2840</v>
      </c>
      <c r="C8179" t="s">
        <v>8320</v>
      </c>
      <c r="D8179" t="s">
        <v>5384</v>
      </c>
      <c r="E8179">
        <v>85.2</v>
      </c>
    </row>
    <row r="8180" spans="1:5" x14ac:dyDescent="0.2">
      <c r="A8180" t="s">
        <v>3658</v>
      </c>
      <c r="B8180" t="s">
        <v>2831</v>
      </c>
      <c r="C8180" t="s">
        <v>5989</v>
      </c>
      <c r="D8180" t="s">
        <v>5384</v>
      </c>
      <c r="E8180">
        <v>85.2</v>
      </c>
    </row>
    <row r="8181" spans="1:5" x14ac:dyDescent="0.2">
      <c r="A8181" t="s">
        <v>3659</v>
      </c>
      <c r="B8181" t="s">
        <v>2811</v>
      </c>
      <c r="C8181" t="s">
        <v>2779</v>
      </c>
      <c r="D8181" t="s">
        <v>5384</v>
      </c>
      <c r="E8181">
        <v>85.2</v>
      </c>
    </row>
    <row r="8182" spans="1:5" x14ac:dyDescent="0.2">
      <c r="A8182" t="s">
        <v>3660</v>
      </c>
      <c r="B8182" t="s">
        <v>2794</v>
      </c>
      <c r="C8182" t="s">
        <v>5947</v>
      </c>
      <c r="D8182" t="s">
        <v>5384</v>
      </c>
      <c r="E8182">
        <v>85.249747155499364</v>
      </c>
    </row>
    <row r="8183" spans="1:5" x14ac:dyDescent="0.2">
      <c r="A8183" t="s">
        <v>3661</v>
      </c>
      <c r="B8183" t="s">
        <v>2814</v>
      </c>
      <c r="C8183" t="s">
        <v>8299</v>
      </c>
      <c r="D8183" t="s">
        <v>5384</v>
      </c>
      <c r="E8183">
        <v>85.3</v>
      </c>
    </row>
    <row r="8184" spans="1:5" x14ac:dyDescent="0.2">
      <c r="A8184" t="s">
        <v>3662</v>
      </c>
      <c r="B8184" t="s">
        <v>2780</v>
      </c>
      <c r="C8184" t="s">
        <v>8341</v>
      </c>
      <c r="D8184" t="s">
        <v>5384</v>
      </c>
      <c r="E8184">
        <v>85.5</v>
      </c>
    </row>
    <row r="8185" spans="1:5" x14ac:dyDescent="0.2">
      <c r="A8185" t="s">
        <v>3663</v>
      </c>
      <c r="B8185" t="s">
        <v>2825</v>
      </c>
      <c r="C8185" t="s">
        <v>8341</v>
      </c>
      <c r="D8185" t="s">
        <v>5384</v>
      </c>
      <c r="E8185">
        <v>85.5</v>
      </c>
    </row>
    <row r="8186" spans="1:5" x14ac:dyDescent="0.2">
      <c r="A8186" t="s">
        <v>3664</v>
      </c>
      <c r="B8186" t="s">
        <v>2835</v>
      </c>
      <c r="C8186" t="s">
        <v>8215</v>
      </c>
      <c r="D8186" t="s">
        <v>5384</v>
      </c>
      <c r="E8186">
        <v>85.6</v>
      </c>
    </row>
    <row r="8187" spans="1:5" x14ac:dyDescent="0.2">
      <c r="A8187" t="s">
        <v>3665</v>
      </c>
      <c r="B8187" t="s">
        <v>2820</v>
      </c>
      <c r="C8187" t="s">
        <v>6010</v>
      </c>
      <c r="D8187" t="s">
        <v>5384</v>
      </c>
      <c r="E8187">
        <v>85.6</v>
      </c>
    </row>
    <row r="8188" spans="1:5" x14ac:dyDescent="0.2">
      <c r="A8188" t="s">
        <v>3666</v>
      </c>
      <c r="B8188" t="s">
        <v>2829</v>
      </c>
      <c r="C8188" t="s">
        <v>2807</v>
      </c>
      <c r="D8188" t="s">
        <v>5384</v>
      </c>
      <c r="E8188">
        <v>85.7</v>
      </c>
    </row>
    <row r="8189" spans="1:5" x14ac:dyDescent="0.2">
      <c r="A8189" t="s">
        <v>3667</v>
      </c>
      <c r="B8189" t="s">
        <v>2788</v>
      </c>
      <c r="C8189" t="s">
        <v>5884</v>
      </c>
      <c r="D8189" t="s">
        <v>5384</v>
      </c>
      <c r="E8189">
        <v>85.7</v>
      </c>
    </row>
    <row r="8190" spans="1:5" x14ac:dyDescent="0.2">
      <c r="A8190" t="s">
        <v>3668</v>
      </c>
      <c r="B8190" t="s">
        <v>2818</v>
      </c>
      <c r="C8190" t="s">
        <v>5947</v>
      </c>
      <c r="D8190" t="s">
        <v>5384</v>
      </c>
      <c r="E8190">
        <v>85.7</v>
      </c>
    </row>
    <row r="8191" spans="1:5" x14ac:dyDescent="0.2">
      <c r="A8191" t="s">
        <v>3669</v>
      </c>
      <c r="B8191" t="s">
        <v>2820</v>
      </c>
      <c r="C8191" t="s">
        <v>5947</v>
      </c>
      <c r="D8191" t="s">
        <v>5384</v>
      </c>
      <c r="E8191">
        <v>85.7</v>
      </c>
    </row>
    <row r="8192" spans="1:5" x14ac:dyDescent="0.2">
      <c r="A8192" t="s">
        <v>3670</v>
      </c>
      <c r="B8192" t="s">
        <v>2840</v>
      </c>
      <c r="C8192" t="s">
        <v>1622</v>
      </c>
      <c r="D8192" t="s">
        <v>5384</v>
      </c>
      <c r="E8192">
        <v>85.8</v>
      </c>
    </row>
    <row r="8193" spans="1:5" x14ac:dyDescent="0.2">
      <c r="A8193" t="s">
        <v>3671</v>
      </c>
      <c r="B8193" t="s">
        <v>2840</v>
      </c>
      <c r="C8193" t="s">
        <v>1769</v>
      </c>
      <c r="D8193" t="s">
        <v>5384</v>
      </c>
      <c r="E8193">
        <v>85.8</v>
      </c>
    </row>
    <row r="8194" spans="1:5" x14ac:dyDescent="0.2">
      <c r="A8194" t="s">
        <v>3672</v>
      </c>
      <c r="B8194" t="s">
        <v>2785</v>
      </c>
      <c r="C8194" t="s">
        <v>8215</v>
      </c>
      <c r="D8194" t="s">
        <v>5384</v>
      </c>
      <c r="E8194">
        <v>85.8</v>
      </c>
    </row>
    <row r="8195" spans="1:5" x14ac:dyDescent="0.2">
      <c r="A8195" t="s">
        <v>3673</v>
      </c>
      <c r="B8195" t="s">
        <v>2818</v>
      </c>
      <c r="C8195" t="s">
        <v>8320</v>
      </c>
      <c r="D8195" t="s">
        <v>5384</v>
      </c>
      <c r="E8195">
        <v>85.8</v>
      </c>
    </row>
    <row r="8196" spans="1:5" x14ac:dyDescent="0.2">
      <c r="A8196" t="s">
        <v>3674</v>
      </c>
      <c r="B8196" t="s">
        <v>2785</v>
      </c>
      <c r="C8196" t="s">
        <v>1832</v>
      </c>
      <c r="D8196" t="s">
        <v>5384</v>
      </c>
      <c r="E8196">
        <v>86</v>
      </c>
    </row>
    <row r="8197" spans="1:5" x14ac:dyDescent="0.2">
      <c r="A8197" t="s">
        <v>3675</v>
      </c>
      <c r="B8197" t="s">
        <v>2835</v>
      </c>
      <c r="C8197" t="s">
        <v>8236</v>
      </c>
      <c r="D8197" t="s">
        <v>5384</v>
      </c>
      <c r="E8197">
        <v>86</v>
      </c>
    </row>
    <row r="8198" spans="1:5" x14ac:dyDescent="0.2">
      <c r="A8198" t="s">
        <v>3676</v>
      </c>
      <c r="B8198" t="s">
        <v>2820</v>
      </c>
      <c r="C8198" t="s">
        <v>8299</v>
      </c>
      <c r="D8198" t="s">
        <v>5384</v>
      </c>
      <c r="E8198">
        <v>86</v>
      </c>
    </row>
    <row r="8199" spans="1:5" x14ac:dyDescent="0.2">
      <c r="A8199" t="s">
        <v>3677</v>
      </c>
      <c r="B8199" t="s">
        <v>2820</v>
      </c>
      <c r="C8199" t="s">
        <v>8236</v>
      </c>
      <c r="D8199" t="s">
        <v>5384</v>
      </c>
      <c r="E8199">
        <v>86.1</v>
      </c>
    </row>
    <row r="8200" spans="1:5" x14ac:dyDescent="0.2">
      <c r="A8200" t="s">
        <v>3678</v>
      </c>
      <c r="B8200" t="s">
        <v>2816</v>
      </c>
      <c r="C8200" t="s">
        <v>1664</v>
      </c>
      <c r="D8200" t="s">
        <v>5384</v>
      </c>
      <c r="E8200">
        <v>86.2</v>
      </c>
    </row>
    <row r="8201" spans="1:5" x14ac:dyDescent="0.2">
      <c r="A8201" t="s">
        <v>3679</v>
      </c>
      <c r="B8201" t="s">
        <v>2835</v>
      </c>
      <c r="C8201" t="s">
        <v>8320</v>
      </c>
      <c r="D8201" t="s">
        <v>5384</v>
      </c>
      <c r="E8201">
        <v>86.4</v>
      </c>
    </row>
    <row r="8202" spans="1:5" x14ac:dyDescent="0.2">
      <c r="A8202" t="s">
        <v>3680</v>
      </c>
      <c r="B8202" t="s">
        <v>2787</v>
      </c>
      <c r="C8202" t="s">
        <v>5884</v>
      </c>
      <c r="D8202" t="s">
        <v>5384</v>
      </c>
      <c r="E8202">
        <v>86.4</v>
      </c>
    </row>
    <row r="8203" spans="1:5" x14ac:dyDescent="0.2">
      <c r="A8203" t="s">
        <v>3681</v>
      </c>
      <c r="B8203" t="s">
        <v>2794</v>
      </c>
      <c r="C8203" t="s">
        <v>1664</v>
      </c>
      <c r="D8203" t="s">
        <v>5384</v>
      </c>
      <c r="E8203">
        <v>86.498154761904757</v>
      </c>
    </row>
    <row r="8204" spans="1:5" x14ac:dyDescent="0.2">
      <c r="A8204" t="s">
        <v>3682</v>
      </c>
      <c r="B8204" t="s">
        <v>2840</v>
      </c>
      <c r="C8204" t="s">
        <v>8404</v>
      </c>
      <c r="D8204" t="s">
        <v>5384</v>
      </c>
      <c r="E8204">
        <v>86.5</v>
      </c>
    </row>
    <row r="8205" spans="1:5" x14ac:dyDescent="0.2">
      <c r="A8205" t="s">
        <v>3683</v>
      </c>
      <c r="B8205" t="s">
        <v>2787</v>
      </c>
      <c r="C8205" t="s">
        <v>1664</v>
      </c>
      <c r="D8205" t="s">
        <v>5384</v>
      </c>
      <c r="E8205">
        <v>86.7</v>
      </c>
    </row>
    <row r="8206" spans="1:5" x14ac:dyDescent="0.2">
      <c r="A8206" t="s">
        <v>3684</v>
      </c>
      <c r="B8206" t="s">
        <v>2814</v>
      </c>
      <c r="C8206" t="s">
        <v>1664</v>
      </c>
      <c r="D8206" t="s">
        <v>5384</v>
      </c>
      <c r="E8206">
        <v>86.8</v>
      </c>
    </row>
    <row r="8207" spans="1:5" x14ac:dyDescent="0.2">
      <c r="A8207" t="s">
        <v>3685</v>
      </c>
      <c r="B8207" t="s">
        <v>2780</v>
      </c>
      <c r="C8207" t="s">
        <v>2807</v>
      </c>
      <c r="D8207" t="s">
        <v>5384</v>
      </c>
      <c r="E8207">
        <v>86.866666666666674</v>
      </c>
    </row>
    <row r="8208" spans="1:5" x14ac:dyDescent="0.2">
      <c r="A8208" t="s">
        <v>3686</v>
      </c>
      <c r="B8208" t="s">
        <v>2794</v>
      </c>
      <c r="C8208" t="s">
        <v>8556</v>
      </c>
      <c r="D8208" t="s">
        <v>5384</v>
      </c>
      <c r="E8208">
        <v>86.992647058823536</v>
      </c>
    </row>
    <row r="8209" spans="1:5" x14ac:dyDescent="0.2">
      <c r="A8209" t="s">
        <v>3687</v>
      </c>
      <c r="B8209" t="s">
        <v>2825</v>
      </c>
      <c r="C8209" t="s">
        <v>1622</v>
      </c>
      <c r="D8209" t="s">
        <v>5384</v>
      </c>
      <c r="E8209">
        <v>87</v>
      </c>
    </row>
    <row r="8210" spans="1:5" x14ac:dyDescent="0.2">
      <c r="A8210" t="s">
        <v>3688</v>
      </c>
      <c r="B8210" t="s">
        <v>2825</v>
      </c>
      <c r="C8210" t="s">
        <v>1769</v>
      </c>
      <c r="D8210" t="s">
        <v>5384</v>
      </c>
      <c r="E8210">
        <v>87</v>
      </c>
    </row>
    <row r="8211" spans="1:5" x14ac:dyDescent="0.2">
      <c r="A8211" t="s">
        <v>3689</v>
      </c>
      <c r="B8211" t="s">
        <v>2829</v>
      </c>
      <c r="C8211" t="s">
        <v>6010</v>
      </c>
      <c r="D8211" t="s">
        <v>5384</v>
      </c>
      <c r="E8211">
        <v>87.1</v>
      </c>
    </row>
    <row r="8212" spans="1:5" x14ac:dyDescent="0.2">
      <c r="A8212" t="s">
        <v>3690</v>
      </c>
      <c r="B8212" t="s">
        <v>2785</v>
      </c>
      <c r="C8212" t="s">
        <v>8341</v>
      </c>
      <c r="D8212" t="s">
        <v>5384</v>
      </c>
      <c r="E8212">
        <v>87.2</v>
      </c>
    </row>
    <row r="8213" spans="1:5" x14ac:dyDescent="0.2">
      <c r="A8213" t="s">
        <v>3691</v>
      </c>
      <c r="B8213" t="s">
        <v>2816</v>
      </c>
      <c r="C8213" t="s">
        <v>5044</v>
      </c>
      <c r="D8213" t="s">
        <v>5384</v>
      </c>
      <c r="E8213">
        <v>87.3</v>
      </c>
    </row>
    <row r="8214" spans="1:5" x14ac:dyDescent="0.2">
      <c r="A8214" t="s">
        <v>3692</v>
      </c>
      <c r="B8214" t="s">
        <v>2835</v>
      </c>
      <c r="C8214" t="s">
        <v>8404</v>
      </c>
      <c r="D8214" t="s">
        <v>5384</v>
      </c>
      <c r="E8214">
        <v>87.3</v>
      </c>
    </row>
    <row r="8215" spans="1:5" x14ac:dyDescent="0.2">
      <c r="A8215" t="s">
        <v>3693</v>
      </c>
      <c r="B8215" t="s">
        <v>2788</v>
      </c>
      <c r="C8215" t="s">
        <v>8598</v>
      </c>
      <c r="D8215" t="s">
        <v>5384</v>
      </c>
      <c r="E8215">
        <v>87.3</v>
      </c>
    </row>
    <row r="8216" spans="1:5" x14ac:dyDescent="0.2">
      <c r="A8216" t="s">
        <v>3694</v>
      </c>
      <c r="B8216" t="s">
        <v>2787</v>
      </c>
      <c r="C8216" t="s">
        <v>8173</v>
      </c>
      <c r="D8216" t="s">
        <v>5384</v>
      </c>
      <c r="E8216">
        <v>87.4</v>
      </c>
    </row>
    <row r="8217" spans="1:5" x14ac:dyDescent="0.2">
      <c r="A8217" t="s">
        <v>3695</v>
      </c>
      <c r="B8217" t="s">
        <v>2840</v>
      </c>
      <c r="C8217" t="s">
        <v>1601</v>
      </c>
      <c r="D8217" t="s">
        <v>5384</v>
      </c>
      <c r="E8217">
        <v>87.5</v>
      </c>
    </row>
    <row r="8218" spans="1:5" x14ac:dyDescent="0.2">
      <c r="A8218" t="s">
        <v>3696</v>
      </c>
      <c r="B8218" t="s">
        <v>2840</v>
      </c>
      <c r="C8218" t="s">
        <v>1727</v>
      </c>
      <c r="D8218" t="s">
        <v>5384</v>
      </c>
      <c r="E8218">
        <v>87.5</v>
      </c>
    </row>
    <row r="8219" spans="1:5" x14ac:dyDescent="0.2">
      <c r="A8219" t="s">
        <v>3697</v>
      </c>
      <c r="B8219" t="s">
        <v>2840</v>
      </c>
      <c r="C8219" t="s">
        <v>1832</v>
      </c>
      <c r="D8219" t="s">
        <v>5384</v>
      </c>
      <c r="E8219">
        <v>87.6</v>
      </c>
    </row>
    <row r="8220" spans="1:5" x14ac:dyDescent="0.2">
      <c r="A8220" t="s">
        <v>3698</v>
      </c>
      <c r="B8220" t="s">
        <v>2833</v>
      </c>
      <c r="C8220" t="s">
        <v>5884</v>
      </c>
      <c r="D8220" t="s">
        <v>5384</v>
      </c>
      <c r="E8220">
        <v>87.7</v>
      </c>
    </row>
    <row r="8221" spans="1:5" x14ac:dyDescent="0.2">
      <c r="A8221" t="s">
        <v>3699</v>
      </c>
      <c r="B8221" t="s">
        <v>2831</v>
      </c>
      <c r="C8221" t="s">
        <v>5044</v>
      </c>
      <c r="D8221" t="s">
        <v>5384</v>
      </c>
      <c r="E8221">
        <v>87.8</v>
      </c>
    </row>
    <row r="8222" spans="1:5" x14ac:dyDescent="0.2">
      <c r="A8222" t="s">
        <v>3700</v>
      </c>
      <c r="B8222" t="s">
        <v>2787</v>
      </c>
      <c r="C8222" t="s">
        <v>8236</v>
      </c>
      <c r="D8222" t="s">
        <v>5384</v>
      </c>
      <c r="E8222">
        <v>87.8</v>
      </c>
    </row>
    <row r="8223" spans="1:5" x14ac:dyDescent="0.2">
      <c r="A8223" t="s">
        <v>3701</v>
      </c>
      <c r="B8223" t="s">
        <v>2786</v>
      </c>
      <c r="C8223" t="s">
        <v>5884</v>
      </c>
      <c r="D8223" t="s">
        <v>5384</v>
      </c>
      <c r="E8223">
        <v>87.8</v>
      </c>
    </row>
    <row r="8224" spans="1:5" x14ac:dyDescent="0.2">
      <c r="A8224" t="s">
        <v>3702</v>
      </c>
      <c r="B8224" t="s">
        <v>2816</v>
      </c>
      <c r="C8224" t="s">
        <v>6010</v>
      </c>
      <c r="D8224" t="s">
        <v>5384</v>
      </c>
      <c r="E8224">
        <v>87.9</v>
      </c>
    </row>
    <row r="8225" spans="1:5" x14ac:dyDescent="0.2">
      <c r="A8225" t="s">
        <v>3703</v>
      </c>
      <c r="B8225" t="s">
        <v>2818</v>
      </c>
      <c r="C8225" t="s">
        <v>1832</v>
      </c>
      <c r="D8225" t="s">
        <v>5384</v>
      </c>
      <c r="E8225">
        <v>88</v>
      </c>
    </row>
    <row r="8226" spans="1:5" x14ac:dyDescent="0.2">
      <c r="A8226" t="s">
        <v>3704</v>
      </c>
      <c r="B8226" t="s">
        <v>2818</v>
      </c>
      <c r="C8226" t="s">
        <v>5044</v>
      </c>
      <c r="D8226" t="s">
        <v>5384</v>
      </c>
      <c r="E8226">
        <v>88</v>
      </c>
    </row>
    <row r="8227" spans="1:5" x14ac:dyDescent="0.2">
      <c r="A8227" t="s">
        <v>3705</v>
      </c>
      <c r="B8227" t="s">
        <v>2833</v>
      </c>
      <c r="C8227" t="s">
        <v>8556</v>
      </c>
      <c r="D8227" t="s">
        <v>5384</v>
      </c>
      <c r="E8227">
        <v>88</v>
      </c>
    </row>
    <row r="8228" spans="1:5" x14ac:dyDescent="0.2">
      <c r="A8228" t="s">
        <v>3706</v>
      </c>
      <c r="B8228" t="s">
        <v>2780</v>
      </c>
      <c r="C8228" t="s">
        <v>5044</v>
      </c>
      <c r="D8228" t="s">
        <v>5384</v>
      </c>
      <c r="E8228">
        <v>88.1</v>
      </c>
    </row>
    <row r="8229" spans="1:5" x14ac:dyDescent="0.2">
      <c r="A8229" t="s">
        <v>3707</v>
      </c>
      <c r="B8229" t="s">
        <v>2831</v>
      </c>
      <c r="C8229" t="s">
        <v>6010</v>
      </c>
      <c r="D8229" t="s">
        <v>5384</v>
      </c>
      <c r="E8229">
        <v>88.1</v>
      </c>
    </row>
    <row r="8230" spans="1:5" x14ac:dyDescent="0.2">
      <c r="A8230" t="s">
        <v>3708</v>
      </c>
      <c r="B8230" t="s">
        <v>2838</v>
      </c>
      <c r="C8230" t="s">
        <v>2863</v>
      </c>
      <c r="D8230" t="s">
        <v>5384</v>
      </c>
      <c r="E8230">
        <v>88.2</v>
      </c>
    </row>
    <row r="8231" spans="1:5" x14ac:dyDescent="0.2">
      <c r="A8231" t="s">
        <v>3709</v>
      </c>
      <c r="B8231" t="s">
        <v>2825</v>
      </c>
      <c r="C8231" t="s">
        <v>1601</v>
      </c>
      <c r="D8231" t="s">
        <v>5384</v>
      </c>
      <c r="E8231">
        <v>88.2</v>
      </c>
    </row>
    <row r="8232" spans="1:5" x14ac:dyDescent="0.2">
      <c r="A8232" t="s">
        <v>3710</v>
      </c>
      <c r="B8232" t="s">
        <v>2835</v>
      </c>
      <c r="C8232" t="s">
        <v>1664</v>
      </c>
      <c r="D8232" t="s">
        <v>5384</v>
      </c>
      <c r="E8232">
        <v>88.2</v>
      </c>
    </row>
    <row r="8233" spans="1:5" x14ac:dyDescent="0.2">
      <c r="A8233" t="s">
        <v>3711</v>
      </c>
      <c r="B8233" t="s">
        <v>2789</v>
      </c>
      <c r="C8233" t="s">
        <v>8173</v>
      </c>
      <c r="D8233" t="s">
        <v>5384</v>
      </c>
      <c r="E8233">
        <v>88.2</v>
      </c>
    </row>
    <row r="8234" spans="1:5" x14ac:dyDescent="0.2">
      <c r="A8234" t="s">
        <v>3712</v>
      </c>
      <c r="B8234" t="s">
        <v>2788</v>
      </c>
      <c r="C8234" t="s">
        <v>5989</v>
      </c>
      <c r="D8234" t="s">
        <v>5384</v>
      </c>
      <c r="E8234">
        <v>88.3</v>
      </c>
    </row>
    <row r="8235" spans="1:5" x14ac:dyDescent="0.2">
      <c r="A8235" t="s">
        <v>3713</v>
      </c>
      <c r="B8235" t="s">
        <v>2829</v>
      </c>
      <c r="C8235" t="s">
        <v>8215</v>
      </c>
      <c r="D8235" t="s">
        <v>5384</v>
      </c>
      <c r="E8235">
        <v>88.4</v>
      </c>
    </row>
    <row r="8236" spans="1:5" x14ac:dyDescent="0.2">
      <c r="A8236" t="s">
        <v>3714</v>
      </c>
      <c r="B8236" t="s">
        <v>2780</v>
      </c>
      <c r="C8236" t="s">
        <v>5989</v>
      </c>
      <c r="D8236" t="s">
        <v>5384</v>
      </c>
      <c r="E8236">
        <v>88.4</v>
      </c>
    </row>
    <row r="8237" spans="1:5" x14ac:dyDescent="0.2">
      <c r="A8237" t="s">
        <v>3715</v>
      </c>
      <c r="B8237" t="s">
        <v>2820</v>
      </c>
      <c r="C8237" t="s">
        <v>2863</v>
      </c>
      <c r="D8237" t="s">
        <v>5384</v>
      </c>
      <c r="E8237">
        <v>88.5</v>
      </c>
    </row>
    <row r="8238" spans="1:5" x14ac:dyDescent="0.2">
      <c r="A8238" t="s">
        <v>3716</v>
      </c>
      <c r="B8238" t="s">
        <v>2840</v>
      </c>
      <c r="C8238" t="s">
        <v>8173</v>
      </c>
      <c r="D8238" t="s">
        <v>5384</v>
      </c>
      <c r="E8238">
        <v>88.5</v>
      </c>
    </row>
    <row r="8239" spans="1:5" x14ac:dyDescent="0.2">
      <c r="A8239" t="s">
        <v>3717</v>
      </c>
      <c r="B8239" t="s">
        <v>2833</v>
      </c>
      <c r="C8239" t="s">
        <v>8598</v>
      </c>
      <c r="D8239" t="s">
        <v>5384</v>
      </c>
      <c r="E8239">
        <v>88.5</v>
      </c>
    </row>
    <row r="8240" spans="1:5" x14ac:dyDescent="0.2">
      <c r="A8240" t="s">
        <v>3718</v>
      </c>
      <c r="B8240" t="s">
        <v>2786</v>
      </c>
      <c r="C8240" t="s">
        <v>5044</v>
      </c>
      <c r="D8240" t="s">
        <v>5384</v>
      </c>
      <c r="E8240">
        <v>88.6</v>
      </c>
    </row>
    <row r="8241" spans="1:5" x14ac:dyDescent="0.2">
      <c r="A8241" t="s">
        <v>3719</v>
      </c>
      <c r="B8241" t="s">
        <v>2820</v>
      </c>
      <c r="C8241" t="s">
        <v>8556</v>
      </c>
      <c r="D8241" t="s">
        <v>5384</v>
      </c>
      <c r="E8241">
        <v>88.8</v>
      </c>
    </row>
    <row r="8242" spans="1:5" x14ac:dyDescent="0.2">
      <c r="A8242" t="s">
        <v>3720</v>
      </c>
      <c r="B8242" t="s">
        <v>2780</v>
      </c>
      <c r="C8242" t="s">
        <v>8556</v>
      </c>
      <c r="D8242" t="s">
        <v>5384</v>
      </c>
      <c r="E8242">
        <v>88.9</v>
      </c>
    </row>
    <row r="8243" spans="1:5" x14ac:dyDescent="0.2">
      <c r="A8243" t="s">
        <v>3721</v>
      </c>
      <c r="B8243" t="s">
        <v>2835</v>
      </c>
      <c r="C8243" t="s">
        <v>5947</v>
      </c>
      <c r="D8243" t="s">
        <v>5384</v>
      </c>
      <c r="E8243">
        <v>88.9</v>
      </c>
    </row>
    <row r="8244" spans="1:5" x14ac:dyDescent="0.2">
      <c r="A8244" t="s">
        <v>3722</v>
      </c>
      <c r="B8244" t="s">
        <v>2829</v>
      </c>
      <c r="C8244" t="s">
        <v>2779</v>
      </c>
      <c r="D8244" t="s">
        <v>5384</v>
      </c>
      <c r="E8244">
        <v>88.9</v>
      </c>
    </row>
    <row r="8245" spans="1:5" x14ac:dyDescent="0.2">
      <c r="A8245" t="s">
        <v>3723</v>
      </c>
      <c r="B8245" t="s">
        <v>2840</v>
      </c>
      <c r="C8245" t="s">
        <v>2807</v>
      </c>
      <c r="D8245" t="s">
        <v>5384</v>
      </c>
      <c r="E8245">
        <v>89.1</v>
      </c>
    </row>
    <row r="8246" spans="1:5" x14ac:dyDescent="0.2">
      <c r="A8246" t="s">
        <v>3724</v>
      </c>
      <c r="B8246" t="s">
        <v>2816</v>
      </c>
      <c r="C8246" t="s">
        <v>1811</v>
      </c>
      <c r="D8246" t="s">
        <v>5384</v>
      </c>
      <c r="E8246">
        <v>89.1</v>
      </c>
    </row>
    <row r="8247" spans="1:5" x14ac:dyDescent="0.2">
      <c r="A8247" t="s">
        <v>3725</v>
      </c>
      <c r="B8247" t="s">
        <v>2840</v>
      </c>
      <c r="C8247" t="s">
        <v>8556</v>
      </c>
      <c r="D8247" t="s">
        <v>5384</v>
      </c>
      <c r="E8247">
        <v>89.2</v>
      </c>
    </row>
    <row r="8248" spans="1:5" x14ac:dyDescent="0.2">
      <c r="A8248" t="s">
        <v>3726</v>
      </c>
      <c r="B8248" t="s">
        <v>2780</v>
      </c>
      <c r="C8248" t="s">
        <v>5968</v>
      </c>
      <c r="D8248" t="s">
        <v>5384</v>
      </c>
      <c r="E8248">
        <v>89.2</v>
      </c>
    </row>
    <row r="8249" spans="1:5" x14ac:dyDescent="0.2">
      <c r="A8249" t="s">
        <v>3727</v>
      </c>
      <c r="B8249" t="s">
        <v>2818</v>
      </c>
      <c r="C8249" t="s">
        <v>6010</v>
      </c>
      <c r="D8249" t="s">
        <v>5384</v>
      </c>
      <c r="E8249">
        <v>89.2</v>
      </c>
    </row>
    <row r="8250" spans="1:5" x14ac:dyDescent="0.2">
      <c r="A8250" t="s">
        <v>3728</v>
      </c>
      <c r="B8250" t="s">
        <v>2811</v>
      </c>
      <c r="C8250" t="s">
        <v>8341</v>
      </c>
      <c r="D8250" t="s">
        <v>5384</v>
      </c>
      <c r="E8250">
        <v>89.4</v>
      </c>
    </row>
    <row r="8251" spans="1:5" x14ac:dyDescent="0.2">
      <c r="A8251" t="s">
        <v>3729</v>
      </c>
      <c r="B8251" t="s">
        <v>2787</v>
      </c>
      <c r="C8251" t="s">
        <v>5926</v>
      </c>
      <c r="D8251" t="s">
        <v>5384</v>
      </c>
      <c r="E8251">
        <v>89.4</v>
      </c>
    </row>
    <row r="8252" spans="1:5" x14ac:dyDescent="0.2">
      <c r="A8252" t="s">
        <v>3730</v>
      </c>
      <c r="B8252" t="s">
        <v>2794</v>
      </c>
      <c r="C8252" t="s">
        <v>8194</v>
      </c>
      <c r="D8252" t="s">
        <v>5384</v>
      </c>
      <c r="E8252">
        <v>89.476854219948848</v>
      </c>
    </row>
    <row r="8253" spans="1:5" x14ac:dyDescent="0.2">
      <c r="A8253" t="s">
        <v>3731</v>
      </c>
      <c r="B8253" t="s">
        <v>2814</v>
      </c>
      <c r="C8253" t="s">
        <v>6010</v>
      </c>
      <c r="D8253" t="s">
        <v>5384</v>
      </c>
      <c r="E8253">
        <v>89.5</v>
      </c>
    </row>
    <row r="8254" spans="1:5" x14ac:dyDescent="0.2">
      <c r="A8254" t="s">
        <v>3732</v>
      </c>
      <c r="B8254" t="s">
        <v>2780</v>
      </c>
      <c r="C8254" t="s">
        <v>2779</v>
      </c>
      <c r="D8254" t="s">
        <v>5384</v>
      </c>
      <c r="E8254">
        <v>89.6</v>
      </c>
    </row>
    <row r="8255" spans="1:5" x14ac:dyDescent="0.2">
      <c r="A8255" t="s">
        <v>3733</v>
      </c>
      <c r="B8255" t="s">
        <v>2794</v>
      </c>
      <c r="C8255" t="s">
        <v>5968</v>
      </c>
      <c r="D8255" t="s">
        <v>5384</v>
      </c>
      <c r="E8255">
        <v>89.73732026143793</v>
      </c>
    </row>
    <row r="8256" spans="1:5" x14ac:dyDescent="0.2">
      <c r="A8256" t="s">
        <v>3734</v>
      </c>
      <c r="B8256" t="s">
        <v>2818</v>
      </c>
      <c r="C8256" t="s">
        <v>8341</v>
      </c>
      <c r="D8256" t="s">
        <v>5384</v>
      </c>
      <c r="E8256">
        <v>89.8</v>
      </c>
    </row>
    <row r="8257" spans="1:5" x14ac:dyDescent="0.2">
      <c r="A8257" t="s">
        <v>3735</v>
      </c>
      <c r="B8257" t="s">
        <v>2788</v>
      </c>
      <c r="C8257" t="s">
        <v>1811</v>
      </c>
      <c r="D8257" t="s">
        <v>5384</v>
      </c>
      <c r="E8257">
        <v>89.9</v>
      </c>
    </row>
    <row r="8258" spans="1:5" x14ac:dyDescent="0.2">
      <c r="A8258" t="s">
        <v>3736</v>
      </c>
      <c r="B8258" t="s">
        <v>2789</v>
      </c>
      <c r="C8258" t="s">
        <v>5926</v>
      </c>
      <c r="D8258" t="s">
        <v>5384</v>
      </c>
      <c r="E8258">
        <v>89.9</v>
      </c>
    </row>
    <row r="8259" spans="1:5" x14ac:dyDescent="0.2">
      <c r="A8259" t="s">
        <v>3737</v>
      </c>
      <c r="B8259" t="s">
        <v>2794</v>
      </c>
      <c r="C8259" t="s">
        <v>5926</v>
      </c>
      <c r="D8259" t="s">
        <v>5384</v>
      </c>
      <c r="E8259">
        <v>89.970808964687151</v>
      </c>
    </row>
    <row r="8260" spans="1:5" x14ac:dyDescent="0.2">
      <c r="A8260" t="s">
        <v>3738</v>
      </c>
      <c r="B8260" t="s">
        <v>2820</v>
      </c>
      <c r="C8260" t="s">
        <v>2807</v>
      </c>
      <c r="D8260" t="s">
        <v>5384</v>
      </c>
      <c r="E8260">
        <v>90</v>
      </c>
    </row>
    <row r="8261" spans="1:5" x14ac:dyDescent="0.2">
      <c r="A8261" t="s">
        <v>3739</v>
      </c>
      <c r="B8261" t="s">
        <v>2831</v>
      </c>
      <c r="C8261" t="s">
        <v>8236</v>
      </c>
      <c r="D8261" t="s">
        <v>5384</v>
      </c>
      <c r="E8261">
        <v>90</v>
      </c>
    </row>
    <row r="8262" spans="1:5" x14ac:dyDescent="0.2">
      <c r="A8262" t="s">
        <v>3740</v>
      </c>
      <c r="B8262" t="s">
        <v>2820</v>
      </c>
      <c r="C8262" t="s">
        <v>8598</v>
      </c>
      <c r="D8262" t="s">
        <v>5384</v>
      </c>
      <c r="E8262">
        <v>90</v>
      </c>
    </row>
    <row r="8263" spans="1:5" x14ac:dyDescent="0.2">
      <c r="A8263" t="s">
        <v>3741</v>
      </c>
      <c r="B8263" t="s">
        <v>2831</v>
      </c>
      <c r="C8263" t="s">
        <v>2778</v>
      </c>
      <c r="D8263" t="s">
        <v>5384</v>
      </c>
      <c r="E8263">
        <v>90</v>
      </c>
    </row>
    <row r="8264" spans="1:5" x14ac:dyDescent="0.2">
      <c r="A8264" t="s">
        <v>3742</v>
      </c>
      <c r="B8264" t="s">
        <v>2780</v>
      </c>
      <c r="C8264" t="s">
        <v>2863</v>
      </c>
      <c r="D8264" t="s">
        <v>5384</v>
      </c>
      <c r="E8264">
        <v>90.1</v>
      </c>
    </row>
    <row r="8265" spans="1:5" x14ac:dyDescent="0.2">
      <c r="A8265" t="s">
        <v>3743</v>
      </c>
      <c r="B8265" t="s">
        <v>2833</v>
      </c>
      <c r="C8265" t="s">
        <v>5044</v>
      </c>
      <c r="D8265" t="s">
        <v>5384</v>
      </c>
      <c r="E8265">
        <v>90.1</v>
      </c>
    </row>
    <row r="8266" spans="1:5" x14ac:dyDescent="0.2">
      <c r="A8266" t="s">
        <v>3744</v>
      </c>
      <c r="B8266" t="s">
        <v>2831</v>
      </c>
      <c r="C8266" t="s">
        <v>2863</v>
      </c>
      <c r="D8266" t="s">
        <v>5384</v>
      </c>
      <c r="E8266">
        <v>90.2</v>
      </c>
    </row>
    <row r="8267" spans="1:5" x14ac:dyDescent="0.2">
      <c r="A8267" t="s">
        <v>3745</v>
      </c>
      <c r="B8267" t="s">
        <v>2840</v>
      </c>
      <c r="C8267" t="s">
        <v>1811</v>
      </c>
      <c r="D8267" t="s">
        <v>5384</v>
      </c>
      <c r="E8267">
        <v>90.3</v>
      </c>
    </row>
    <row r="8268" spans="1:5" x14ac:dyDescent="0.2">
      <c r="A8268" t="s">
        <v>3746</v>
      </c>
      <c r="B8268" t="s">
        <v>2788</v>
      </c>
      <c r="C8268" t="s">
        <v>1832</v>
      </c>
      <c r="D8268" t="s">
        <v>5384</v>
      </c>
      <c r="E8268">
        <v>90.3</v>
      </c>
    </row>
    <row r="8269" spans="1:5" x14ac:dyDescent="0.2">
      <c r="A8269" t="s">
        <v>3747</v>
      </c>
      <c r="B8269" t="s">
        <v>2794</v>
      </c>
      <c r="C8269" t="s">
        <v>2776</v>
      </c>
      <c r="D8269" t="s">
        <v>5384</v>
      </c>
      <c r="E8269">
        <v>90.372318561335902</v>
      </c>
    </row>
    <row r="8270" spans="1:5" x14ac:dyDescent="0.2">
      <c r="A8270" t="s">
        <v>3748</v>
      </c>
      <c r="B8270" t="s">
        <v>2788</v>
      </c>
      <c r="C8270" t="s">
        <v>1664</v>
      </c>
      <c r="D8270" t="s">
        <v>5384</v>
      </c>
      <c r="E8270">
        <v>90.5</v>
      </c>
    </row>
    <row r="8271" spans="1:5" x14ac:dyDescent="0.2">
      <c r="A8271" t="s">
        <v>3749</v>
      </c>
      <c r="B8271" t="s">
        <v>2825</v>
      </c>
      <c r="C8271" t="s">
        <v>6010</v>
      </c>
      <c r="D8271" t="s">
        <v>5384</v>
      </c>
      <c r="E8271">
        <v>90.5</v>
      </c>
    </row>
    <row r="8272" spans="1:5" x14ac:dyDescent="0.2">
      <c r="A8272" t="s">
        <v>3750</v>
      </c>
      <c r="B8272" t="s">
        <v>2829</v>
      </c>
      <c r="C8272" t="s">
        <v>1664</v>
      </c>
      <c r="D8272" t="s">
        <v>5384</v>
      </c>
      <c r="E8272">
        <v>90.7</v>
      </c>
    </row>
    <row r="8273" spans="1:5" x14ac:dyDescent="0.2">
      <c r="A8273" t="s">
        <v>3751</v>
      </c>
      <c r="B8273" t="s">
        <v>2825</v>
      </c>
      <c r="C8273" t="s">
        <v>5968</v>
      </c>
      <c r="D8273" t="s">
        <v>5384</v>
      </c>
      <c r="E8273">
        <v>90.7</v>
      </c>
    </row>
    <row r="8274" spans="1:5" x14ac:dyDescent="0.2">
      <c r="A8274" t="s">
        <v>3752</v>
      </c>
      <c r="B8274" t="s">
        <v>2825</v>
      </c>
      <c r="C8274" t="s">
        <v>1832</v>
      </c>
      <c r="D8274" t="s">
        <v>5384</v>
      </c>
      <c r="E8274">
        <v>90.8</v>
      </c>
    </row>
    <row r="8275" spans="1:5" x14ac:dyDescent="0.2">
      <c r="A8275" t="s">
        <v>3753</v>
      </c>
      <c r="B8275" t="s">
        <v>2788</v>
      </c>
      <c r="C8275" t="s">
        <v>8173</v>
      </c>
      <c r="D8275" t="s">
        <v>5384</v>
      </c>
      <c r="E8275">
        <v>90.8</v>
      </c>
    </row>
    <row r="8276" spans="1:5" x14ac:dyDescent="0.2">
      <c r="A8276" t="s">
        <v>3754</v>
      </c>
      <c r="B8276" t="s">
        <v>2838</v>
      </c>
      <c r="C8276" t="s">
        <v>1748</v>
      </c>
      <c r="D8276" t="s">
        <v>5384</v>
      </c>
      <c r="E8276">
        <v>90.9</v>
      </c>
    </row>
    <row r="8277" spans="1:5" x14ac:dyDescent="0.2">
      <c r="A8277" t="s">
        <v>3755</v>
      </c>
      <c r="B8277" t="s">
        <v>2811</v>
      </c>
      <c r="C8277" t="s">
        <v>5044</v>
      </c>
      <c r="D8277" t="s">
        <v>5384</v>
      </c>
      <c r="E8277">
        <v>90.9</v>
      </c>
    </row>
    <row r="8278" spans="1:5" x14ac:dyDescent="0.2">
      <c r="A8278" t="s">
        <v>3756</v>
      </c>
      <c r="B8278" t="s">
        <v>2818</v>
      </c>
      <c r="C8278" t="s">
        <v>8236</v>
      </c>
      <c r="D8278" t="s">
        <v>5384</v>
      </c>
      <c r="E8278">
        <v>90.9</v>
      </c>
    </row>
    <row r="8279" spans="1:5" x14ac:dyDescent="0.2">
      <c r="A8279" t="s">
        <v>3757</v>
      </c>
      <c r="B8279" t="s">
        <v>2787</v>
      </c>
      <c r="C8279" t="s">
        <v>6010</v>
      </c>
      <c r="D8279" t="s">
        <v>5384</v>
      </c>
      <c r="E8279">
        <v>90.9</v>
      </c>
    </row>
    <row r="8280" spans="1:5" x14ac:dyDescent="0.2">
      <c r="A8280" t="s">
        <v>3758</v>
      </c>
      <c r="B8280" t="s">
        <v>2816</v>
      </c>
      <c r="C8280" t="s">
        <v>2778</v>
      </c>
      <c r="D8280" t="s">
        <v>5384</v>
      </c>
      <c r="E8280">
        <v>90.9</v>
      </c>
    </row>
    <row r="8281" spans="1:5" x14ac:dyDescent="0.2">
      <c r="A8281" t="s">
        <v>3759</v>
      </c>
      <c r="B8281" t="s">
        <v>2838</v>
      </c>
      <c r="C8281" t="s">
        <v>8598</v>
      </c>
      <c r="D8281" t="s">
        <v>5384</v>
      </c>
      <c r="E8281">
        <v>91</v>
      </c>
    </row>
    <row r="8282" spans="1:5" x14ac:dyDescent="0.2">
      <c r="A8282" t="s">
        <v>3760</v>
      </c>
      <c r="B8282" t="s">
        <v>2786</v>
      </c>
      <c r="C8282" t="s">
        <v>2863</v>
      </c>
      <c r="D8282" t="s">
        <v>5384</v>
      </c>
      <c r="E8282">
        <v>91.1</v>
      </c>
    </row>
    <row r="8283" spans="1:5" x14ac:dyDescent="0.2">
      <c r="A8283" t="s">
        <v>3761</v>
      </c>
      <c r="B8283" t="s">
        <v>2816</v>
      </c>
      <c r="C8283" t="s">
        <v>8556</v>
      </c>
      <c r="D8283" t="s">
        <v>5384</v>
      </c>
      <c r="E8283">
        <v>91.1</v>
      </c>
    </row>
    <row r="8284" spans="1:5" x14ac:dyDescent="0.2">
      <c r="A8284" t="s">
        <v>3762</v>
      </c>
      <c r="B8284" t="s">
        <v>2787</v>
      </c>
      <c r="C8284" t="s">
        <v>5968</v>
      </c>
      <c r="D8284" t="s">
        <v>5384</v>
      </c>
      <c r="E8284">
        <v>91.2</v>
      </c>
    </row>
    <row r="8285" spans="1:5" x14ac:dyDescent="0.2">
      <c r="A8285" t="s">
        <v>3763</v>
      </c>
      <c r="B8285" t="s">
        <v>2831</v>
      </c>
      <c r="C8285" t="s">
        <v>8341</v>
      </c>
      <c r="D8285" t="s">
        <v>5384</v>
      </c>
      <c r="E8285">
        <v>91.3</v>
      </c>
    </row>
    <row r="8286" spans="1:5" x14ac:dyDescent="0.2">
      <c r="A8286" t="s">
        <v>3764</v>
      </c>
      <c r="B8286" t="s">
        <v>2820</v>
      </c>
      <c r="C8286" t="s">
        <v>2776</v>
      </c>
      <c r="D8286" t="s">
        <v>5384</v>
      </c>
      <c r="E8286">
        <v>91.3</v>
      </c>
    </row>
    <row r="8287" spans="1:5" x14ac:dyDescent="0.2">
      <c r="A8287" t="s">
        <v>3765</v>
      </c>
      <c r="B8287" t="s">
        <v>2785</v>
      </c>
      <c r="C8287" t="s">
        <v>5884</v>
      </c>
      <c r="D8287" t="s">
        <v>5384</v>
      </c>
      <c r="E8287">
        <v>91.4</v>
      </c>
    </row>
    <row r="8288" spans="1:5" x14ac:dyDescent="0.2">
      <c r="A8288" t="s">
        <v>3766</v>
      </c>
      <c r="B8288" t="s">
        <v>2787</v>
      </c>
      <c r="C8288" t="s">
        <v>8320</v>
      </c>
      <c r="D8288" t="s">
        <v>5384</v>
      </c>
      <c r="E8288">
        <v>91.5</v>
      </c>
    </row>
    <row r="8289" spans="1:5" x14ac:dyDescent="0.2">
      <c r="A8289" t="s">
        <v>3767</v>
      </c>
      <c r="B8289" t="s">
        <v>2833</v>
      </c>
      <c r="C8289" t="s">
        <v>2776</v>
      </c>
      <c r="D8289" t="s">
        <v>5384</v>
      </c>
      <c r="E8289">
        <v>91.7</v>
      </c>
    </row>
    <row r="8290" spans="1:5" x14ac:dyDescent="0.2">
      <c r="A8290" t="s">
        <v>3768</v>
      </c>
      <c r="B8290" t="s">
        <v>2816</v>
      </c>
      <c r="C8290" t="s">
        <v>8598</v>
      </c>
      <c r="D8290" t="s">
        <v>5384</v>
      </c>
      <c r="E8290">
        <v>91.8</v>
      </c>
    </row>
    <row r="8291" spans="1:5" x14ac:dyDescent="0.2">
      <c r="A8291" t="s">
        <v>3769</v>
      </c>
      <c r="B8291" t="s">
        <v>2838</v>
      </c>
      <c r="C8291" t="s">
        <v>2779</v>
      </c>
      <c r="D8291" t="s">
        <v>5384</v>
      </c>
      <c r="E8291">
        <v>91.8</v>
      </c>
    </row>
    <row r="8292" spans="1:5" x14ac:dyDescent="0.2">
      <c r="A8292" t="s">
        <v>3770</v>
      </c>
      <c r="B8292" t="s">
        <v>2811</v>
      </c>
      <c r="C8292" t="s">
        <v>8598</v>
      </c>
      <c r="D8292" t="s">
        <v>5384</v>
      </c>
      <c r="E8292">
        <v>91.9</v>
      </c>
    </row>
    <row r="8293" spans="1:5" x14ac:dyDescent="0.2">
      <c r="A8293" t="s">
        <v>3771</v>
      </c>
      <c r="B8293" t="s">
        <v>2835</v>
      </c>
      <c r="C8293" t="s">
        <v>5884</v>
      </c>
      <c r="D8293" t="s">
        <v>5384</v>
      </c>
      <c r="E8293">
        <v>91.9</v>
      </c>
    </row>
    <row r="8294" spans="1:5" x14ac:dyDescent="0.2">
      <c r="A8294" t="s">
        <v>3772</v>
      </c>
      <c r="B8294" t="s">
        <v>2838</v>
      </c>
      <c r="C8294" t="s">
        <v>1664</v>
      </c>
      <c r="D8294" t="s">
        <v>5384</v>
      </c>
      <c r="E8294">
        <v>92</v>
      </c>
    </row>
    <row r="8295" spans="1:5" x14ac:dyDescent="0.2">
      <c r="A8295" t="s">
        <v>3773</v>
      </c>
      <c r="B8295" t="s">
        <v>2818</v>
      </c>
      <c r="C8295" t="s">
        <v>8598</v>
      </c>
      <c r="D8295" t="s">
        <v>5384</v>
      </c>
      <c r="E8295">
        <v>92</v>
      </c>
    </row>
    <row r="8296" spans="1:5" x14ac:dyDescent="0.2">
      <c r="A8296" t="s">
        <v>3774</v>
      </c>
      <c r="B8296" t="s">
        <v>2786</v>
      </c>
      <c r="C8296" t="s">
        <v>5968</v>
      </c>
      <c r="D8296" t="s">
        <v>5384</v>
      </c>
      <c r="E8296">
        <v>92</v>
      </c>
    </row>
    <row r="8297" spans="1:5" x14ac:dyDescent="0.2">
      <c r="A8297" t="s">
        <v>3775</v>
      </c>
      <c r="B8297" t="s">
        <v>2816</v>
      </c>
      <c r="C8297" t="s">
        <v>2779</v>
      </c>
      <c r="D8297" t="s">
        <v>5384</v>
      </c>
      <c r="E8297">
        <v>92</v>
      </c>
    </row>
    <row r="8298" spans="1:5" x14ac:dyDescent="0.2">
      <c r="A8298" t="s">
        <v>3776</v>
      </c>
      <c r="B8298" t="s">
        <v>2785</v>
      </c>
      <c r="C8298" t="s">
        <v>2863</v>
      </c>
      <c r="D8298" t="s">
        <v>5384</v>
      </c>
      <c r="E8298">
        <v>92.1</v>
      </c>
    </row>
    <row r="8299" spans="1:5" x14ac:dyDescent="0.2">
      <c r="A8299" t="s">
        <v>3777</v>
      </c>
      <c r="B8299" t="s">
        <v>2829</v>
      </c>
      <c r="C8299" t="s">
        <v>2863</v>
      </c>
      <c r="D8299" t="s">
        <v>5384</v>
      </c>
      <c r="E8299">
        <v>92.3</v>
      </c>
    </row>
    <row r="8300" spans="1:5" x14ac:dyDescent="0.2">
      <c r="A8300" t="s">
        <v>3778</v>
      </c>
      <c r="B8300" t="s">
        <v>2814</v>
      </c>
      <c r="C8300" t="s">
        <v>8194</v>
      </c>
      <c r="D8300" t="s">
        <v>5384</v>
      </c>
      <c r="E8300">
        <v>92.3</v>
      </c>
    </row>
    <row r="8301" spans="1:5" x14ac:dyDescent="0.2">
      <c r="A8301" t="s">
        <v>3779</v>
      </c>
      <c r="B8301" t="s">
        <v>2786</v>
      </c>
      <c r="C8301" t="s">
        <v>8556</v>
      </c>
      <c r="D8301" t="s">
        <v>5384</v>
      </c>
      <c r="E8301">
        <v>92.3</v>
      </c>
    </row>
    <row r="8302" spans="1:5" x14ac:dyDescent="0.2">
      <c r="A8302" t="s">
        <v>3780</v>
      </c>
      <c r="B8302" t="s">
        <v>2831</v>
      </c>
      <c r="C8302" t="s">
        <v>8556</v>
      </c>
      <c r="D8302" t="s">
        <v>5384</v>
      </c>
      <c r="E8302">
        <v>92.3</v>
      </c>
    </row>
    <row r="8303" spans="1:5" x14ac:dyDescent="0.2">
      <c r="A8303" t="s">
        <v>3781</v>
      </c>
      <c r="B8303" t="s">
        <v>2831</v>
      </c>
      <c r="C8303" t="s">
        <v>8598</v>
      </c>
      <c r="D8303" t="s">
        <v>5384</v>
      </c>
      <c r="E8303">
        <v>92.3</v>
      </c>
    </row>
    <row r="8304" spans="1:5" x14ac:dyDescent="0.2">
      <c r="A8304" t="s">
        <v>3782</v>
      </c>
      <c r="B8304" t="s">
        <v>2840</v>
      </c>
      <c r="C8304" t="s">
        <v>5947</v>
      </c>
      <c r="D8304" t="s">
        <v>5384</v>
      </c>
      <c r="E8304">
        <v>92.3</v>
      </c>
    </row>
    <row r="8305" spans="1:5" x14ac:dyDescent="0.2">
      <c r="A8305" t="s">
        <v>3783</v>
      </c>
      <c r="B8305" t="s">
        <v>2833</v>
      </c>
      <c r="C8305" t="s">
        <v>2778</v>
      </c>
      <c r="D8305" t="s">
        <v>5384</v>
      </c>
      <c r="E8305">
        <v>92.3</v>
      </c>
    </row>
    <row r="8306" spans="1:5" x14ac:dyDescent="0.2">
      <c r="A8306" t="s">
        <v>3784</v>
      </c>
      <c r="B8306" t="s">
        <v>2788</v>
      </c>
      <c r="C8306" t="s">
        <v>5968</v>
      </c>
      <c r="D8306" t="s">
        <v>5384</v>
      </c>
      <c r="E8306">
        <v>92.6</v>
      </c>
    </row>
    <row r="8307" spans="1:5" x14ac:dyDescent="0.2">
      <c r="A8307" t="s">
        <v>3785</v>
      </c>
      <c r="B8307" t="s">
        <v>2820</v>
      </c>
      <c r="C8307" t="s">
        <v>5926</v>
      </c>
      <c r="D8307" t="s">
        <v>5384</v>
      </c>
      <c r="E8307">
        <v>92.7</v>
      </c>
    </row>
    <row r="8308" spans="1:5" x14ac:dyDescent="0.2">
      <c r="A8308" t="s">
        <v>3786</v>
      </c>
      <c r="B8308" t="s">
        <v>2814</v>
      </c>
      <c r="C8308" t="s">
        <v>8341</v>
      </c>
      <c r="D8308" t="s">
        <v>5384</v>
      </c>
      <c r="E8308">
        <v>92.8</v>
      </c>
    </row>
    <row r="8309" spans="1:5" x14ac:dyDescent="0.2">
      <c r="A8309" t="s">
        <v>3787</v>
      </c>
      <c r="B8309" t="s">
        <v>2818</v>
      </c>
      <c r="C8309" t="s">
        <v>2779</v>
      </c>
      <c r="D8309" t="s">
        <v>5384</v>
      </c>
      <c r="E8309">
        <v>92.8</v>
      </c>
    </row>
    <row r="8310" spans="1:5" x14ac:dyDescent="0.2">
      <c r="A8310" t="s">
        <v>3788</v>
      </c>
      <c r="B8310" t="s">
        <v>2794</v>
      </c>
      <c r="C8310" t="s">
        <v>8598</v>
      </c>
      <c r="D8310" t="s">
        <v>5384</v>
      </c>
      <c r="E8310">
        <v>92.884398976982098</v>
      </c>
    </row>
    <row r="8311" spans="1:5" x14ac:dyDescent="0.2">
      <c r="A8311" t="s">
        <v>3789</v>
      </c>
      <c r="B8311" t="s">
        <v>2794</v>
      </c>
      <c r="C8311" t="s">
        <v>2779</v>
      </c>
      <c r="D8311" t="s">
        <v>5384</v>
      </c>
      <c r="E8311">
        <v>92.899293513166342</v>
      </c>
    </row>
    <row r="8312" spans="1:5" x14ac:dyDescent="0.2">
      <c r="A8312" t="s">
        <v>3790</v>
      </c>
      <c r="B8312" t="s">
        <v>2818</v>
      </c>
      <c r="C8312" t="s">
        <v>8404</v>
      </c>
      <c r="D8312" t="s">
        <v>5384</v>
      </c>
      <c r="E8312">
        <v>92.9</v>
      </c>
    </row>
    <row r="8313" spans="1:5" x14ac:dyDescent="0.2">
      <c r="A8313" t="s">
        <v>3791</v>
      </c>
      <c r="B8313" t="s">
        <v>2829</v>
      </c>
      <c r="C8313" t="s">
        <v>5884</v>
      </c>
      <c r="D8313" t="s">
        <v>5384</v>
      </c>
      <c r="E8313">
        <v>92.9</v>
      </c>
    </row>
    <row r="8314" spans="1:5" x14ac:dyDescent="0.2">
      <c r="A8314" t="s">
        <v>3792</v>
      </c>
      <c r="B8314" t="s">
        <v>2829</v>
      </c>
      <c r="C8314" t="s">
        <v>5989</v>
      </c>
      <c r="D8314" t="s">
        <v>5384</v>
      </c>
      <c r="E8314">
        <v>92.9</v>
      </c>
    </row>
    <row r="8315" spans="1:5" x14ac:dyDescent="0.2">
      <c r="A8315" t="s">
        <v>3793</v>
      </c>
      <c r="B8315" t="s">
        <v>2785</v>
      </c>
      <c r="C8315" t="s">
        <v>1811</v>
      </c>
      <c r="D8315" t="s">
        <v>5384</v>
      </c>
      <c r="E8315">
        <v>93</v>
      </c>
    </row>
    <row r="8316" spans="1:5" x14ac:dyDescent="0.2">
      <c r="A8316" t="s">
        <v>3794</v>
      </c>
      <c r="B8316" t="s">
        <v>2818</v>
      </c>
      <c r="C8316" t="s">
        <v>1811</v>
      </c>
      <c r="D8316" t="s">
        <v>5384</v>
      </c>
      <c r="E8316">
        <v>93</v>
      </c>
    </row>
    <row r="8317" spans="1:5" x14ac:dyDescent="0.2">
      <c r="A8317" t="s">
        <v>3795</v>
      </c>
      <c r="B8317" t="s">
        <v>2794</v>
      </c>
      <c r="C8317" t="s">
        <v>5044</v>
      </c>
      <c r="D8317" t="s">
        <v>5384</v>
      </c>
      <c r="E8317">
        <v>93.157416879795406</v>
      </c>
    </row>
    <row r="8318" spans="1:5" x14ac:dyDescent="0.2">
      <c r="A8318" t="s">
        <v>3796</v>
      </c>
      <c r="B8318" t="s">
        <v>2835</v>
      </c>
      <c r="C8318" t="s">
        <v>2863</v>
      </c>
      <c r="D8318" t="s">
        <v>5384</v>
      </c>
      <c r="E8318">
        <v>93.2</v>
      </c>
    </row>
    <row r="8319" spans="1:5" x14ac:dyDescent="0.2">
      <c r="A8319" t="s">
        <v>3797</v>
      </c>
      <c r="B8319" t="s">
        <v>2780</v>
      </c>
      <c r="C8319" t="s">
        <v>8598</v>
      </c>
      <c r="D8319" t="s">
        <v>5384</v>
      </c>
      <c r="E8319">
        <v>93.2</v>
      </c>
    </row>
    <row r="8320" spans="1:5" x14ac:dyDescent="0.2">
      <c r="A8320" t="s">
        <v>3798</v>
      </c>
      <c r="B8320" t="s">
        <v>2829</v>
      </c>
      <c r="C8320" t="s">
        <v>8598</v>
      </c>
      <c r="D8320" t="s">
        <v>5384</v>
      </c>
      <c r="E8320">
        <v>93.2</v>
      </c>
    </row>
    <row r="8321" spans="1:5" x14ac:dyDescent="0.2">
      <c r="A8321" t="s">
        <v>3799</v>
      </c>
      <c r="B8321" t="s">
        <v>2787</v>
      </c>
      <c r="C8321" t="s">
        <v>2779</v>
      </c>
      <c r="D8321" t="s">
        <v>5384</v>
      </c>
      <c r="E8321">
        <v>93.2</v>
      </c>
    </row>
    <row r="8322" spans="1:5" x14ac:dyDescent="0.2">
      <c r="A8322" t="s">
        <v>3800</v>
      </c>
      <c r="B8322" t="s">
        <v>2831</v>
      </c>
      <c r="C8322" t="s">
        <v>2807</v>
      </c>
      <c r="D8322" t="s">
        <v>5384</v>
      </c>
      <c r="E8322">
        <v>93.3</v>
      </c>
    </row>
    <row r="8323" spans="1:5" x14ac:dyDescent="0.2">
      <c r="A8323" t="s">
        <v>3801</v>
      </c>
      <c r="B8323" t="s">
        <v>2811</v>
      </c>
      <c r="C8323" t="s">
        <v>1664</v>
      </c>
      <c r="D8323" t="s">
        <v>5384</v>
      </c>
      <c r="E8323">
        <v>93.3</v>
      </c>
    </row>
    <row r="8324" spans="1:5" x14ac:dyDescent="0.2">
      <c r="A8324" t="s">
        <v>3802</v>
      </c>
      <c r="B8324" t="s">
        <v>2829</v>
      </c>
      <c r="C8324" t="s">
        <v>8236</v>
      </c>
      <c r="D8324" t="s">
        <v>5384</v>
      </c>
      <c r="E8324">
        <v>93.3</v>
      </c>
    </row>
    <row r="8325" spans="1:5" x14ac:dyDescent="0.2">
      <c r="A8325" t="s">
        <v>3803</v>
      </c>
      <c r="B8325" t="s">
        <v>2829</v>
      </c>
      <c r="C8325" t="s">
        <v>8341</v>
      </c>
      <c r="D8325" t="s">
        <v>5384</v>
      </c>
      <c r="E8325">
        <v>93.3</v>
      </c>
    </row>
    <row r="8326" spans="1:5" x14ac:dyDescent="0.2">
      <c r="A8326" t="s">
        <v>3804</v>
      </c>
      <c r="B8326" t="s">
        <v>2794</v>
      </c>
      <c r="C8326" t="s">
        <v>2807</v>
      </c>
      <c r="D8326" t="s">
        <v>5384</v>
      </c>
      <c r="E8326">
        <v>93.333333333333329</v>
      </c>
    </row>
    <row r="8327" spans="1:5" x14ac:dyDescent="0.2">
      <c r="A8327" t="s">
        <v>3805</v>
      </c>
      <c r="B8327" t="s">
        <v>2788</v>
      </c>
      <c r="C8327" t="s">
        <v>5044</v>
      </c>
      <c r="D8327" t="s">
        <v>5384</v>
      </c>
      <c r="E8327">
        <v>93.5</v>
      </c>
    </row>
    <row r="8328" spans="1:5" x14ac:dyDescent="0.2">
      <c r="A8328" t="s">
        <v>3806</v>
      </c>
      <c r="B8328" t="s">
        <v>2829</v>
      </c>
      <c r="C8328" t="s">
        <v>5044</v>
      </c>
      <c r="D8328" t="s">
        <v>5384</v>
      </c>
      <c r="E8328">
        <v>93.6</v>
      </c>
    </row>
    <row r="8329" spans="1:5" x14ac:dyDescent="0.2">
      <c r="A8329" t="s">
        <v>3807</v>
      </c>
      <c r="B8329" t="s">
        <v>2818</v>
      </c>
      <c r="C8329" t="s">
        <v>8299</v>
      </c>
      <c r="D8329" t="s">
        <v>5384</v>
      </c>
      <c r="E8329">
        <v>93.6</v>
      </c>
    </row>
    <row r="8330" spans="1:5" x14ac:dyDescent="0.2">
      <c r="A8330" t="s">
        <v>3808</v>
      </c>
      <c r="B8330" t="s">
        <v>2835</v>
      </c>
      <c r="C8330" t="s">
        <v>8383</v>
      </c>
      <c r="D8330" t="s">
        <v>5384</v>
      </c>
      <c r="E8330">
        <v>93.6</v>
      </c>
    </row>
    <row r="8331" spans="1:5" x14ac:dyDescent="0.2">
      <c r="A8331" t="s">
        <v>3809</v>
      </c>
      <c r="B8331" t="s">
        <v>2788</v>
      </c>
      <c r="C8331" t="s">
        <v>5926</v>
      </c>
      <c r="D8331" t="s">
        <v>5384</v>
      </c>
      <c r="E8331">
        <v>93.6</v>
      </c>
    </row>
    <row r="8332" spans="1:5" x14ac:dyDescent="0.2">
      <c r="A8332" t="s">
        <v>3810</v>
      </c>
      <c r="B8332" t="s">
        <v>2840</v>
      </c>
      <c r="C8332" t="s">
        <v>2863</v>
      </c>
      <c r="D8332" t="s">
        <v>5384</v>
      </c>
      <c r="E8332">
        <v>93.8</v>
      </c>
    </row>
    <row r="8333" spans="1:5" x14ac:dyDescent="0.2">
      <c r="A8333" t="s">
        <v>3811</v>
      </c>
      <c r="B8333" t="s">
        <v>2838</v>
      </c>
      <c r="C8333" t="s">
        <v>5884</v>
      </c>
      <c r="D8333" t="s">
        <v>5384</v>
      </c>
      <c r="E8333">
        <v>93.8</v>
      </c>
    </row>
    <row r="8334" spans="1:5" x14ac:dyDescent="0.2">
      <c r="A8334" t="s">
        <v>3812</v>
      </c>
      <c r="B8334" t="s">
        <v>2820</v>
      </c>
      <c r="C8334" t="s">
        <v>5968</v>
      </c>
      <c r="D8334" t="s">
        <v>5384</v>
      </c>
      <c r="E8334">
        <v>93.8</v>
      </c>
    </row>
    <row r="8335" spans="1:5" x14ac:dyDescent="0.2">
      <c r="A8335" t="s">
        <v>3813</v>
      </c>
      <c r="B8335" t="s">
        <v>2835</v>
      </c>
      <c r="C8335" t="s">
        <v>8299</v>
      </c>
      <c r="D8335" t="s">
        <v>5384</v>
      </c>
      <c r="E8335">
        <v>93.9</v>
      </c>
    </row>
    <row r="8336" spans="1:5" x14ac:dyDescent="0.2">
      <c r="A8336" t="s">
        <v>3814</v>
      </c>
      <c r="B8336" t="s">
        <v>2789</v>
      </c>
      <c r="C8336" t="s">
        <v>8598</v>
      </c>
      <c r="D8336" t="s">
        <v>5384</v>
      </c>
      <c r="E8336">
        <v>93.9</v>
      </c>
    </row>
    <row r="8337" spans="1:5" x14ac:dyDescent="0.2">
      <c r="A8337" t="s">
        <v>3815</v>
      </c>
      <c r="B8337" t="s">
        <v>2825</v>
      </c>
      <c r="C8337" t="s">
        <v>5989</v>
      </c>
      <c r="D8337" t="s">
        <v>5384</v>
      </c>
      <c r="E8337">
        <v>93.9</v>
      </c>
    </row>
    <row r="8338" spans="1:5" x14ac:dyDescent="0.2">
      <c r="A8338" t="s">
        <v>3816</v>
      </c>
      <c r="B8338" t="s">
        <v>2833</v>
      </c>
      <c r="C8338" t="s">
        <v>2779</v>
      </c>
      <c r="D8338" t="s">
        <v>5384</v>
      </c>
      <c r="E8338">
        <v>94</v>
      </c>
    </row>
    <row r="8339" spans="1:5" x14ac:dyDescent="0.2">
      <c r="A8339" t="s">
        <v>3817</v>
      </c>
      <c r="B8339" t="s">
        <v>2786</v>
      </c>
      <c r="C8339" t="s">
        <v>5989</v>
      </c>
      <c r="D8339" t="s">
        <v>5384</v>
      </c>
      <c r="E8339">
        <v>94.1</v>
      </c>
    </row>
    <row r="8340" spans="1:5" x14ac:dyDescent="0.2">
      <c r="A8340" t="s">
        <v>3818</v>
      </c>
      <c r="B8340" t="s">
        <v>2794</v>
      </c>
      <c r="C8340" t="s">
        <v>2863</v>
      </c>
      <c r="D8340" t="s">
        <v>5384</v>
      </c>
      <c r="E8340">
        <v>94.1124040920716</v>
      </c>
    </row>
    <row r="8341" spans="1:5" x14ac:dyDescent="0.2">
      <c r="A8341" t="s">
        <v>3819</v>
      </c>
      <c r="B8341" t="s">
        <v>2840</v>
      </c>
      <c r="C8341" t="s">
        <v>8598</v>
      </c>
      <c r="D8341" t="s">
        <v>5384</v>
      </c>
      <c r="E8341">
        <v>94.2</v>
      </c>
    </row>
    <row r="8342" spans="1:5" x14ac:dyDescent="0.2">
      <c r="A8342" t="s">
        <v>3820</v>
      </c>
      <c r="B8342" t="s">
        <v>2787</v>
      </c>
      <c r="C8342" t="s">
        <v>1832</v>
      </c>
      <c r="D8342" t="s">
        <v>5384</v>
      </c>
      <c r="E8342">
        <v>94.3</v>
      </c>
    </row>
    <row r="8343" spans="1:5" x14ac:dyDescent="0.2">
      <c r="A8343" t="s">
        <v>3821</v>
      </c>
      <c r="B8343" t="s">
        <v>2838</v>
      </c>
      <c r="C8343" t="s">
        <v>8556</v>
      </c>
      <c r="D8343" t="s">
        <v>5384</v>
      </c>
      <c r="E8343">
        <v>94.4</v>
      </c>
    </row>
    <row r="8344" spans="1:5" x14ac:dyDescent="0.2">
      <c r="A8344" t="s">
        <v>3822</v>
      </c>
      <c r="B8344" t="s">
        <v>2833</v>
      </c>
      <c r="C8344" t="s">
        <v>6010</v>
      </c>
      <c r="D8344" t="s">
        <v>5384</v>
      </c>
      <c r="E8344">
        <v>94.5</v>
      </c>
    </row>
    <row r="8345" spans="1:5" x14ac:dyDescent="0.2">
      <c r="A8345" t="s">
        <v>3823</v>
      </c>
      <c r="B8345" t="s">
        <v>2818</v>
      </c>
      <c r="C8345" t="s">
        <v>8556</v>
      </c>
      <c r="D8345" t="s">
        <v>5384</v>
      </c>
      <c r="E8345">
        <v>94.6</v>
      </c>
    </row>
    <row r="8346" spans="1:5" x14ac:dyDescent="0.2">
      <c r="A8346" t="s">
        <v>3824</v>
      </c>
      <c r="B8346" t="s">
        <v>2785</v>
      </c>
      <c r="C8346" t="s">
        <v>5044</v>
      </c>
      <c r="D8346" t="s">
        <v>5384</v>
      </c>
      <c r="E8346">
        <v>94.7</v>
      </c>
    </row>
    <row r="8347" spans="1:5" x14ac:dyDescent="0.2">
      <c r="A8347" t="s">
        <v>3825</v>
      </c>
      <c r="B8347" t="s">
        <v>2789</v>
      </c>
      <c r="C8347" t="s">
        <v>8556</v>
      </c>
      <c r="D8347" t="s">
        <v>5384</v>
      </c>
      <c r="E8347">
        <v>94.7</v>
      </c>
    </row>
    <row r="8348" spans="1:5" x14ac:dyDescent="0.2">
      <c r="A8348" t="s">
        <v>1927</v>
      </c>
      <c r="B8348" t="s">
        <v>2786</v>
      </c>
      <c r="C8348" t="s">
        <v>2779</v>
      </c>
      <c r="D8348" t="s">
        <v>5384</v>
      </c>
      <c r="E8348">
        <v>94.7</v>
      </c>
    </row>
    <row r="8349" spans="1:5" x14ac:dyDescent="0.2">
      <c r="A8349" t="s">
        <v>1928</v>
      </c>
      <c r="B8349" t="s">
        <v>2818</v>
      </c>
      <c r="C8349" t="s">
        <v>5926</v>
      </c>
      <c r="D8349" t="s">
        <v>5384</v>
      </c>
      <c r="E8349">
        <v>94.8</v>
      </c>
    </row>
    <row r="8350" spans="1:5" x14ac:dyDescent="0.2">
      <c r="A8350" t="s">
        <v>1929</v>
      </c>
      <c r="B8350" t="s">
        <v>2838</v>
      </c>
      <c r="C8350" t="s">
        <v>5968</v>
      </c>
      <c r="D8350" t="s">
        <v>5384</v>
      </c>
      <c r="E8350">
        <v>94.8</v>
      </c>
    </row>
    <row r="8351" spans="1:5" x14ac:dyDescent="0.2">
      <c r="A8351" t="s">
        <v>1930</v>
      </c>
      <c r="B8351" t="s">
        <v>2794</v>
      </c>
      <c r="C8351" t="s">
        <v>5989</v>
      </c>
      <c r="D8351" t="s">
        <v>5384</v>
      </c>
      <c r="E8351">
        <v>94.925359477124189</v>
      </c>
    </row>
    <row r="8352" spans="1:5" x14ac:dyDescent="0.2">
      <c r="A8352" t="s">
        <v>1931</v>
      </c>
      <c r="B8352" t="s">
        <v>2825</v>
      </c>
      <c r="C8352" t="s">
        <v>8598</v>
      </c>
      <c r="D8352" t="s">
        <v>5384</v>
      </c>
      <c r="E8352">
        <v>95</v>
      </c>
    </row>
    <row r="8353" spans="1:5" x14ac:dyDescent="0.2">
      <c r="A8353" t="s">
        <v>1932</v>
      </c>
      <c r="B8353" t="s">
        <v>2789</v>
      </c>
      <c r="C8353" t="s">
        <v>8194</v>
      </c>
      <c r="D8353" t="s">
        <v>5384</v>
      </c>
      <c r="E8353">
        <v>95.1</v>
      </c>
    </row>
    <row r="8354" spans="1:5" x14ac:dyDescent="0.2">
      <c r="A8354" t="s">
        <v>1933</v>
      </c>
      <c r="B8354" t="s">
        <v>2816</v>
      </c>
      <c r="C8354" t="s">
        <v>2863</v>
      </c>
      <c r="D8354" t="s">
        <v>5384</v>
      </c>
      <c r="E8354">
        <v>95.2</v>
      </c>
    </row>
    <row r="8355" spans="1:5" x14ac:dyDescent="0.2">
      <c r="A8355" t="s">
        <v>1934</v>
      </c>
      <c r="B8355" t="s">
        <v>2818</v>
      </c>
      <c r="C8355" t="s">
        <v>2863</v>
      </c>
      <c r="D8355" t="s">
        <v>5384</v>
      </c>
      <c r="E8355">
        <v>95.2</v>
      </c>
    </row>
    <row r="8356" spans="1:5" x14ac:dyDescent="0.2">
      <c r="A8356" t="s">
        <v>1935</v>
      </c>
      <c r="B8356" t="s">
        <v>2785</v>
      </c>
      <c r="C8356" t="s">
        <v>1727</v>
      </c>
      <c r="D8356" t="s">
        <v>5384</v>
      </c>
      <c r="E8356">
        <v>95.2</v>
      </c>
    </row>
    <row r="8357" spans="1:5" x14ac:dyDescent="0.2">
      <c r="A8357" t="s">
        <v>1936</v>
      </c>
      <c r="B8357" t="s">
        <v>2789</v>
      </c>
      <c r="C8357" t="s">
        <v>5884</v>
      </c>
      <c r="D8357" t="s">
        <v>5384</v>
      </c>
      <c r="E8357">
        <v>95.4</v>
      </c>
    </row>
    <row r="8358" spans="1:5" x14ac:dyDescent="0.2">
      <c r="A8358" t="s">
        <v>1937</v>
      </c>
      <c r="B8358" t="s">
        <v>2789</v>
      </c>
      <c r="C8358" t="s">
        <v>5044</v>
      </c>
      <c r="D8358" t="s">
        <v>5384</v>
      </c>
      <c r="E8358">
        <v>95.5</v>
      </c>
    </row>
    <row r="8359" spans="1:5" x14ac:dyDescent="0.2">
      <c r="A8359" t="s">
        <v>1938</v>
      </c>
      <c r="B8359" t="s">
        <v>2840</v>
      </c>
      <c r="C8359" t="s">
        <v>5044</v>
      </c>
      <c r="D8359" t="s">
        <v>5384</v>
      </c>
      <c r="E8359">
        <v>95.6</v>
      </c>
    </row>
    <row r="8360" spans="1:5" x14ac:dyDescent="0.2">
      <c r="A8360" t="s">
        <v>1939</v>
      </c>
      <c r="B8360" t="s">
        <v>2814</v>
      </c>
      <c r="C8360" t="s">
        <v>8598</v>
      </c>
      <c r="D8360" t="s">
        <v>5384</v>
      </c>
      <c r="E8360">
        <v>95.6</v>
      </c>
    </row>
    <row r="8361" spans="1:5" x14ac:dyDescent="0.2">
      <c r="A8361" t="s">
        <v>1940</v>
      </c>
      <c r="B8361" t="s">
        <v>2838</v>
      </c>
      <c r="C8361" t="s">
        <v>5989</v>
      </c>
      <c r="D8361" t="s">
        <v>5384</v>
      </c>
      <c r="E8361">
        <v>95.7</v>
      </c>
    </row>
    <row r="8362" spans="1:5" x14ac:dyDescent="0.2">
      <c r="A8362" t="s">
        <v>1941</v>
      </c>
      <c r="B8362" t="s">
        <v>2787</v>
      </c>
      <c r="C8362" t="s">
        <v>1811</v>
      </c>
      <c r="D8362" t="s">
        <v>5384</v>
      </c>
      <c r="E8362">
        <v>95.9</v>
      </c>
    </row>
    <row r="8363" spans="1:5" x14ac:dyDescent="0.2">
      <c r="A8363" t="s">
        <v>1942</v>
      </c>
      <c r="B8363" t="s">
        <v>2829</v>
      </c>
      <c r="C8363" t="s">
        <v>8556</v>
      </c>
      <c r="D8363" t="s">
        <v>5384</v>
      </c>
      <c r="E8363">
        <v>95.9</v>
      </c>
    </row>
    <row r="8364" spans="1:5" x14ac:dyDescent="0.2">
      <c r="A8364" t="s">
        <v>1943</v>
      </c>
      <c r="B8364" t="s">
        <v>2835</v>
      </c>
      <c r="C8364" t="s">
        <v>5926</v>
      </c>
      <c r="D8364" t="s">
        <v>5384</v>
      </c>
      <c r="E8364">
        <v>95.9</v>
      </c>
    </row>
    <row r="8365" spans="1:5" x14ac:dyDescent="0.2">
      <c r="A8365" t="s">
        <v>1944</v>
      </c>
      <c r="B8365" t="s">
        <v>2838</v>
      </c>
      <c r="C8365" t="s">
        <v>8194</v>
      </c>
      <c r="D8365" t="s">
        <v>5384</v>
      </c>
      <c r="E8365">
        <v>96</v>
      </c>
    </row>
    <row r="8366" spans="1:5" x14ac:dyDescent="0.2">
      <c r="A8366" t="s">
        <v>1945</v>
      </c>
      <c r="B8366" t="s">
        <v>2840</v>
      </c>
      <c r="C8366" t="s">
        <v>5926</v>
      </c>
      <c r="D8366" t="s">
        <v>5384</v>
      </c>
      <c r="E8366">
        <v>96</v>
      </c>
    </row>
    <row r="8367" spans="1:5" x14ac:dyDescent="0.2">
      <c r="A8367" t="s">
        <v>1946</v>
      </c>
      <c r="B8367" t="s">
        <v>2816</v>
      </c>
      <c r="C8367" t="s">
        <v>5968</v>
      </c>
      <c r="D8367" t="s">
        <v>5384</v>
      </c>
      <c r="E8367">
        <v>96</v>
      </c>
    </row>
    <row r="8368" spans="1:5" x14ac:dyDescent="0.2">
      <c r="A8368" t="s">
        <v>1947</v>
      </c>
      <c r="B8368" t="s">
        <v>2787</v>
      </c>
      <c r="C8368" t="s">
        <v>2863</v>
      </c>
      <c r="D8368" t="s">
        <v>5384</v>
      </c>
      <c r="E8368">
        <v>96.2</v>
      </c>
    </row>
    <row r="8369" spans="1:5" x14ac:dyDescent="0.2">
      <c r="A8369" t="s">
        <v>1948</v>
      </c>
      <c r="B8369" t="s">
        <v>2789</v>
      </c>
      <c r="C8369" t="s">
        <v>2863</v>
      </c>
      <c r="D8369" t="s">
        <v>5384</v>
      </c>
      <c r="E8369">
        <v>96.2</v>
      </c>
    </row>
    <row r="8370" spans="1:5" x14ac:dyDescent="0.2">
      <c r="A8370" t="s">
        <v>1949</v>
      </c>
      <c r="B8370" t="s">
        <v>2787</v>
      </c>
      <c r="C8370" t="s">
        <v>5044</v>
      </c>
      <c r="D8370" t="s">
        <v>5384</v>
      </c>
      <c r="E8370">
        <v>96.2</v>
      </c>
    </row>
    <row r="8371" spans="1:5" x14ac:dyDescent="0.2">
      <c r="A8371" t="s">
        <v>1950</v>
      </c>
      <c r="B8371" t="s">
        <v>2786</v>
      </c>
      <c r="C8371" t="s">
        <v>8341</v>
      </c>
      <c r="D8371" t="s">
        <v>5384</v>
      </c>
      <c r="E8371">
        <v>96.2</v>
      </c>
    </row>
    <row r="8372" spans="1:5" x14ac:dyDescent="0.2">
      <c r="A8372" t="s">
        <v>1951</v>
      </c>
      <c r="B8372" t="s">
        <v>2787</v>
      </c>
      <c r="C8372" t="s">
        <v>8598</v>
      </c>
      <c r="D8372" t="s">
        <v>5384</v>
      </c>
      <c r="E8372">
        <v>96.2</v>
      </c>
    </row>
    <row r="8373" spans="1:5" x14ac:dyDescent="0.2">
      <c r="A8373" t="s">
        <v>1952</v>
      </c>
      <c r="B8373" t="s">
        <v>2840</v>
      </c>
      <c r="C8373" t="s">
        <v>5989</v>
      </c>
      <c r="D8373" t="s">
        <v>5384</v>
      </c>
      <c r="E8373">
        <v>96.4</v>
      </c>
    </row>
    <row r="8374" spans="1:5" x14ac:dyDescent="0.2">
      <c r="A8374" t="s">
        <v>1953</v>
      </c>
      <c r="B8374" t="s">
        <v>2787</v>
      </c>
      <c r="C8374" t="s">
        <v>8341</v>
      </c>
      <c r="D8374" t="s">
        <v>5384</v>
      </c>
      <c r="E8374">
        <v>96.5</v>
      </c>
    </row>
    <row r="8375" spans="1:5" x14ac:dyDescent="0.2">
      <c r="A8375" t="s">
        <v>1954</v>
      </c>
      <c r="B8375" t="s">
        <v>2840</v>
      </c>
      <c r="C8375" t="s">
        <v>1664</v>
      </c>
      <c r="D8375" t="s">
        <v>5384</v>
      </c>
      <c r="E8375">
        <v>96.6</v>
      </c>
    </row>
    <row r="8376" spans="1:5" x14ac:dyDescent="0.2">
      <c r="A8376" t="s">
        <v>1955</v>
      </c>
      <c r="B8376" t="s">
        <v>2835</v>
      </c>
      <c r="C8376" t="s">
        <v>5044</v>
      </c>
      <c r="D8376" t="s">
        <v>5384</v>
      </c>
      <c r="E8376">
        <v>96.6</v>
      </c>
    </row>
    <row r="8377" spans="1:5" x14ac:dyDescent="0.2">
      <c r="A8377" t="s">
        <v>1956</v>
      </c>
      <c r="B8377" t="s">
        <v>2835</v>
      </c>
      <c r="C8377" t="s">
        <v>8194</v>
      </c>
      <c r="D8377" t="s">
        <v>5384</v>
      </c>
      <c r="E8377">
        <v>96.6</v>
      </c>
    </row>
    <row r="8378" spans="1:5" x14ac:dyDescent="0.2">
      <c r="A8378" t="s">
        <v>1957</v>
      </c>
      <c r="B8378" t="s">
        <v>2785</v>
      </c>
      <c r="C8378" t="s">
        <v>2807</v>
      </c>
      <c r="D8378" t="s">
        <v>5384</v>
      </c>
      <c r="E8378">
        <v>96.7</v>
      </c>
    </row>
    <row r="8379" spans="1:5" x14ac:dyDescent="0.2">
      <c r="A8379" t="s">
        <v>1958</v>
      </c>
      <c r="B8379" t="s">
        <v>2814</v>
      </c>
      <c r="C8379" t="s">
        <v>2807</v>
      </c>
      <c r="D8379" t="s">
        <v>5384</v>
      </c>
      <c r="E8379">
        <v>96.7</v>
      </c>
    </row>
    <row r="8380" spans="1:5" x14ac:dyDescent="0.2">
      <c r="A8380" t="s">
        <v>1959</v>
      </c>
      <c r="B8380" t="s">
        <v>2816</v>
      </c>
      <c r="C8380" t="s">
        <v>2807</v>
      </c>
      <c r="D8380" t="s">
        <v>5384</v>
      </c>
      <c r="E8380">
        <v>96.7</v>
      </c>
    </row>
    <row r="8381" spans="1:5" x14ac:dyDescent="0.2">
      <c r="A8381" t="s">
        <v>1960</v>
      </c>
      <c r="B8381" t="s">
        <v>2818</v>
      </c>
      <c r="C8381" t="s">
        <v>2807</v>
      </c>
      <c r="D8381" t="s">
        <v>5384</v>
      </c>
      <c r="E8381">
        <v>96.7</v>
      </c>
    </row>
    <row r="8382" spans="1:5" x14ac:dyDescent="0.2">
      <c r="A8382" t="s">
        <v>1961</v>
      </c>
      <c r="B8382" t="s">
        <v>2786</v>
      </c>
      <c r="C8382" t="s">
        <v>2807</v>
      </c>
      <c r="D8382" t="s">
        <v>5384</v>
      </c>
      <c r="E8382">
        <v>96.7</v>
      </c>
    </row>
    <row r="8383" spans="1:5" x14ac:dyDescent="0.2">
      <c r="A8383" t="s">
        <v>1962</v>
      </c>
      <c r="B8383" t="s">
        <v>2833</v>
      </c>
      <c r="C8383" t="s">
        <v>2807</v>
      </c>
      <c r="D8383" t="s">
        <v>5384</v>
      </c>
      <c r="E8383">
        <v>96.7</v>
      </c>
    </row>
    <row r="8384" spans="1:5" x14ac:dyDescent="0.2">
      <c r="A8384" t="s">
        <v>1963</v>
      </c>
      <c r="B8384" t="s">
        <v>2835</v>
      </c>
      <c r="C8384" t="s">
        <v>2807</v>
      </c>
      <c r="D8384" t="s">
        <v>5384</v>
      </c>
      <c r="E8384">
        <v>96.7</v>
      </c>
    </row>
    <row r="8385" spans="1:5" x14ac:dyDescent="0.2">
      <c r="A8385" t="s">
        <v>1964</v>
      </c>
      <c r="B8385" t="s">
        <v>2789</v>
      </c>
      <c r="C8385" t="s">
        <v>2807</v>
      </c>
      <c r="D8385" t="s">
        <v>5384</v>
      </c>
      <c r="E8385">
        <v>96.7</v>
      </c>
    </row>
    <row r="8386" spans="1:5" x14ac:dyDescent="0.2">
      <c r="A8386" t="s">
        <v>1965</v>
      </c>
      <c r="B8386" t="s">
        <v>2833</v>
      </c>
      <c r="C8386" t="s">
        <v>2863</v>
      </c>
      <c r="D8386" t="s">
        <v>5384</v>
      </c>
      <c r="E8386">
        <v>96.7</v>
      </c>
    </row>
    <row r="8387" spans="1:5" x14ac:dyDescent="0.2">
      <c r="A8387" t="s">
        <v>1966</v>
      </c>
      <c r="B8387" t="s">
        <v>2788</v>
      </c>
      <c r="C8387" t="s">
        <v>2863</v>
      </c>
      <c r="D8387" t="s">
        <v>5384</v>
      </c>
      <c r="E8387">
        <v>96.8</v>
      </c>
    </row>
    <row r="8388" spans="1:5" x14ac:dyDescent="0.2">
      <c r="A8388" t="s">
        <v>1967</v>
      </c>
      <c r="B8388" t="s">
        <v>2838</v>
      </c>
      <c r="C8388" t="s">
        <v>5926</v>
      </c>
      <c r="D8388" t="s">
        <v>5384</v>
      </c>
      <c r="E8388">
        <v>96.8</v>
      </c>
    </row>
    <row r="8389" spans="1:5" x14ac:dyDescent="0.2">
      <c r="A8389" t="s">
        <v>1968</v>
      </c>
      <c r="B8389" t="s">
        <v>2780</v>
      </c>
      <c r="C8389" t="s">
        <v>2778</v>
      </c>
      <c r="D8389" t="s">
        <v>5384</v>
      </c>
      <c r="E8389">
        <v>96.9</v>
      </c>
    </row>
    <row r="8390" spans="1:5" x14ac:dyDescent="0.2">
      <c r="A8390" t="s">
        <v>1969</v>
      </c>
      <c r="B8390" t="s">
        <v>2831</v>
      </c>
      <c r="C8390" t="s">
        <v>2779</v>
      </c>
      <c r="D8390" t="s">
        <v>5384</v>
      </c>
      <c r="E8390">
        <v>96.9</v>
      </c>
    </row>
    <row r="8391" spans="1:5" x14ac:dyDescent="0.2">
      <c r="A8391" t="s">
        <v>1970</v>
      </c>
      <c r="B8391" t="s">
        <v>2825</v>
      </c>
      <c r="C8391" t="s">
        <v>2779</v>
      </c>
      <c r="D8391" t="s">
        <v>5384</v>
      </c>
      <c r="E8391">
        <v>97.1</v>
      </c>
    </row>
    <row r="8392" spans="1:5" x14ac:dyDescent="0.2">
      <c r="A8392" t="s">
        <v>1971</v>
      </c>
      <c r="B8392" t="s">
        <v>2814</v>
      </c>
      <c r="C8392" t="s">
        <v>5044</v>
      </c>
      <c r="D8392" t="s">
        <v>5384</v>
      </c>
      <c r="E8392">
        <v>97.3</v>
      </c>
    </row>
    <row r="8393" spans="1:5" x14ac:dyDescent="0.2">
      <c r="A8393" t="s">
        <v>1972</v>
      </c>
      <c r="B8393" t="s">
        <v>2787</v>
      </c>
      <c r="C8393" t="s">
        <v>8194</v>
      </c>
      <c r="D8393" t="s">
        <v>5384</v>
      </c>
      <c r="E8393">
        <v>97.3</v>
      </c>
    </row>
    <row r="8394" spans="1:5" x14ac:dyDescent="0.2">
      <c r="A8394" t="s">
        <v>1973</v>
      </c>
      <c r="B8394" t="s">
        <v>2785</v>
      </c>
      <c r="C8394" t="s">
        <v>8194</v>
      </c>
      <c r="D8394" t="s">
        <v>5384</v>
      </c>
      <c r="E8394">
        <v>97.4</v>
      </c>
    </row>
    <row r="8395" spans="1:5" x14ac:dyDescent="0.2">
      <c r="A8395" t="s">
        <v>1974</v>
      </c>
      <c r="B8395" t="s">
        <v>2818</v>
      </c>
      <c r="C8395" t="s">
        <v>8194</v>
      </c>
      <c r="D8395" t="s">
        <v>5384</v>
      </c>
      <c r="E8395">
        <v>97.4</v>
      </c>
    </row>
    <row r="8396" spans="1:5" x14ac:dyDescent="0.2">
      <c r="A8396" t="s">
        <v>1975</v>
      </c>
      <c r="B8396" t="s">
        <v>2786</v>
      </c>
      <c r="C8396" t="s">
        <v>8236</v>
      </c>
      <c r="D8396" t="s">
        <v>5384</v>
      </c>
      <c r="E8396">
        <v>97.5</v>
      </c>
    </row>
    <row r="8397" spans="1:5" x14ac:dyDescent="0.2">
      <c r="A8397" t="s">
        <v>1976</v>
      </c>
      <c r="B8397" t="s">
        <v>2825</v>
      </c>
      <c r="C8397" t="s">
        <v>2776</v>
      </c>
      <c r="D8397" t="s">
        <v>5384</v>
      </c>
      <c r="E8397">
        <v>97.6</v>
      </c>
    </row>
    <row r="8398" spans="1:5" x14ac:dyDescent="0.2">
      <c r="A8398" t="s">
        <v>1977</v>
      </c>
      <c r="B8398" t="s">
        <v>2811</v>
      </c>
      <c r="C8398" t="s">
        <v>2863</v>
      </c>
      <c r="D8398" t="s">
        <v>5384</v>
      </c>
      <c r="E8398">
        <v>97.7</v>
      </c>
    </row>
    <row r="8399" spans="1:5" x14ac:dyDescent="0.2">
      <c r="A8399" t="s">
        <v>1978</v>
      </c>
      <c r="B8399" t="s">
        <v>2825</v>
      </c>
      <c r="C8399" t="s">
        <v>1664</v>
      </c>
      <c r="D8399" t="s">
        <v>5384</v>
      </c>
      <c r="E8399">
        <v>97.8</v>
      </c>
    </row>
    <row r="8400" spans="1:5" x14ac:dyDescent="0.2">
      <c r="A8400" t="s">
        <v>1979</v>
      </c>
      <c r="B8400" t="s">
        <v>2789</v>
      </c>
      <c r="C8400" t="s">
        <v>2779</v>
      </c>
      <c r="D8400" t="s">
        <v>5384</v>
      </c>
      <c r="E8400">
        <v>97.9</v>
      </c>
    </row>
    <row r="8401" spans="1:5" x14ac:dyDescent="0.2">
      <c r="A8401" t="s">
        <v>1980</v>
      </c>
      <c r="B8401" t="s">
        <v>2814</v>
      </c>
      <c r="C8401" t="s">
        <v>2779</v>
      </c>
      <c r="D8401" t="s">
        <v>5384</v>
      </c>
      <c r="E8401">
        <v>98</v>
      </c>
    </row>
    <row r="8402" spans="1:5" x14ac:dyDescent="0.2">
      <c r="A8402" t="s">
        <v>1981</v>
      </c>
      <c r="B8402" t="s">
        <v>2785</v>
      </c>
      <c r="C8402" t="s">
        <v>8556</v>
      </c>
      <c r="D8402" t="s">
        <v>5384</v>
      </c>
      <c r="E8402">
        <v>98.1</v>
      </c>
    </row>
    <row r="8403" spans="1:5" x14ac:dyDescent="0.2">
      <c r="A8403" t="s">
        <v>1982</v>
      </c>
      <c r="B8403" t="s">
        <v>2785</v>
      </c>
      <c r="C8403" t="s">
        <v>8598</v>
      </c>
      <c r="D8403" t="s">
        <v>5384</v>
      </c>
      <c r="E8403">
        <v>98.1</v>
      </c>
    </row>
    <row r="8404" spans="1:5" x14ac:dyDescent="0.2">
      <c r="A8404" t="s">
        <v>1983</v>
      </c>
      <c r="B8404" t="s">
        <v>2829</v>
      </c>
      <c r="C8404" t="s">
        <v>8299</v>
      </c>
      <c r="D8404" t="s">
        <v>5384</v>
      </c>
      <c r="E8404">
        <v>98.3</v>
      </c>
    </row>
    <row r="8405" spans="1:5" x14ac:dyDescent="0.2">
      <c r="A8405" t="s">
        <v>1984</v>
      </c>
      <c r="B8405" t="s">
        <v>2788</v>
      </c>
      <c r="C8405" t="s">
        <v>2779</v>
      </c>
      <c r="D8405" t="s">
        <v>5384</v>
      </c>
      <c r="E8405">
        <v>98.5</v>
      </c>
    </row>
    <row r="8406" spans="1:5" x14ac:dyDescent="0.2">
      <c r="A8406" t="s">
        <v>1985</v>
      </c>
      <c r="B8406" t="s">
        <v>2814</v>
      </c>
      <c r="C8406" t="s">
        <v>2863</v>
      </c>
      <c r="D8406" t="s">
        <v>5384</v>
      </c>
      <c r="E8406">
        <v>98.6</v>
      </c>
    </row>
    <row r="8407" spans="1:5" x14ac:dyDescent="0.2">
      <c r="A8407" t="s">
        <v>1986</v>
      </c>
      <c r="B8407" t="s">
        <v>2820</v>
      </c>
      <c r="C8407" t="s">
        <v>5989</v>
      </c>
      <c r="D8407" t="s">
        <v>5384</v>
      </c>
      <c r="E8407">
        <v>98.6</v>
      </c>
    </row>
    <row r="8408" spans="1:5" x14ac:dyDescent="0.2">
      <c r="A8408" t="s">
        <v>1987</v>
      </c>
      <c r="B8408" t="s">
        <v>2785</v>
      </c>
      <c r="C8408" t="s">
        <v>8299</v>
      </c>
      <c r="D8408" t="s">
        <v>5384</v>
      </c>
      <c r="E8408">
        <v>98.7</v>
      </c>
    </row>
    <row r="8409" spans="1:5" x14ac:dyDescent="0.2">
      <c r="A8409" t="s">
        <v>1988</v>
      </c>
      <c r="B8409" t="s">
        <v>2835</v>
      </c>
      <c r="C8409" t="s">
        <v>8556</v>
      </c>
      <c r="D8409" t="s">
        <v>5384</v>
      </c>
      <c r="E8409">
        <v>98.7</v>
      </c>
    </row>
    <row r="8410" spans="1:5" x14ac:dyDescent="0.2">
      <c r="A8410" t="s">
        <v>1989</v>
      </c>
      <c r="B8410" t="s">
        <v>2794</v>
      </c>
      <c r="C8410" t="s">
        <v>2778</v>
      </c>
      <c r="D8410" t="s">
        <v>5384</v>
      </c>
      <c r="E8410">
        <v>98.714386640976244</v>
      </c>
    </row>
    <row r="8411" spans="1:5" x14ac:dyDescent="0.2">
      <c r="A8411" t="s">
        <v>1990</v>
      </c>
      <c r="B8411" t="s">
        <v>2835</v>
      </c>
      <c r="C8411" t="s">
        <v>5968</v>
      </c>
      <c r="D8411" t="s">
        <v>5384</v>
      </c>
      <c r="E8411">
        <v>98.8</v>
      </c>
    </row>
    <row r="8412" spans="1:5" x14ac:dyDescent="0.2">
      <c r="A8412" t="s">
        <v>1991</v>
      </c>
      <c r="B8412" t="s">
        <v>2818</v>
      </c>
      <c r="C8412" t="s">
        <v>5989</v>
      </c>
      <c r="D8412" t="s">
        <v>5384</v>
      </c>
      <c r="E8412">
        <v>98.8</v>
      </c>
    </row>
    <row r="8413" spans="1:5" x14ac:dyDescent="0.2">
      <c r="A8413" t="s">
        <v>1992</v>
      </c>
      <c r="B8413" t="s">
        <v>2840</v>
      </c>
      <c r="C8413" t="s">
        <v>2779</v>
      </c>
      <c r="D8413" t="s">
        <v>5384</v>
      </c>
      <c r="E8413">
        <v>98.9</v>
      </c>
    </row>
    <row r="8414" spans="1:5" x14ac:dyDescent="0.2">
      <c r="A8414" t="s">
        <v>1993</v>
      </c>
      <c r="B8414" t="s">
        <v>2838</v>
      </c>
      <c r="C8414" t="s">
        <v>5044</v>
      </c>
      <c r="D8414" t="s">
        <v>5384</v>
      </c>
      <c r="E8414">
        <v>99</v>
      </c>
    </row>
    <row r="8415" spans="1:5" x14ac:dyDescent="0.2">
      <c r="A8415" t="s">
        <v>1994</v>
      </c>
      <c r="B8415" t="s">
        <v>2840</v>
      </c>
      <c r="C8415" t="s">
        <v>5968</v>
      </c>
      <c r="D8415" t="s">
        <v>5384</v>
      </c>
      <c r="E8415">
        <v>99.1</v>
      </c>
    </row>
    <row r="8416" spans="1:5" x14ac:dyDescent="0.2">
      <c r="A8416" t="s">
        <v>1995</v>
      </c>
      <c r="B8416" t="s">
        <v>2785</v>
      </c>
      <c r="C8416" t="s">
        <v>5989</v>
      </c>
      <c r="D8416" t="s">
        <v>5384</v>
      </c>
      <c r="E8416">
        <v>99.1</v>
      </c>
    </row>
    <row r="8417" spans="1:5" x14ac:dyDescent="0.2">
      <c r="A8417" t="s">
        <v>1996</v>
      </c>
      <c r="B8417" t="s">
        <v>2825</v>
      </c>
      <c r="C8417" t="s">
        <v>2863</v>
      </c>
      <c r="D8417" t="s">
        <v>5384</v>
      </c>
      <c r="E8417">
        <v>99.2</v>
      </c>
    </row>
    <row r="8418" spans="1:5" x14ac:dyDescent="0.2">
      <c r="A8418" t="s">
        <v>1997</v>
      </c>
      <c r="B8418" t="s">
        <v>2785</v>
      </c>
      <c r="C8418" t="s">
        <v>5926</v>
      </c>
      <c r="D8418" t="s">
        <v>5384</v>
      </c>
      <c r="E8418">
        <v>99.7</v>
      </c>
    </row>
    <row r="8419" spans="1:5" x14ac:dyDescent="0.2">
      <c r="A8419" t="s">
        <v>1998</v>
      </c>
      <c r="B8419" t="s">
        <v>2811</v>
      </c>
      <c r="C8419" t="s">
        <v>2807</v>
      </c>
      <c r="D8419" t="s">
        <v>5384</v>
      </c>
      <c r="E8419">
        <v>100</v>
      </c>
    </row>
    <row r="8420" spans="1:5" x14ac:dyDescent="0.2">
      <c r="A8420" t="s">
        <v>1999</v>
      </c>
      <c r="B8420" t="s">
        <v>2788</v>
      </c>
      <c r="C8420" t="s">
        <v>2807</v>
      </c>
      <c r="D8420" t="s">
        <v>5384</v>
      </c>
      <c r="E8420">
        <v>100</v>
      </c>
    </row>
    <row r="8421" spans="1:5" x14ac:dyDescent="0.2">
      <c r="A8421" t="s">
        <v>2000</v>
      </c>
      <c r="B8421" t="s">
        <v>2825</v>
      </c>
      <c r="C8421" t="s">
        <v>2807</v>
      </c>
      <c r="D8421" t="s">
        <v>5384</v>
      </c>
      <c r="E8421">
        <v>100</v>
      </c>
    </row>
    <row r="8422" spans="1:5" x14ac:dyDescent="0.2">
      <c r="A8422" t="s">
        <v>2001</v>
      </c>
      <c r="B8422" t="s">
        <v>2787</v>
      </c>
      <c r="C8422" t="s">
        <v>2807</v>
      </c>
      <c r="D8422" t="s">
        <v>5384</v>
      </c>
      <c r="E8422">
        <v>100</v>
      </c>
    </row>
    <row r="8423" spans="1:5" x14ac:dyDescent="0.2">
      <c r="A8423" t="s">
        <v>2002</v>
      </c>
      <c r="B8423" t="s">
        <v>2788</v>
      </c>
      <c r="C8423" t="s">
        <v>1727</v>
      </c>
      <c r="D8423" t="s">
        <v>5384</v>
      </c>
      <c r="E8423">
        <v>100</v>
      </c>
    </row>
    <row r="8424" spans="1:5" x14ac:dyDescent="0.2">
      <c r="A8424" t="s">
        <v>2003</v>
      </c>
      <c r="B8424" t="s">
        <v>2814</v>
      </c>
      <c r="C8424" t="s">
        <v>1727</v>
      </c>
      <c r="D8424" t="s">
        <v>5384</v>
      </c>
      <c r="E8424">
        <v>100</v>
      </c>
    </row>
    <row r="8425" spans="1:5" x14ac:dyDescent="0.2">
      <c r="A8425" t="s">
        <v>2004</v>
      </c>
      <c r="B8425" t="s">
        <v>2820</v>
      </c>
      <c r="C8425" t="s">
        <v>1727</v>
      </c>
      <c r="D8425" t="s">
        <v>5384</v>
      </c>
      <c r="E8425">
        <v>100</v>
      </c>
    </row>
    <row r="8426" spans="1:5" x14ac:dyDescent="0.2">
      <c r="A8426" t="s">
        <v>2005</v>
      </c>
      <c r="B8426" t="s">
        <v>2787</v>
      </c>
      <c r="C8426" t="s">
        <v>1727</v>
      </c>
      <c r="D8426" t="s">
        <v>5384</v>
      </c>
      <c r="E8426">
        <v>100</v>
      </c>
    </row>
    <row r="8427" spans="1:5" x14ac:dyDescent="0.2">
      <c r="A8427" t="s">
        <v>2006</v>
      </c>
      <c r="B8427" t="s">
        <v>2831</v>
      </c>
      <c r="C8427" t="s">
        <v>1727</v>
      </c>
      <c r="D8427" t="s">
        <v>5384</v>
      </c>
      <c r="E8427">
        <v>100</v>
      </c>
    </row>
    <row r="8428" spans="1:5" x14ac:dyDescent="0.2">
      <c r="A8428" t="s">
        <v>2007</v>
      </c>
      <c r="B8428" t="s">
        <v>2833</v>
      </c>
      <c r="C8428" t="s">
        <v>1727</v>
      </c>
      <c r="D8428" t="s">
        <v>5384</v>
      </c>
      <c r="E8428">
        <v>100</v>
      </c>
    </row>
    <row r="8429" spans="1:5" x14ac:dyDescent="0.2">
      <c r="A8429" t="s">
        <v>2008</v>
      </c>
      <c r="B8429" t="s">
        <v>2825</v>
      </c>
      <c r="C8429" t="s">
        <v>5044</v>
      </c>
      <c r="D8429" t="s">
        <v>5384</v>
      </c>
      <c r="E8429">
        <v>100</v>
      </c>
    </row>
    <row r="8430" spans="1:5" x14ac:dyDescent="0.2">
      <c r="A8430" t="s">
        <v>2009</v>
      </c>
      <c r="B8430" t="s">
        <v>2785</v>
      </c>
      <c r="C8430" t="s">
        <v>8173</v>
      </c>
      <c r="D8430" t="s">
        <v>5384</v>
      </c>
      <c r="E8430">
        <v>100</v>
      </c>
    </row>
    <row r="8431" spans="1:5" x14ac:dyDescent="0.2">
      <c r="A8431" t="s">
        <v>2010</v>
      </c>
      <c r="B8431" t="s">
        <v>2811</v>
      </c>
      <c r="C8431" t="s">
        <v>8194</v>
      </c>
      <c r="D8431" t="s">
        <v>5384</v>
      </c>
      <c r="E8431">
        <v>100</v>
      </c>
    </row>
    <row r="8432" spans="1:5" x14ac:dyDescent="0.2">
      <c r="A8432" t="s">
        <v>2011</v>
      </c>
      <c r="B8432" t="s">
        <v>2816</v>
      </c>
      <c r="C8432" t="s">
        <v>8194</v>
      </c>
      <c r="D8432" t="s">
        <v>5384</v>
      </c>
      <c r="E8432">
        <v>100</v>
      </c>
    </row>
    <row r="8433" spans="1:5" x14ac:dyDescent="0.2">
      <c r="A8433" t="s">
        <v>2012</v>
      </c>
      <c r="B8433" t="s">
        <v>2840</v>
      </c>
      <c r="C8433" t="s">
        <v>8194</v>
      </c>
      <c r="D8433" t="s">
        <v>5384</v>
      </c>
      <c r="E8433">
        <v>100</v>
      </c>
    </row>
    <row r="8434" spans="1:5" x14ac:dyDescent="0.2">
      <c r="A8434" t="s">
        <v>2013</v>
      </c>
      <c r="B8434" t="s">
        <v>2835</v>
      </c>
      <c r="C8434" t="s">
        <v>8598</v>
      </c>
      <c r="D8434" t="s">
        <v>5384</v>
      </c>
      <c r="E8434">
        <v>100</v>
      </c>
    </row>
    <row r="8435" spans="1:5" x14ac:dyDescent="0.2">
      <c r="A8435" t="s">
        <v>2014</v>
      </c>
      <c r="B8435" t="s">
        <v>2785</v>
      </c>
      <c r="C8435" t="s">
        <v>5947</v>
      </c>
      <c r="D8435" t="s">
        <v>5384</v>
      </c>
      <c r="E8435">
        <v>100</v>
      </c>
    </row>
    <row r="8436" spans="1:5" x14ac:dyDescent="0.2">
      <c r="A8436" t="s">
        <v>2015</v>
      </c>
      <c r="B8436" t="s">
        <v>2811</v>
      </c>
      <c r="C8436" t="s">
        <v>5947</v>
      </c>
      <c r="D8436" t="s">
        <v>5384</v>
      </c>
      <c r="E8436">
        <v>100</v>
      </c>
    </row>
    <row r="8437" spans="1:5" x14ac:dyDescent="0.2">
      <c r="A8437" t="s">
        <v>2016</v>
      </c>
      <c r="B8437" t="s">
        <v>2788</v>
      </c>
      <c r="C8437" t="s">
        <v>5947</v>
      </c>
      <c r="D8437" t="s">
        <v>5384</v>
      </c>
      <c r="E8437">
        <v>100</v>
      </c>
    </row>
    <row r="8438" spans="1:5" x14ac:dyDescent="0.2">
      <c r="A8438" t="s">
        <v>2017</v>
      </c>
      <c r="B8438" t="s">
        <v>2787</v>
      </c>
      <c r="C8438" t="s">
        <v>5947</v>
      </c>
      <c r="D8438" t="s">
        <v>5384</v>
      </c>
      <c r="E8438">
        <v>100</v>
      </c>
    </row>
    <row r="8439" spans="1:5" x14ac:dyDescent="0.2">
      <c r="A8439" t="s">
        <v>2018</v>
      </c>
      <c r="B8439" t="s">
        <v>2831</v>
      </c>
      <c r="C8439" t="s">
        <v>5947</v>
      </c>
      <c r="D8439" t="s">
        <v>5384</v>
      </c>
      <c r="E8439">
        <v>100</v>
      </c>
    </row>
    <row r="8440" spans="1:5" x14ac:dyDescent="0.2">
      <c r="A8440" t="s">
        <v>2019</v>
      </c>
      <c r="B8440" t="s">
        <v>2833</v>
      </c>
      <c r="C8440" t="s">
        <v>5947</v>
      </c>
      <c r="D8440" t="s">
        <v>5384</v>
      </c>
      <c r="E8440">
        <v>100</v>
      </c>
    </row>
    <row r="8441" spans="1:5" x14ac:dyDescent="0.2">
      <c r="A8441" t="s">
        <v>2020</v>
      </c>
      <c r="B8441" t="s">
        <v>2838</v>
      </c>
      <c r="C8441" t="s">
        <v>5947</v>
      </c>
      <c r="D8441" t="s">
        <v>5384</v>
      </c>
      <c r="E8441">
        <v>100</v>
      </c>
    </row>
    <row r="8442" spans="1:5" x14ac:dyDescent="0.2">
      <c r="A8442" t="s">
        <v>2021</v>
      </c>
      <c r="B8442" t="s">
        <v>2785</v>
      </c>
      <c r="C8442" t="s">
        <v>5968</v>
      </c>
      <c r="D8442" t="s">
        <v>5384</v>
      </c>
      <c r="E8442">
        <v>100</v>
      </c>
    </row>
    <row r="8443" spans="1:5" x14ac:dyDescent="0.2">
      <c r="A8443" t="s">
        <v>2022</v>
      </c>
      <c r="B8443" t="s">
        <v>2814</v>
      </c>
      <c r="C8443" t="s">
        <v>5968</v>
      </c>
      <c r="D8443" t="s">
        <v>5384</v>
      </c>
      <c r="E8443">
        <v>100</v>
      </c>
    </row>
    <row r="8444" spans="1:5" x14ac:dyDescent="0.2">
      <c r="A8444" t="s">
        <v>2023</v>
      </c>
      <c r="B8444" t="s">
        <v>2818</v>
      </c>
      <c r="C8444" t="s">
        <v>5968</v>
      </c>
      <c r="D8444" t="s">
        <v>5384</v>
      </c>
      <c r="E8444">
        <v>100</v>
      </c>
    </row>
    <row r="8445" spans="1:5" x14ac:dyDescent="0.2">
      <c r="A8445" t="s">
        <v>2024</v>
      </c>
      <c r="B8445" t="s">
        <v>2789</v>
      </c>
      <c r="C8445" t="s">
        <v>5968</v>
      </c>
      <c r="D8445" t="s">
        <v>5384</v>
      </c>
      <c r="E8445">
        <v>100</v>
      </c>
    </row>
    <row r="8446" spans="1:5" x14ac:dyDescent="0.2">
      <c r="A8446" t="s">
        <v>2025</v>
      </c>
      <c r="B8446" t="s">
        <v>2833</v>
      </c>
      <c r="C8446" t="s">
        <v>5989</v>
      </c>
      <c r="D8446" t="s">
        <v>5384</v>
      </c>
      <c r="E8446">
        <v>100</v>
      </c>
    </row>
    <row r="8447" spans="1:5" x14ac:dyDescent="0.2">
      <c r="A8447" t="s">
        <v>2026</v>
      </c>
      <c r="B8447" t="s">
        <v>2835</v>
      </c>
      <c r="C8447" t="s">
        <v>5989</v>
      </c>
      <c r="D8447" t="s">
        <v>5384</v>
      </c>
      <c r="E8447">
        <v>100</v>
      </c>
    </row>
    <row r="8448" spans="1:5" x14ac:dyDescent="0.2">
      <c r="A8448" t="s">
        <v>2027</v>
      </c>
      <c r="B8448" t="s">
        <v>2789</v>
      </c>
      <c r="C8448" t="s">
        <v>5989</v>
      </c>
      <c r="D8448" t="s">
        <v>5384</v>
      </c>
      <c r="E8448">
        <v>100</v>
      </c>
    </row>
    <row r="8449" spans="1:5" x14ac:dyDescent="0.2">
      <c r="A8449" t="s">
        <v>2028</v>
      </c>
      <c r="B8449" t="s">
        <v>2785</v>
      </c>
      <c r="C8449" t="s">
        <v>6010</v>
      </c>
      <c r="D8449" t="s">
        <v>5384</v>
      </c>
      <c r="E8449">
        <v>100</v>
      </c>
    </row>
    <row r="8450" spans="1:5" x14ac:dyDescent="0.2">
      <c r="A8450" t="s">
        <v>2029</v>
      </c>
      <c r="B8450" t="s">
        <v>2835</v>
      </c>
      <c r="C8450" t="s">
        <v>6010</v>
      </c>
      <c r="D8450" t="s">
        <v>5384</v>
      </c>
      <c r="E8450">
        <v>100</v>
      </c>
    </row>
    <row r="8451" spans="1:5" x14ac:dyDescent="0.2">
      <c r="A8451" t="s">
        <v>2030</v>
      </c>
      <c r="B8451" t="s">
        <v>2785</v>
      </c>
      <c r="C8451" t="s">
        <v>2776</v>
      </c>
      <c r="D8451" t="s">
        <v>5384</v>
      </c>
      <c r="E8451">
        <v>100</v>
      </c>
    </row>
    <row r="8452" spans="1:5" x14ac:dyDescent="0.2">
      <c r="A8452" t="s">
        <v>2031</v>
      </c>
      <c r="B8452" t="s">
        <v>2788</v>
      </c>
      <c r="C8452" t="s">
        <v>2776</v>
      </c>
      <c r="D8452" t="s">
        <v>5384</v>
      </c>
      <c r="E8452">
        <v>100</v>
      </c>
    </row>
    <row r="8453" spans="1:5" x14ac:dyDescent="0.2">
      <c r="A8453" t="s">
        <v>2032</v>
      </c>
      <c r="B8453" t="s">
        <v>2814</v>
      </c>
      <c r="C8453" t="s">
        <v>2776</v>
      </c>
      <c r="D8453" t="s">
        <v>5384</v>
      </c>
      <c r="E8453">
        <v>100</v>
      </c>
    </row>
    <row r="8454" spans="1:5" x14ac:dyDescent="0.2">
      <c r="A8454" t="s">
        <v>2033</v>
      </c>
      <c r="B8454" t="s">
        <v>2787</v>
      </c>
      <c r="C8454" t="s">
        <v>2776</v>
      </c>
      <c r="D8454" t="s">
        <v>5384</v>
      </c>
      <c r="E8454">
        <v>100</v>
      </c>
    </row>
    <row r="8455" spans="1:5" x14ac:dyDescent="0.2">
      <c r="A8455" t="s">
        <v>2034</v>
      </c>
      <c r="B8455" t="s">
        <v>2829</v>
      </c>
      <c r="C8455" t="s">
        <v>2776</v>
      </c>
      <c r="D8455" t="s">
        <v>5384</v>
      </c>
      <c r="E8455">
        <v>100</v>
      </c>
    </row>
    <row r="8456" spans="1:5" x14ac:dyDescent="0.2">
      <c r="A8456" t="s">
        <v>2035</v>
      </c>
      <c r="B8456" t="s">
        <v>2831</v>
      </c>
      <c r="C8456" t="s">
        <v>2776</v>
      </c>
      <c r="D8456" t="s">
        <v>5384</v>
      </c>
      <c r="E8456">
        <v>100</v>
      </c>
    </row>
    <row r="8457" spans="1:5" x14ac:dyDescent="0.2">
      <c r="A8457" t="s">
        <v>2036</v>
      </c>
      <c r="B8457" t="s">
        <v>2835</v>
      </c>
      <c r="C8457" t="s">
        <v>2776</v>
      </c>
      <c r="D8457" t="s">
        <v>5384</v>
      </c>
      <c r="E8457">
        <v>100</v>
      </c>
    </row>
    <row r="8458" spans="1:5" x14ac:dyDescent="0.2">
      <c r="A8458" t="s">
        <v>2037</v>
      </c>
      <c r="B8458" t="s">
        <v>2789</v>
      </c>
      <c r="C8458" t="s">
        <v>2776</v>
      </c>
      <c r="D8458" t="s">
        <v>5384</v>
      </c>
      <c r="E8458">
        <v>100</v>
      </c>
    </row>
    <row r="8459" spans="1:5" x14ac:dyDescent="0.2">
      <c r="A8459" t="s">
        <v>2038</v>
      </c>
      <c r="B8459" t="s">
        <v>2838</v>
      </c>
      <c r="C8459" t="s">
        <v>2776</v>
      </c>
      <c r="D8459" t="s">
        <v>5384</v>
      </c>
      <c r="E8459">
        <v>100</v>
      </c>
    </row>
    <row r="8460" spans="1:5" x14ac:dyDescent="0.2">
      <c r="A8460" t="s">
        <v>2039</v>
      </c>
      <c r="B8460" t="s">
        <v>2840</v>
      </c>
      <c r="C8460" t="s">
        <v>2776</v>
      </c>
      <c r="D8460" t="s">
        <v>5384</v>
      </c>
      <c r="E8460">
        <v>100</v>
      </c>
    </row>
    <row r="8461" spans="1:5" x14ac:dyDescent="0.2">
      <c r="A8461" t="s">
        <v>2040</v>
      </c>
      <c r="B8461" t="s">
        <v>2785</v>
      </c>
      <c r="C8461" t="s">
        <v>2778</v>
      </c>
      <c r="D8461" t="s">
        <v>5384</v>
      </c>
      <c r="E8461">
        <v>100</v>
      </c>
    </row>
    <row r="8462" spans="1:5" x14ac:dyDescent="0.2">
      <c r="A8462" t="s">
        <v>2041</v>
      </c>
      <c r="B8462" t="s">
        <v>2811</v>
      </c>
      <c r="C8462" t="s">
        <v>2778</v>
      </c>
      <c r="D8462" t="s">
        <v>5384</v>
      </c>
      <c r="E8462">
        <v>100</v>
      </c>
    </row>
    <row r="8463" spans="1:5" x14ac:dyDescent="0.2">
      <c r="A8463" t="s">
        <v>2042</v>
      </c>
      <c r="B8463" t="s">
        <v>2788</v>
      </c>
      <c r="C8463" t="s">
        <v>2778</v>
      </c>
      <c r="D8463" t="s">
        <v>5384</v>
      </c>
      <c r="E8463">
        <v>100</v>
      </c>
    </row>
    <row r="8464" spans="1:5" x14ac:dyDescent="0.2">
      <c r="A8464" t="s">
        <v>2043</v>
      </c>
      <c r="B8464" t="s">
        <v>2814</v>
      </c>
      <c r="C8464" t="s">
        <v>2778</v>
      </c>
      <c r="D8464" t="s">
        <v>5384</v>
      </c>
      <c r="E8464">
        <v>100</v>
      </c>
    </row>
    <row r="8465" spans="1:5" x14ac:dyDescent="0.2">
      <c r="A8465" t="s">
        <v>2044</v>
      </c>
      <c r="B8465" t="s">
        <v>2818</v>
      </c>
      <c r="C8465" t="s">
        <v>2778</v>
      </c>
      <c r="D8465" t="s">
        <v>5384</v>
      </c>
      <c r="E8465">
        <v>100</v>
      </c>
    </row>
    <row r="8466" spans="1:5" x14ac:dyDescent="0.2">
      <c r="A8466" t="s">
        <v>2045</v>
      </c>
      <c r="B8466" t="s">
        <v>2820</v>
      </c>
      <c r="C8466" t="s">
        <v>2778</v>
      </c>
      <c r="D8466" t="s">
        <v>5384</v>
      </c>
      <c r="E8466">
        <v>100</v>
      </c>
    </row>
    <row r="8467" spans="1:5" x14ac:dyDescent="0.2">
      <c r="A8467" t="s">
        <v>2046</v>
      </c>
      <c r="B8467" t="s">
        <v>2825</v>
      </c>
      <c r="C8467" t="s">
        <v>2778</v>
      </c>
      <c r="D8467" t="s">
        <v>5384</v>
      </c>
      <c r="E8467">
        <v>100</v>
      </c>
    </row>
    <row r="8468" spans="1:5" x14ac:dyDescent="0.2">
      <c r="A8468" t="s">
        <v>2047</v>
      </c>
      <c r="B8468" t="s">
        <v>2786</v>
      </c>
      <c r="C8468" t="s">
        <v>2778</v>
      </c>
      <c r="D8468" t="s">
        <v>5384</v>
      </c>
      <c r="E8468">
        <v>100</v>
      </c>
    </row>
    <row r="8469" spans="1:5" x14ac:dyDescent="0.2">
      <c r="A8469" t="s">
        <v>2048</v>
      </c>
      <c r="B8469" t="s">
        <v>2787</v>
      </c>
      <c r="C8469" t="s">
        <v>2778</v>
      </c>
      <c r="D8469" t="s">
        <v>5384</v>
      </c>
      <c r="E8469">
        <v>100</v>
      </c>
    </row>
    <row r="8470" spans="1:5" x14ac:dyDescent="0.2">
      <c r="A8470" t="s">
        <v>2049</v>
      </c>
      <c r="B8470" t="s">
        <v>2829</v>
      </c>
      <c r="C8470" t="s">
        <v>2778</v>
      </c>
      <c r="D8470" t="s">
        <v>5384</v>
      </c>
      <c r="E8470">
        <v>100</v>
      </c>
    </row>
    <row r="8471" spans="1:5" x14ac:dyDescent="0.2">
      <c r="A8471" t="s">
        <v>2050</v>
      </c>
      <c r="B8471" t="s">
        <v>2835</v>
      </c>
      <c r="C8471" t="s">
        <v>2778</v>
      </c>
      <c r="D8471" t="s">
        <v>5384</v>
      </c>
      <c r="E8471">
        <v>100</v>
      </c>
    </row>
    <row r="8472" spans="1:5" x14ac:dyDescent="0.2">
      <c r="A8472" t="s">
        <v>2051</v>
      </c>
      <c r="B8472" t="s">
        <v>2789</v>
      </c>
      <c r="C8472" t="s">
        <v>2778</v>
      </c>
      <c r="D8472" t="s">
        <v>5384</v>
      </c>
      <c r="E8472">
        <v>100</v>
      </c>
    </row>
    <row r="8473" spans="1:5" x14ac:dyDescent="0.2">
      <c r="A8473" t="s">
        <v>2052</v>
      </c>
      <c r="B8473" t="s">
        <v>2838</v>
      </c>
      <c r="C8473" t="s">
        <v>2778</v>
      </c>
      <c r="D8473" t="s">
        <v>5384</v>
      </c>
      <c r="E8473">
        <v>100</v>
      </c>
    </row>
    <row r="8474" spans="1:5" x14ac:dyDescent="0.2">
      <c r="A8474" t="s">
        <v>2053</v>
      </c>
      <c r="B8474" t="s">
        <v>2840</v>
      </c>
      <c r="C8474" t="s">
        <v>2778</v>
      </c>
      <c r="D8474" t="s">
        <v>5384</v>
      </c>
      <c r="E8474">
        <v>100</v>
      </c>
    </row>
    <row r="8475" spans="1:5" x14ac:dyDescent="0.2">
      <c r="A8475" t="s">
        <v>2054</v>
      </c>
      <c r="B8475" t="s">
        <v>2785</v>
      </c>
      <c r="C8475" t="s">
        <v>2779</v>
      </c>
      <c r="D8475" t="s">
        <v>5384</v>
      </c>
      <c r="E8475">
        <v>100</v>
      </c>
    </row>
    <row r="8476" spans="1:5" x14ac:dyDescent="0.2">
      <c r="A8476" t="s">
        <v>2055</v>
      </c>
      <c r="B8476" t="s">
        <v>2835</v>
      </c>
      <c r="C8476" t="s">
        <v>2779</v>
      </c>
      <c r="D8476" t="s">
        <v>5384</v>
      </c>
      <c r="E8476">
        <v>100</v>
      </c>
    </row>
    <row r="8477" spans="1:5" x14ac:dyDescent="0.2">
      <c r="A8477" t="s">
        <v>2056</v>
      </c>
      <c r="B8477" t="s">
        <v>2787</v>
      </c>
      <c r="C8477" t="s">
        <v>8404</v>
      </c>
      <c r="D8477" t="s">
        <v>5384</v>
      </c>
      <c r="E8477">
        <v>102.3</v>
      </c>
    </row>
    <row r="8478" spans="1:5" x14ac:dyDescent="0.2">
      <c r="A8478" t="s">
        <v>2057</v>
      </c>
      <c r="B8478" t="s">
        <v>2763</v>
      </c>
      <c r="C8478" t="s">
        <v>2807</v>
      </c>
      <c r="D8478" t="s">
        <v>5384</v>
      </c>
      <c r="E8478">
        <v>67.5</v>
      </c>
    </row>
    <row r="8479" spans="1:5" x14ac:dyDescent="0.2">
      <c r="A8479" t="s">
        <v>2058</v>
      </c>
      <c r="B8479" t="s">
        <v>2763</v>
      </c>
      <c r="C8479" t="s">
        <v>2842</v>
      </c>
      <c r="D8479" t="s">
        <v>5384</v>
      </c>
      <c r="E8479">
        <v>26.3</v>
      </c>
    </row>
    <row r="8480" spans="1:5" x14ac:dyDescent="0.2">
      <c r="A8480" t="s">
        <v>2059</v>
      </c>
      <c r="B8480" t="s">
        <v>2763</v>
      </c>
      <c r="C8480" t="s">
        <v>2863</v>
      </c>
      <c r="D8480" t="s">
        <v>5384</v>
      </c>
      <c r="E8480">
        <v>92.3</v>
      </c>
    </row>
    <row r="8481" spans="1:5" x14ac:dyDescent="0.2">
      <c r="A8481" t="s">
        <v>2060</v>
      </c>
      <c r="B8481" t="s">
        <v>2763</v>
      </c>
      <c r="C8481" t="s">
        <v>1580</v>
      </c>
      <c r="D8481" t="s">
        <v>5384</v>
      </c>
      <c r="E8481">
        <v>7.1527777777777787E-2</v>
      </c>
    </row>
    <row r="8482" spans="1:5" x14ac:dyDescent="0.2">
      <c r="A8482" t="s">
        <v>2061</v>
      </c>
      <c r="B8482" t="s">
        <v>2763</v>
      </c>
      <c r="C8482" t="s">
        <v>1601</v>
      </c>
      <c r="D8482" t="s">
        <v>5384</v>
      </c>
      <c r="E8482">
        <v>63</v>
      </c>
    </row>
    <row r="8483" spans="1:5" x14ac:dyDescent="0.2">
      <c r="A8483" t="s">
        <v>2062</v>
      </c>
      <c r="B8483" t="s">
        <v>2763</v>
      </c>
      <c r="C8483" t="s">
        <v>1622</v>
      </c>
      <c r="D8483" t="s">
        <v>5384</v>
      </c>
      <c r="E8483">
        <v>43.5</v>
      </c>
    </row>
    <row r="8484" spans="1:5" x14ac:dyDescent="0.2">
      <c r="A8484" t="s">
        <v>2063</v>
      </c>
      <c r="B8484" t="s">
        <v>2763</v>
      </c>
      <c r="C8484" t="s">
        <v>1643</v>
      </c>
      <c r="D8484" t="s">
        <v>5384</v>
      </c>
      <c r="E8484">
        <v>0.17361111111111113</v>
      </c>
    </row>
    <row r="8485" spans="1:5" x14ac:dyDescent="0.2">
      <c r="A8485" t="s">
        <v>2064</v>
      </c>
      <c r="B8485" t="s">
        <v>2763</v>
      </c>
      <c r="C8485" t="s">
        <v>1664</v>
      </c>
      <c r="D8485" t="s">
        <v>5384</v>
      </c>
      <c r="E8485">
        <v>85.5</v>
      </c>
    </row>
    <row r="8486" spans="1:5" x14ac:dyDescent="0.2">
      <c r="A8486" t="s">
        <v>2065</v>
      </c>
      <c r="B8486" t="s">
        <v>2763</v>
      </c>
      <c r="C8486" t="s">
        <v>1685</v>
      </c>
      <c r="D8486" t="s">
        <v>5384</v>
      </c>
      <c r="E8486">
        <v>62.2</v>
      </c>
    </row>
    <row r="8487" spans="1:5" x14ac:dyDescent="0.2">
      <c r="A8487" t="s">
        <v>2066</v>
      </c>
      <c r="B8487" t="s">
        <v>2763</v>
      </c>
      <c r="C8487" t="s">
        <v>1706</v>
      </c>
      <c r="D8487" t="s">
        <v>5384</v>
      </c>
      <c r="E8487">
        <v>10.8</v>
      </c>
    </row>
    <row r="8488" spans="1:5" x14ac:dyDescent="0.2">
      <c r="A8488" t="s">
        <v>2067</v>
      </c>
      <c r="B8488" t="s">
        <v>2763</v>
      </c>
      <c r="C8488" t="s">
        <v>1727</v>
      </c>
      <c r="D8488" t="s">
        <v>5384</v>
      </c>
      <c r="E8488">
        <v>89.7</v>
      </c>
    </row>
    <row r="8489" spans="1:5" x14ac:dyDescent="0.2">
      <c r="A8489" t="s">
        <v>2068</v>
      </c>
      <c r="B8489" t="s">
        <v>2763</v>
      </c>
      <c r="C8489" t="s">
        <v>1748</v>
      </c>
      <c r="D8489" t="s">
        <v>5384</v>
      </c>
      <c r="E8489">
        <v>53.6</v>
      </c>
    </row>
    <row r="8490" spans="1:5" x14ac:dyDescent="0.2">
      <c r="A8490" t="s">
        <v>2069</v>
      </c>
      <c r="B8490" t="s">
        <v>2763</v>
      </c>
      <c r="C8490" t="s">
        <v>1769</v>
      </c>
      <c r="D8490" t="s">
        <v>5384</v>
      </c>
      <c r="E8490">
        <v>43.5</v>
      </c>
    </row>
    <row r="8491" spans="1:5" x14ac:dyDescent="0.2">
      <c r="A8491" t="s">
        <v>2070</v>
      </c>
      <c r="B8491" t="s">
        <v>2763</v>
      </c>
      <c r="C8491" t="s">
        <v>1790</v>
      </c>
      <c r="D8491" t="s">
        <v>5384</v>
      </c>
      <c r="E8491">
        <v>4.0972222222222222E-2</v>
      </c>
    </row>
    <row r="8492" spans="1:5" x14ac:dyDescent="0.2">
      <c r="A8492" t="s">
        <v>2071</v>
      </c>
      <c r="B8492" t="s">
        <v>2763</v>
      </c>
      <c r="C8492" t="s">
        <v>1811</v>
      </c>
      <c r="D8492" t="s">
        <v>5384</v>
      </c>
      <c r="E8492">
        <v>77.900000000000006</v>
      </c>
    </row>
    <row r="8493" spans="1:5" x14ac:dyDescent="0.2">
      <c r="A8493" t="s">
        <v>2072</v>
      </c>
      <c r="B8493" t="s">
        <v>2763</v>
      </c>
      <c r="C8493" t="s">
        <v>1832</v>
      </c>
      <c r="D8493" t="s">
        <v>5384</v>
      </c>
      <c r="E8493">
        <v>81.099999999999994</v>
      </c>
    </row>
    <row r="8494" spans="1:5" x14ac:dyDescent="0.2">
      <c r="A8494" t="s">
        <v>2073</v>
      </c>
      <c r="B8494" t="s">
        <v>2763</v>
      </c>
      <c r="C8494" t="s">
        <v>5023</v>
      </c>
      <c r="D8494" t="s">
        <v>5384</v>
      </c>
      <c r="E8494">
        <v>0.6743055555555556</v>
      </c>
    </row>
    <row r="8495" spans="1:5" x14ac:dyDescent="0.2">
      <c r="A8495" t="s">
        <v>2074</v>
      </c>
      <c r="B8495" t="s">
        <v>2763</v>
      </c>
      <c r="C8495" t="s">
        <v>5044</v>
      </c>
      <c r="D8495" t="s">
        <v>5384</v>
      </c>
      <c r="E8495">
        <v>89.6</v>
      </c>
    </row>
    <row r="8496" spans="1:5" x14ac:dyDescent="0.2">
      <c r="A8496" t="s">
        <v>2075</v>
      </c>
      <c r="B8496" t="s">
        <v>2763</v>
      </c>
      <c r="C8496" t="s">
        <v>5065</v>
      </c>
      <c r="D8496" t="s">
        <v>5384</v>
      </c>
      <c r="E8496">
        <v>6.1805555555555558E-2</v>
      </c>
    </row>
    <row r="8497" spans="1:5" x14ac:dyDescent="0.2">
      <c r="A8497" t="s">
        <v>2076</v>
      </c>
      <c r="B8497" t="s">
        <v>2763</v>
      </c>
      <c r="C8497" t="s">
        <v>8173</v>
      </c>
      <c r="D8497" t="s">
        <v>5384</v>
      </c>
      <c r="E8497">
        <v>69</v>
      </c>
    </row>
    <row r="8498" spans="1:5" x14ac:dyDescent="0.2">
      <c r="A8498" t="s">
        <v>2077</v>
      </c>
      <c r="B8498" t="s">
        <v>2763</v>
      </c>
      <c r="C8498" t="s">
        <v>8194</v>
      </c>
      <c r="D8498" t="s">
        <v>5384</v>
      </c>
      <c r="E8498">
        <v>97.6</v>
      </c>
    </row>
    <row r="8499" spans="1:5" x14ac:dyDescent="0.2">
      <c r="A8499" t="s">
        <v>2078</v>
      </c>
      <c r="B8499" t="s">
        <v>2763</v>
      </c>
      <c r="C8499" t="s">
        <v>8215</v>
      </c>
      <c r="D8499" t="s">
        <v>5384</v>
      </c>
      <c r="E8499">
        <v>69.900000000000006</v>
      </c>
    </row>
    <row r="8500" spans="1:5" x14ac:dyDescent="0.2">
      <c r="A8500" t="s">
        <v>2079</v>
      </c>
      <c r="B8500" t="s">
        <v>2763</v>
      </c>
      <c r="C8500" t="s">
        <v>8236</v>
      </c>
      <c r="D8500" t="s">
        <v>5384</v>
      </c>
      <c r="E8500">
        <v>79.7</v>
      </c>
    </row>
    <row r="8501" spans="1:5" x14ac:dyDescent="0.2">
      <c r="A8501" t="s">
        <v>2080</v>
      </c>
      <c r="B8501" t="s">
        <v>2763</v>
      </c>
      <c r="C8501" t="s">
        <v>8257</v>
      </c>
      <c r="D8501" t="s">
        <v>5384</v>
      </c>
      <c r="E8501">
        <v>40</v>
      </c>
    </row>
    <row r="8502" spans="1:5" x14ac:dyDescent="0.2">
      <c r="A8502" t="s">
        <v>2081</v>
      </c>
      <c r="B8502" t="s">
        <v>2763</v>
      </c>
      <c r="C8502" t="s">
        <v>8278</v>
      </c>
      <c r="D8502" t="s">
        <v>5384</v>
      </c>
      <c r="E8502">
        <v>49</v>
      </c>
    </row>
    <row r="8503" spans="1:5" x14ac:dyDescent="0.2">
      <c r="A8503" t="s">
        <v>2082</v>
      </c>
      <c r="B8503" t="s">
        <v>2763</v>
      </c>
      <c r="C8503" t="s">
        <v>8299</v>
      </c>
      <c r="D8503" t="s">
        <v>5384</v>
      </c>
      <c r="E8503">
        <v>60.8</v>
      </c>
    </row>
    <row r="8504" spans="1:5" x14ac:dyDescent="0.2">
      <c r="A8504" t="s">
        <v>2083</v>
      </c>
      <c r="B8504" t="s">
        <v>2763</v>
      </c>
      <c r="C8504" t="s">
        <v>8320</v>
      </c>
      <c r="D8504" t="s">
        <v>5384</v>
      </c>
      <c r="E8504">
        <v>85.4</v>
      </c>
    </row>
    <row r="8505" spans="1:5" x14ac:dyDescent="0.2">
      <c r="A8505" t="s">
        <v>2084</v>
      </c>
      <c r="B8505" t="s">
        <v>2763</v>
      </c>
      <c r="C8505" t="s">
        <v>8341</v>
      </c>
      <c r="D8505" t="s">
        <v>5384</v>
      </c>
      <c r="E8505">
        <v>89.7</v>
      </c>
    </row>
    <row r="8506" spans="1:5" x14ac:dyDescent="0.2">
      <c r="A8506" t="s">
        <v>2085</v>
      </c>
      <c r="B8506" t="s">
        <v>2763</v>
      </c>
      <c r="C8506" t="s">
        <v>8362</v>
      </c>
      <c r="D8506" t="s">
        <v>5384</v>
      </c>
      <c r="E8506">
        <v>36.6</v>
      </c>
    </row>
    <row r="8507" spans="1:5" x14ac:dyDescent="0.2">
      <c r="A8507" t="s">
        <v>2086</v>
      </c>
      <c r="B8507" t="s">
        <v>2763</v>
      </c>
      <c r="C8507" t="s">
        <v>8383</v>
      </c>
      <c r="D8507" t="s">
        <v>5384</v>
      </c>
      <c r="E8507">
        <v>73.599999999999994</v>
      </c>
    </row>
    <row r="8508" spans="1:5" x14ac:dyDescent="0.2">
      <c r="A8508" t="s">
        <v>2087</v>
      </c>
      <c r="B8508" t="s">
        <v>2763</v>
      </c>
      <c r="C8508" t="s">
        <v>8404</v>
      </c>
      <c r="D8508" t="s">
        <v>5384</v>
      </c>
      <c r="E8508">
        <v>88.4</v>
      </c>
    </row>
    <row r="8509" spans="1:5" x14ac:dyDescent="0.2">
      <c r="A8509" t="s">
        <v>2088</v>
      </c>
      <c r="B8509" t="s">
        <v>2763</v>
      </c>
      <c r="C8509" t="s">
        <v>8425</v>
      </c>
      <c r="D8509" t="s">
        <v>5384</v>
      </c>
      <c r="E8509">
        <v>38.1</v>
      </c>
    </row>
    <row r="8510" spans="1:5" x14ac:dyDescent="0.2">
      <c r="A8510" t="s">
        <v>2089</v>
      </c>
      <c r="B8510" t="s">
        <v>2763</v>
      </c>
      <c r="C8510" t="s">
        <v>8446</v>
      </c>
      <c r="D8510" t="s">
        <v>5384</v>
      </c>
      <c r="E8510">
        <v>31.8</v>
      </c>
    </row>
    <row r="8511" spans="1:5" x14ac:dyDescent="0.2">
      <c r="A8511" t="s">
        <v>2090</v>
      </c>
      <c r="B8511" t="s">
        <v>2763</v>
      </c>
      <c r="C8511" t="s">
        <v>8467</v>
      </c>
      <c r="D8511" t="s">
        <v>5384</v>
      </c>
      <c r="E8511">
        <v>30</v>
      </c>
    </row>
    <row r="8512" spans="1:5" x14ac:dyDescent="0.2">
      <c r="A8512" t="s">
        <v>2091</v>
      </c>
      <c r="B8512" t="s">
        <v>2763</v>
      </c>
      <c r="C8512" t="s">
        <v>8488</v>
      </c>
      <c r="D8512" t="s">
        <v>5384</v>
      </c>
      <c r="E8512">
        <v>25.4</v>
      </c>
    </row>
    <row r="8513" spans="1:5" x14ac:dyDescent="0.2">
      <c r="A8513" t="s">
        <v>2092</v>
      </c>
      <c r="B8513" t="s">
        <v>2763</v>
      </c>
      <c r="C8513" t="s">
        <v>8514</v>
      </c>
      <c r="D8513" t="s">
        <v>5384</v>
      </c>
      <c r="E8513">
        <v>15.1</v>
      </c>
    </row>
    <row r="8514" spans="1:5" x14ac:dyDescent="0.2">
      <c r="A8514" t="s">
        <v>2093</v>
      </c>
      <c r="B8514" t="s">
        <v>2763</v>
      </c>
      <c r="C8514" t="s">
        <v>8535</v>
      </c>
      <c r="D8514" t="s">
        <v>5384</v>
      </c>
      <c r="E8514">
        <v>65.099999999999994</v>
      </c>
    </row>
    <row r="8515" spans="1:5" x14ac:dyDescent="0.2">
      <c r="A8515" t="s">
        <v>2094</v>
      </c>
      <c r="B8515" t="s">
        <v>2763</v>
      </c>
      <c r="C8515" t="s">
        <v>8556</v>
      </c>
      <c r="D8515" t="s">
        <v>5384</v>
      </c>
      <c r="E8515">
        <v>90.9</v>
      </c>
    </row>
    <row r="8516" spans="1:5" x14ac:dyDescent="0.2">
      <c r="A8516" t="s">
        <v>2095</v>
      </c>
      <c r="B8516" t="s">
        <v>2763</v>
      </c>
      <c r="C8516" t="s">
        <v>8577</v>
      </c>
      <c r="D8516" t="s">
        <v>5384</v>
      </c>
      <c r="E8516">
        <v>1</v>
      </c>
    </row>
    <row r="8517" spans="1:5" x14ac:dyDescent="0.2">
      <c r="A8517" t="s">
        <v>2096</v>
      </c>
      <c r="B8517" t="s">
        <v>2763</v>
      </c>
      <c r="C8517" t="s">
        <v>8598</v>
      </c>
      <c r="D8517" t="s">
        <v>5384</v>
      </c>
      <c r="E8517">
        <v>96.6</v>
      </c>
    </row>
    <row r="8518" spans="1:5" x14ac:dyDescent="0.2">
      <c r="A8518" t="s">
        <v>2097</v>
      </c>
      <c r="B8518" t="s">
        <v>2763</v>
      </c>
      <c r="C8518" t="s">
        <v>8619</v>
      </c>
      <c r="D8518" t="s">
        <v>5384</v>
      </c>
      <c r="E8518">
        <v>0.86319444444444438</v>
      </c>
    </row>
    <row r="8519" spans="1:5" x14ac:dyDescent="0.2">
      <c r="A8519" t="s">
        <v>2098</v>
      </c>
      <c r="B8519" t="s">
        <v>2763</v>
      </c>
      <c r="C8519" t="s">
        <v>5884</v>
      </c>
      <c r="D8519" t="s">
        <v>5384</v>
      </c>
      <c r="E8519">
        <v>43.4</v>
      </c>
    </row>
    <row r="8520" spans="1:5" x14ac:dyDescent="0.2">
      <c r="A8520" t="s">
        <v>2099</v>
      </c>
      <c r="B8520" t="s">
        <v>2763</v>
      </c>
      <c r="C8520" t="s">
        <v>5905</v>
      </c>
      <c r="D8520" t="s">
        <v>5384</v>
      </c>
      <c r="E8520">
        <v>1.8986111111111112</v>
      </c>
    </row>
    <row r="8521" spans="1:5" x14ac:dyDescent="0.2">
      <c r="A8521" t="s">
        <v>2100</v>
      </c>
      <c r="B8521" t="s">
        <v>2763</v>
      </c>
      <c r="C8521" t="s">
        <v>5926</v>
      </c>
      <c r="D8521" t="s">
        <v>5384</v>
      </c>
      <c r="E8521">
        <v>80.400000000000006</v>
      </c>
    </row>
    <row r="8522" spans="1:5" x14ac:dyDescent="0.2">
      <c r="A8522" t="s">
        <v>2101</v>
      </c>
      <c r="B8522" t="s">
        <v>2763</v>
      </c>
      <c r="C8522" t="s">
        <v>5947</v>
      </c>
      <c r="D8522" t="s">
        <v>5384</v>
      </c>
      <c r="E8522">
        <v>55.1</v>
      </c>
    </row>
    <row r="8523" spans="1:5" x14ac:dyDescent="0.2">
      <c r="A8523" t="s">
        <v>2102</v>
      </c>
      <c r="B8523" t="s">
        <v>2763</v>
      </c>
      <c r="C8523" t="s">
        <v>5968</v>
      </c>
      <c r="D8523" t="s">
        <v>5384</v>
      </c>
      <c r="E8523">
        <v>98.4</v>
      </c>
    </row>
    <row r="8524" spans="1:5" x14ac:dyDescent="0.2">
      <c r="A8524" t="s">
        <v>2103</v>
      </c>
      <c r="B8524" t="s">
        <v>2763</v>
      </c>
      <c r="C8524" t="s">
        <v>5989</v>
      </c>
      <c r="D8524" t="s">
        <v>5384</v>
      </c>
      <c r="E8524">
        <v>87.6</v>
      </c>
    </row>
    <row r="8525" spans="1:5" x14ac:dyDescent="0.2">
      <c r="A8525" t="s">
        <v>2104</v>
      </c>
      <c r="B8525" t="s">
        <v>2763</v>
      </c>
      <c r="C8525" t="s">
        <v>6010</v>
      </c>
      <c r="D8525" t="s">
        <v>5384</v>
      </c>
      <c r="E8525">
        <v>86.2</v>
      </c>
    </row>
    <row r="8526" spans="1:5" x14ac:dyDescent="0.2">
      <c r="A8526" t="s">
        <v>2105</v>
      </c>
      <c r="B8526" t="s">
        <v>2763</v>
      </c>
      <c r="C8526" t="s">
        <v>2776</v>
      </c>
      <c r="D8526" t="s">
        <v>5384</v>
      </c>
      <c r="E8526">
        <v>64.599999999999994</v>
      </c>
    </row>
    <row r="8527" spans="1:5" x14ac:dyDescent="0.2">
      <c r="A8527" t="s">
        <v>2106</v>
      </c>
      <c r="B8527" t="s">
        <v>2763</v>
      </c>
      <c r="C8527" t="s">
        <v>2777</v>
      </c>
      <c r="D8527" t="s">
        <v>5384</v>
      </c>
      <c r="E8527">
        <v>39.799999999999997</v>
      </c>
    </row>
    <row r="8528" spans="1:5" x14ac:dyDescent="0.2">
      <c r="A8528" t="s">
        <v>2107</v>
      </c>
      <c r="B8528" t="s">
        <v>2763</v>
      </c>
      <c r="C8528" t="s">
        <v>2778</v>
      </c>
      <c r="D8528" t="s">
        <v>5384</v>
      </c>
      <c r="E8528">
        <v>95.8</v>
      </c>
    </row>
    <row r="8529" spans="1:5" x14ac:dyDescent="0.2">
      <c r="A8529" t="s">
        <v>2108</v>
      </c>
      <c r="B8529" t="s">
        <v>2763</v>
      </c>
      <c r="C8529" t="s">
        <v>2779</v>
      </c>
      <c r="D8529" t="s">
        <v>5384</v>
      </c>
      <c r="E8529">
        <v>84.8</v>
      </c>
    </row>
    <row r="8530" spans="1:5" x14ac:dyDescent="0.2">
      <c r="A8530" t="s">
        <v>8685</v>
      </c>
      <c r="B8530" t="s">
        <v>2780</v>
      </c>
      <c r="C8530" t="s">
        <v>2807</v>
      </c>
      <c r="D8530" t="s">
        <v>8686</v>
      </c>
      <c r="E8530">
        <v>86.866666666666674</v>
      </c>
    </row>
    <row r="8531" spans="1:5" x14ac:dyDescent="0.2">
      <c r="A8531" t="s">
        <v>8687</v>
      </c>
      <c r="B8531" t="s">
        <v>2794</v>
      </c>
      <c r="C8531" t="s">
        <v>2807</v>
      </c>
      <c r="D8531" t="s">
        <v>8686</v>
      </c>
      <c r="E8531">
        <v>93.333333333333329</v>
      </c>
    </row>
    <row r="8532" spans="1:5" x14ac:dyDescent="0.2">
      <c r="A8532" t="s">
        <v>8688</v>
      </c>
      <c r="B8532" t="s">
        <v>2785</v>
      </c>
      <c r="C8532" t="s">
        <v>2807</v>
      </c>
      <c r="D8532" t="s">
        <v>8686</v>
      </c>
      <c r="E8532">
        <v>100</v>
      </c>
    </row>
    <row r="8533" spans="1:5" x14ac:dyDescent="0.2">
      <c r="A8533" t="s">
        <v>8689</v>
      </c>
      <c r="B8533" t="s">
        <v>2811</v>
      </c>
      <c r="C8533" t="s">
        <v>2807</v>
      </c>
      <c r="D8533" t="s">
        <v>8686</v>
      </c>
      <c r="E8533">
        <v>100</v>
      </c>
    </row>
    <row r="8534" spans="1:5" x14ac:dyDescent="0.2">
      <c r="A8534" t="s">
        <v>8690</v>
      </c>
      <c r="B8534" t="s">
        <v>2788</v>
      </c>
      <c r="C8534" t="s">
        <v>2807</v>
      </c>
      <c r="D8534" t="s">
        <v>8686</v>
      </c>
      <c r="E8534">
        <v>100</v>
      </c>
    </row>
    <row r="8535" spans="1:5" x14ac:dyDescent="0.2">
      <c r="A8535" t="s">
        <v>8691</v>
      </c>
      <c r="B8535" t="s">
        <v>2814</v>
      </c>
      <c r="C8535" t="s">
        <v>2807</v>
      </c>
      <c r="D8535" t="s">
        <v>8686</v>
      </c>
      <c r="E8535">
        <v>91.5</v>
      </c>
    </row>
    <row r="8536" spans="1:5" x14ac:dyDescent="0.2">
      <c r="A8536" t="s">
        <v>8692</v>
      </c>
      <c r="B8536" t="s">
        <v>2816</v>
      </c>
      <c r="C8536" t="s">
        <v>2807</v>
      </c>
      <c r="D8536" t="s">
        <v>8686</v>
      </c>
      <c r="E8536">
        <v>96.7</v>
      </c>
    </row>
    <row r="8537" spans="1:5" x14ac:dyDescent="0.2">
      <c r="A8537" t="s">
        <v>8693</v>
      </c>
      <c r="B8537" t="s">
        <v>2818</v>
      </c>
      <c r="C8537" t="s">
        <v>2807</v>
      </c>
      <c r="D8537" t="s">
        <v>8686</v>
      </c>
      <c r="E8537">
        <v>93.3</v>
      </c>
    </row>
    <row r="8538" spans="1:5" x14ac:dyDescent="0.2">
      <c r="A8538" t="s">
        <v>8694</v>
      </c>
      <c r="B8538" t="s">
        <v>2820</v>
      </c>
      <c r="C8538" t="s">
        <v>2807</v>
      </c>
      <c r="D8538" t="s">
        <v>8686</v>
      </c>
      <c r="E8538">
        <v>93.3</v>
      </c>
    </row>
    <row r="8539" spans="1:5" x14ac:dyDescent="0.2">
      <c r="A8539" t="s">
        <v>8695</v>
      </c>
      <c r="B8539" t="s">
        <v>2825</v>
      </c>
      <c r="C8539" t="s">
        <v>2807</v>
      </c>
      <c r="D8539" t="s">
        <v>8686</v>
      </c>
      <c r="E8539">
        <v>100</v>
      </c>
    </row>
    <row r="8540" spans="1:5" x14ac:dyDescent="0.2">
      <c r="A8540" t="s">
        <v>8696</v>
      </c>
      <c r="B8540" t="s">
        <v>2786</v>
      </c>
      <c r="C8540" t="s">
        <v>2807</v>
      </c>
      <c r="D8540" t="s">
        <v>8686</v>
      </c>
      <c r="E8540">
        <v>100</v>
      </c>
    </row>
    <row r="8541" spans="1:5" x14ac:dyDescent="0.2">
      <c r="A8541" t="s">
        <v>8697</v>
      </c>
      <c r="B8541" t="s">
        <v>2787</v>
      </c>
      <c r="C8541" t="s">
        <v>2807</v>
      </c>
      <c r="D8541" t="s">
        <v>8686</v>
      </c>
      <c r="E8541">
        <v>100</v>
      </c>
    </row>
    <row r="8542" spans="1:5" x14ac:dyDescent="0.2">
      <c r="A8542" t="s">
        <v>8698</v>
      </c>
      <c r="B8542" t="s">
        <v>2829</v>
      </c>
      <c r="C8542" t="s">
        <v>2807</v>
      </c>
      <c r="D8542" t="s">
        <v>8686</v>
      </c>
      <c r="E8542">
        <v>96.7</v>
      </c>
    </row>
    <row r="8543" spans="1:5" x14ac:dyDescent="0.2">
      <c r="A8543" t="s">
        <v>8699</v>
      </c>
      <c r="B8543" t="s">
        <v>2831</v>
      </c>
      <c r="C8543" t="s">
        <v>2807</v>
      </c>
      <c r="D8543" t="s">
        <v>8686</v>
      </c>
      <c r="E8543">
        <v>96.7</v>
      </c>
    </row>
    <row r="8544" spans="1:5" x14ac:dyDescent="0.2">
      <c r="A8544" t="s">
        <v>8700</v>
      </c>
      <c r="B8544" t="s">
        <v>2833</v>
      </c>
      <c r="C8544" t="s">
        <v>2807</v>
      </c>
      <c r="D8544" t="s">
        <v>8686</v>
      </c>
      <c r="E8544">
        <v>89.6</v>
      </c>
    </row>
    <row r="8545" spans="1:5" x14ac:dyDescent="0.2">
      <c r="A8545" t="s">
        <v>8701</v>
      </c>
      <c r="B8545" t="s">
        <v>2835</v>
      </c>
      <c r="C8545" t="s">
        <v>2807</v>
      </c>
      <c r="D8545" t="s">
        <v>8686</v>
      </c>
      <c r="E8545">
        <v>96.7</v>
      </c>
    </row>
    <row r="8546" spans="1:5" x14ac:dyDescent="0.2">
      <c r="A8546" t="s">
        <v>8702</v>
      </c>
      <c r="B8546" t="s">
        <v>2789</v>
      </c>
      <c r="C8546" t="s">
        <v>2807</v>
      </c>
      <c r="D8546" t="s">
        <v>8686</v>
      </c>
      <c r="E8546">
        <v>100</v>
      </c>
    </row>
    <row r="8547" spans="1:5" x14ac:dyDescent="0.2">
      <c r="A8547" t="s">
        <v>8703</v>
      </c>
      <c r="B8547" t="s">
        <v>2838</v>
      </c>
      <c r="C8547" t="s">
        <v>2807</v>
      </c>
      <c r="D8547" t="s">
        <v>8686</v>
      </c>
      <c r="E8547">
        <v>71.900000000000006</v>
      </c>
    </row>
    <row r="8548" spans="1:5" x14ac:dyDescent="0.2">
      <c r="A8548" t="s">
        <v>8704</v>
      </c>
      <c r="B8548" t="s">
        <v>2840</v>
      </c>
      <c r="C8548" t="s">
        <v>2807</v>
      </c>
      <c r="D8548" t="s">
        <v>8686</v>
      </c>
      <c r="E8548">
        <v>82.1</v>
      </c>
    </row>
    <row r="8549" spans="1:5" x14ac:dyDescent="0.2">
      <c r="A8549" t="s">
        <v>8705</v>
      </c>
      <c r="B8549" t="s">
        <v>2780</v>
      </c>
      <c r="C8549" t="s">
        <v>2842</v>
      </c>
      <c r="D8549" t="s">
        <v>8686</v>
      </c>
      <c r="E8549">
        <v>47.4</v>
      </c>
    </row>
    <row r="8550" spans="1:5" x14ac:dyDescent="0.2">
      <c r="A8550" t="s">
        <v>8706</v>
      </c>
      <c r="B8550" t="s">
        <v>2794</v>
      </c>
      <c r="C8550" t="s">
        <v>2842</v>
      </c>
      <c r="D8550" t="s">
        <v>8686</v>
      </c>
      <c r="E8550">
        <v>60.144944553163739</v>
      </c>
    </row>
    <row r="8551" spans="1:5" x14ac:dyDescent="0.2">
      <c r="A8551" t="s">
        <v>8707</v>
      </c>
      <c r="B8551" t="s">
        <v>2785</v>
      </c>
      <c r="C8551" t="s">
        <v>2842</v>
      </c>
      <c r="D8551" t="s">
        <v>8686</v>
      </c>
      <c r="E8551">
        <v>65.8</v>
      </c>
    </row>
    <row r="8552" spans="1:5" x14ac:dyDescent="0.2">
      <c r="A8552" t="s">
        <v>8708</v>
      </c>
      <c r="B8552" t="s">
        <v>2811</v>
      </c>
      <c r="C8552" t="s">
        <v>2842</v>
      </c>
      <c r="D8552" t="s">
        <v>8686</v>
      </c>
      <c r="E8552">
        <v>78.2</v>
      </c>
    </row>
    <row r="8553" spans="1:5" x14ac:dyDescent="0.2">
      <c r="A8553" t="s">
        <v>8709</v>
      </c>
      <c r="B8553" t="s">
        <v>2788</v>
      </c>
      <c r="C8553" t="s">
        <v>2842</v>
      </c>
      <c r="D8553" t="s">
        <v>8686</v>
      </c>
      <c r="E8553">
        <v>68.8</v>
      </c>
    </row>
    <row r="8554" spans="1:5" x14ac:dyDescent="0.2">
      <c r="A8554" t="s">
        <v>8710</v>
      </c>
      <c r="B8554" t="s">
        <v>2814</v>
      </c>
      <c r="C8554" t="s">
        <v>2842</v>
      </c>
      <c r="D8554" t="s">
        <v>8686</v>
      </c>
      <c r="E8554">
        <v>47.2</v>
      </c>
    </row>
    <row r="8555" spans="1:5" x14ac:dyDescent="0.2">
      <c r="A8555" t="s">
        <v>8711</v>
      </c>
      <c r="B8555" t="s">
        <v>2816</v>
      </c>
      <c r="C8555" t="s">
        <v>2842</v>
      </c>
      <c r="D8555" t="s">
        <v>8686</v>
      </c>
      <c r="E8555">
        <v>64.8</v>
      </c>
    </row>
    <row r="8556" spans="1:5" x14ac:dyDescent="0.2">
      <c r="A8556" t="s">
        <v>8712</v>
      </c>
      <c r="B8556" t="s">
        <v>2818</v>
      </c>
      <c r="C8556" t="s">
        <v>2842</v>
      </c>
      <c r="D8556" t="s">
        <v>8686</v>
      </c>
      <c r="E8556">
        <v>69</v>
      </c>
    </row>
    <row r="8557" spans="1:5" x14ac:dyDescent="0.2">
      <c r="A8557" t="s">
        <v>8713</v>
      </c>
      <c r="B8557" t="s">
        <v>2820</v>
      </c>
      <c r="C8557" t="s">
        <v>2842</v>
      </c>
      <c r="D8557" t="s">
        <v>8686</v>
      </c>
      <c r="E8557">
        <v>58.3</v>
      </c>
    </row>
    <row r="8558" spans="1:5" x14ac:dyDescent="0.2">
      <c r="A8558" t="s">
        <v>8714</v>
      </c>
      <c r="B8558" t="s">
        <v>2825</v>
      </c>
      <c r="C8558" t="s">
        <v>2842</v>
      </c>
      <c r="D8558" t="s">
        <v>8686</v>
      </c>
      <c r="E8558">
        <v>84.9</v>
      </c>
    </row>
    <row r="8559" spans="1:5" x14ac:dyDescent="0.2">
      <c r="A8559" t="s">
        <v>8715</v>
      </c>
      <c r="B8559" t="s">
        <v>2786</v>
      </c>
      <c r="C8559" t="s">
        <v>2842</v>
      </c>
      <c r="D8559" t="s">
        <v>8686</v>
      </c>
      <c r="E8559">
        <v>65.099999999999994</v>
      </c>
    </row>
    <row r="8560" spans="1:5" x14ac:dyDescent="0.2">
      <c r="A8560" t="s">
        <v>8716</v>
      </c>
      <c r="B8560" t="s">
        <v>2787</v>
      </c>
      <c r="C8560" t="s">
        <v>2842</v>
      </c>
      <c r="D8560" t="s">
        <v>8686</v>
      </c>
      <c r="E8560">
        <v>61</v>
      </c>
    </row>
    <row r="8561" spans="1:5" x14ac:dyDescent="0.2">
      <c r="A8561" t="s">
        <v>8717</v>
      </c>
      <c r="B8561" t="s">
        <v>2829</v>
      </c>
      <c r="C8561" t="s">
        <v>2842</v>
      </c>
      <c r="D8561" t="s">
        <v>8686</v>
      </c>
      <c r="E8561">
        <v>52.3</v>
      </c>
    </row>
    <row r="8562" spans="1:5" x14ac:dyDescent="0.2">
      <c r="A8562" t="s">
        <v>8718</v>
      </c>
      <c r="B8562" t="s">
        <v>2831</v>
      </c>
      <c r="C8562" t="s">
        <v>2842</v>
      </c>
      <c r="D8562" t="s">
        <v>8686</v>
      </c>
      <c r="E8562">
        <v>59.4</v>
      </c>
    </row>
    <row r="8563" spans="1:5" x14ac:dyDescent="0.2">
      <c r="A8563" t="s">
        <v>8719</v>
      </c>
      <c r="B8563" t="s">
        <v>2833</v>
      </c>
      <c r="C8563" t="s">
        <v>2842</v>
      </c>
      <c r="D8563" t="s">
        <v>8686</v>
      </c>
      <c r="E8563">
        <v>49.4</v>
      </c>
    </row>
    <row r="8564" spans="1:5" x14ac:dyDescent="0.2">
      <c r="A8564" t="s">
        <v>8720</v>
      </c>
      <c r="B8564" t="s">
        <v>2835</v>
      </c>
      <c r="C8564" t="s">
        <v>2842</v>
      </c>
      <c r="D8564" t="s">
        <v>8686</v>
      </c>
      <c r="E8564">
        <v>60.6</v>
      </c>
    </row>
    <row r="8565" spans="1:5" x14ac:dyDescent="0.2">
      <c r="A8565" t="s">
        <v>8721</v>
      </c>
      <c r="B8565" t="s">
        <v>2789</v>
      </c>
      <c r="C8565" t="s">
        <v>2842</v>
      </c>
      <c r="D8565" t="s">
        <v>8686</v>
      </c>
      <c r="E8565">
        <v>61.9</v>
      </c>
    </row>
    <row r="8566" spans="1:5" x14ac:dyDescent="0.2">
      <c r="A8566" t="s">
        <v>8722</v>
      </c>
      <c r="B8566" t="s">
        <v>2838</v>
      </c>
      <c r="C8566" t="s">
        <v>2842</v>
      </c>
      <c r="D8566" t="s">
        <v>8686</v>
      </c>
      <c r="E8566">
        <v>37.799999999999997</v>
      </c>
    </row>
    <row r="8567" spans="1:5" x14ac:dyDescent="0.2">
      <c r="A8567" t="s">
        <v>8723</v>
      </c>
      <c r="B8567" t="s">
        <v>2840</v>
      </c>
      <c r="C8567" t="s">
        <v>2842</v>
      </c>
      <c r="D8567" t="s">
        <v>8686</v>
      </c>
      <c r="E8567">
        <v>43.2</v>
      </c>
    </row>
    <row r="8568" spans="1:5" x14ac:dyDescent="0.2">
      <c r="A8568" t="s">
        <v>8724</v>
      </c>
      <c r="B8568" t="s">
        <v>2780</v>
      </c>
      <c r="C8568" t="s">
        <v>2863</v>
      </c>
      <c r="D8568" t="s">
        <v>8686</v>
      </c>
      <c r="E8568">
        <v>91</v>
      </c>
    </row>
    <row r="8569" spans="1:5" x14ac:dyDescent="0.2">
      <c r="A8569" t="s">
        <v>8725</v>
      </c>
      <c r="B8569" t="s">
        <v>2794</v>
      </c>
      <c r="C8569" t="s">
        <v>2863</v>
      </c>
      <c r="D8569" t="s">
        <v>8686</v>
      </c>
      <c r="E8569">
        <v>94.794846705805597</v>
      </c>
    </row>
    <row r="8570" spans="1:5" x14ac:dyDescent="0.2">
      <c r="A8570" t="s">
        <v>8726</v>
      </c>
      <c r="B8570" t="s">
        <v>2785</v>
      </c>
      <c r="C8570" t="s">
        <v>2863</v>
      </c>
      <c r="D8570" t="s">
        <v>8686</v>
      </c>
      <c r="E8570">
        <v>96.5</v>
      </c>
    </row>
    <row r="8571" spans="1:5" x14ac:dyDescent="0.2">
      <c r="A8571" t="s">
        <v>8727</v>
      </c>
      <c r="B8571" t="s">
        <v>2811</v>
      </c>
      <c r="C8571" t="s">
        <v>2863</v>
      </c>
      <c r="D8571" t="s">
        <v>8686</v>
      </c>
      <c r="E8571">
        <v>98.2</v>
      </c>
    </row>
    <row r="8572" spans="1:5" x14ac:dyDescent="0.2">
      <c r="A8572" t="s">
        <v>8728</v>
      </c>
      <c r="B8572" t="s">
        <v>2788</v>
      </c>
      <c r="C8572" t="s">
        <v>2863</v>
      </c>
      <c r="D8572" t="s">
        <v>8686</v>
      </c>
      <c r="E8572">
        <v>98.2</v>
      </c>
    </row>
    <row r="8573" spans="1:5" x14ac:dyDescent="0.2">
      <c r="A8573" t="s">
        <v>8729</v>
      </c>
      <c r="B8573" t="s">
        <v>2814</v>
      </c>
      <c r="C8573" t="s">
        <v>2863</v>
      </c>
      <c r="D8573" t="s">
        <v>8686</v>
      </c>
      <c r="E8573">
        <v>97.2</v>
      </c>
    </row>
    <row r="8574" spans="1:5" x14ac:dyDescent="0.2">
      <c r="A8574" t="s">
        <v>8730</v>
      </c>
      <c r="B8574" t="s">
        <v>2816</v>
      </c>
      <c r="C8574" t="s">
        <v>2863</v>
      </c>
      <c r="D8574" t="s">
        <v>8686</v>
      </c>
      <c r="E8574">
        <v>92.6</v>
      </c>
    </row>
    <row r="8575" spans="1:5" x14ac:dyDescent="0.2">
      <c r="A8575" t="s">
        <v>8731</v>
      </c>
      <c r="B8575" t="s">
        <v>2818</v>
      </c>
      <c r="C8575" t="s">
        <v>2863</v>
      </c>
      <c r="D8575" t="s">
        <v>8686</v>
      </c>
      <c r="E8575">
        <v>89.3</v>
      </c>
    </row>
    <row r="8576" spans="1:5" x14ac:dyDescent="0.2">
      <c r="A8576" t="s">
        <v>8732</v>
      </c>
      <c r="B8576" t="s">
        <v>2820</v>
      </c>
      <c r="C8576" t="s">
        <v>2863</v>
      </c>
      <c r="D8576" t="s">
        <v>8686</v>
      </c>
      <c r="E8576">
        <v>92.2</v>
      </c>
    </row>
    <row r="8577" spans="1:5" x14ac:dyDescent="0.2">
      <c r="A8577" t="s">
        <v>8733</v>
      </c>
      <c r="B8577" t="s">
        <v>2825</v>
      </c>
      <c r="C8577" t="s">
        <v>2863</v>
      </c>
      <c r="D8577" t="s">
        <v>8686</v>
      </c>
      <c r="E8577">
        <v>99.1</v>
      </c>
    </row>
    <row r="8578" spans="1:5" x14ac:dyDescent="0.2">
      <c r="A8578" t="s">
        <v>8734</v>
      </c>
      <c r="B8578" t="s">
        <v>2786</v>
      </c>
      <c r="C8578" t="s">
        <v>2863</v>
      </c>
      <c r="D8578" t="s">
        <v>8686</v>
      </c>
      <c r="E8578">
        <v>96.8</v>
      </c>
    </row>
    <row r="8579" spans="1:5" x14ac:dyDescent="0.2">
      <c r="A8579" t="s">
        <v>8735</v>
      </c>
      <c r="B8579" t="s">
        <v>2787</v>
      </c>
      <c r="C8579" t="s">
        <v>2863</v>
      </c>
      <c r="D8579" t="s">
        <v>8686</v>
      </c>
      <c r="E8579">
        <v>95.8</v>
      </c>
    </row>
    <row r="8580" spans="1:5" x14ac:dyDescent="0.2">
      <c r="A8580" t="s">
        <v>8736</v>
      </c>
      <c r="B8580" t="s">
        <v>2829</v>
      </c>
      <c r="C8580" t="s">
        <v>2863</v>
      </c>
      <c r="D8580" t="s">
        <v>8686</v>
      </c>
      <c r="E8580">
        <v>95.5</v>
      </c>
    </row>
    <row r="8581" spans="1:5" x14ac:dyDescent="0.2">
      <c r="A8581" t="s">
        <v>8737</v>
      </c>
      <c r="B8581" t="s">
        <v>2831</v>
      </c>
      <c r="C8581" t="s">
        <v>2863</v>
      </c>
      <c r="D8581" t="s">
        <v>8686</v>
      </c>
      <c r="E8581">
        <v>92.8</v>
      </c>
    </row>
    <row r="8582" spans="1:5" x14ac:dyDescent="0.2">
      <c r="A8582" t="s">
        <v>8738</v>
      </c>
      <c r="B8582" t="s">
        <v>2833</v>
      </c>
      <c r="C8582" t="s">
        <v>2863</v>
      </c>
      <c r="D8582" t="s">
        <v>8686</v>
      </c>
      <c r="E8582">
        <v>94.4</v>
      </c>
    </row>
    <row r="8583" spans="1:5" x14ac:dyDescent="0.2">
      <c r="A8583" t="s">
        <v>8739</v>
      </c>
      <c r="B8583" t="s">
        <v>2835</v>
      </c>
      <c r="C8583" t="s">
        <v>2863</v>
      </c>
      <c r="D8583" t="s">
        <v>8686</v>
      </c>
      <c r="E8583">
        <v>91.5</v>
      </c>
    </row>
    <row r="8584" spans="1:5" x14ac:dyDescent="0.2">
      <c r="A8584" t="s">
        <v>8740</v>
      </c>
      <c r="B8584" t="s">
        <v>2789</v>
      </c>
      <c r="C8584" t="s">
        <v>2863</v>
      </c>
      <c r="D8584" t="s">
        <v>8686</v>
      </c>
      <c r="E8584">
        <v>98.3</v>
      </c>
    </row>
    <row r="8585" spans="1:5" x14ac:dyDescent="0.2">
      <c r="A8585" t="s">
        <v>8741</v>
      </c>
      <c r="B8585" t="s">
        <v>2838</v>
      </c>
      <c r="C8585" t="s">
        <v>2863</v>
      </c>
      <c r="D8585" t="s">
        <v>8686</v>
      </c>
      <c r="E8585">
        <v>87.8</v>
      </c>
    </row>
    <row r="8586" spans="1:5" x14ac:dyDescent="0.2">
      <c r="A8586" t="s">
        <v>8742</v>
      </c>
      <c r="B8586" t="s">
        <v>2840</v>
      </c>
      <c r="C8586" t="s">
        <v>2863</v>
      </c>
      <c r="D8586" t="s">
        <v>8686</v>
      </c>
      <c r="E8586">
        <v>93.2</v>
      </c>
    </row>
    <row r="8587" spans="1:5" x14ac:dyDescent="0.2">
      <c r="A8587" t="s">
        <v>8743</v>
      </c>
      <c r="B8587" t="s">
        <v>2780</v>
      </c>
      <c r="C8587" t="s">
        <v>1580</v>
      </c>
      <c r="D8587" t="s">
        <v>8686</v>
      </c>
      <c r="E8587">
        <v>4.5833333333333337E-2</v>
      </c>
    </row>
    <row r="8588" spans="1:5" x14ac:dyDescent="0.2">
      <c r="A8588" t="s">
        <v>8744</v>
      </c>
      <c r="B8588" t="s">
        <v>2794</v>
      </c>
      <c r="C8588" t="s">
        <v>1580</v>
      </c>
      <c r="D8588" t="s">
        <v>8686</v>
      </c>
      <c r="E8588">
        <v>3.3770928462709279E-2</v>
      </c>
    </row>
    <row r="8589" spans="1:5" x14ac:dyDescent="0.2">
      <c r="A8589" t="s">
        <v>8745</v>
      </c>
      <c r="B8589" t="s">
        <v>2785</v>
      </c>
      <c r="C8589" t="s">
        <v>1580</v>
      </c>
      <c r="D8589" t="s">
        <v>8686</v>
      </c>
      <c r="E8589">
        <v>2.5000000000000001E-2</v>
      </c>
    </row>
    <row r="8590" spans="1:5" x14ac:dyDescent="0.2">
      <c r="A8590" t="s">
        <v>8746</v>
      </c>
      <c r="B8590" t="s">
        <v>2811</v>
      </c>
      <c r="C8590" t="s">
        <v>1580</v>
      </c>
      <c r="D8590" t="s">
        <v>8686</v>
      </c>
      <c r="E8590">
        <v>2.1527777777777781E-2</v>
      </c>
    </row>
    <row r="8591" spans="1:5" x14ac:dyDescent="0.2">
      <c r="A8591" t="s">
        <v>8747</v>
      </c>
      <c r="B8591" t="s">
        <v>2788</v>
      </c>
      <c r="C8591" t="s">
        <v>1580</v>
      </c>
      <c r="D8591" t="s">
        <v>8686</v>
      </c>
      <c r="E8591">
        <v>2.2916666666666669E-2</v>
      </c>
    </row>
    <row r="8592" spans="1:5" x14ac:dyDescent="0.2">
      <c r="A8592" t="s">
        <v>8748</v>
      </c>
      <c r="B8592" t="s">
        <v>2814</v>
      </c>
      <c r="C8592" t="s">
        <v>1580</v>
      </c>
      <c r="D8592" t="s">
        <v>8686</v>
      </c>
      <c r="E8592">
        <v>4.8611111111111112E-2</v>
      </c>
    </row>
    <row r="8593" spans="1:5" x14ac:dyDescent="0.2">
      <c r="A8593" t="s">
        <v>8749</v>
      </c>
      <c r="B8593" t="s">
        <v>2816</v>
      </c>
      <c r="C8593" t="s">
        <v>1580</v>
      </c>
      <c r="D8593" t="s">
        <v>8686</v>
      </c>
      <c r="E8593">
        <v>2.4305555555555556E-2</v>
      </c>
    </row>
    <row r="8594" spans="1:5" x14ac:dyDescent="0.2">
      <c r="A8594" t="s">
        <v>8750</v>
      </c>
      <c r="B8594" t="s">
        <v>2818</v>
      </c>
      <c r="C8594" t="s">
        <v>1580</v>
      </c>
      <c r="D8594" t="s">
        <v>8686</v>
      </c>
      <c r="E8594">
        <v>2.4305555555555556E-2</v>
      </c>
    </row>
    <row r="8595" spans="1:5" x14ac:dyDescent="0.2">
      <c r="A8595" t="s">
        <v>8751</v>
      </c>
      <c r="B8595" t="s">
        <v>2820</v>
      </c>
      <c r="C8595" t="s">
        <v>1580</v>
      </c>
      <c r="D8595" t="s">
        <v>8686</v>
      </c>
      <c r="E8595">
        <v>3.4027777777777775E-2</v>
      </c>
    </row>
    <row r="8596" spans="1:5" x14ac:dyDescent="0.2">
      <c r="A8596" t="s">
        <v>8752</v>
      </c>
      <c r="B8596" t="s">
        <v>2825</v>
      </c>
      <c r="C8596" t="s">
        <v>1580</v>
      </c>
      <c r="D8596" t="s">
        <v>8686</v>
      </c>
      <c r="E8596">
        <v>2.5000000000000001E-2</v>
      </c>
    </row>
    <row r="8597" spans="1:5" x14ac:dyDescent="0.2">
      <c r="A8597" t="s">
        <v>8753</v>
      </c>
      <c r="B8597" t="s">
        <v>2786</v>
      </c>
      <c r="C8597" t="s">
        <v>1580</v>
      </c>
      <c r="D8597" t="s">
        <v>8686</v>
      </c>
      <c r="E8597">
        <v>2.6388888888888889E-2</v>
      </c>
    </row>
    <row r="8598" spans="1:5" x14ac:dyDescent="0.2">
      <c r="A8598" t="s">
        <v>8754</v>
      </c>
      <c r="B8598" t="s">
        <v>2787</v>
      </c>
      <c r="C8598" t="s">
        <v>1580</v>
      </c>
      <c r="D8598" t="s">
        <v>8686</v>
      </c>
      <c r="E8598">
        <v>2.9861111111111113E-2</v>
      </c>
    </row>
    <row r="8599" spans="1:5" x14ac:dyDescent="0.2">
      <c r="A8599" t="s">
        <v>8755</v>
      </c>
      <c r="B8599" t="s">
        <v>2829</v>
      </c>
      <c r="C8599" t="s">
        <v>1580</v>
      </c>
      <c r="D8599" t="s">
        <v>8686</v>
      </c>
      <c r="E8599">
        <v>3.125E-2</v>
      </c>
    </row>
    <row r="8600" spans="1:5" x14ac:dyDescent="0.2">
      <c r="A8600" t="s">
        <v>8756</v>
      </c>
      <c r="B8600" t="s">
        <v>2831</v>
      </c>
      <c r="C8600" t="s">
        <v>1580</v>
      </c>
      <c r="D8600" t="s">
        <v>8686</v>
      </c>
      <c r="E8600">
        <v>2.9861111111111113E-2</v>
      </c>
    </row>
    <row r="8601" spans="1:5" x14ac:dyDescent="0.2">
      <c r="A8601" t="s">
        <v>8757</v>
      </c>
      <c r="B8601" t="s">
        <v>2833</v>
      </c>
      <c r="C8601" t="s">
        <v>1580</v>
      </c>
      <c r="D8601" t="s">
        <v>8686</v>
      </c>
      <c r="E8601">
        <v>4.4444444444444446E-2</v>
      </c>
    </row>
    <row r="8602" spans="1:5" x14ac:dyDescent="0.2">
      <c r="A8602" t="s">
        <v>8758</v>
      </c>
      <c r="B8602" t="s">
        <v>2835</v>
      </c>
      <c r="C8602" t="s">
        <v>1580</v>
      </c>
      <c r="D8602" t="s">
        <v>8686</v>
      </c>
      <c r="E8602">
        <v>2.9166666666666664E-2</v>
      </c>
    </row>
    <row r="8603" spans="1:5" x14ac:dyDescent="0.2">
      <c r="A8603" t="s">
        <v>8759</v>
      </c>
      <c r="B8603" t="s">
        <v>2789</v>
      </c>
      <c r="C8603" t="s">
        <v>1580</v>
      </c>
      <c r="D8603" t="s">
        <v>8686</v>
      </c>
      <c r="E8603">
        <v>2.7083333333333334E-2</v>
      </c>
    </row>
    <row r="8604" spans="1:5" x14ac:dyDescent="0.2">
      <c r="A8604" t="s">
        <v>8760</v>
      </c>
      <c r="B8604" t="s">
        <v>2838</v>
      </c>
      <c r="C8604" t="s">
        <v>1580</v>
      </c>
      <c r="D8604" t="s">
        <v>8686</v>
      </c>
      <c r="E8604">
        <v>7.0833333333333331E-2</v>
      </c>
    </row>
    <row r="8605" spans="1:5" x14ac:dyDescent="0.2">
      <c r="A8605" t="s">
        <v>8761</v>
      </c>
      <c r="B8605" t="s">
        <v>2840</v>
      </c>
      <c r="C8605" t="s">
        <v>1580</v>
      </c>
      <c r="D8605" t="s">
        <v>8686</v>
      </c>
      <c r="E8605">
        <v>5.2777777777777778E-2</v>
      </c>
    </row>
    <row r="8606" spans="1:5" x14ac:dyDescent="0.2">
      <c r="A8606" t="s">
        <v>8762</v>
      </c>
      <c r="B8606" t="s">
        <v>2780</v>
      </c>
      <c r="C8606" t="s">
        <v>1601</v>
      </c>
      <c r="D8606" t="s">
        <v>8686</v>
      </c>
      <c r="E8606">
        <v>72.63333333333334</v>
      </c>
    </row>
    <row r="8607" spans="1:5" x14ac:dyDescent="0.2">
      <c r="A8607" t="s">
        <v>8763</v>
      </c>
      <c r="B8607" t="s">
        <v>2794</v>
      </c>
      <c r="C8607" t="s">
        <v>1601</v>
      </c>
      <c r="D8607" t="s">
        <v>8686</v>
      </c>
      <c r="E8607">
        <v>73.657116535631317</v>
      </c>
    </row>
    <row r="8608" spans="1:5" x14ac:dyDescent="0.2">
      <c r="A8608" t="s">
        <v>8764</v>
      </c>
      <c r="B8608" t="s">
        <v>2785</v>
      </c>
      <c r="C8608" t="s">
        <v>1601</v>
      </c>
      <c r="D8608" t="s">
        <v>8686</v>
      </c>
      <c r="E8608">
        <v>78.3</v>
      </c>
    </row>
    <row r="8609" spans="1:5" x14ac:dyDescent="0.2">
      <c r="A8609" t="s">
        <v>8765</v>
      </c>
      <c r="B8609" t="s">
        <v>2811</v>
      </c>
      <c r="C8609" t="s">
        <v>1601</v>
      </c>
      <c r="D8609" t="s">
        <v>8686</v>
      </c>
      <c r="E8609">
        <v>85.4</v>
      </c>
    </row>
    <row r="8610" spans="1:5" x14ac:dyDescent="0.2">
      <c r="A8610" t="s">
        <v>8766</v>
      </c>
      <c r="B8610" t="s">
        <v>2788</v>
      </c>
      <c r="C8610" t="s">
        <v>1601</v>
      </c>
      <c r="D8610" t="s">
        <v>8686</v>
      </c>
      <c r="E8610">
        <v>75.900000000000006</v>
      </c>
    </row>
    <row r="8611" spans="1:5" x14ac:dyDescent="0.2">
      <c r="A8611" t="s">
        <v>8767</v>
      </c>
      <c r="B8611" t="s">
        <v>2814</v>
      </c>
      <c r="C8611" t="s">
        <v>1601</v>
      </c>
      <c r="D8611" t="s">
        <v>8686</v>
      </c>
      <c r="E8611">
        <v>61.2</v>
      </c>
    </row>
    <row r="8612" spans="1:5" x14ac:dyDescent="0.2">
      <c r="A8612" t="s">
        <v>8768</v>
      </c>
      <c r="B8612" t="s">
        <v>2816</v>
      </c>
      <c r="C8612" t="s">
        <v>1601</v>
      </c>
      <c r="D8612" t="s">
        <v>8686</v>
      </c>
      <c r="E8612">
        <v>70.5</v>
      </c>
    </row>
    <row r="8613" spans="1:5" x14ac:dyDescent="0.2">
      <c r="A8613" t="s">
        <v>8769</v>
      </c>
      <c r="B8613" t="s">
        <v>2818</v>
      </c>
      <c r="C8613" t="s">
        <v>1601</v>
      </c>
      <c r="D8613" t="s">
        <v>8686</v>
      </c>
      <c r="E8613">
        <v>71.5</v>
      </c>
    </row>
    <row r="8614" spans="1:5" x14ac:dyDescent="0.2">
      <c r="A8614" t="s">
        <v>8770</v>
      </c>
      <c r="B8614" t="s">
        <v>2820</v>
      </c>
      <c r="C8614" t="s">
        <v>1601</v>
      </c>
      <c r="D8614" t="s">
        <v>8686</v>
      </c>
      <c r="E8614">
        <v>70.3</v>
      </c>
    </row>
    <row r="8615" spans="1:5" x14ac:dyDescent="0.2">
      <c r="A8615" t="s">
        <v>8771</v>
      </c>
      <c r="B8615" t="s">
        <v>2825</v>
      </c>
      <c r="C8615" t="s">
        <v>1601</v>
      </c>
      <c r="D8615" t="s">
        <v>8686</v>
      </c>
      <c r="E8615">
        <v>86</v>
      </c>
    </row>
    <row r="8616" spans="1:5" x14ac:dyDescent="0.2">
      <c r="A8616" t="s">
        <v>8772</v>
      </c>
      <c r="B8616" t="s">
        <v>2786</v>
      </c>
      <c r="C8616" t="s">
        <v>1601</v>
      </c>
      <c r="D8616" t="s">
        <v>8686</v>
      </c>
      <c r="E8616">
        <v>73.099999999999994</v>
      </c>
    </row>
    <row r="8617" spans="1:5" x14ac:dyDescent="0.2">
      <c r="A8617" t="s">
        <v>8773</v>
      </c>
      <c r="B8617" t="s">
        <v>2787</v>
      </c>
      <c r="C8617" t="s">
        <v>1601</v>
      </c>
      <c r="D8617" t="s">
        <v>8686</v>
      </c>
      <c r="E8617">
        <v>76.5</v>
      </c>
    </row>
    <row r="8618" spans="1:5" x14ac:dyDescent="0.2">
      <c r="A8618" t="s">
        <v>8774</v>
      </c>
      <c r="B8618" t="s">
        <v>2829</v>
      </c>
      <c r="C8618" t="s">
        <v>1601</v>
      </c>
      <c r="D8618" t="s">
        <v>8686</v>
      </c>
      <c r="E8618">
        <v>73.8</v>
      </c>
    </row>
    <row r="8619" spans="1:5" x14ac:dyDescent="0.2">
      <c r="A8619" t="s">
        <v>8775</v>
      </c>
      <c r="B8619" t="s">
        <v>2831</v>
      </c>
      <c r="C8619" t="s">
        <v>1601</v>
      </c>
      <c r="D8619" t="s">
        <v>8686</v>
      </c>
      <c r="E8619">
        <v>53.9</v>
      </c>
    </row>
    <row r="8620" spans="1:5" x14ac:dyDescent="0.2">
      <c r="A8620" t="s">
        <v>8776</v>
      </c>
      <c r="B8620" t="s">
        <v>2833</v>
      </c>
      <c r="C8620" t="s">
        <v>1601</v>
      </c>
      <c r="D8620" t="s">
        <v>8686</v>
      </c>
      <c r="E8620">
        <v>53.9</v>
      </c>
    </row>
    <row r="8621" spans="1:5" x14ac:dyDescent="0.2">
      <c r="A8621" t="s">
        <v>8777</v>
      </c>
      <c r="B8621" t="s">
        <v>2835</v>
      </c>
      <c r="C8621" t="s">
        <v>1601</v>
      </c>
      <c r="D8621" t="s">
        <v>8686</v>
      </c>
      <c r="E8621">
        <v>73.900000000000006</v>
      </c>
    </row>
    <row r="8622" spans="1:5" x14ac:dyDescent="0.2">
      <c r="A8622" t="s">
        <v>8778</v>
      </c>
      <c r="B8622" t="s">
        <v>2789</v>
      </c>
      <c r="C8622" t="s">
        <v>1601</v>
      </c>
      <c r="D8622" t="s">
        <v>8686</v>
      </c>
      <c r="E8622">
        <v>67</v>
      </c>
    </row>
    <row r="8623" spans="1:5" x14ac:dyDescent="0.2">
      <c r="A8623" t="s">
        <v>8779</v>
      </c>
      <c r="B8623" t="s">
        <v>2838</v>
      </c>
      <c r="C8623" t="s">
        <v>1601</v>
      </c>
      <c r="D8623" t="s">
        <v>8686</v>
      </c>
      <c r="E8623">
        <v>79.400000000000006</v>
      </c>
    </row>
    <row r="8624" spans="1:5" x14ac:dyDescent="0.2">
      <c r="A8624" t="s">
        <v>8780</v>
      </c>
      <c r="B8624" t="s">
        <v>2840</v>
      </c>
      <c r="C8624" t="s">
        <v>1601</v>
      </c>
      <c r="D8624" t="s">
        <v>8686</v>
      </c>
      <c r="E8624">
        <v>84.2</v>
      </c>
    </row>
    <row r="8625" spans="1:5" x14ac:dyDescent="0.2">
      <c r="A8625" t="s">
        <v>8781</v>
      </c>
      <c r="B8625" t="s">
        <v>2780</v>
      </c>
      <c r="C8625" t="s">
        <v>1622</v>
      </c>
      <c r="D8625" t="s">
        <v>8686</v>
      </c>
      <c r="E8625">
        <v>61.8</v>
      </c>
    </row>
    <row r="8626" spans="1:5" x14ac:dyDescent="0.2">
      <c r="A8626" t="s">
        <v>8782</v>
      </c>
      <c r="B8626" t="s">
        <v>2794</v>
      </c>
      <c r="C8626" t="s">
        <v>1622</v>
      </c>
      <c r="D8626" t="s">
        <v>8686</v>
      </c>
      <c r="E8626">
        <v>64.420221787345071</v>
      </c>
    </row>
    <row r="8627" spans="1:5" x14ac:dyDescent="0.2">
      <c r="A8627" t="s">
        <v>8783</v>
      </c>
      <c r="B8627" t="s">
        <v>2785</v>
      </c>
      <c r="C8627" t="s">
        <v>1622</v>
      </c>
      <c r="D8627" t="s">
        <v>8686</v>
      </c>
      <c r="E8627">
        <v>72.8</v>
      </c>
    </row>
    <row r="8628" spans="1:5" x14ac:dyDescent="0.2">
      <c r="A8628" t="s">
        <v>8784</v>
      </c>
      <c r="B8628" t="s">
        <v>2811</v>
      </c>
      <c r="C8628" t="s">
        <v>1622</v>
      </c>
      <c r="D8628" t="s">
        <v>8686</v>
      </c>
      <c r="E8628">
        <v>81.8</v>
      </c>
    </row>
    <row r="8629" spans="1:5" x14ac:dyDescent="0.2">
      <c r="A8629" t="s">
        <v>8785</v>
      </c>
      <c r="B8629" t="s">
        <v>2788</v>
      </c>
      <c r="C8629" t="s">
        <v>1622</v>
      </c>
      <c r="D8629" t="s">
        <v>8686</v>
      </c>
      <c r="E8629">
        <v>67.599999999999994</v>
      </c>
    </row>
    <row r="8630" spans="1:5" x14ac:dyDescent="0.2">
      <c r="A8630" t="s">
        <v>8786</v>
      </c>
      <c r="B8630" t="s">
        <v>2814</v>
      </c>
      <c r="C8630" t="s">
        <v>1622</v>
      </c>
      <c r="D8630" t="s">
        <v>8686</v>
      </c>
      <c r="E8630">
        <v>44.4</v>
      </c>
    </row>
    <row r="8631" spans="1:5" x14ac:dyDescent="0.2">
      <c r="A8631" t="s">
        <v>8787</v>
      </c>
      <c r="B8631" t="s">
        <v>2816</v>
      </c>
      <c r="C8631" t="s">
        <v>1622</v>
      </c>
      <c r="D8631" t="s">
        <v>8686</v>
      </c>
      <c r="E8631">
        <v>53.7</v>
      </c>
    </row>
    <row r="8632" spans="1:5" x14ac:dyDescent="0.2">
      <c r="A8632" t="s">
        <v>8788</v>
      </c>
      <c r="B8632" t="s">
        <v>2818</v>
      </c>
      <c r="C8632" t="s">
        <v>1622</v>
      </c>
      <c r="D8632" t="s">
        <v>8686</v>
      </c>
      <c r="E8632">
        <v>60.7</v>
      </c>
    </row>
    <row r="8633" spans="1:5" x14ac:dyDescent="0.2">
      <c r="A8633" t="s">
        <v>8789</v>
      </c>
      <c r="B8633" t="s">
        <v>2820</v>
      </c>
      <c r="C8633" t="s">
        <v>1622</v>
      </c>
      <c r="D8633" t="s">
        <v>8686</v>
      </c>
      <c r="E8633">
        <v>55</v>
      </c>
    </row>
    <row r="8634" spans="1:5" x14ac:dyDescent="0.2">
      <c r="A8634" t="s">
        <v>8790</v>
      </c>
      <c r="B8634" t="s">
        <v>2825</v>
      </c>
      <c r="C8634" t="s">
        <v>1622</v>
      </c>
      <c r="D8634" t="s">
        <v>8686</v>
      </c>
      <c r="E8634">
        <v>81.400000000000006</v>
      </c>
    </row>
    <row r="8635" spans="1:5" x14ac:dyDescent="0.2">
      <c r="A8635" t="s">
        <v>8791</v>
      </c>
      <c r="B8635" t="s">
        <v>2786</v>
      </c>
      <c r="C8635" t="s">
        <v>1622</v>
      </c>
      <c r="D8635" t="s">
        <v>8686</v>
      </c>
      <c r="E8635">
        <v>73.3</v>
      </c>
    </row>
    <row r="8636" spans="1:5" x14ac:dyDescent="0.2">
      <c r="A8636" t="s">
        <v>8792</v>
      </c>
      <c r="B8636" t="s">
        <v>2787</v>
      </c>
      <c r="C8636" t="s">
        <v>1622</v>
      </c>
      <c r="D8636" t="s">
        <v>8686</v>
      </c>
      <c r="E8636">
        <v>72.599999999999994</v>
      </c>
    </row>
    <row r="8637" spans="1:5" x14ac:dyDescent="0.2">
      <c r="A8637" t="s">
        <v>8793</v>
      </c>
      <c r="B8637" t="s">
        <v>2829</v>
      </c>
      <c r="C8637" t="s">
        <v>1622</v>
      </c>
      <c r="D8637" t="s">
        <v>8686</v>
      </c>
      <c r="E8637">
        <v>62.1</v>
      </c>
    </row>
    <row r="8638" spans="1:5" x14ac:dyDescent="0.2">
      <c r="A8638" t="s">
        <v>8794</v>
      </c>
      <c r="B8638" t="s">
        <v>2831</v>
      </c>
      <c r="C8638" t="s">
        <v>1622</v>
      </c>
      <c r="D8638" t="s">
        <v>8686</v>
      </c>
      <c r="E8638">
        <v>45.6</v>
      </c>
    </row>
    <row r="8639" spans="1:5" x14ac:dyDescent="0.2">
      <c r="A8639" t="s">
        <v>8795</v>
      </c>
      <c r="B8639" t="s">
        <v>2833</v>
      </c>
      <c r="C8639" t="s">
        <v>1622</v>
      </c>
      <c r="D8639" t="s">
        <v>8686</v>
      </c>
      <c r="E8639">
        <v>42.5</v>
      </c>
    </row>
    <row r="8640" spans="1:5" x14ac:dyDescent="0.2">
      <c r="A8640" t="s">
        <v>8796</v>
      </c>
      <c r="B8640" t="s">
        <v>2835</v>
      </c>
      <c r="C8640" t="s">
        <v>1622</v>
      </c>
      <c r="D8640" t="s">
        <v>8686</v>
      </c>
      <c r="E8640">
        <v>61.4</v>
      </c>
    </row>
    <row r="8641" spans="1:5" x14ac:dyDescent="0.2">
      <c r="A8641" t="s">
        <v>8797</v>
      </c>
      <c r="B8641" t="s">
        <v>2789</v>
      </c>
      <c r="C8641" t="s">
        <v>1622</v>
      </c>
      <c r="D8641" t="s">
        <v>8686</v>
      </c>
      <c r="E8641">
        <v>53.5</v>
      </c>
    </row>
    <row r="8642" spans="1:5" x14ac:dyDescent="0.2">
      <c r="A8642" t="s">
        <v>8798</v>
      </c>
      <c r="B8642" t="s">
        <v>2838</v>
      </c>
      <c r="C8642" t="s">
        <v>1622</v>
      </c>
      <c r="D8642" t="s">
        <v>8686</v>
      </c>
      <c r="E8642">
        <v>75</v>
      </c>
    </row>
    <row r="8643" spans="1:5" x14ac:dyDescent="0.2">
      <c r="A8643" t="s">
        <v>8799</v>
      </c>
      <c r="B8643" t="s">
        <v>2840</v>
      </c>
      <c r="C8643" t="s">
        <v>1622</v>
      </c>
      <c r="D8643" t="s">
        <v>8686</v>
      </c>
      <c r="E8643">
        <v>80</v>
      </c>
    </row>
    <row r="8644" spans="1:5" x14ac:dyDescent="0.2">
      <c r="A8644" t="s">
        <v>8800</v>
      </c>
      <c r="B8644" t="s">
        <v>2780</v>
      </c>
      <c r="C8644" t="s">
        <v>1643</v>
      </c>
      <c r="D8644" t="s">
        <v>8686</v>
      </c>
      <c r="E8644">
        <v>0.14444444444444446</v>
      </c>
    </row>
    <row r="8645" spans="1:5" x14ac:dyDescent="0.2">
      <c r="A8645" t="s">
        <v>8801</v>
      </c>
      <c r="B8645" t="s">
        <v>2794</v>
      </c>
      <c r="C8645" t="s">
        <v>1643</v>
      </c>
      <c r="D8645" t="s">
        <v>8686</v>
      </c>
      <c r="E8645">
        <v>0.15155468580126114</v>
      </c>
    </row>
    <row r="8646" spans="1:5" x14ac:dyDescent="0.2">
      <c r="A8646" t="s">
        <v>8802</v>
      </c>
      <c r="B8646" t="s">
        <v>2785</v>
      </c>
      <c r="C8646" t="s">
        <v>1643</v>
      </c>
      <c r="D8646" t="s">
        <v>8686</v>
      </c>
      <c r="E8646">
        <v>0.13472222222222222</v>
      </c>
    </row>
    <row r="8647" spans="1:5" x14ac:dyDescent="0.2">
      <c r="A8647" t="s">
        <v>8803</v>
      </c>
      <c r="B8647" t="s">
        <v>2811</v>
      </c>
      <c r="C8647" t="s">
        <v>1643</v>
      </c>
      <c r="D8647" t="s">
        <v>8686</v>
      </c>
      <c r="E8647">
        <v>0.11527777777777777</v>
      </c>
    </row>
    <row r="8648" spans="1:5" x14ac:dyDescent="0.2">
      <c r="A8648" t="s">
        <v>8804</v>
      </c>
      <c r="B8648" t="s">
        <v>2788</v>
      </c>
      <c r="C8648" t="s">
        <v>1643</v>
      </c>
      <c r="D8648" t="s">
        <v>8686</v>
      </c>
      <c r="E8648">
        <v>0.15138888888888888</v>
      </c>
    </row>
    <row r="8649" spans="1:5" x14ac:dyDescent="0.2">
      <c r="A8649" t="s">
        <v>8805</v>
      </c>
      <c r="B8649" t="s">
        <v>2814</v>
      </c>
      <c r="C8649" t="s">
        <v>1643</v>
      </c>
      <c r="D8649" t="s">
        <v>8686</v>
      </c>
      <c r="E8649">
        <v>0.2</v>
      </c>
    </row>
    <row r="8650" spans="1:5" x14ac:dyDescent="0.2">
      <c r="A8650" t="s">
        <v>10052</v>
      </c>
      <c r="B8650" t="s">
        <v>2816</v>
      </c>
      <c r="C8650" t="s">
        <v>1643</v>
      </c>
      <c r="D8650" t="s">
        <v>8686</v>
      </c>
      <c r="E8650">
        <v>0.16250000000000001</v>
      </c>
    </row>
    <row r="8651" spans="1:5" x14ac:dyDescent="0.2">
      <c r="A8651" t="s">
        <v>10053</v>
      </c>
      <c r="B8651" t="s">
        <v>2818</v>
      </c>
      <c r="C8651" t="s">
        <v>1643</v>
      </c>
      <c r="D8651" t="s">
        <v>8686</v>
      </c>
      <c r="E8651">
        <v>0.14305555555555557</v>
      </c>
    </row>
    <row r="8652" spans="1:5" x14ac:dyDescent="0.2">
      <c r="A8652" t="s">
        <v>10054</v>
      </c>
      <c r="B8652" t="s">
        <v>2820</v>
      </c>
      <c r="C8652" t="s">
        <v>1643</v>
      </c>
      <c r="D8652" t="s">
        <v>8686</v>
      </c>
      <c r="E8652">
        <v>0.14930555555555555</v>
      </c>
    </row>
    <row r="8653" spans="1:5" x14ac:dyDescent="0.2">
      <c r="A8653" t="s">
        <v>10055</v>
      </c>
      <c r="B8653" t="s">
        <v>2825</v>
      </c>
      <c r="C8653" t="s">
        <v>1643</v>
      </c>
      <c r="D8653" t="s">
        <v>8686</v>
      </c>
      <c r="E8653">
        <v>9.5833333333333326E-2</v>
      </c>
    </row>
    <row r="8654" spans="1:5" x14ac:dyDescent="0.2">
      <c r="A8654" t="s">
        <v>10056</v>
      </c>
      <c r="B8654" t="s">
        <v>2786</v>
      </c>
      <c r="C8654" t="s">
        <v>1643</v>
      </c>
      <c r="D8654" t="s">
        <v>8686</v>
      </c>
      <c r="E8654">
        <v>0.15694444444444444</v>
      </c>
    </row>
    <row r="8655" spans="1:5" x14ac:dyDescent="0.2">
      <c r="A8655" t="s">
        <v>10057</v>
      </c>
      <c r="B8655" t="s">
        <v>2787</v>
      </c>
      <c r="C8655" t="s">
        <v>1643</v>
      </c>
      <c r="D8655" t="s">
        <v>8686</v>
      </c>
      <c r="E8655">
        <v>0.16111111111111112</v>
      </c>
    </row>
    <row r="8656" spans="1:5" x14ac:dyDescent="0.2">
      <c r="A8656" t="s">
        <v>10058</v>
      </c>
      <c r="B8656" t="s">
        <v>2829</v>
      </c>
      <c r="C8656" t="s">
        <v>1643</v>
      </c>
      <c r="D8656" t="s">
        <v>8686</v>
      </c>
      <c r="E8656">
        <v>0.16041666666666668</v>
      </c>
    </row>
    <row r="8657" spans="1:5" x14ac:dyDescent="0.2">
      <c r="A8657" t="s">
        <v>10059</v>
      </c>
      <c r="B8657" t="s">
        <v>2831</v>
      </c>
      <c r="C8657" t="s">
        <v>1643</v>
      </c>
      <c r="D8657" t="s">
        <v>8686</v>
      </c>
      <c r="E8657">
        <v>0.20486111111111113</v>
      </c>
    </row>
    <row r="8658" spans="1:5" x14ac:dyDescent="0.2">
      <c r="A8658" t="s">
        <v>10060</v>
      </c>
      <c r="B8658" t="s">
        <v>2833</v>
      </c>
      <c r="C8658" t="s">
        <v>1643</v>
      </c>
      <c r="D8658" t="s">
        <v>8686</v>
      </c>
      <c r="E8658">
        <v>0.19097222222222221</v>
      </c>
    </row>
    <row r="8659" spans="1:5" x14ac:dyDescent="0.2">
      <c r="A8659" t="s">
        <v>10061</v>
      </c>
      <c r="B8659" t="s">
        <v>2835</v>
      </c>
      <c r="C8659" t="s">
        <v>1643</v>
      </c>
      <c r="D8659" t="s">
        <v>8686</v>
      </c>
      <c r="E8659">
        <v>0.16319444444444445</v>
      </c>
    </row>
    <row r="8660" spans="1:5" x14ac:dyDescent="0.2">
      <c r="A8660" t="s">
        <v>10062</v>
      </c>
      <c r="B8660" t="s">
        <v>2789</v>
      </c>
      <c r="C8660" t="s">
        <v>1643</v>
      </c>
      <c r="D8660" t="s">
        <v>8686</v>
      </c>
      <c r="E8660">
        <v>0.16041666666666668</v>
      </c>
    </row>
    <row r="8661" spans="1:5" x14ac:dyDescent="0.2">
      <c r="A8661" t="s">
        <v>10063</v>
      </c>
      <c r="B8661" t="s">
        <v>2838</v>
      </c>
      <c r="C8661" t="s">
        <v>1643</v>
      </c>
      <c r="D8661" t="s">
        <v>8686</v>
      </c>
      <c r="E8661">
        <v>0.14374999999999999</v>
      </c>
    </row>
    <row r="8662" spans="1:5" x14ac:dyDescent="0.2">
      <c r="A8662" t="s">
        <v>10064</v>
      </c>
      <c r="B8662" t="s">
        <v>2840</v>
      </c>
      <c r="C8662" t="s">
        <v>1643</v>
      </c>
      <c r="D8662" t="s">
        <v>8686</v>
      </c>
      <c r="E8662">
        <v>0.11874999999999999</v>
      </c>
    </row>
    <row r="8663" spans="1:5" x14ac:dyDescent="0.2">
      <c r="A8663" t="s">
        <v>10065</v>
      </c>
      <c r="B8663" t="s">
        <v>2780</v>
      </c>
      <c r="C8663" t="s">
        <v>1664</v>
      </c>
      <c r="D8663" t="s">
        <v>8686</v>
      </c>
      <c r="E8663">
        <v>86.1</v>
      </c>
    </row>
    <row r="8664" spans="1:5" x14ac:dyDescent="0.2">
      <c r="A8664" t="s">
        <v>10066</v>
      </c>
      <c r="B8664" t="s">
        <v>2794</v>
      </c>
      <c r="C8664" t="s">
        <v>1664</v>
      </c>
      <c r="D8664" t="s">
        <v>8686</v>
      </c>
      <c r="E8664">
        <v>86.551127819548867</v>
      </c>
    </row>
    <row r="8665" spans="1:5" x14ac:dyDescent="0.2">
      <c r="A8665" t="s">
        <v>10067</v>
      </c>
      <c r="B8665" t="s">
        <v>2785</v>
      </c>
      <c r="C8665" t="s">
        <v>1664</v>
      </c>
      <c r="D8665" t="s">
        <v>8686</v>
      </c>
      <c r="E8665">
        <v>92.2</v>
      </c>
    </row>
    <row r="8666" spans="1:5" x14ac:dyDescent="0.2">
      <c r="A8666" t="s">
        <v>10068</v>
      </c>
      <c r="B8666" t="s">
        <v>2811</v>
      </c>
      <c r="C8666" t="s">
        <v>1664</v>
      </c>
      <c r="D8666" t="s">
        <v>8686</v>
      </c>
      <c r="E8666">
        <v>94.3</v>
      </c>
    </row>
    <row r="8667" spans="1:5" x14ac:dyDescent="0.2">
      <c r="A8667" t="s">
        <v>10069</v>
      </c>
      <c r="B8667" t="s">
        <v>2788</v>
      </c>
      <c r="C8667" t="s">
        <v>1664</v>
      </c>
      <c r="D8667" t="s">
        <v>8686</v>
      </c>
      <c r="E8667">
        <v>90.2</v>
      </c>
    </row>
    <row r="8668" spans="1:5" x14ac:dyDescent="0.2">
      <c r="A8668" t="s">
        <v>10070</v>
      </c>
      <c r="B8668" t="s">
        <v>2814</v>
      </c>
      <c r="C8668" t="s">
        <v>1664</v>
      </c>
      <c r="D8668" t="s">
        <v>8686</v>
      </c>
      <c r="E8668">
        <v>89</v>
      </c>
    </row>
    <row r="8669" spans="1:5" x14ac:dyDescent="0.2">
      <c r="A8669" t="s">
        <v>10071</v>
      </c>
      <c r="B8669" t="s">
        <v>2816</v>
      </c>
      <c r="C8669" t="s">
        <v>1664</v>
      </c>
      <c r="D8669" t="s">
        <v>8686</v>
      </c>
      <c r="E8669">
        <v>87.7</v>
      </c>
    </row>
    <row r="8670" spans="1:5" x14ac:dyDescent="0.2">
      <c r="A8670" t="s">
        <v>10072</v>
      </c>
      <c r="B8670" t="s">
        <v>2818</v>
      </c>
      <c r="C8670" t="s">
        <v>1664</v>
      </c>
      <c r="D8670" t="s">
        <v>8686</v>
      </c>
      <c r="E8670">
        <v>83.8</v>
      </c>
    </row>
    <row r="8671" spans="1:5" x14ac:dyDescent="0.2">
      <c r="A8671" t="s">
        <v>10073</v>
      </c>
      <c r="B8671" t="s">
        <v>2820</v>
      </c>
      <c r="C8671" t="s">
        <v>1664</v>
      </c>
      <c r="D8671" t="s">
        <v>8686</v>
      </c>
      <c r="E8671">
        <v>85.8</v>
      </c>
    </row>
    <row r="8672" spans="1:5" x14ac:dyDescent="0.2">
      <c r="A8672" t="s">
        <v>10074</v>
      </c>
      <c r="B8672" t="s">
        <v>2825</v>
      </c>
      <c r="C8672" t="s">
        <v>1664</v>
      </c>
      <c r="D8672" t="s">
        <v>8686</v>
      </c>
      <c r="E8672">
        <v>96.5</v>
      </c>
    </row>
    <row r="8673" spans="1:5" x14ac:dyDescent="0.2">
      <c r="A8673" t="s">
        <v>10075</v>
      </c>
      <c r="B8673" t="s">
        <v>2786</v>
      </c>
      <c r="C8673" t="s">
        <v>1664</v>
      </c>
      <c r="D8673" t="s">
        <v>8686</v>
      </c>
      <c r="E8673">
        <v>76.099999999999994</v>
      </c>
    </row>
    <row r="8674" spans="1:5" x14ac:dyDescent="0.2">
      <c r="A8674" t="s">
        <v>10076</v>
      </c>
      <c r="B8674" t="s">
        <v>2787</v>
      </c>
      <c r="C8674" t="s">
        <v>1664</v>
      </c>
      <c r="D8674" t="s">
        <v>8686</v>
      </c>
      <c r="E8674">
        <v>87</v>
      </c>
    </row>
    <row r="8675" spans="1:5" x14ac:dyDescent="0.2">
      <c r="A8675" t="s">
        <v>10077</v>
      </c>
      <c r="B8675" t="s">
        <v>2829</v>
      </c>
      <c r="C8675" t="s">
        <v>1664</v>
      </c>
      <c r="D8675" t="s">
        <v>8686</v>
      </c>
      <c r="E8675">
        <v>89.3</v>
      </c>
    </row>
    <row r="8676" spans="1:5" x14ac:dyDescent="0.2">
      <c r="A8676" t="s">
        <v>10078</v>
      </c>
      <c r="B8676" t="s">
        <v>2831</v>
      </c>
      <c r="C8676" t="s">
        <v>1664</v>
      </c>
      <c r="D8676" t="s">
        <v>8686</v>
      </c>
      <c r="E8676">
        <v>66.2</v>
      </c>
    </row>
    <row r="8677" spans="1:5" x14ac:dyDescent="0.2">
      <c r="A8677" t="s">
        <v>10079</v>
      </c>
      <c r="B8677" t="s">
        <v>2833</v>
      </c>
      <c r="C8677" t="s">
        <v>1664</v>
      </c>
      <c r="D8677" t="s">
        <v>8686</v>
      </c>
      <c r="E8677">
        <v>69.2</v>
      </c>
    </row>
    <row r="8678" spans="1:5" x14ac:dyDescent="0.2">
      <c r="A8678" t="s">
        <v>10080</v>
      </c>
      <c r="B8678" t="s">
        <v>2835</v>
      </c>
      <c r="C8678" t="s">
        <v>1664</v>
      </c>
      <c r="D8678" t="s">
        <v>8686</v>
      </c>
      <c r="E8678">
        <v>90.1</v>
      </c>
    </row>
    <row r="8679" spans="1:5" x14ac:dyDescent="0.2">
      <c r="A8679" t="s">
        <v>10081</v>
      </c>
      <c r="B8679" t="s">
        <v>2789</v>
      </c>
      <c r="C8679" t="s">
        <v>1664</v>
      </c>
      <c r="D8679" t="s">
        <v>8686</v>
      </c>
      <c r="E8679">
        <v>77.5</v>
      </c>
    </row>
    <row r="8680" spans="1:5" x14ac:dyDescent="0.2">
      <c r="A8680" t="s">
        <v>10082</v>
      </c>
      <c r="B8680" t="s">
        <v>2838</v>
      </c>
      <c r="C8680" t="s">
        <v>1664</v>
      </c>
      <c r="D8680" t="s">
        <v>8686</v>
      </c>
      <c r="E8680">
        <v>93.1</v>
      </c>
    </row>
    <row r="8681" spans="1:5" x14ac:dyDescent="0.2">
      <c r="A8681" t="s">
        <v>10083</v>
      </c>
      <c r="B8681" t="s">
        <v>2840</v>
      </c>
      <c r="C8681" t="s">
        <v>1664</v>
      </c>
      <c r="D8681" t="s">
        <v>8686</v>
      </c>
      <c r="E8681">
        <v>92.7</v>
      </c>
    </row>
    <row r="8682" spans="1:5" x14ac:dyDescent="0.2">
      <c r="A8682" t="s">
        <v>10084</v>
      </c>
      <c r="B8682" t="s">
        <v>2780</v>
      </c>
      <c r="C8682" t="s">
        <v>1685</v>
      </c>
      <c r="D8682" t="s">
        <v>8686</v>
      </c>
      <c r="E8682">
        <v>66.260000000000005</v>
      </c>
    </row>
    <row r="8683" spans="1:5" x14ac:dyDescent="0.2">
      <c r="A8683" t="s">
        <v>10085</v>
      </c>
      <c r="B8683" t="s">
        <v>2794</v>
      </c>
      <c r="C8683" t="s">
        <v>1685</v>
      </c>
      <c r="D8683" t="s">
        <v>8686</v>
      </c>
      <c r="E8683">
        <v>67.188206131767771</v>
      </c>
    </row>
    <row r="8684" spans="1:5" x14ac:dyDescent="0.2">
      <c r="A8684" t="s">
        <v>10086</v>
      </c>
      <c r="B8684" t="s">
        <v>2785</v>
      </c>
      <c r="C8684" t="s">
        <v>1685</v>
      </c>
      <c r="D8684" t="s">
        <v>8686</v>
      </c>
      <c r="E8684">
        <v>75.8</v>
      </c>
    </row>
    <row r="8685" spans="1:5" x14ac:dyDescent="0.2">
      <c r="A8685" t="s">
        <v>10087</v>
      </c>
      <c r="B8685" t="s">
        <v>2811</v>
      </c>
      <c r="C8685" t="s">
        <v>1685</v>
      </c>
      <c r="D8685" t="s">
        <v>8686</v>
      </c>
      <c r="E8685">
        <v>62.6</v>
      </c>
    </row>
    <row r="8686" spans="1:5" x14ac:dyDescent="0.2">
      <c r="A8686" t="s">
        <v>10088</v>
      </c>
      <c r="B8686" t="s">
        <v>2788</v>
      </c>
      <c r="C8686" t="s">
        <v>1685</v>
      </c>
      <c r="D8686" t="s">
        <v>8686</v>
      </c>
      <c r="E8686">
        <v>70.2</v>
      </c>
    </row>
    <row r="8687" spans="1:5" x14ac:dyDescent="0.2">
      <c r="A8687" t="s">
        <v>10089</v>
      </c>
      <c r="B8687" t="s">
        <v>2814</v>
      </c>
      <c r="C8687" t="s">
        <v>1685</v>
      </c>
      <c r="D8687" t="s">
        <v>8686</v>
      </c>
      <c r="E8687">
        <v>56.1</v>
      </c>
    </row>
    <row r="8688" spans="1:5" x14ac:dyDescent="0.2">
      <c r="A8688" t="s">
        <v>10090</v>
      </c>
      <c r="B8688" t="s">
        <v>2816</v>
      </c>
      <c r="C8688" t="s">
        <v>1685</v>
      </c>
      <c r="D8688" t="s">
        <v>8686</v>
      </c>
      <c r="E8688">
        <v>58.6</v>
      </c>
    </row>
    <row r="8689" spans="1:5" x14ac:dyDescent="0.2">
      <c r="A8689" t="s">
        <v>10091</v>
      </c>
      <c r="B8689" t="s">
        <v>2818</v>
      </c>
      <c r="C8689" t="s">
        <v>1685</v>
      </c>
      <c r="D8689" t="s">
        <v>8686</v>
      </c>
      <c r="E8689">
        <v>49.8</v>
      </c>
    </row>
    <row r="8690" spans="1:5" x14ac:dyDescent="0.2">
      <c r="A8690" t="s">
        <v>10092</v>
      </c>
      <c r="B8690" t="s">
        <v>2820</v>
      </c>
      <c r="C8690" t="s">
        <v>1685</v>
      </c>
      <c r="D8690" t="s">
        <v>8686</v>
      </c>
      <c r="E8690">
        <v>76.7</v>
      </c>
    </row>
    <row r="8691" spans="1:5" x14ac:dyDescent="0.2">
      <c r="A8691" t="s">
        <v>10093</v>
      </c>
      <c r="B8691" t="s">
        <v>2825</v>
      </c>
      <c r="C8691" t="s">
        <v>1685</v>
      </c>
      <c r="D8691" t="s">
        <v>8686</v>
      </c>
      <c r="E8691">
        <v>60</v>
      </c>
    </row>
    <row r="8692" spans="1:5" x14ac:dyDescent="0.2">
      <c r="A8692" t="s">
        <v>10094</v>
      </c>
      <c r="B8692" t="s">
        <v>2786</v>
      </c>
      <c r="C8692" t="s">
        <v>1685</v>
      </c>
      <c r="D8692" t="s">
        <v>8686</v>
      </c>
      <c r="E8692">
        <v>70.8</v>
      </c>
    </row>
    <row r="8693" spans="1:5" x14ac:dyDescent="0.2">
      <c r="A8693" t="s">
        <v>10095</v>
      </c>
      <c r="B8693" t="s">
        <v>2787</v>
      </c>
      <c r="C8693" t="s">
        <v>1685</v>
      </c>
      <c r="D8693" t="s">
        <v>8686</v>
      </c>
      <c r="E8693">
        <v>77.400000000000006</v>
      </c>
    </row>
    <row r="8694" spans="1:5" x14ac:dyDescent="0.2">
      <c r="A8694" t="s">
        <v>10096</v>
      </c>
      <c r="B8694" t="s">
        <v>2829</v>
      </c>
      <c r="C8694" t="s">
        <v>1685</v>
      </c>
      <c r="D8694" t="s">
        <v>8686</v>
      </c>
      <c r="E8694">
        <v>57.4</v>
      </c>
    </row>
    <row r="8695" spans="1:5" x14ac:dyDescent="0.2">
      <c r="A8695" t="s">
        <v>10097</v>
      </c>
      <c r="B8695" t="s">
        <v>2831</v>
      </c>
      <c r="C8695" t="s">
        <v>1685</v>
      </c>
      <c r="D8695" t="s">
        <v>8686</v>
      </c>
      <c r="E8695">
        <v>69.599999999999994</v>
      </c>
    </row>
    <row r="8696" spans="1:5" x14ac:dyDescent="0.2">
      <c r="A8696" t="s">
        <v>10098</v>
      </c>
      <c r="B8696" t="s">
        <v>2833</v>
      </c>
      <c r="C8696" t="s">
        <v>1685</v>
      </c>
      <c r="D8696" t="s">
        <v>8686</v>
      </c>
      <c r="E8696">
        <v>48.4</v>
      </c>
    </row>
    <row r="8697" spans="1:5" x14ac:dyDescent="0.2">
      <c r="A8697" t="s">
        <v>10099</v>
      </c>
      <c r="B8697" t="s">
        <v>2835</v>
      </c>
      <c r="C8697" t="s">
        <v>1685</v>
      </c>
      <c r="D8697" t="s">
        <v>8686</v>
      </c>
      <c r="E8697">
        <v>74.599999999999994</v>
      </c>
    </row>
    <row r="8698" spans="1:5" x14ac:dyDescent="0.2">
      <c r="A8698" t="s">
        <v>10100</v>
      </c>
      <c r="B8698" t="s">
        <v>2789</v>
      </c>
      <c r="C8698" t="s">
        <v>1685</v>
      </c>
      <c r="D8698" t="s">
        <v>8686</v>
      </c>
      <c r="E8698">
        <v>58.5</v>
      </c>
    </row>
    <row r="8699" spans="1:5" x14ac:dyDescent="0.2">
      <c r="A8699" t="s">
        <v>10101</v>
      </c>
      <c r="B8699" t="s">
        <v>2838</v>
      </c>
      <c r="C8699" t="s">
        <v>1685</v>
      </c>
      <c r="D8699" t="s">
        <v>8686</v>
      </c>
      <c r="E8699">
        <v>81.900000000000006</v>
      </c>
    </row>
    <row r="8700" spans="1:5" x14ac:dyDescent="0.2">
      <c r="A8700" t="s">
        <v>10102</v>
      </c>
      <c r="B8700" t="s">
        <v>2840</v>
      </c>
      <c r="C8700" t="s">
        <v>1685</v>
      </c>
      <c r="D8700" t="s">
        <v>8686</v>
      </c>
      <c r="E8700">
        <v>73.400000000000006</v>
      </c>
    </row>
    <row r="8701" spans="1:5" x14ac:dyDescent="0.2">
      <c r="A8701" t="s">
        <v>10103</v>
      </c>
      <c r="B8701" t="s">
        <v>2780</v>
      </c>
      <c r="C8701" t="s">
        <v>1706</v>
      </c>
      <c r="D8701" t="s">
        <v>8686</v>
      </c>
      <c r="E8701">
        <v>10.9</v>
      </c>
    </row>
    <row r="8702" spans="1:5" x14ac:dyDescent="0.2">
      <c r="A8702" t="s">
        <v>10104</v>
      </c>
      <c r="B8702" t="s">
        <v>2794</v>
      </c>
      <c r="C8702" t="s">
        <v>1706</v>
      </c>
      <c r="D8702" t="s">
        <v>8686</v>
      </c>
      <c r="E8702">
        <v>11.214481409001955</v>
      </c>
    </row>
    <row r="8703" spans="1:5" x14ac:dyDescent="0.2">
      <c r="A8703" t="s">
        <v>10105</v>
      </c>
      <c r="B8703" t="s">
        <v>2785</v>
      </c>
      <c r="C8703" t="s">
        <v>1706</v>
      </c>
      <c r="D8703" t="s">
        <v>8686</v>
      </c>
      <c r="E8703">
        <v>16.7</v>
      </c>
    </row>
    <row r="8704" spans="1:5" x14ac:dyDescent="0.2">
      <c r="A8704" t="s">
        <v>10106</v>
      </c>
      <c r="B8704" t="s">
        <v>2811</v>
      </c>
      <c r="C8704" t="s">
        <v>1706</v>
      </c>
      <c r="D8704" t="s">
        <v>8686</v>
      </c>
      <c r="E8704">
        <v>10.9</v>
      </c>
    </row>
    <row r="8705" spans="1:5" x14ac:dyDescent="0.2">
      <c r="A8705" t="s">
        <v>10107</v>
      </c>
      <c r="B8705" t="s">
        <v>2788</v>
      </c>
      <c r="C8705" t="s">
        <v>1706</v>
      </c>
      <c r="D8705" t="s">
        <v>8686</v>
      </c>
      <c r="E8705">
        <v>6.4</v>
      </c>
    </row>
    <row r="8706" spans="1:5" x14ac:dyDescent="0.2">
      <c r="A8706" t="s">
        <v>10108</v>
      </c>
      <c r="B8706" t="s">
        <v>2814</v>
      </c>
      <c r="C8706" t="s">
        <v>1706</v>
      </c>
      <c r="D8706" t="s">
        <v>8686</v>
      </c>
      <c r="E8706">
        <v>6.9</v>
      </c>
    </row>
    <row r="8707" spans="1:5" x14ac:dyDescent="0.2">
      <c r="A8707" t="s">
        <v>10109</v>
      </c>
      <c r="B8707" t="s">
        <v>2816</v>
      </c>
      <c r="C8707" t="s">
        <v>1706</v>
      </c>
      <c r="D8707" t="s">
        <v>8686</v>
      </c>
      <c r="E8707">
        <v>14.8</v>
      </c>
    </row>
    <row r="8708" spans="1:5" x14ac:dyDescent="0.2">
      <c r="A8708" t="s">
        <v>10110</v>
      </c>
      <c r="B8708" t="s">
        <v>2818</v>
      </c>
      <c r="C8708" t="s">
        <v>1706</v>
      </c>
      <c r="D8708" t="s">
        <v>8686</v>
      </c>
      <c r="E8708">
        <v>10.7</v>
      </c>
    </row>
    <row r="8709" spans="1:5" x14ac:dyDescent="0.2">
      <c r="A8709" t="s">
        <v>10111</v>
      </c>
      <c r="B8709" t="s">
        <v>2820</v>
      </c>
      <c r="C8709" t="s">
        <v>1706</v>
      </c>
      <c r="D8709" t="s">
        <v>8686</v>
      </c>
      <c r="E8709">
        <v>21.7</v>
      </c>
    </row>
    <row r="8710" spans="1:5" x14ac:dyDescent="0.2">
      <c r="A8710" t="s">
        <v>10112</v>
      </c>
      <c r="B8710" t="s">
        <v>2825</v>
      </c>
      <c r="C8710" t="s">
        <v>1706</v>
      </c>
      <c r="D8710" t="s">
        <v>8686</v>
      </c>
      <c r="E8710">
        <v>8.5</v>
      </c>
    </row>
    <row r="8711" spans="1:5" x14ac:dyDescent="0.2">
      <c r="A8711" t="s">
        <v>10113</v>
      </c>
      <c r="B8711" t="s">
        <v>2786</v>
      </c>
      <c r="C8711" t="s">
        <v>1706</v>
      </c>
      <c r="D8711" t="s">
        <v>8686</v>
      </c>
      <c r="E8711">
        <v>4.8</v>
      </c>
    </row>
    <row r="8712" spans="1:5" x14ac:dyDescent="0.2">
      <c r="A8712" t="s">
        <v>10114</v>
      </c>
      <c r="B8712" t="s">
        <v>2787</v>
      </c>
      <c r="C8712" t="s">
        <v>1706</v>
      </c>
      <c r="D8712" t="s">
        <v>8686</v>
      </c>
      <c r="E8712">
        <v>11</v>
      </c>
    </row>
    <row r="8713" spans="1:5" x14ac:dyDescent="0.2">
      <c r="A8713" t="s">
        <v>10115</v>
      </c>
      <c r="B8713" t="s">
        <v>2829</v>
      </c>
      <c r="C8713" t="s">
        <v>1706</v>
      </c>
      <c r="D8713" t="s">
        <v>8686</v>
      </c>
      <c r="E8713">
        <v>10.199999999999999</v>
      </c>
    </row>
    <row r="8714" spans="1:5" x14ac:dyDescent="0.2">
      <c r="A8714" t="s">
        <v>10116</v>
      </c>
      <c r="B8714" t="s">
        <v>2831</v>
      </c>
      <c r="C8714" t="s">
        <v>1706</v>
      </c>
      <c r="D8714" t="s">
        <v>8686</v>
      </c>
      <c r="E8714">
        <v>14.5</v>
      </c>
    </row>
    <row r="8715" spans="1:5" x14ac:dyDescent="0.2">
      <c r="A8715" t="s">
        <v>10117</v>
      </c>
      <c r="B8715" t="s">
        <v>2833</v>
      </c>
      <c r="C8715" t="s">
        <v>1706</v>
      </c>
      <c r="D8715" t="s">
        <v>8686</v>
      </c>
      <c r="E8715">
        <v>11.2</v>
      </c>
    </row>
    <row r="8716" spans="1:5" x14ac:dyDescent="0.2">
      <c r="A8716" t="s">
        <v>10118</v>
      </c>
      <c r="B8716" t="s">
        <v>2835</v>
      </c>
      <c r="C8716" t="s">
        <v>1706</v>
      </c>
      <c r="D8716" t="s">
        <v>8686</v>
      </c>
      <c r="E8716">
        <v>11.3</v>
      </c>
    </row>
    <row r="8717" spans="1:5" x14ac:dyDescent="0.2">
      <c r="A8717" t="s">
        <v>10119</v>
      </c>
      <c r="B8717" t="s">
        <v>2789</v>
      </c>
      <c r="C8717" t="s">
        <v>1706</v>
      </c>
      <c r="D8717" t="s">
        <v>8686</v>
      </c>
      <c r="E8717">
        <v>6.8</v>
      </c>
    </row>
    <row r="8718" spans="1:5" x14ac:dyDescent="0.2">
      <c r="A8718" t="s">
        <v>10120</v>
      </c>
      <c r="B8718" t="s">
        <v>2838</v>
      </c>
      <c r="C8718" t="s">
        <v>1706</v>
      </c>
      <c r="D8718" t="s">
        <v>8686</v>
      </c>
      <c r="E8718">
        <v>8.9</v>
      </c>
    </row>
    <row r="8719" spans="1:5" x14ac:dyDescent="0.2">
      <c r="A8719" t="s">
        <v>10121</v>
      </c>
      <c r="B8719" t="s">
        <v>2840</v>
      </c>
      <c r="C8719" t="s">
        <v>1706</v>
      </c>
      <c r="D8719" t="s">
        <v>8686</v>
      </c>
      <c r="E8719">
        <v>12.7</v>
      </c>
    </row>
    <row r="8720" spans="1:5" x14ac:dyDescent="0.2">
      <c r="A8720" t="s">
        <v>10122</v>
      </c>
      <c r="B8720" t="s">
        <v>2780</v>
      </c>
      <c r="C8720" t="s">
        <v>1727</v>
      </c>
      <c r="D8720" t="s">
        <v>8686</v>
      </c>
      <c r="E8720">
        <v>85.6</v>
      </c>
    </row>
    <row r="8721" spans="1:5" x14ac:dyDescent="0.2">
      <c r="A8721" t="s">
        <v>10123</v>
      </c>
      <c r="B8721" t="s">
        <v>2794</v>
      </c>
      <c r="C8721" t="s">
        <v>1727</v>
      </c>
      <c r="D8721" t="s">
        <v>8686</v>
      </c>
      <c r="E8721">
        <v>88.714546640574028</v>
      </c>
    </row>
    <row r="8722" spans="1:5" x14ac:dyDescent="0.2">
      <c r="A8722" t="s">
        <v>10124</v>
      </c>
      <c r="B8722" t="s">
        <v>2785</v>
      </c>
      <c r="C8722" t="s">
        <v>1727</v>
      </c>
      <c r="D8722" t="s">
        <v>8686</v>
      </c>
      <c r="E8722">
        <v>100</v>
      </c>
    </row>
    <row r="8723" spans="1:5" x14ac:dyDescent="0.2">
      <c r="A8723" t="s">
        <v>10125</v>
      </c>
      <c r="B8723" t="s">
        <v>2811</v>
      </c>
      <c r="C8723" t="s">
        <v>1727</v>
      </c>
      <c r="D8723" t="s">
        <v>8686</v>
      </c>
      <c r="E8723">
        <v>83.3</v>
      </c>
    </row>
    <row r="8724" spans="1:5" x14ac:dyDescent="0.2">
      <c r="A8724" t="s">
        <v>10126</v>
      </c>
      <c r="B8724" t="s">
        <v>2788</v>
      </c>
      <c r="C8724" t="s">
        <v>1727</v>
      </c>
      <c r="D8724" t="s">
        <v>8686</v>
      </c>
      <c r="E8724">
        <v>100</v>
      </c>
    </row>
    <row r="8725" spans="1:5" x14ac:dyDescent="0.2">
      <c r="A8725" t="s">
        <v>10127</v>
      </c>
      <c r="B8725" t="s">
        <v>2814</v>
      </c>
      <c r="C8725" t="s">
        <v>1727</v>
      </c>
      <c r="D8725" t="s">
        <v>8686</v>
      </c>
      <c r="E8725">
        <v>71.400000000000006</v>
      </c>
    </row>
    <row r="8726" spans="1:5" x14ac:dyDescent="0.2">
      <c r="A8726" t="s">
        <v>10128</v>
      </c>
      <c r="B8726" t="s">
        <v>2816</v>
      </c>
      <c r="C8726" t="s">
        <v>1727</v>
      </c>
      <c r="D8726" t="s">
        <v>8686</v>
      </c>
      <c r="E8726">
        <v>77.8</v>
      </c>
    </row>
    <row r="8727" spans="1:5" x14ac:dyDescent="0.2">
      <c r="A8727" t="s">
        <v>10129</v>
      </c>
      <c r="B8727" t="s">
        <v>2818</v>
      </c>
      <c r="C8727" t="s">
        <v>1727</v>
      </c>
      <c r="D8727" t="s">
        <v>8686</v>
      </c>
      <c r="E8727">
        <v>72.7</v>
      </c>
    </row>
    <row r="8728" spans="1:5" x14ac:dyDescent="0.2">
      <c r="A8728" t="s">
        <v>10130</v>
      </c>
      <c r="B8728" t="s">
        <v>2820</v>
      </c>
      <c r="C8728" t="s">
        <v>1727</v>
      </c>
      <c r="D8728" t="s">
        <v>8686</v>
      </c>
      <c r="E8728">
        <v>95.7</v>
      </c>
    </row>
    <row r="8729" spans="1:5" x14ac:dyDescent="0.2">
      <c r="A8729" t="s">
        <v>10131</v>
      </c>
      <c r="B8729" t="s">
        <v>2825</v>
      </c>
      <c r="C8729" t="s">
        <v>1727</v>
      </c>
      <c r="D8729" t="s">
        <v>8686</v>
      </c>
      <c r="E8729">
        <v>81.8</v>
      </c>
    </row>
    <row r="8730" spans="1:5" x14ac:dyDescent="0.2">
      <c r="A8730" t="s">
        <v>10132</v>
      </c>
      <c r="B8730" t="s">
        <v>2786</v>
      </c>
      <c r="C8730" t="s">
        <v>1727</v>
      </c>
      <c r="D8730" t="s">
        <v>8686</v>
      </c>
      <c r="E8730">
        <v>66.7</v>
      </c>
    </row>
    <row r="8731" spans="1:5" x14ac:dyDescent="0.2">
      <c r="A8731" t="s">
        <v>10133</v>
      </c>
      <c r="B8731" t="s">
        <v>2787</v>
      </c>
      <c r="C8731" t="s">
        <v>1727</v>
      </c>
      <c r="D8731" t="s">
        <v>8686</v>
      </c>
      <c r="E8731">
        <v>100</v>
      </c>
    </row>
    <row r="8732" spans="1:5" x14ac:dyDescent="0.2">
      <c r="A8732" t="s">
        <v>10134</v>
      </c>
      <c r="B8732" t="s">
        <v>2829</v>
      </c>
      <c r="C8732" t="s">
        <v>1727</v>
      </c>
      <c r="D8732" t="s">
        <v>8686</v>
      </c>
      <c r="E8732">
        <v>81.8</v>
      </c>
    </row>
    <row r="8733" spans="1:5" x14ac:dyDescent="0.2">
      <c r="A8733" t="s">
        <v>10135</v>
      </c>
      <c r="B8733" t="s">
        <v>2831</v>
      </c>
      <c r="C8733" t="s">
        <v>1727</v>
      </c>
      <c r="D8733" t="s">
        <v>8686</v>
      </c>
      <c r="E8733">
        <v>100</v>
      </c>
    </row>
    <row r="8734" spans="1:5" x14ac:dyDescent="0.2">
      <c r="A8734" t="s">
        <v>10136</v>
      </c>
      <c r="B8734" t="s">
        <v>2833</v>
      </c>
      <c r="C8734" t="s">
        <v>1727</v>
      </c>
      <c r="D8734" t="s">
        <v>8686</v>
      </c>
      <c r="E8734">
        <v>83.3</v>
      </c>
    </row>
    <row r="8735" spans="1:5" x14ac:dyDescent="0.2">
      <c r="A8735" t="s">
        <v>10137</v>
      </c>
      <c r="B8735" t="s">
        <v>2835</v>
      </c>
      <c r="C8735" t="s">
        <v>1727</v>
      </c>
      <c r="D8735" t="s">
        <v>8686</v>
      </c>
      <c r="E8735">
        <v>100</v>
      </c>
    </row>
    <row r="8736" spans="1:5" x14ac:dyDescent="0.2">
      <c r="A8736" t="s">
        <v>10138</v>
      </c>
      <c r="B8736" t="s">
        <v>2789</v>
      </c>
      <c r="C8736" t="s">
        <v>1727</v>
      </c>
      <c r="D8736" t="s">
        <v>8686</v>
      </c>
      <c r="E8736">
        <v>72.7</v>
      </c>
    </row>
    <row r="8737" spans="1:5" x14ac:dyDescent="0.2">
      <c r="A8737" t="s">
        <v>10139</v>
      </c>
      <c r="B8737" t="s">
        <v>2838</v>
      </c>
      <c r="C8737" t="s">
        <v>1727</v>
      </c>
      <c r="D8737" t="s">
        <v>8686</v>
      </c>
      <c r="E8737">
        <v>100</v>
      </c>
    </row>
    <row r="8738" spans="1:5" x14ac:dyDescent="0.2">
      <c r="A8738" t="s">
        <v>10140</v>
      </c>
      <c r="B8738" t="s">
        <v>2840</v>
      </c>
      <c r="C8738" t="s">
        <v>1727</v>
      </c>
      <c r="D8738" t="s">
        <v>8686</v>
      </c>
      <c r="E8738">
        <v>100</v>
      </c>
    </row>
    <row r="8739" spans="1:5" x14ac:dyDescent="0.2">
      <c r="A8739" t="s">
        <v>10141</v>
      </c>
      <c r="B8739" t="s">
        <v>2780</v>
      </c>
      <c r="C8739" t="s">
        <v>1748</v>
      </c>
      <c r="D8739" t="s">
        <v>8686</v>
      </c>
      <c r="E8739">
        <v>59.8</v>
      </c>
    </row>
    <row r="8740" spans="1:5" x14ac:dyDescent="0.2">
      <c r="A8740" t="s">
        <v>10142</v>
      </c>
      <c r="B8740" t="s">
        <v>2794</v>
      </c>
      <c r="C8740" t="s">
        <v>1748</v>
      </c>
      <c r="D8740" t="s">
        <v>8686</v>
      </c>
      <c r="E8740">
        <v>56.933398564905403</v>
      </c>
    </row>
    <row r="8741" spans="1:5" x14ac:dyDescent="0.2">
      <c r="A8741" t="s">
        <v>10143</v>
      </c>
      <c r="B8741" t="s">
        <v>2785</v>
      </c>
      <c r="C8741" t="s">
        <v>1748</v>
      </c>
      <c r="D8741" t="s">
        <v>8686</v>
      </c>
      <c r="E8741">
        <v>52.6</v>
      </c>
    </row>
    <row r="8742" spans="1:5" x14ac:dyDescent="0.2">
      <c r="A8742" t="s">
        <v>10144</v>
      </c>
      <c r="B8742" t="s">
        <v>2811</v>
      </c>
      <c r="C8742" t="s">
        <v>1748</v>
      </c>
      <c r="D8742" t="s">
        <v>8686</v>
      </c>
      <c r="E8742">
        <v>33.299999999999997</v>
      </c>
    </row>
    <row r="8743" spans="1:5" x14ac:dyDescent="0.2">
      <c r="A8743" t="s">
        <v>10145</v>
      </c>
      <c r="B8743" t="s">
        <v>2788</v>
      </c>
      <c r="C8743" t="s">
        <v>1748</v>
      </c>
      <c r="D8743" t="s">
        <v>8686</v>
      </c>
      <c r="E8743">
        <v>71.400000000000006</v>
      </c>
    </row>
    <row r="8744" spans="1:5" x14ac:dyDescent="0.2">
      <c r="A8744" t="s">
        <v>10146</v>
      </c>
      <c r="B8744" t="s">
        <v>2814</v>
      </c>
      <c r="C8744" t="s">
        <v>1748</v>
      </c>
      <c r="D8744" t="s">
        <v>8686</v>
      </c>
      <c r="E8744">
        <v>60</v>
      </c>
    </row>
    <row r="8745" spans="1:5" x14ac:dyDescent="0.2">
      <c r="A8745" t="s">
        <v>10147</v>
      </c>
      <c r="B8745" t="s">
        <v>2816</v>
      </c>
      <c r="C8745" t="s">
        <v>1748</v>
      </c>
      <c r="D8745" t="s">
        <v>8686</v>
      </c>
      <c r="E8745">
        <v>37.5</v>
      </c>
    </row>
    <row r="8746" spans="1:5" x14ac:dyDescent="0.2">
      <c r="A8746" t="s">
        <v>10148</v>
      </c>
      <c r="B8746" t="s">
        <v>2818</v>
      </c>
      <c r="C8746" t="s">
        <v>1748</v>
      </c>
      <c r="D8746" t="s">
        <v>8686</v>
      </c>
      <c r="E8746">
        <v>22.2</v>
      </c>
    </row>
    <row r="8747" spans="1:5" x14ac:dyDescent="0.2">
      <c r="A8747" t="s">
        <v>10149</v>
      </c>
      <c r="B8747" t="s">
        <v>2820</v>
      </c>
      <c r="C8747" t="s">
        <v>1748</v>
      </c>
      <c r="D8747" t="s">
        <v>8686</v>
      </c>
      <c r="E8747">
        <v>64</v>
      </c>
    </row>
    <row r="8748" spans="1:5" x14ac:dyDescent="0.2">
      <c r="A8748" t="s">
        <v>10150</v>
      </c>
      <c r="B8748" t="s">
        <v>2825</v>
      </c>
      <c r="C8748" t="s">
        <v>1748</v>
      </c>
      <c r="D8748" t="s">
        <v>8686</v>
      </c>
      <c r="E8748">
        <v>44.4</v>
      </c>
    </row>
    <row r="8749" spans="1:5" x14ac:dyDescent="0.2">
      <c r="A8749" t="s">
        <v>10151</v>
      </c>
      <c r="B8749" t="s">
        <v>2786</v>
      </c>
      <c r="C8749" t="s">
        <v>1748</v>
      </c>
      <c r="D8749" t="s">
        <v>8686</v>
      </c>
      <c r="E8749">
        <v>100</v>
      </c>
    </row>
    <row r="8750" spans="1:5" x14ac:dyDescent="0.2">
      <c r="A8750" t="s">
        <v>10152</v>
      </c>
      <c r="B8750" t="s">
        <v>2787</v>
      </c>
      <c r="C8750" t="s">
        <v>1748</v>
      </c>
      <c r="D8750" t="s">
        <v>8686</v>
      </c>
      <c r="E8750">
        <v>69.2</v>
      </c>
    </row>
    <row r="8751" spans="1:5" x14ac:dyDescent="0.2">
      <c r="A8751" t="s">
        <v>10153</v>
      </c>
      <c r="B8751" t="s">
        <v>2829</v>
      </c>
      <c r="C8751" t="s">
        <v>1748</v>
      </c>
      <c r="D8751" t="s">
        <v>8686</v>
      </c>
      <c r="E8751">
        <v>44.4</v>
      </c>
    </row>
    <row r="8752" spans="1:5" x14ac:dyDescent="0.2">
      <c r="A8752" t="s">
        <v>10154</v>
      </c>
      <c r="B8752" t="s">
        <v>2831</v>
      </c>
      <c r="C8752" t="s">
        <v>1748</v>
      </c>
      <c r="D8752" t="s">
        <v>8686</v>
      </c>
      <c r="E8752">
        <v>60</v>
      </c>
    </row>
    <row r="8753" spans="1:5" x14ac:dyDescent="0.2">
      <c r="A8753" t="s">
        <v>10155</v>
      </c>
      <c r="B8753" t="s">
        <v>2833</v>
      </c>
      <c r="C8753" t="s">
        <v>1748</v>
      </c>
      <c r="D8753" t="s">
        <v>8686</v>
      </c>
      <c r="E8753">
        <v>10</v>
      </c>
    </row>
    <row r="8754" spans="1:5" x14ac:dyDescent="0.2">
      <c r="A8754" t="s">
        <v>10156</v>
      </c>
      <c r="B8754" t="s">
        <v>2835</v>
      </c>
      <c r="C8754" t="s">
        <v>1748</v>
      </c>
      <c r="D8754" t="s">
        <v>8686</v>
      </c>
      <c r="E8754">
        <v>75</v>
      </c>
    </row>
    <row r="8755" spans="1:5" x14ac:dyDescent="0.2">
      <c r="A8755" t="s">
        <v>10157</v>
      </c>
      <c r="B8755" t="s">
        <v>2789</v>
      </c>
      <c r="C8755" t="s">
        <v>1748</v>
      </c>
      <c r="D8755" t="s">
        <v>8686</v>
      </c>
      <c r="E8755">
        <v>62.5</v>
      </c>
    </row>
    <row r="8756" spans="1:5" x14ac:dyDescent="0.2">
      <c r="A8756" t="s">
        <v>10158</v>
      </c>
      <c r="B8756" t="s">
        <v>2838</v>
      </c>
      <c r="C8756" t="s">
        <v>1748</v>
      </c>
      <c r="D8756" t="s">
        <v>8686</v>
      </c>
      <c r="E8756">
        <v>100</v>
      </c>
    </row>
    <row r="8757" spans="1:5" x14ac:dyDescent="0.2">
      <c r="A8757" t="s">
        <v>10159</v>
      </c>
      <c r="B8757" t="s">
        <v>2840</v>
      </c>
      <c r="C8757" t="s">
        <v>1748</v>
      </c>
      <c r="D8757" t="s">
        <v>8686</v>
      </c>
      <c r="E8757">
        <v>53.3</v>
      </c>
    </row>
    <row r="8758" spans="1:5" x14ac:dyDescent="0.2">
      <c r="A8758" t="s">
        <v>10160</v>
      </c>
      <c r="B8758" t="s">
        <v>2780</v>
      </c>
      <c r="C8758" t="s">
        <v>1769</v>
      </c>
      <c r="D8758" t="s">
        <v>8686</v>
      </c>
      <c r="E8758">
        <v>61.4</v>
      </c>
    </row>
    <row r="8759" spans="1:5" x14ac:dyDescent="0.2">
      <c r="A8759" t="s">
        <v>10161</v>
      </c>
      <c r="B8759" t="s">
        <v>2794</v>
      </c>
      <c r="C8759" t="s">
        <v>1769</v>
      </c>
      <c r="D8759" t="s">
        <v>8686</v>
      </c>
      <c r="E8759">
        <v>64.220678408349656</v>
      </c>
    </row>
    <row r="8760" spans="1:5" x14ac:dyDescent="0.2">
      <c r="A8760" t="s">
        <v>10162</v>
      </c>
      <c r="B8760" t="s">
        <v>2785</v>
      </c>
      <c r="C8760" t="s">
        <v>1769</v>
      </c>
      <c r="D8760" t="s">
        <v>8686</v>
      </c>
      <c r="E8760">
        <v>72.8</v>
      </c>
    </row>
    <row r="8761" spans="1:5" x14ac:dyDescent="0.2">
      <c r="A8761" t="s">
        <v>10163</v>
      </c>
      <c r="B8761" t="s">
        <v>2811</v>
      </c>
      <c r="C8761" t="s">
        <v>1769</v>
      </c>
      <c r="D8761" t="s">
        <v>8686</v>
      </c>
      <c r="E8761">
        <v>81.8</v>
      </c>
    </row>
    <row r="8762" spans="1:5" x14ac:dyDescent="0.2">
      <c r="A8762" t="s">
        <v>10164</v>
      </c>
      <c r="B8762" t="s">
        <v>2788</v>
      </c>
      <c r="C8762" t="s">
        <v>1769</v>
      </c>
      <c r="D8762" t="s">
        <v>8686</v>
      </c>
      <c r="E8762">
        <v>67.599999999999994</v>
      </c>
    </row>
    <row r="8763" spans="1:5" x14ac:dyDescent="0.2">
      <c r="A8763" t="s">
        <v>10165</v>
      </c>
      <c r="B8763" t="s">
        <v>2814</v>
      </c>
      <c r="C8763" t="s">
        <v>1769</v>
      </c>
      <c r="D8763" t="s">
        <v>8686</v>
      </c>
      <c r="E8763">
        <v>44.4</v>
      </c>
    </row>
    <row r="8764" spans="1:5" x14ac:dyDescent="0.2">
      <c r="A8764" t="s">
        <v>10166</v>
      </c>
      <c r="B8764" t="s">
        <v>2816</v>
      </c>
      <c r="C8764" t="s">
        <v>1769</v>
      </c>
      <c r="D8764" t="s">
        <v>8686</v>
      </c>
      <c r="E8764">
        <v>53.7</v>
      </c>
    </row>
    <row r="8765" spans="1:5" x14ac:dyDescent="0.2">
      <c r="A8765" t="s">
        <v>10167</v>
      </c>
      <c r="B8765" t="s">
        <v>2818</v>
      </c>
      <c r="C8765" t="s">
        <v>1769</v>
      </c>
      <c r="D8765" t="s">
        <v>8686</v>
      </c>
      <c r="E8765">
        <v>60.7</v>
      </c>
    </row>
    <row r="8766" spans="1:5" x14ac:dyDescent="0.2">
      <c r="A8766" t="s">
        <v>10168</v>
      </c>
      <c r="B8766" t="s">
        <v>2820</v>
      </c>
      <c r="C8766" t="s">
        <v>1769</v>
      </c>
      <c r="D8766" t="s">
        <v>8686</v>
      </c>
      <c r="E8766">
        <v>54.1</v>
      </c>
    </row>
    <row r="8767" spans="1:5" x14ac:dyDescent="0.2">
      <c r="A8767" t="s">
        <v>10169</v>
      </c>
      <c r="B8767" t="s">
        <v>2825</v>
      </c>
      <c r="C8767" t="s">
        <v>1769</v>
      </c>
      <c r="D8767" t="s">
        <v>8686</v>
      </c>
      <c r="E8767">
        <v>81.400000000000006</v>
      </c>
    </row>
    <row r="8768" spans="1:5" x14ac:dyDescent="0.2">
      <c r="A8768" t="s">
        <v>10170</v>
      </c>
      <c r="B8768" t="s">
        <v>2786</v>
      </c>
      <c r="C8768" t="s">
        <v>1769</v>
      </c>
      <c r="D8768" t="s">
        <v>8686</v>
      </c>
      <c r="E8768">
        <v>73.3</v>
      </c>
    </row>
    <row r="8769" spans="1:5" x14ac:dyDescent="0.2">
      <c r="A8769" t="s">
        <v>10171</v>
      </c>
      <c r="B8769" t="s">
        <v>2787</v>
      </c>
      <c r="C8769" t="s">
        <v>1769</v>
      </c>
      <c r="D8769" t="s">
        <v>8686</v>
      </c>
      <c r="E8769">
        <v>72.599999999999994</v>
      </c>
    </row>
    <row r="8770" spans="1:5" x14ac:dyDescent="0.2">
      <c r="A8770" t="s">
        <v>10172</v>
      </c>
      <c r="B8770" t="s">
        <v>2829</v>
      </c>
      <c r="C8770" t="s">
        <v>1769</v>
      </c>
      <c r="D8770" t="s">
        <v>8686</v>
      </c>
      <c r="E8770">
        <v>59.8</v>
      </c>
    </row>
    <row r="8771" spans="1:5" x14ac:dyDescent="0.2">
      <c r="A8771" t="s">
        <v>10173</v>
      </c>
      <c r="B8771" t="s">
        <v>2831</v>
      </c>
      <c r="C8771" t="s">
        <v>1769</v>
      </c>
      <c r="D8771" t="s">
        <v>8686</v>
      </c>
      <c r="E8771">
        <v>45.6</v>
      </c>
    </row>
    <row r="8772" spans="1:5" x14ac:dyDescent="0.2">
      <c r="A8772" t="s">
        <v>10174</v>
      </c>
      <c r="B8772" t="s">
        <v>2833</v>
      </c>
      <c r="C8772" t="s">
        <v>1769</v>
      </c>
      <c r="D8772" t="s">
        <v>8686</v>
      </c>
      <c r="E8772">
        <v>42.5</v>
      </c>
    </row>
    <row r="8773" spans="1:5" x14ac:dyDescent="0.2">
      <c r="A8773" t="s">
        <v>10175</v>
      </c>
      <c r="B8773" t="s">
        <v>2835</v>
      </c>
      <c r="C8773" t="s">
        <v>1769</v>
      </c>
      <c r="D8773" t="s">
        <v>8686</v>
      </c>
      <c r="E8773">
        <v>61.4</v>
      </c>
    </row>
    <row r="8774" spans="1:5" x14ac:dyDescent="0.2">
      <c r="A8774" t="s">
        <v>10176</v>
      </c>
      <c r="B8774" t="s">
        <v>2789</v>
      </c>
      <c r="C8774" t="s">
        <v>1769</v>
      </c>
      <c r="D8774" t="s">
        <v>8686</v>
      </c>
      <c r="E8774">
        <v>53.5</v>
      </c>
    </row>
    <row r="8775" spans="1:5" x14ac:dyDescent="0.2">
      <c r="A8775" t="s">
        <v>10177</v>
      </c>
      <c r="B8775" t="s">
        <v>2838</v>
      </c>
      <c r="C8775" t="s">
        <v>1769</v>
      </c>
      <c r="D8775" t="s">
        <v>8686</v>
      </c>
      <c r="E8775">
        <v>75</v>
      </c>
    </row>
    <row r="8776" spans="1:5" x14ac:dyDescent="0.2">
      <c r="A8776" t="s">
        <v>10178</v>
      </c>
      <c r="B8776" t="s">
        <v>2840</v>
      </c>
      <c r="C8776" t="s">
        <v>1769</v>
      </c>
      <c r="D8776" t="s">
        <v>8686</v>
      </c>
      <c r="E8776">
        <v>80</v>
      </c>
    </row>
    <row r="8777" spans="1:5" x14ac:dyDescent="0.2">
      <c r="A8777" t="s">
        <v>10179</v>
      </c>
      <c r="B8777" t="s">
        <v>2780</v>
      </c>
      <c r="C8777" t="s">
        <v>1790</v>
      </c>
      <c r="D8777" t="s">
        <v>8686</v>
      </c>
      <c r="E8777">
        <v>3.6805555555555557E-2</v>
      </c>
    </row>
    <row r="8778" spans="1:5" x14ac:dyDescent="0.2">
      <c r="A8778" t="s">
        <v>10180</v>
      </c>
      <c r="B8778" t="s">
        <v>2794</v>
      </c>
      <c r="C8778" t="s">
        <v>1790</v>
      </c>
      <c r="D8778" t="s">
        <v>8686</v>
      </c>
      <c r="E8778">
        <v>3.9788993984199453E-2</v>
      </c>
    </row>
    <row r="8779" spans="1:5" x14ac:dyDescent="0.2">
      <c r="A8779" t="s">
        <v>10181</v>
      </c>
      <c r="B8779" t="s">
        <v>2785</v>
      </c>
      <c r="C8779" t="s">
        <v>1790</v>
      </c>
      <c r="D8779" t="s">
        <v>8686</v>
      </c>
      <c r="E8779">
        <v>4.027777777777778E-2</v>
      </c>
    </row>
    <row r="8780" spans="1:5" x14ac:dyDescent="0.2">
      <c r="A8780" t="s">
        <v>10182</v>
      </c>
      <c r="B8780" t="s">
        <v>2811</v>
      </c>
      <c r="C8780" t="s">
        <v>1790</v>
      </c>
      <c r="D8780" t="s">
        <v>8686</v>
      </c>
      <c r="E8780">
        <v>4.5833333333333337E-2</v>
      </c>
    </row>
    <row r="8781" spans="1:5" x14ac:dyDescent="0.2">
      <c r="A8781" t="s">
        <v>10183</v>
      </c>
      <c r="B8781" t="s">
        <v>2788</v>
      </c>
      <c r="C8781" t="s">
        <v>1790</v>
      </c>
      <c r="D8781" t="s">
        <v>8686</v>
      </c>
      <c r="E8781">
        <v>3.2638888888888891E-2</v>
      </c>
    </row>
    <row r="8782" spans="1:5" x14ac:dyDescent="0.2">
      <c r="A8782" t="s">
        <v>10184</v>
      </c>
      <c r="B8782" t="s">
        <v>2814</v>
      </c>
      <c r="C8782" t="s">
        <v>1790</v>
      </c>
      <c r="D8782" t="s">
        <v>8686</v>
      </c>
      <c r="E8782">
        <v>4.027777777777778E-2</v>
      </c>
    </row>
    <row r="8783" spans="1:5" x14ac:dyDescent="0.2">
      <c r="A8783" t="s">
        <v>10185</v>
      </c>
      <c r="B8783" t="s">
        <v>2816</v>
      </c>
      <c r="C8783" t="s">
        <v>1790</v>
      </c>
      <c r="D8783" t="s">
        <v>8686</v>
      </c>
      <c r="E8783">
        <v>5.2083333333333336E-2</v>
      </c>
    </row>
    <row r="8784" spans="1:5" x14ac:dyDescent="0.2">
      <c r="A8784" t="s">
        <v>10186</v>
      </c>
      <c r="B8784" t="s">
        <v>2818</v>
      </c>
      <c r="C8784" t="s">
        <v>1790</v>
      </c>
      <c r="D8784" t="s">
        <v>8686</v>
      </c>
      <c r="E8784">
        <v>6.0416666666666667E-2</v>
      </c>
    </row>
    <row r="8785" spans="1:5" x14ac:dyDescent="0.2">
      <c r="A8785" t="s">
        <v>10187</v>
      </c>
      <c r="B8785" t="s">
        <v>2820</v>
      </c>
      <c r="C8785" t="s">
        <v>1790</v>
      </c>
      <c r="D8785" t="s">
        <v>8686</v>
      </c>
      <c r="E8785">
        <v>3.4722222222222224E-2</v>
      </c>
    </row>
    <row r="8786" spans="1:5" x14ac:dyDescent="0.2">
      <c r="A8786" t="s">
        <v>10188</v>
      </c>
      <c r="B8786" t="s">
        <v>2825</v>
      </c>
      <c r="C8786" t="s">
        <v>1790</v>
      </c>
      <c r="D8786" t="s">
        <v>8686</v>
      </c>
      <c r="E8786">
        <v>0.05</v>
      </c>
    </row>
    <row r="8787" spans="1:5" x14ac:dyDescent="0.2">
      <c r="A8787" t="s">
        <v>10189</v>
      </c>
      <c r="B8787" t="s">
        <v>2786</v>
      </c>
      <c r="C8787" t="s">
        <v>1790</v>
      </c>
      <c r="D8787" t="s">
        <v>8686</v>
      </c>
      <c r="E8787">
        <v>2.7083333333333334E-2</v>
      </c>
    </row>
    <row r="8788" spans="1:5" x14ac:dyDescent="0.2">
      <c r="A8788" t="s">
        <v>10190</v>
      </c>
      <c r="B8788" t="s">
        <v>2787</v>
      </c>
      <c r="C8788" t="s">
        <v>1790</v>
      </c>
      <c r="D8788" t="s">
        <v>8686</v>
      </c>
      <c r="E8788">
        <v>2.7083333333333334E-2</v>
      </c>
    </row>
    <row r="8789" spans="1:5" x14ac:dyDescent="0.2">
      <c r="A8789" t="s">
        <v>10191</v>
      </c>
      <c r="B8789" t="s">
        <v>2829</v>
      </c>
      <c r="C8789" t="s">
        <v>1790</v>
      </c>
      <c r="D8789" t="s">
        <v>8686</v>
      </c>
      <c r="E8789">
        <v>5.486111111111111E-2</v>
      </c>
    </row>
    <row r="8790" spans="1:5" x14ac:dyDescent="0.2">
      <c r="A8790" t="s">
        <v>10192</v>
      </c>
      <c r="B8790" t="s">
        <v>2831</v>
      </c>
      <c r="C8790" t="s">
        <v>1790</v>
      </c>
      <c r="D8790" t="s">
        <v>8686</v>
      </c>
      <c r="E8790">
        <v>3.8194444444444441E-2</v>
      </c>
    </row>
    <row r="8791" spans="1:5" x14ac:dyDescent="0.2">
      <c r="A8791" t="s">
        <v>10193</v>
      </c>
      <c r="B8791" t="s">
        <v>2833</v>
      </c>
      <c r="C8791" t="s">
        <v>1790</v>
      </c>
      <c r="D8791" t="s">
        <v>8686</v>
      </c>
      <c r="E8791">
        <v>5.4166666666666669E-2</v>
      </c>
    </row>
    <row r="8792" spans="1:5" x14ac:dyDescent="0.2">
      <c r="A8792" t="s">
        <v>10194</v>
      </c>
      <c r="B8792" t="s">
        <v>2835</v>
      </c>
      <c r="C8792" t="s">
        <v>1790</v>
      </c>
      <c r="D8792" t="s">
        <v>8686</v>
      </c>
      <c r="E8792">
        <v>3.1944444444444449E-2</v>
      </c>
    </row>
    <row r="8793" spans="1:5" x14ac:dyDescent="0.2">
      <c r="A8793" t="s">
        <v>10195</v>
      </c>
      <c r="B8793" t="s">
        <v>2789</v>
      </c>
      <c r="C8793" t="s">
        <v>1790</v>
      </c>
      <c r="D8793" t="s">
        <v>8686</v>
      </c>
      <c r="E8793">
        <v>3.8194444444444441E-2</v>
      </c>
    </row>
    <row r="8794" spans="1:5" x14ac:dyDescent="0.2">
      <c r="A8794" t="s">
        <v>10196</v>
      </c>
      <c r="B8794" t="s">
        <v>2838</v>
      </c>
      <c r="C8794" t="s">
        <v>1790</v>
      </c>
      <c r="D8794" t="s">
        <v>8686</v>
      </c>
      <c r="E8794">
        <v>2.4305555555555556E-2</v>
      </c>
    </row>
    <row r="8795" spans="1:5" x14ac:dyDescent="0.2">
      <c r="A8795" t="s">
        <v>10197</v>
      </c>
      <c r="B8795" t="s">
        <v>2840</v>
      </c>
      <c r="C8795" t="s">
        <v>1790</v>
      </c>
      <c r="D8795" t="s">
        <v>8686</v>
      </c>
      <c r="E8795">
        <v>3.4722222222222224E-2</v>
      </c>
    </row>
    <row r="8796" spans="1:5" x14ac:dyDescent="0.2">
      <c r="A8796" t="s">
        <v>10198</v>
      </c>
      <c r="B8796" t="s">
        <v>2780</v>
      </c>
      <c r="C8796" t="s">
        <v>1811</v>
      </c>
      <c r="D8796" t="s">
        <v>8686</v>
      </c>
      <c r="E8796">
        <v>77.733333333333334</v>
      </c>
    </row>
    <row r="8797" spans="1:5" x14ac:dyDescent="0.2">
      <c r="A8797" t="s">
        <v>10199</v>
      </c>
      <c r="B8797" t="s">
        <v>2794</v>
      </c>
      <c r="C8797" t="s">
        <v>1811</v>
      </c>
      <c r="D8797" t="s">
        <v>8686</v>
      </c>
      <c r="E8797">
        <v>85.693944335725163</v>
      </c>
    </row>
    <row r="8798" spans="1:5" x14ac:dyDescent="0.2">
      <c r="A8798" t="s">
        <v>10200</v>
      </c>
      <c r="B8798" t="s">
        <v>2785</v>
      </c>
      <c r="C8798" t="s">
        <v>1811</v>
      </c>
      <c r="D8798" t="s">
        <v>8686</v>
      </c>
      <c r="E8798">
        <v>92.7</v>
      </c>
    </row>
    <row r="8799" spans="1:5" x14ac:dyDescent="0.2">
      <c r="A8799" t="s">
        <v>10201</v>
      </c>
      <c r="B8799" t="s">
        <v>2811</v>
      </c>
      <c r="C8799" t="s">
        <v>1811</v>
      </c>
      <c r="D8799" t="s">
        <v>8686</v>
      </c>
      <c r="E8799">
        <v>74</v>
      </c>
    </row>
    <row r="8800" spans="1:5" x14ac:dyDescent="0.2">
      <c r="A8800" t="s">
        <v>10202</v>
      </c>
      <c r="B8800" t="s">
        <v>2788</v>
      </c>
      <c r="C8800" t="s">
        <v>1811</v>
      </c>
      <c r="D8800" t="s">
        <v>8686</v>
      </c>
      <c r="E8800">
        <v>93.6</v>
      </c>
    </row>
    <row r="8801" spans="1:5" x14ac:dyDescent="0.2">
      <c r="A8801" t="s">
        <v>10203</v>
      </c>
      <c r="B8801" t="s">
        <v>2814</v>
      </c>
      <c r="C8801" t="s">
        <v>1811</v>
      </c>
      <c r="D8801" t="s">
        <v>8686</v>
      </c>
      <c r="E8801">
        <v>70.7</v>
      </c>
    </row>
    <row r="8802" spans="1:5" x14ac:dyDescent="0.2">
      <c r="A8802" t="s">
        <v>10204</v>
      </c>
      <c r="B8802" t="s">
        <v>2816</v>
      </c>
      <c r="C8802" t="s">
        <v>1811</v>
      </c>
      <c r="D8802" t="s">
        <v>8686</v>
      </c>
      <c r="E8802">
        <v>97.8</v>
      </c>
    </row>
    <row r="8803" spans="1:5" x14ac:dyDescent="0.2">
      <c r="A8803" t="s">
        <v>10205</v>
      </c>
      <c r="B8803" t="s">
        <v>2818</v>
      </c>
      <c r="C8803" t="s">
        <v>1811</v>
      </c>
      <c r="D8803" t="s">
        <v>8686</v>
      </c>
      <c r="E8803">
        <v>95.2</v>
      </c>
    </row>
    <row r="8804" spans="1:5" x14ac:dyDescent="0.2">
      <c r="A8804" t="s">
        <v>10206</v>
      </c>
      <c r="B8804" t="s">
        <v>2820</v>
      </c>
      <c r="C8804" t="s">
        <v>1811</v>
      </c>
      <c r="D8804" t="s">
        <v>8686</v>
      </c>
      <c r="E8804">
        <v>87.8</v>
      </c>
    </row>
    <row r="8805" spans="1:5" x14ac:dyDescent="0.2">
      <c r="A8805" t="s">
        <v>10207</v>
      </c>
      <c r="B8805" t="s">
        <v>2825</v>
      </c>
      <c r="C8805" t="s">
        <v>1811</v>
      </c>
      <c r="D8805" t="s">
        <v>8686</v>
      </c>
      <c r="E8805">
        <v>84.7</v>
      </c>
    </row>
    <row r="8806" spans="1:5" x14ac:dyDescent="0.2">
      <c r="A8806" t="s">
        <v>10208</v>
      </c>
      <c r="B8806" t="s">
        <v>2786</v>
      </c>
      <c r="C8806" t="s">
        <v>1811</v>
      </c>
      <c r="D8806" t="s">
        <v>8686</v>
      </c>
      <c r="E8806">
        <v>84.9</v>
      </c>
    </row>
    <row r="8807" spans="1:5" x14ac:dyDescent="0.2">
      <c r="A8807" t="s">
        <v>10209</v>
      </c>
      <c r="B8807" t="s">
        <v>2787</v>
      </c>
      <c r="C8807" t="s">
        <v>1811</v>
      </c>
      <c r="D8807" t="s">
        <v>8686</v>
      </c>
      <c r="E8807">
        <v>95.2</v>
      </c>
    </row>
    <row r="8808" spans="1:5" x14ac:dyDescent="0.2">
      <c r="A8808" t="s">
        <v>10210</v>
      </c>
      <c r="B8808" t="s">
        <v>2829</v>
      </c>
      <c r="C8808" t="s">
        <v>1811</v>
      </c>
      <c r="D8808" t="s">
        <v>8686</v>
      </c>
      <c r="E8808">
        <v>74.5</v>
      </c>
    </row>
    <row r="8809" spans="1:5" x14ac:dyDescent="0.2">
      <c r="A8809" t="s">
        <v>10211</v>
      </c>
      <c r="B8809" t="s">
        <v>2831</v>
      </c>
      <c r="C8809" t="s">
        <v>1811</v>
      </c>
      <c r="D8809" t="s">
        <v>8686</v>
      </c>
      <c r="E8809">
        <v>77.400000000000006</v>
      </c>
    </row>
    <row r="8810" spans="1:5" x14ac:dyDescent="0.2">
      <c r="A8810" t="s">
        <v>10212</v>
      </c>
      <c r="B8810" t="s">
        <v>2833</v>
      </c>
      <c r="C8810" t="s">
        <v>1811</v>
      </c>
      <c r="D8810" t="s">
        <v>8686</v>
      </c>
      <c r="E8810">
        <v>70.099999999999994</v>
      </c>
    </row>
    <row r="8811" spans="1:5" x14ac:dyDescent="0.2">
      <c r="A8811" t="s">
        <v>10213</v>
      </c>
      <c r="B8811" t="s">
        <v>2835</v>
      </c>
      <c r="C8811" t="s">
        <v>1811</v>
      </c>
      <c r="D8811" t="s">
        <v>8686</v>
      </c>
      <c r="E8811">
        <v>86.9</v>
      </c>
    </row>
    <row r="8812" spans="1:5" x14ac:dyDescent="0.2">
      <c r="A8812" t="s">
        <v>10214</v>
      </c>
      <c r="B8812" t="s">
        <v>2789</v>
      </c>
      <c r="C8812" t="s">
        <v>1811</v>
      </c>
      <c r="D8812" t="s">
        <v>8686</v>
      </c>
      <c r="E8812">
        <v>80.099999999999994</v>
      </c>
    </row>
    <row r="8813" spans="1:5" x14ac:dyDescent="0.2">
      <c r="A8813" t="s">
        <v>10215</v>
      </c>
      <c r="B8813" t="s">
        <v>2838</v>
      </c>
      <c r="C8813" t="s">
        <v>1811</v>
      </c>
      <c r="D8813" t="s">
        <v>8686</v>
      </c>
      <c r="E8813">
        <v>78.099999999999994</v>
      </c>
    </row>
    <row r="8814" spans="1:5" x14ac:dyDescent="0.2">
      <c r="A8814" t="s">
        <v>10216</v>
      </c>
      <c r="B8814" t="s">
        <v>2840</v>
      </c>
      <c r="C8814" t="s">
        <v>1811</v>
      </c>
      <c r="D8814" t="s">
        <v>8686</v>
      </c>
      <c r="E8814">
        <v>83.2</v>
      </c>
    </row>
    <row r="8815" spans="1:5" x14ac:dyDescent="0.2">
      <c r="A8815" t="s">
        <v>10217</v>
      </c>
      <c r="B8815" t="s">
        <v>2780</v>
      </c>
      <c r="C8815" t="s">
        <v>1832</v>
      </c>
      <c r="D8815" t="s">
        <v>8686</v>
      </c>
      <c r="E8815">
        <v>79.599999999999994</v>
      </c>
    </row>
    <row r="8816" spans="1:5" x14ac:dyDescent="0.2">
      <c r="A8816" t="s">
        <v>10218</v>
      </c>
      <c r="B8816" t="s">
        <v>2794</v>
      </c>
      <c r="C8816" t="s">
        <v>1832</v>
      </c>
      <c r="D8816" t="s">
        <v>8686</v>
      </c>
      <c r="E8816">
        <v>78.019243313763866</v>
      </c>
    </row>
    <row r="8817" spans="1:5" x14ac:dyDescent="0.2">
      <c r="A8817" t="s">
        <v>10219</v>
      </c>
      <c r="B8817" t="s">
        <v>2785</v>
      </c>
      <c r="C8817" t="s">
        <v>1832</v>
      </c>
      <c r="D8817" t="s">
        <v>8686</v>
      </c>
      <c r="E8817">
        <v>86</v>
      </c>
    </row>
    <row r="8818" spans="1:5" x14ac:dyDescent="0.2">
      <c r="A8818" t="s">
        <v>10220</v>
      </c>
      <c r="B8818" t="s">
        <v>2811</v>
      </c>
      <c r="C8818" t="s">
        <v>1832</v>
      </c>
      <c r="D8818" t="s">
        <v>8686</v>
      </c>
      <c r="E8818">
        <v>49.1</v>
      </c>
    </row>
    <row r="8819" spans="1:5" x14ac:dyDescent="0.2">
      <c r="A8819" t="s">
        <v>10221</v>
      </c>
      <c r="B8819" t="s">
        <v>2788</v>
      </c>
      <c r="C8819" t="s">
        <v>1832</v>
      </c>
      <c r="D8819" t="s">
        <v>8686</v>
      </c>
      <c r="E8819">
        <v>90.8</v>
      </c>
    </row>
    <row r="8820" spans="1:5" x14ac:dyDescent="0.2">
      <c r="A8820" t="s">
        <v>10222</v>
      </c>
      <c r="B8820" t="s">
        <v>2814</v>
      </c>
      <c r="C8820" t="s">
        <v>1832</v>
      </c>
      <c r="D8820" t="s">
        <v>8686</v>
      </c>
      <c r="E8820">
        <v>66.7</v>
      </c>
    </row>
    <row r="8821" spans="1:5" x14ac:dyDescent="0.2">
      <c r="A8821" t="s">
        <v>10223</v>
      </c>
      <c r="B8821" t="s">
        <v>2816</v>
      </c>
      <c r="C8821" t="s">
        <v>1832</v>
      </c>
      <c r="D8821" t="s">
        <v>8686</v>
      </c>
      <c r="E8821">
        <v>90.7</v>
      </c>
    </row>
    <row r="8822" spans="1:5" x14ac:dyDescent="0.2">
      <c r="A8822" t="s">
        <v>10224</v>
      </c>
      <c r="B8822" t="s">
        <v>2818</v>
      </c>
      <c r="C8822" t="s">
        <v>1832</v>
      </c>
      <c r="D8822" t="s">
        <v>8686</v>
      </c>
      <c r="E8822">
        <v>89.3</v>
      </c>
    </row>
    <row r="8823" spans="1:5" x14ac:dyDescent="0.2">
      <c r="A8823" t="s">
        <v>10225</v>
      </c>
      <c r="B8823" t="s">
        <v>2820</v>
      </c>
      <c r="C8823" t="s">
        <v>1832</v>
      </c>
      <c r="D8823" t="s">
        <v>8686</v>
      </c>
      <c r="E8823">
        <v>84.3</v>
      </c>
    </row>
    <row r="8824" spans="1:5" x14ac:dyDescent="0.2">
      <c r="A8824" t="s">
        <v>10226</v>
      </c>
      <c r="B8824" t="s">
        <v>2825</v>
      </c>
      <c r="C8824" t="s">
        <v>1832</v>
      </c>
      <c r="D8824" t="s">
        <v>8686</v>
      </c>
      <c r="E8824">
        <v>84</v>
      </c>
    </row>
    <row r="8825" spans="1:5" x14ac:dyDescent="0.2">
      <c r="A8825" t="s">
        <v>10227</v>
      </c>
      <c r="B8825" t="s">
        <v>2786</v>
      </c>
      <c r="C8825" t="s">
        <v>1832</v>
      </c>
      <c r="D8825" t="s">
        <v>8686</v>
      </c>
      <c r="E8825">
        <v>71.400000000000006</v>
      </c>
    </row>
    <row r="8826" spans="1:5" x14ac:dyDescent="0.2">
      <c r="A8826" t="s">
        <v>10228</v>
      </c>
      <c r="B8826" t="s">
        <v>2787</v>
      </c>
      <c r="C8826" t="s">
        <v>1832</v>
      </c>
      <c r="D8826" t="s">
        <v>8686</v>
      </c>
      <c r="E8826">
        <v>95.8</v>
      </c>
    </row>
    <row r="8827" spans="1:5" x14ac:dyDescent="0.2">
      <c r="A8827" t="s">
        <v>10229</v>
      </c>
      <c r="B8827" t="s">
        <v>2829</v>
      </c>
      <c r="C8827" t="s">
        <v>1832</v>
      </c>
      <c r="D8827" t="s">
        <v>8686</v>
      </c>
      <c r="E8827">
        <v>59.1</v>
      </c>
    </row>
    <row r="8828" spans="1:5" x14ac:dyDescent="0.2">
      <c r="A8828" t="s">
        <v>10230</v>
      </c>
      <c r="B8828" t="s">
        <v>2831</v>
      </c>
      <c r="C8828" t="s">
        <v>1832</v>
      </c>
      <c r="D8828" t="s">
        <v>8686</v>
      </c>
      <c r="E8828">
        <v>78.3</v>
      </c>
    </row>
    <row r="8829" spans="1:5" x14ac:dyDescent="0.2">
      <c r="A8829" t="s">
        <v>10231</v>
      </c>
      <c r="B8829" t="s">
        <v>2833</v>
      </c>
      <c r="C8829" t="s">
        <v>1832</v>
      </c>
      <c r="D8829" t="s">
        <v>8686</v>
      </c>
      <c r="E8829">
        <v>60.7</v>
      </c>
    </row>
    <row r="8830" spans="1:5" x14ac:dyDescent="0.2">
      <c r="A8830" t="s">
        <v>10232</v>
      </c>
      <c r="B8830" t="s">
        <v>2835</v>
      </c>
      <c r="C8830" t="s">
        <v>1832</v>
      </c>
      <c r="D8830" t="s">
        <v>8686</v>
      </c>
      <c r="E8830">
        <v>85.9</v>
      </c>
    </row>
    <row r="8831" spans="1:5" x14ac:dyDescent="0.2">
      <c r="A8831" t="s">
        <v>10233</v>
      </c>
      <c r="B8831" t="s">
        <v>2789</v>
      </c>
      <c r="C8831" t="s">
        <v>1832</v>
      </c>
      <c r="D8831" t="s">
        <v>8686</v>
      </c>
      <c r="E8831">
        <v>55.1</v>
      </c>
    </row>
    <row r="8832" spans="1:5" x14ac:dyDescent="0.2">
      <c r="A8832" t="s">
        <v>10234</v>
      </c>
      <c r="B8832" t="s">
        <v>2838</v>
      </c>
      <c r="C8832" t="s">
        <v>1832</v>
      </c>
      <c r="D8832" t="s">
        <v>8686</v>
      </c>
      <c r="E8832">
        <v>73.3</v>
      </c>
    </row>
    <row r="8833" spans="1:5" x14ac:dyDescent="0.2">
      <c r="A8833" t="s">
        <v>10235</v>
      </c>
      <c r="B8833" t="s">
        <v>2840</v>
      </c>
      <c r="C8833" t="s">
        <v>1832</v>
      </c>
      <c r="D8833" t="s">
        <v>8686</v>
      </c>
      <c r="E8833">
        <v>88.1</v>
      </c>
    </row>
    <row r="8834" spans="1:5" x14ac:dyDescent="0.2">
      <c r="A8834" t="s">
        <v>10236</v>
      </c>
      <c r="B8834" t="s">
        <v>2780</v>
      </c>
      <c r="C8834" t="s">
        <v>5023</v>
      </c>
      <c r="D8834" t="s">
        <v>8686</v>
      </c>
      <c r="E8834">
        <v>0.51875000000000004</v>
      </c>
    </row>
    <row r="8835" spans="1:5" x14ac:dyDescent="0.2">
      <c r="A8835" t="s">
        <v>10237</v>
      </c>
      <c r="B8835" t="s">
        <v>2794</v>
      </c>
      <c r="C8835" t="s">
        <v>5023</v>
      </c>
      <c r="D8835" t="s">
        <v>8686</v>
      </c>
      <c r="E8835">
        <v>0.44764486844966306</v>
      </c>
    </row>
    <row r="8836" spans="1:5" x14ac:dyDescent="0.2">
      <c r="A8836" t="s">
        <v>10238</v>
      </c>
      <c r="B8836" t="s">
        <v>2785</v>
      </c>
      <c r="C8836" t="s">
        <v>5023</v>
      </c>
      <c r="D8836" t="s">
        <v>8686</v>
      </c>
      <c r="E8836">
        <v>0.41875000000000001</v>
      </c>
    </row>
    <row r="8837" spans="1:5" x14ac:dyDescent="0.2">
      <c r="A8837" t="s">
        <v>10239</v>
      </c>
      <c r="B8837" t="s">
        <v>2811</v>
      </c>
      <c r="C8837" t="s">
        <v>5023</v>
      </c>
      <c r="D8837" t="s">
        <v>8686</v>
      </c>
      <c r="E8837">
        <v>0.90555555555555556</v>
      </c>
    </row>
    <row r="8838" spans="1:5" x14ac:dyDescent="0.2">
      <c r="A8838" t="s">
        <v>10240</v>
      </c>
      <c r="B8838" t="s">
        <v>2788</v>
      </c>
      <c r="C8838" t="s">
        <v>5023</v>
      </c>
      <c r="D8838" t="s">
        <v>8686</v>
      </c>
      <c r="E8838">
        <v>0.16111111111111112</v>
      </c>
    </row>
    <row r="8839" spans="1:5" x14ac:dyDescent="0.2">
      <c r="A8839" t="s">
        <v>10241</v>
      </c>
      <c r="B8839" t="s">
        <v>2814</v>
      </c>
      <c r="C8839" t="s">
        <v>5023</v>
      </c>
      <c r="D8839" t="s">
        <v>8686</v>
      </c>
      <c r="E8839">
        <v>0.79236111111111107</v>
      </c>
    </row>
    <row r="8840" spans="1:5" x14ac:dyDescent="0.2">
      <c r="A8840" t="s">
        <v>10242</v>
      </c>
      <c r="B8840" t="s">
        <v>2816</v>
      </c>
      <c r="C8840" t="s">
        <v>5023</v>
      </c>
      <c r="D8840" t="s">
        <v>8686</v>
      </c>
      <c r="E8840">
        <v>7.6388888888888886E-3</v>
      </c>
    </row>
    <row r="8841" spans="1:5" x14ac:dyDescent="0.2">
      <c r="A8841" t="s">
        <v>10243</v>
      </c>
      <c r="B8841" t="s">
        <v>2818</v>
      </c>
      <c r="C8841" t="s">
        <v>5023</v>
      </c>
      <c r="D8841" t="s">
        <v>8686</v>
      </c>
      <c r="E8841">
        <v>6.9444444444444441E-3</v>
      </c>
    </row>
    <row r="8842" spans="1:5" x14ac:dyDescent="0.2">
      <c r="A8842" t="s">
        <v>10244</v>
      </c>
      <c r="B8842" t="s">
        <v>2820</v>
      </c>
      <c r="C8842" t="s">
        <v>5023</v>
      </c>
      <c r="D8842" t="s">
        <v>8686</v>
      </c>
      <c r="E8842">
        <v>3.8194444444444441E-2</v>
      </c>
    </row>
    <row r="8843" spans="1:5" x14ac:dyDescent="0.2">
      <c r="A8843" t="s">
        <v>10245</v>
      </c>
      <c r="B8843" t="s">
        <v>2825</v>
      </c>
      <c r="C8843" t="s">
        <v>5023</v>
      </c>
      <c r="D8843" t="s">
        <v>8686</v>
      </c>
      <c r="E8843">
        <v>0.46319444444444446</v>
      </c>
    </row>
    <row r="8844" spans="1:5" x14ac:dyDescent="0.2">
      <c r="A8844" t="s">
        <v>10246</v>
      </c>
      <c r="B8844" t="s">
        <v>2786</v>
      </c>
      <c r="C8844" t="s">
        <v>5023</v>
      </c>
      <c r="D8844" t="s">
        <v>8686</v>
      </c>
      <c r="E8844">
        <v>0.48055555555555557</v>
      </c>
    </row>
    <row r="8845" spans="1:5" x14ac:dyDescent="0.2">
      <c r="A8845" t="s">
        <v>10247</v>
      </c>
      <c r="B8845" t="s">
        <v>2787</v>
      </c>
      <c r="C8845" t="s">
        <v>5023</v>
      </c>
      <c r="D8845" t="s">
        <v>8686</v>
      </c>
      <c r="E8845">
        <v>0.10972222222222222</v>
      </c>
    </row>
    <row r="8846" spans="1:5" x14ac:dyDescent="0.2">
      <c r="A8846" t="s">
        <v>10248</v>
      </c>
      <c r="B8846" t="s">
        <v>2829</v>
      </c>
      <c r="C8846" t="s">
        <v>5023</v>
      </c>
      <c r="D8846" t="s">
        <v>8686</v>
      </c>
      <c r="E8846">
        <v>0.76597222222222217</v>
      </c>
    </row>
    <row r="8847" spans="1:5" x14ac:dyDescent="0.2">
      <c r="A8847" t="s">
        <v>10249</v>
      </c>
      <c r="B8847" t="s">
        <v>2831</v>
      </c>
      <c r="C8847" t="s">
        <v>5023</v>
      </c>
      <c r="D8847" t="s">
        <v>8686</v>
      </c>
      <c r="E8847">
        <v>0.64444444444444449</v>
      </c>
    </row>
    <row r="8848" spans="1:5" x14ac:dyDescent="0.2">
      <c r="A8848" t="s">
        <v>10250</v>
      </c>
      <c r="B8848" t="s">
        <v>2833</v>
      </c>
      <c r="C8848" t="s">
        <v>5023</v>
      </c>
      <c r="D8848" t="s">
        <v>8686</v>
      </c>
      <c r="E8848">
        <v>0.8354166666666667</v>
      </c>
    </row>
    <row r="8849" spans="1:5" x14ac:dyDescent="0.2">
      <c r="A8849" t="s">
        <v>10251</v>
      </c>
      <c r="B8849" t="s">
        <v>2835</v>
      </c>
      <c r="C8849" t="s">
        <v>5023</v>
      </c>
      <c r="D8849" t="s">
        <v>8686</v>
      </c>
      <c r="E8849">
        <v>0.29097222222222224</v>
      </c>
    </row>
    <row r="8850" spans="1:5" x14ac:dyDescent="0.2">
      <c r="A8850" t="s">
        <v>10252</v>
      </c>
      <c r="B8850" t="s">
        <v>2789</v>
      </c>
      <c r="C8850" t="s">
        <v>5023</v>
      </c>
      <c r="D8850" t="s">
        <v>8686</v>
      </c>
      <c r="E8850">
        <v>0.86250000000000004</v>
      </c>
    </row>
    <row r="8851" spans="1:5" x14ac:dyDescent="0.2">
      <c r="A8851" t="s">
        <v>10253</v>
      </c>
      <c r="B8851" t="s">
        <v>2838</v>
      </c>
      <c r="C8851" t="s">
        <v>5023</v>
      </c>
      <c r="D8851" t="s">
        <v>8686</v>
      </c>
      <c r="E8851">
        <v>0.65694444444444444</v>
      </c>
    </row>
    <row r="8852" spans="1:5" x14ac:dyDescent="0.2">
      <c r="A8852" t="s">
        <v>10254</v>
      </c>
      <c r="B8852" t="s">
        <v>2840</v>
      </c>
      <c r="C8852" t="s">
        <v>5023</v>
      </c>
      <c r="D8852" t="s">
        <v>8686</v>
      </c>
      <c r="E8852">
        <v>0.41180555555555554</v>
      </c>
    </row>
    <row r="8853" spans="1:5" x14ac:dyDescent="0.2">
      <c r="A8853" t="s">
        <v>10255</v>
      </c>
      <c r="B8853" t="s">
        <v>2780</v>
      </c>
      <c r="C8853" t="s">
        <v>5044</v>
      </c>
      <c r="D8853" t="s">
        <v>8686</v>
      </c>
      <c r="E8853">
        <v>89.1</v>
      </c>
    </row>
    <row r="8854" spans="1:5" x14ac:dyDescent="0.2">
      <c r="A8854" t="s">
        <v>10256</v>
      </c>
      <c r="B8854" t="s">
        <v>2794</v>
      </c>
      <c r="C8854" t="s">
        <v>5044</v>
      </c>
      <c r="D8854" t="s">
        <v>8686</v>
      </c>
      <c r="E8854">
        <v>93.807240704500984</v>
      </c>
    </row>
    <row r="8855" spans="1:5" x14ac:dyDescent="0.2">
      <c r="A8855" t="s">
        <v>10257</v>
      </c>
      <c r="B8855" t="s">
        <v>2785</v>
      </c>
      <c r="C8855" t="s">
        <v>5044</v>
      </c>
      <c r="D8855" t="s">
        <v>8686</v>
      </c>
      <c r="E8855">
        <v>100</v>
      </c>
    </row>
    <row r="8856" spans="1:5" x14ac:dyDescent="0.2">
      <c r="A8856" t="s">
        <v>10258</v>
      </c>
      <c r="B8856" t="s">
        <v>2811</v>
      </c>
      <c r="C8856" t="s">
        <v>5044</v>
      </c>
      <c r="D8856" t="s">
        <v>8686</v>
      </c>
      <c r="E8856">
        <v>92.7</v>
      </c>
    </row>
    <row r="8857" spans="1:5" x14ac:dyDescent="0.2">
      <c r="A8857" t="s">
        <v>10259</v>
      </c>
      <c r="B8857" t="s">
        <v>2788</v>
      </c>
      <c r="C8857" t="s">
        <v>5044</v>
      </c>
      <c r="D8857" t="s">
        <v>8686</v>
      </c>
      <c r="E8857">
        <v>89.9</v>
      </c>
    </row>
    <row r="8858" spans="1:5" x14ac:dyDescent="0.2">
      <c r="A8858" t="s">
        <v>10260</v>
      </c>
      <c r="B8858" t="s">
        <v>2814</v>
      </c>
      <c r="C8858" t="s">
        <v>5044</v>
      </c>
      <c r="D8858" t="s">
        <v>8686</v>
      </c>
      <c r="E8858">
        <v>98.6</v>
      </c>
    </row>
    <row r="8859" spans="1:5" x14ac:dyDescent="0.2">
      <c r="A8859" t="s">
        <v>10261</v>
      </c>
      <c r="B8859" t="s">
        <v>2816</v>
      </c>
      <c r="C8859" t="s">
        <v>5044</v>
      </c>
      <c r="D8859" t="s">
        <v>8686</v>
      </c>
      <c r="E8859">
        <v>96.3</v>
      </c>
    </row>
    <row r="8860" spans="1:5" x14ac:dyDescent="0.2">
      <c r="A8860" t="s">
        <v>10262</v>
      </c>
      <c r="B8860" t="s">
        <v>2818</v>
      </c>
      <c r="C8860" t="s">
        <v>5044</v>
      </c>
      <c r="D8860" t="s">
        <v>8686</v>
      </c>
      <c r="E8860">
        <v>88.1</v>
      </c>
    </row>
    <row r="8861" spans="1:5" x14ac:dyDescent="0.2">
      <c r="A8861" t="s">
        <v>10263</v>
      </c>
      <c r="B8861" t="s">
        <v>2820</v>
      </c>
      <c r="C8861" t="s">
        <v>5044</v>
      </c>
      <c r="D8861" t="s">
        <v>8686</v>
      </c>
      <c r="E8861">
        <v>85.2</v>
      </c>
    </row>
    <row r="8862" spans="1:5" x14ac:dyDescent="0.2">
      <c r="A8862" t="s">
        <v>10264</v>
      </c>
      <c r="B8862" t="s">
        <v>2825</v>
      </c>
      <c r="C8862" t="s">
        <v>5044</v>
      </c>
      <c r="D8862" t="s">
        <v>8686</v>
      </c>
      <c r="E8862">
        <v>96.2</v>
      </c>
    </row>
    <row r="8863" spans="1:5" x14ac:dyDescent="0.2">
      <c r="A8863" t="s">
        <v>10265</v>
      </c>
      <c r="B8863" t="s">
        <v>2786</v>
      </c>
      <c r="C8863" t="s">
        <v>5044</v>
      </c>
      <c r="D8863" t="s">
        <v>8686</v>
      </c>
      <c r="E8863">
        <v>95.2</v>
      </c>
    </row>
    <row r="8864" spans="1:5" x14ac:dyDescent="0.2">
      <c r="A8864" t="s">
        <v>10266</v>
      </c>
      <c r="B8864" t="s">
        <v>2787</v>
      </c>
      <c r="C8864" t="s">
        <v>5044</v>
      </c>
      <c r="D8864" t="s">
        <v>8686</v>
      </c>
      <c r="E8864">
        <v>95.8</v>
      </c>
    </row>
    <row r="8865" spans="1:5" x14ac:dyDescent="0.2">
      <c r="A8865" t="s">
        <v>10267</v>
      </c>
      <c r="B8865" t="s">
        <v>2829</v>
      </c>
      <c r="C8865" t="s">
        <v>5044</v>
      </c>
      <c r="D8865" t="s">
        <v>8686</v>
      </c>
      <c r="E8865">
        <v>90.9</v>
      </c>
    </row>
    <row r="8866" spans="1:5" x14ac:dyDescent="0.2">
      <c r="A8866" t="s">
        <v>10268</v>
      </c>
      <c r="B8866" t="s">
        <v>2831</v>
      </c>
      <c r="C8866" t="s">
        <v>5044</v>
      </c>
      <c r="D8866" t="s">
        <v>8686</v>
      </c>
      <c r="E8866">
        <v>89.9</v>
      </c>
    </row>
    <row r="8867" spans="1:5" x14ac:dyDescent="0.2">
      <c r="A8867" t="s">
        <v>10269</v>
      </c>
      <c r="B8867" t="s">
        <v>2833</v>
      </c>
      <c r="C8867" t="s">
        <v>5044</v>
      </c>
      <c r="D8867" t="s">
        <v>8686</v>
      </c>
      <c r="E8867">
        <v>88.8</v>
      </c>
    </row>
    <row r="8868" spans="1:5" x14ac:dyDescent="0.2">
      <c r="A8868" t="s">
        <v>10270</v>
      </c>
      <c r="B8868" t="s">
        <v>2835</v>
      </c>
      <c r="C8868" t="s">
        <v>5044</v>
      </c>
      <c r="D8868" t="s">
        <v>8686</v>
      </c>
      <c r="E8868">
        <v>97.2</v>
      </c>
    </row>
    <row r="8869" spans="1:5" x14ac:dyDescent="0.2">
      <c r="A8869" t="s">
        <v>10271</v>
      </c>
      <c r="B8869" t="s">
        <v>2789</v>
      </c>
      <c r="C8869" t="s">
        <v>5044</v>
      </c>
      <c r="D8869" t="s">
        <v>8686</v>
      </c>
      <c r="E8869">
        <v>95.8</v>
      </c>
    </row>
    <row r="8870" spans="1:5" x14ac:dyDescent="0.2">
      <c r="A8870" t="s">
        <v>10272</v>
      </c>
      <c r="B8870" t="s">
        <v>2838</v>
      </c>
      <c r="C8870" t="s">
        <v>5044</v>
      </c>
      <c r="D8870" t="s">
        <v>8686</v>
      </c>
      <c r="E8870">
        <v>97.8</v>
      </c>
    </row>
    <row r="8871" spans="1:5" x14ac:dyDescent="0.2">
      <c r="A8871" t="s">
        <v>10273</v>
      </c>
      <c r="B8871" t="s">
        <v>2840</v>
      </c>
      <c r="C8871" t="s">
        <v>5044</v>
      </c>
      <c r="D8871" t="s">
        <v>8686</v>
      </c>
      <c r="E8871">
        <v>96.6</v>
      </c>
    </row>
    <row r="8872" spans="1:5" x14ac:dyDescent="0.2">
      <c r="A8872" t="s">
        <v>10274</v>
      </c>
      <c r="B8872" t="s">
        <v>2780</v>
      </c>
      <c r="C8872" t="s">
        <v>5065</v>
      </c>
      <c r="D8872" t="s">
        <v>8686</v>
      </c>
      <c r="E8872">
        <v>5.9722222222222225E-2</v>
      </c>
    </row>
    <row r="8873" spans="1:5" x14ac:dyDescent="0.2">
      <c r="A8873" t="s">
        <v>10275</v>
      </c>
      <c r="B8873" t="s">
        <v>2794</v>
      </c>
      <c r="C8873" t="s">
        <v>5065</v>
      </c>
      <c r="D8873" t="s">
        <v>8686</v>
      </c>
      <c r="E8873">
        <v>2.0385772269333913E-2</v>
      </c>
    </row>
    <row r="8874" spans="1:5" x14ac:dyDescent="0.2">
      <c r="A8874" t="s">
        <v>10276</v>
      </c>
      <c r="B8874" t="s">
        <v>2785</v>
      </c>
      <c r="C8874" t="s">
        <v>5065</v>
      </c>
      <c r="D8874" t="s">
        <v>8686</v>
      </c>
      <c r="E8874">
        <v>3.472222222222222E-3</v>
      </c>
    </row>
    <row r="8875" spans="1:5" x14ac:dyDescent="0.2">
      <c r="A8875" t="s">
        <v>10277</v>
      </c>
      <c r="B8875" t="s">
        <v>2811</v>
      </c>
      <c r="C8875" t="s">
        <v>5065</v>
      </c>
      <c r="D8875" t="s">
        <v>8686</v>
      </c>
      <c r="E8875">
        <v>2.013888888888889E-2</v>
      </c>
    </row>
    <row r="8876" spans="1:5" x14ac:dyDescent="0.2">
      <c r="A8876" t="s">
        <v>10278</v>
      </c>
      <c r="B8876" t="s">
        <v>2788</v>
      </c>
      <c r="C8876" t="s">
        <v>5065</v>
      </c>
      <c r="D8876" t="s">
        <v>8686</v>
      </c>
      <c r="E8876">
        <v>7.6388888888888886E-3</v>
      </c>
    </row>
    <row r="8877" spans="1:5" x14ac:dyDescent="0.2">
      <c r="A8877" t="s">
        <v>10279</v>
      </c>
      <c r="B8877" t="s">
        <v>2814</v>
      </c>
      <c r="C8877" t="s">
        <v>5065</v>
      </c>
      <c r="D8877" t="s">
        <v>8686</v>
      </c>
      <c r="E8877">
        <v>7.1527777777777787E-2</v>
      </c>
    </row>
    <row r="8878" spans="1:5" x14ac:dyDescent="0.2">
      <c r="A8878" t="s">
        <v>10280</v>
      </c>
      <c r="B8878" t="s">
        <v>2816</v>
      </c>
      <c r="C8878" t="s">
        <v>5065</v>
      </c>
      <c r="D8878" t="s">
        <v>8686</v>
      </c>
      <c r="E8878">
        <v>7.6388888888888886E-3</v>
      </c>
    </row>
    <row r="8879" spans="1:5" x14ac:dyDescent="0.2">
      <c r="A8879" t="s">
        <v>10281</v>
      </c>
      <c r="B8879" t="s">
        <v>2818</v>
      </c>
      <c r="C8879" t="s">
        <v>5065</v>
      </c>
      <c r="D8879" t="s">
        <v>8686</v>
      </c>
      <c r="E8879">
        <v>1.3888888888888889E-3</v>
      </c>
    </row>
    <row r="8880" spans="1:5" x14ac:dyDescent="0.2">
      <c r="A8880" t="s">
        <v>10282</v>
      </c>
      <c r="B8880" t="s">
        <v>2820</v>
      </c>
      <c r="C8880" t="s">
        <v>5065</v>
      </c>
      <c r="D8880" t="s">
        <v>8686</v>
      </c>
      <c r="E8880">
        <v>0</v>
      </c>
    </row>
    <row r="8881" spans="1:5" x14ac:dyDescent="0.2">
      <c r="A8881" t="s">
        <v>10283</v>
      </c>
      <c r="B8881" t="s">
        <v>2825</v>
      </c>
      <c r="C8881" t="s">
        <v>5065</v>
      </c>
      <c r="D8881" t="s">
        <v>8686</v>
      </c>
      <c r="E8881">
        <v>2.7777777777777779E-3</v>
      </c>
    </row>
    <row r="8882" spans="1:5" x14ac:dyDescent="0.2">
      <c r="A8882" t="s">
        <v>10284</v>
      </c>
      <c r="B8882" t="s">
        <v>2786</v>
      </c>
      <c r="C8882" t="s">
        <v>5065</v>
      </c>
      <c r="D8882" t="s">
        <v>8686</v>
      </c>
      <c r="E8882">
        <v>1.1805555555555555E-2</v>
      </c>
    </row>
    <row r="8883" spans="1:5" x14ac:dyDescent="0.2">
      <c r="A8883" t="s">
        <v>10285</v>
      </c>
      <c r="B8883" t="s">
        <v>2787</v>
      </c>
      <c r="C8883" t="s">
        <v>5065</v>
      </c>
      <c r="D8883" t="s">
        <v>8686</v>
      </c>
      <c r="E8883">
        <v>7.6388888888888886E-3</v>
      </c>
    </row>
    <row r="8884" spans="1:5" x14ac:dyDescent="0.2">
      <c r="A8884" t="s">
        <v>10286</v>
      </c>
      <c r="B8884" t="s">
        <v>2829</v>
      </c>
      <c r="C8884" t="s">
        <v>5065</v>
      </c>
      <c r="D8884" t="s">
        <v>8686</v>
      </c>
      <c r="E8884">
        <v>2.4305555555555556E-2</v>
      </c>
    </row>
    <row r="8885" spans="1:5" x14ac:dyDescent="0.2">
      <c r="A8885" t="s">
        <v>10287</v>
      </c>
      <c r="B8885" t="s">
        <v>2831</v>
      </c>
      <c r="C8885" t="s">
        <v>5065</v>
      </c>
      <c r="D8885" t="s">
        <v>8686</v>
      </c>
      <c r="E8885">
        <v>2.5000000000000001E-2</v>
      </c>
    </row>
    <row r="8886" spans="1:5" x14ac:dyDescent="0.2">
      <c r="A8886" t="s">
        <v>10288</v>
      </c>
      <c r="B8886" t="s">
        <v>2833</v>
      </c>
      <c r="C8886" t="s">
        <v>5065</v>
      </c>
      <c r="D8886" t="s">
        <v>8686</v>
      </c>
      <c r="E8886">
        <v>2.5000000000000001E-2</v>
      </c>
    </row>
    <row r="8887" spans="1:5" x14ac:dyDescent="0.2">
      <c r="A8887" t="s">
        <v>10289</v>
      </c>
      <c r="B8887" t="s">
        <v>2835</v>
      </c>
      <c r="C8887" t="s">
        <v>5065</v>
      </c>
      <c r="D8887" t="s">
        <v>8686</v>
      </c>
      <c r="E8887">
        <v>6.2500000000000003E-3</v>
      </c>
    </row>
    <row r="8888" spans="1:5" x14ac:dyDescent="0.2">
      <c r="A8888" t="s">
        <v>10290</v>
      </c>
      <c r="B8888" t="s">
        <v>2789</v>
      </c>
      <c r="C8888" t="s">
        <v>5065</v>
      </c>
      <c r="D8888" t="s">
        <v>8686</v>
      </c>
      <c r="E8888">
        <v>2.7777777777777779E-3</v>
      </c>
    </row>
    <row r="8889" spans="1:5" x14ac:dyDescent="0.2">
      <c r="A8889" t="s">
        <v>10291</v>
      </c>
      <c r="B8889" t="s">
        <v>2838</v>
      </c>
      <c r="C8889" t="s">
        <v>5065</v>
      </c>
      <c r="D8889" t="s">
        <v>8686</v>
      </c>
      <c r="E8889">
        <v>0.10486111111111111</v>
      </c>
    </row>
    <row r="8890" spans="1:5" x14ac:dyDescent="0.2">
      <c r="A8890" t="s">
        <v>10292</v>
      </c>
      <c r="B8890" t="s">
        <v>2840</v>
      </c>
      <c r="C8890" t="s">
        <v>5065</v>
      </c>
      <c r="D8890" t="s">
        <v>8686</v>
      </c>
      <c r="E8890">
        <v>4.2361111111111106E-2</v>
      </c>
    </row>
    <row r="8891" spans="1:5" x14ac:dyDescent="0.2">
      <c r="A8891" t="s">
        <v>10293</v>
      </c>
      <c r="B8891" t="s">
        <v>2780</v>
      </c>
      <c r="C8891" t="s">
        <v>8173</v>
      </c>
      <c r="D8891" t="s">
        <v>8686</v>
      </c>
      <c r="E8891">
        <v>72.8</v>
      </c>
    </row>
    <row r="8892" spans="1:5" x14ac:dyDescent="0.2">
      <c r="A8892" t="s">
        <v>10294</v>
      </c>
      <c r="B8892" t="s">
        <v>2794</v>
      </c>
      <c r="C8892" t="s">
        <v>8173</v>
      </c>
      <c r="D8892" t="s">
        <v>8686</v>
      </c>
      <c r="E8892">
        <v>82.233920417482082</v>
      </c>
    </row>
    <row r="8893" spans="1:5" x14ac:dyDescent="0.2">
      <c r="A8893" t="s">
        <v>10295</v>
      </c>
      <c r="B8893" t="s">
        <v>2785</v>
      </c>
      <c r="C8893" t="s">
        <v>8173</v>
      </c>
      <c r="D8893" t="s">
        <v>8686</v>
      </c>
      <c r="E8893">
        <v>100</v>
      </c>
    </row>
    <row r="8894" spans="1:5" x14ac:dyDescent="0.2">
      <c r="A8894" t="s">
        <v>10296</v>
      </c>
      <c r="B8894" t="s">
        <v>2811</v>
      </c>
      <c r="C8894" t="s">
        <v>8173</v>
      </c>
      <c r="D8894" t="s">
        <v>8686</v>
      </c>
      <c r="E8894">
        <v>84</v>
      </c>
    </row>
    <row r="8895" spans="1:5" x14ac:dyDescent="0.2">
      <c r="A8895" t="s">
        <v>10297</v>
      </c>
      <c r="B8895" t="s">
        <v>2788</v>
      </c>
      <c r="C8895" t="s">
        <v>8173</v>
      </c>
      <c r="D8895" t="s">
        <v>8686</v>
      </c>
      <c r="E8895">
        <v>97</v>
      </c>
    </row>
    <row r="8896" spans="1:5" x14ac:dyDescent="0.2">
      <c r="A8896" t="s">
        <v>10298</v>
      </c>
      <c r="B8896" t="s">
        <v>2814</v>
      </c>
      <c r="C8896" t="s">
        <v>8173</v>
      </c>
      <c r="D8896" t="s">
        <v>8686</v>
      </c>
      <c r="E8896">
        <v>62.5</v>
      </c>
    </row>
    <row r="8897" spans="1:5" x14ac:dyDescent="0.2">
      <c r="A8897" t="s">
        <v>10299</v>
      </c>
      <c r="B8897" t="s">
        <v>2816</v>
      </c>
      <c r="C8897" t="s">
        <v>8173</v>
      </c>
      <c r="D8897" t="s">
        <v>8686</v>
      </c>
      <c r="E8897">
        <v>100</v>
      </c>
    </row>
    <row r="8898" spans="1:5" x14ac:dyDescent="0.2">
      <c r="A8898" t="s">
        <v>10300</v>
      </c>
      <c r="B8898" t="s">
        <v>2818</v>
      </c>
      <c r="C8898" t="s">
        <v>8173</v>
      </c>
      <c r="D8898" t="s">
        <v>8686</v>
      </c>
      <c r="E8898">
        <v>94</v>
      </c>
    </row>
    <row r="8899" spans="1:5" x14ac:dyDescent="0.2">
      <c r="A8899" t="s">
        <v>10301</v>
      </c>
      <c r="B8899" t="s">
        <v>2820</v>
      </c>
      <c r="C8899" t="s">
        <v>8173</v>
      </c>
      <c r="D8899" t="s">
        <v>8686</v>
      </c>
      <c r="E8899">
        <v>76.7</v>
      </c>
    </row>
    <row r="8900" spans="1:5" x14ac:dyDescent="0.2">
      <c r="A8900" t="s">
        <v>10302</v>
      </c>
      <c r="B8900" t="s">
        <v>2825</v>
      </c>
      <c r="C8900" t="s">
        <v>8173</v>
      </c>
      <c r="D8900" t="s">
        <v>8686</v>
      </c>
      <c r="E8900">
        <v>79.099999999999994</v>
      </c>
    </row>
    <row r="8901" spans="1:5" x14ac:dyDescent="0.2">
      <c r="A8901" t="s">
        <v>10303</v>
      </c>
      <c r="B8901" t="s">
        <v>2786</v>
      </c>
      <c r="C8901" t="s">
        <v>8173</v>
      </c>
      <c r="D8901" t="s">
        <v>8686</v>
      </c>
      <c r="E8901">
        <v>79.400000000000006</v>
      </c>
    </row>
    <row r="8902" spans="1:5" x14ac:dyDescent="0.2">
      <c r="A8902" t="s">
        <v>10304</v>
      </c>
      <c r="B8902" t="s">
        <v>2787</v>
      </c>
      <c r="C8902" t="s">
        <v>8173</v>
      </c>
      <c r="D8902" t="s">
        <v>8686</v>
      </c>
      <c r="E8902">
        <v>81.900000000000006</v>
      </c>
    </row>
    <row r="8903" spans="1:5" x14ac:dyDescent="0.2">
      <c r="A8903" t="s">
        <v>10305</v>
      </c>
      <c r="B8903" t="s">
        <v>2829</v>
      </c>
      <c r="C8903" t="s">
        <v>8173</v>
      </c>
      <c r="D8903" t="s">
        <v>8686</v>
      </c>
      <c r="E8903">
        <v>82.3</v>
      </c>
    </row>
    <row r="8904" spans="1:5" x14ac:dyDescent="0.2">
      <c r="A8904" t="s">
        <v>10306</v>
      </c>
      <c r="B8904" t="s">
        <v>2831</v>
      </c>
      <c r="C8904" t="s">
        <v>8173</v>
      </c>
      <c r="D8904" t="s">
        <v>8686</v>
      </c>
      <c r="E8904">
        <v>76.599999999999994</v>
      </c>
    </row>
    <row r="8905" spans="1:5" x14ac:dyDescent="0.2">
      <c r="A8905" t="s">
        <v>10307</v>
      </c>
      <c r="B8905" t="s">
        <v>2833</v>
      </c>
      <c r="C8905" t="s">
        <v>8173</v>
      </c>
      <c r="D8905" t="s">
        <v>8686</v>
      </c>
      <c r="E8905">
        <v>54.7</v>
      </c>
    </row>
    <row r="8906" spans="1:5" x14ac:dyDescent="0.2">
      <c r="A8906" t="s">
        <v>10308</v>
      </c>
      <c r="B8906" t="s">
        <v>2835</v>
      </c>
      <c r="C8906" t="s">
        <v>8173</v>
      </c>
      <c r="D8906" t="s">
        <v>8686</v>
      </c>
      <c r="E8906">
        <v>67.2</v>
      </c>
    </row>
    <row r="8907" spans="1:5" x14ac:dyDescent="0.2">
      <c r="A8907" t="s">
        <v>10309</v>
      </c>
      <c r="B8907" t="s">
        <v>2789</v>
      </c>
      <c r="C8907" t="s">
        <v>8173</v>
      </c>
      <c r="D8907" t="s">
        <v>8686</v>
      </c>
      <c r="E8907">
        <v>89.5</v>
      </c>
    </row>
    <row r="8908" spans="1:5" x14ac:dyDescent="0.2">
      <c r="A8908" t="s">
        <v>10310</v>
      </c>
      <c r="B8908" t="s">
        <v>2838</v>
      </c>
      <c r="C8908" t="s">
        <v>8173</v>
      </c>
      <c r="D8908" t="s">
        <v>8686</v>
      </c>
      <c r="E8908">
        <v>77.5</v>
      </c>
    </row>
    <row r="8909" spans="1:5" x14ac:dyDescent="0.2">
      <c r="A8909" t="s">
        <v>10311</v>
      </c>
      <c r="B8909" t="s">
        <v>2840</v>
      </c>
      <c r="C8909" t="s">
        <v>8173</v>
      </c>
      <c r="D8909" t="s">
        <v>8686</v>
      </c>
      <c r="E8909">
        <v>85.6</v>
      </c>
    </row>
    <row r="8910" spans="1:5" x14ac:dyDescent="0.2">
      <c r="A8910" t="s">
        <v>10312</v>
      </c>
      <c r="B8910" t="s">
        <v>2780</v>
      </c>
      <c r="C8910" t="s">
        <v>8194</v>
      </c>
      <c r="D8910" t="s">
        <v>8686</v>
      </c>
      <c r="E8910">
        <v>84.9</v>
      </c>
    </row>
    <row r="8911" spans="1:5" x14ac:dyDescent="0.2">
      <c r="A8911" t="s">
        <v>10313</v>
      </c>
      <c r="B8911" t="s">
        <v>2794</v>
      </c>
      <c r="C8911" t="s">
        <v>8194</v>
      </c>
      <c r="D8911" t="s">
        <v>8686</v>
      </c>
      <c r="E8911">
        <v>90.103261578604048</v>
      </c>
    </row>
    <row r="8912" spans="1:5" x14ac:dyDescent="0.2">
      <c r="A8912" t="s">
        <v>10314</v>
      </c>
      <c r="B8912" t="s">
        <v>2785</v>
      </c>
      <c r="C8912" t="s">
        <v>8194</v>
      </c>
      <c r="D8912" t="s">
        <v>8686</v>
      </c>
      <c r="E8912">
        <v>100</v>
      </c>
    </row>
    <row r="8913" spans="1:5" x14ac:dyDescent="0.2">
      <c r="A8913" t="s">
        <v>10315</v>
      </c>
      <c r="B8913" t="s">
        <v>2811</v>
      </c>
      <c r="C8913" t="s">
        <v>8194</v>
      </c>
      <c r="D8913" t="s">
        <v>8686</v>
      </c>
      <c r="E8913">
        <v>88.2</v>
      </c>
    </row>
    <row r="8914" spans="1:5" x14ac:dyDescent="0.2">
      <c r="A8914" t="s">
        <v>10316</v>
      </c>
      <c r="B8914" t="s">
        <v>2788</v>
      </c>
      <c r="C8914" t="s">
        <v>8194</v>
      </c>
      <c r="D8914" t="s">
        <v>8686</v>
      </c>
      <c r="E8914">
        <v>94.1</v>
      </c>
    </row>
    <row r="8915" spans="1:5" x14ac:dyDescent="0.2">
      <c r="A8915" t="s">
        <v>10317</v>
      </c>
      <c r="B8915" t="s">
        <v>2814</v>
      </c>
      <c r="C8915" t="s">
        <v>8194</v>
      </c>
      <c r="D8915" t="s">
        <v>8686</v>
      </c>
      <c r="E8915">
        <v>76.5</v>
      </c>
    </row>
    <row r="8916" spans="1:5" x14ac:dyDescent="0.2">
      <c r="A8916" t="s">
        <v>10318</v>
      </c>
      <c r="B8916" t="s">
        <v>2816</v>
      </c>
      <c r="C8916" t="s">
        <v>8194</v>
      </c>
      <c r="D8916" t="s">
        <v>8686</v>
      </c>
      <c r="E8916">
        <v>100</v>
      </c>
    </row>
    <row r="8917" spans="1:5" x14ac:dyDescent="0.2">
      <c r="A8917" t="s">
        <v>10319</v>
      </c>
      <c r="B8917" t="s">
        <v>2818</v>
      </c>
      <c r="C8917" t="s">
        <v>8194</v>
      </c>
      <c r="D8917" t="s">
        <v>8686</v>
      </c>
      <c r="E8917">
        <v>100</v>
      </c>
    </row>
    <row r="8918" spans="1:5" x14ac:dyDescent="0.2">
      <c r="A8918" t="s">
        <v>10320</v>
      </c>
      <c r="B8918" t="s">
        <v>2820</v>
      </c>
      <c r="C8918" t="s">
        <v>8194</v>
      </c>
      <c r="D8918" t="s">
        <v>8686</v>
      </c>
      <c r="E8918">
        <v>80.599999999999994</v>
      </c>
    </row>
    <row r="8919" spans="1:5" x14ac:dyDescent="0.2">
      <c r="A8919" t="s">
        <v>10321</v>
      </c>
      <c r="B8919" t="s">
        <v>2825</v>
      </c>
      <c r="C8919" t="s">
        <v>8194</v>
      </c>
      <c r="D8919" t="s">
        <v>8686</v>
      </c>
      <c r="E8919">
        <v>78.8</v>
      </c>
    </row>
    <row r="8920" spans="1:5" x14ac:dyDescent="0.2">
      <c r="A8920" t="s">
        <v>10322</v>
      </c>
      <c r="B8920" t="s">
        <v>2786</v>
      </c>
      <c r="C8920" t="s">
        <v>8194</v>
      </c>
      <c r="D8920" t="s">
        <v>8686</v>
      </c>
      <c r="E8920">
        <v>93.5</v>
      </c>
    </row>
    <row r="8921" spans="1:5" x14ac:dyDescent="0.2">
      <c r="A8921" t="s">
        <v>10323</v>
      </c>
      <c r="B8921" t="s">
        <v>2787</v>
      </c>
      <c r="C8921" t="s">
        <v>8194</v>
      </c>
      <c r="D8921" t="s">
        <v>8686</v>
      </c>
      <c r="E8921">
        <v>98</v>
      </c>
    </row>
    <row r="8922" spans="1:5" x14ac:dyDescent="0.2">
      <c r="A8922" t="s">
        <v>10324</v>
      </c>
      <c r="B8922" t="s">
        <v>2829</v>
      </c>
      <c r="C8922" t="s">
        <v>8194</v>
      </c>
      <c r="D8922" t="s">
        <v>8686</v>
      </c>
      <c r="E8922">
        <v>84.8</v>
      </c>
    </row>
    <row r="8923" spans="1:5" x14ac:dyDescent="0.2">
      <c r="A8923" t="s">
        <v>10325</v>
      </c>
      <c r="B8923" t="s">
        <v>2831</v>
      </c>
      <c r="C8923" t="s">
        <v>8194</v>
      </c>
      <c r="D8923" t="s">
        <v>8686</v>
      </c>
      <c r="E8923">
        <v>80</v>
      </c>
    </row>
    <row r="8924" spans="1:5" x14ac:dyDescent="0.2">
      <c r="A8924" t="s">
        <v>10326</v>
      </c>
      <c r="B8924" t="s">
        <v>2833</v>
      </c>
      <c r="C8924" t="s">
        <v>8194</v>
      </c>
      <c r="D8924" t="s">
        <v>8686</v>
      </c>
      <c r="E8924">
        <v>86.4</v>
      </c>
    </row>
    <row r="8925" spans="1:5" x14ac:dyDescent="0.2">
      <c r="A8925" t="s">
        <v>10327</v>
      </c>
      <c r="B8925" t="s">
        <v>2835</v>
      </c>
      <c r="C8925" t="s">
        <v>8194</v>
      </c>
      <c r="D8925" t="s">
        <v>8686</v>
      </c>
      <c r="E8925">
        <v>90.9</v>
      </c>
    </row>
    <row r="8926" spans="1:5" x14ac:dyDescent="0.2">
      <c r="A8926" t="s">
        <v>10328</v>
      </c>
      <c r="B8926" t="s">
        <v>2789</v>
      </c>
      <c r="C8926" t="s">
        <v>8194</v>
      </c>
      <c r="D8926" t="s">
        <v>8686</v>
      </c>
      <c r="E8926">
        <v>100</v>
      </c>
    </row>
    <row r="8927" spans="1:5" x14ac:dyDescent="0.2">
      <c r="A8927" t="s">
        <v>10329</v>
      </c>
      <c r="B8927" t="s">
        <v>2838</v>
      </c>
      <c r="C8927" t="s">
        <v>8194</v>
      </c>
      <c r="D8927" t="s">
        <v>8686</v>
      </c>
      <c r="E8927">
        <v>100</v>
      </c>
    </row>
    <row r="8928" spans="1:5" x14ac:dyDescent="0.2">
      <c r="A8928" t="s">
        <v>10330</v>
      </c>
      <c r="B8928" t="s">
        <v>2840</v>
      </c>
      <c r="C8928" t="s">
        <v>8194</v>
      </c>
      <c r="D8928" t="s">
        <v>8686</v>
      </c>
      <c r="E8928">
        <v>78.900000000000006</v>
      </c>
    </row>
    <row r="8929" spans="1:5" x14ac:dyDescent="0.2">
      <c r="A8929" t="s">
        <v>10331</v>
      </c>
      <c r="B8929" t="s">
        <v>2780</v>
      </c>
      <c r="C8929" t="s">
        <v>8215</v>
      </c>
      <c r="D8929" t="s">
        <v>8686</v>
      </c>
      <c r="E8929">
        <v>81.825000000000003</v>
      </c>
    </row>
    <row r="8930" spans="1:5" x14ac:dyDescent="0.2">
      <c r="A8930" t="s">
        <v>10332</v>
      </c>
      <c r="B8930" t="s">
        <v>2794</v>
      </c>
      <c r="C8930" t="s">
        <v>8215</v>
      </c>
      <c r="D8930" t="s">
        <v>8686</v>
      </c>
      <c r="E8930">
        <v>80.02694235588973</v>
      </c>
    </row>
    <row r="8931" spans="1:5" x14ac:dyDescent="0.2">
      <c r="A8931" t="s">
        <v>10333</v>
      </c>
      <c r="B8931" t="s">
        <v>2785</v>
      </c>
      <c r="C8931" t="s">
        <v>8215</v>
      </c>
      <c r="D8931" t="s">
        <v>8686</v>
      </c>
      <c r="E8931">
        <v>91.1</v>
      </c>
    </row>
    <row r="8932" spans="1:5" x14ac:dyDescent="0.2">
      <c r="A8932" t="s">
        <v>10334</v>
      </c>
      <c r="B8932" t="s">
        <v>2811</v>
      </c>
      <c r="C8932" t="s">
        <v>8215</v>
      </c>
      <c r="D8932" t="s">
        <v>8686</v>
      </c>
      <c r="E8932">
        <v>51.8</v>
      </c>
    </row>
    <row r="8933" spans="1:5" x14ac:dyDescent="0.2">
      <c r="A8933" t="s">
        <v>10335</v>
      </c>
      <c r="B8933" t="s">
        <v>2788</v>
      </c>
      <c r="C8933" t="s">
        <v>8215</v>
      </c>
      <c r="D8933" t="s">
        <v>8686</v>
      </c>
      <c r="E8933">
        <v>56.7</v>
      </c>
    </row>
    <row r="8934" spans="1:5" x14ac:dyDescent="0.2">
      <c r="A8934" t="s">
        <v>10336</v>
      </c>
      <c r="B8934" t="s">
        <v>2814</v>
      </c>
      <c r="C8934" t="s">
        <v>8215</v>
      </c>
      <c r="D8934" t="s">
        <v>8686</v>
      </c>
      <c r="E8934">
        <v>81.599999999999994</v>
      </c>
    </row>
    <row r="8935" spans="1:5" x14ac:dyDescent="0.2">
      <c r="A8935" t="s">
        <v>10337</v>
      </c>
      <c r="B8935" t="s">
        <v>2816</v>
      </c>
      <c r="C8935" t="s">
        <v>8215</v>
      </c>
      <c r="D8935" t="s">
        <v>8686</v>
      </c>
      <c r="E8935">
        <v>66.599999999999994</v>
      </c>
    </row>
    <row r="8936" spans="1:5" x14ac:dyDescent="0.2">
      <c r="A8936" t="s">
        <v>10338</v>
      </c>
      <c r="B8936" t="s">
        <v>2818</v>
      </c>
      <c r="C8936" t="s">
        <v>8215</v>
      </c>
      <c r="D8936" t="s">
        <v>8686</v>
      </c>
      <c r="E8936">
        <v>87.2</v>
      </c>
    </row>
    <row r="8937" spans="1:5" x14ac:dyDescent="0.2">
      <c r="A8937" t="s">
        <v>10339</v>
      </c>
      <c r="B8937" t="s">
        <v>2820</v>
      </c>
      <c r="C8937" t="s">
        <v>8215</v>
      </c>
      <c r="D8937" t="s">
        <v>8686</v>
      </c>
      <c r="E8937">
        <v>85.1</v>
      </c>
    </row>
    <row r="8938" spans="1:5" x14ac:dyDescent="0.2">
      <c r="A8938" t="s">
        <v>10340</v>
      </c>
      <c r="B8938" t="s">
        <v>2825</v>
      </c>
      <c r="C8938" t="s">
        <v>8215</v>
      </c>
      <c r="D8938" t="s">
        <v>8686</v>
      </c>
      <c r="E8938">
        <v>74.599999999999994</v>
      </c>
    </row>
    <row r="8939" spans="1:5" x14ac:dyDescent="0.2">
      <c r="A8939" t="s">
        <v>10341</v>
      </c>
      <c r="B8939" t="s">
        <v>2786</v>
      </c>
      <c r="C8939" t="s">
        <v>8215</v>
      </c>
      <c r="D8939" t="s">
        <v>8686</v>
      </c>
      <c r="E8939">
        <v>91.9</v>
      </c>
    </row>
    <row r="8940" spans="1:5" x14ac:dyDescent="0.2">
      <c r="A8940" t="s">
        <v>10342</v>
      </c>
      <c r="B8940" t="s">
        <v>2787</v>
      </c>
      <c r="C8940" t="s">
        <v>8215</v>
      </c>
      <c r="D8940" t="s">
        <v>8686</v>
      </c>
      <c r="E8940">
        <v>75.2</v>
      </c>
    </row>
    <row r="8941" spans="1:5" x14ac:dyDescent="0.2">
      <c r="A8941" t="s">
        <v>10343</v>
      </c>
      <c r="B8941" t="s">
        <v>2829</v>
      </c>
      <c r="C8941" t="s">
        <v>8215</v>
      </c>
      <c r="D8941" t="s">
        <v>8686</v>
      </c>
      <c r="E8941">
        <v>91.3</v>
      </c>
    </row>
    <row r="8942" spans="1:5" x14ac:dyDescent="0.2">
      <c r="A8942" t="s">
        <v>10344</v>
      </c>
      <c r="B8942" t="s">
        <v>2831</v>
      </c>
      <c r="C8942" t="s">
        <v>8215</v>
      </c>
      <c r="D8942" t="s">
        <v>8686</v>
      </c>
      <c r="E8942">
        <v>84.7</v>
      </c>
    </row>
    <row r="8943" spans="1:5" x14ac:dyDescent="0.2">
      <c r="A8943" t="s">
        <v>10345</v>
      </c>
      <c r="B8943" t="s">
        <v>2833</v>
      </c>
      <c r="C8943" t="s">
        <v>8215</v>
      </c>
      <c r="D8943" t="s">
        <v>8686</v>
      </c>
      <c r="E8943">
        <v>49.6</v>
      </c>
    </row>
    <row r="8944" spans="1:5" x14ac:dyDescent="0.2">
      <c r="A8944" t="s">
        <v>10346</v>
      </c>
      <c r="B8944" t="s">
        <v>2835</v>
      </c>
      <c r="C8944" t="s">
        <v>8215</v>
      </c>
      <c r="D8944" t="s">
        <v>8686</v>
      </c>
      <c r="E8944">
        <v>88.1</v>
      </c>
    </row>
    <row r="8945" spans="1:5" x14ac:dyDescent="0.2">
      <c r="A8945" t="s">
        <v>10347</v>
      </c>
      <c r="B8945" t="s">
        <v>2789</v>
      </c>
      <c r="C8945" t="s">
        <v>8215</v>
      </c>
      <c r="D8945" t="s">
        <v>8686</v>
      </c>
      <c r="E8945">
        <v>77</v>
      </c>
    </row>
    <row r="8946" spans="1:5" x14ac:dyDescent="0.2">
      <c r="A8946" t="s">
        <v>10348</v>
      </c>
      <c r="B8946" t="s">
        <v>2838</v>
      </c>
      <c r="C8946" t="s">
        <v>8215</v>
      </c>
      <c r="D8946" t="s">
        <v>8686</v>
      </c>
      <c r="E8946">
        <v>84.3</v>
      </c>
    </row>
    <row r="8947" spans="1:5" x14ac:dyDescent="0.2">
      <c r="A8947" t="s">
        <v>10349</v>
      </c>
      <c r="B8947" t="s">
        <v>2840</v>
      </c>
      <c r="C8947" t="s">
        <v>8215</v>
      </c>
      <c r="D8947" t="s">
        <v>8686</v>
      </c>
      <c r="E8947">
        <v>84.2</v>
      </c>
    </row>
    <row r="8948" spans="1:5" x14ac:dyDescent="0.2">
      <c r="A8948" t="s">
        <v>10350</v>
      </c>
      <c r="B8948" t="s">
        <v>2780</v>
      </c>
      <c r="C8948" t="s">
        <v>8236</v>
      </c>
      <c r="D8948" t="s">
        <v>8686</v>
      </c>
      <c r="E8948">
        <v>82.9</v>
      </c>
    </row>
    <row r="8949" spans="1:5" x14ac:dyDescent="0.2">
      <c r="A8949" t="s">
        <v>10351</v>
      </c>
      <c r="B8949" t="s">
        <v>2794</v>
      </c>
      <c r="C8949" t="s">
        <v>8236</v>
      </c>
      <c r="D8949" t="s">
        <v>8686</v>
      </c>
      <c r="E8949">
        <v>82.76315789473685</v>
      </c>
    </row>
    <row r="8950" spans="1:5" x14ac:dyDescent="0.2">
      <c r="A8950" t="s">
        <v>10352</v>
      </c>
      <c r="B8950" t="s">
        <v>2785</v>
      </c>
      <c r="C8950" t="s">
        <v>8236</v>
      </c>
      <c r="D8950" t="s">
        <v>8686</v>
      </c>
      <c r="E8950">
        <v>81.7</v>
      </c>
    </row>
    <row r="8951" spans="1:5" x14ac:dyDescent="0.2">
      <c r="A8951" t="s">
        <v>10353</v>
      </c>
      <c r="B8951" t="s">
        <v>2811</v>
      </c>
      <c r="C8951" t="s">
        <v>8236</v>
      </c>
      <c r="D8951" t="s">
        <v>8686</v>
      </c>
      <c r="E8951">
        <v>69.8</v>
      </c>
    </row>
    <row r="8952" spans="1:5" x14ac:dyDescent="0.2">
      <c r="A8952" t="s">
        <v>10354</v>
      </c>
      <c r="B8952" t="s">
        <v>2788</v>
      </c>
      <c r="C8952" t="s">
        <v>8236</v>
      </c>
      <c r="D8952" t="s">
        <v>8686</v>
      </c>
      <c r="E8952">
        <v>71.7</v>
      </c>
    </row>
    <row r="8953" spans="1:5" x14ac:dyDescent="0.2">
      <c r="A8953" t="s">
        <v>10355</v>
      </c>
      <c r="B8953" t="s">
        <v>2814</v>
      </c>
      <c r="C8953" t="s">
        <v>8236</v>
      </c>
      <c r="D8953" t="s">
        <v>8686</v>
      </c>
      <c r="E8953">
        <v>86.5</v>
      </c>
    </row>
    <row r="8954" spans="1:5" x14ac:dyDescent="0.2">
      <c r="A8954" t="s">
        <v>10356</v>
      </c>
      <c r="B8954" t="s">
        <v>2816</v>
      </c>
      <c r="C8954" t="s">
        <v>8236</v>
      </c>
      <c r="D8954" t="s">
        <v>8686</v>
      </c>
      <c r="E8954">
        <v>84.2</v>
      </c>
    </row>
    <row r="8955" spans="1:5" x14ac:dyDescent="0.2">
      <c r="A8955" t="s">
        <v>10357</v>
      </c>
      <c r="B8955" t="s">
        <v>2818</v>
      </c>
      <c r="C8955" t="s">
        <v>8236</v>
      </c>
      <c r="D8955" t="s">
        <v>8686</v>
      </c>
      <c r="E8955">
        <v>92.5</v>
      </c>
    </row>
    <row r="8956" spans="1:5" x14ac:dyDescent="0.2">
      <c r="A8956" t="s">
        <v>10358</v>
      </c>
      <c r="B8956" t="s">
        <v>2820</v>
      </c>
      <c r="C8956" t="s">
        <v>8236</v>
      </c>
      <c r="D8956" t="s">
        <v>8686</v>
      </c>
      <c r="E8956">
        <v>79.5</v>
      </c>
    </row>
    <row r="8957" spans="1:5" x14ac:dyDescent="0.2">
      <c r="A8957" t="s">
        <v>10359</v>
      </c>
      <c r="B8957" t="s">
        <v>2825</v>
      </c>
      <c r="C8957" t="s">
        <v>8236</v>
      </c>
      <c r="D8957" t="s">
        <v>8686</v>
      </c>
      <c r="E8957">
        <v>75</v>
      </c>
    </row>
    <row r="8958" spans="1:5" x14ac:dyDescent="0.2">
      <c r="A8958" t="s">
        <v>10360</v>
      </c>
      <c r="B8958" t="s">
        <v>2786</v>
      </c>
      <c r="C8958" t="s">
        <v>8236</v>
      </c>
      <c r="D8958" t="s">
        <v>8686</v>
      </c>
      <c r="E8958">
        <v>95.9</v>
      </c>
    </row>
    <row r="8959" spans="1:5" x14ac:dyDescent="0.2">
      <c r="A8959" t="s">
        <v>9113</v>
      </c>
      <c r="B8959" t="s">
        <v>2787</v>
      </c>
      <c r="C8959" t="s">
        <v>8236</v>
      </c>
      <c r="D8959" t="s">
        <v>8686</v>
      </c>
      <c r="E8959">
        <v>87.9</v>
      </c>
    </row>
    <row r="8960" spans="1:5" x14ac:dyDescent="0.2">
      <c r="A8960" t="s">
        <v>9114</v>
      </c>
      <c r="B8960" t="s">
        <v>2829</v>
      </c>
      <c r="C8960" t="s">
        <v>8236</v>
      </c>
      <c r="D8960" t="s">
        <v>8686</v>
      </c>
      <c r="E8960">
        <v>86.8</v>
      </c>
    </row>
    <row r="8961" spans="1:5" x14ac:dyDescent="0.2">
      <c r="A8961" t="s">
        <v>9115</v>
      </c>
      <c r="B8961" t="s">
        <v>2831</v>
      </c>
      <c r="C8961" t="s">
        <v>8236</v>
      </c>
      <c r="D8961" t="s">
        <v>8686</v>
      </c>
      <c r="E8961">
        <v>93</v>
      </c>
    </row>
    <row r="8962" spans="1:5" x14ac:dyDescent="0.2">
      <c r="A8962" t="s">
        <v>9116</v>
      </c>
      <c r="B8962" t="s">
        <v>2833</v>
      </c>
      <c r="C8962" t="s">
        <v>8236</v>
      </c>
      <c r="D8962" t="s">
        <v>8686</v>
      </c>
      <c r="E8962">
        <v>54.3</v>
      </c>
    </row>
    <row r="8963" spans="1:5" x14ac:dyDescent="0.2">
      <c r="A8963" t="s">
        <v>9117</v>
      </c>
      <c r="B8963" t="s">
        <v>2835</v>
      </c>
      <c r="C8963" t="s">
        <v>8236</v>
      </c>
      <c r="D8963" t="s">
        <v>8686</v>
      </c>
      <c r="E8963">
        <v>85.9</v>
      </c>
    </row>
    <row r="8964" spans="1:5" x14ac:dyDescent="0.2">
      <c r="A8964" t="s">
        <v>9118</v>
      </c>
      <c r="B8964" t="s">
        <v>2789</v>
      </c>
      <c r="C8964" t="s">
        <v>8236</v>
      </c>
      <c r="D8964" t="s">
        <v>8686</v>
      </c>
      <c r="E8964">
        <v>94</v>
      </c>
    </row>
    <row r="8965" spans="1:5" x14ac:dyDescent="0.2">
      <c r="A8965" t="s">
        <v>9119</v>
      </c>
      <c r="B8965" t="s">
        <v>2838</v>
      </c>
      <c r="C8965" t="s">
        <v>8236</v>
      </c>
      <c r="D8965" t="s">
        <v>8686</v>
      </c>
      <c r="E8965">
        <v>79.599999999999994</v>
      </c>
    </row>
    <row r="8966" spans="1:5" x14ac:dyDescent="0.2">
      <c r="A8966" t="s">
        <v>9120</v>
      </c>
      <c r="B8966" t="s">
        <v>2840</v>
      </c>
      <c r="C8966" t="s">
        <v>8236</v>
      </c>
      <c r="D8966" t="s">
        <v>8686</v>
      </c>
      <c r="E8966">
        <v>82.6</v>
      </c>
    </row>
    <row r="8967" spans="1:5" x14ac:dyDescent="0.2">
      <c r="A8967" t="s">
        <v>9121</v>
      </c>
      <c r="B8967" t="s">
        <v>2780</v>
      </c>
      <c r="C8967" t="s">
        <v>8257</v>
      </c>
      <c r="D8967" t="s">
        <v>8686</v>
      </c>
      <c r="E8967">
        <v>40.799999999999997</v>
      </c>
    </row>
    <row r="8968" spans="1:5" x14ac:dyDescent="0.2">
      <c r="A8968" t="s">
        <v>9122</v>
      </c>
      <c r="B8968" t="s">
        <v>2794</v>
      </c>
      <c r="C8968" t="s">
        <v>8257</v>
      </c>
      <c r="D8968" t="s">
        <v>8686</v>
      </c>
      <c r="E8968">
        <v>40.065100250626564</v>
      </c>
    </row>
    <row r="8969" spans="1:5" x14ac:dyDescent="0.2">
      <c r="A8969" t="s">
        <v>9123</v>
      </c>
      <c r="B8969" t="s">
        <v>2785</v>
      </c>
      <c r="C8969" t="s">
        <v>8257</v>
      </c>
      <c r="D8969" t="s">
        <v>8686</v>
      </c>
      <c r="E8969">
        <v>51</v>
      </c>
    </row>
    <row r="8970" spans="1:5" x14ac:dyDescent="0.2">
      <c r="A8970" t="s">
        <v>9124</v>
      </c>
      <c r="B8970" t="s">
        <v>2811</v>
      </c>
      <c r="C8970" t="s">
        <v>8257</v>
      </c>
      <c r="D8970" t="s">
        <v>8686</v>
      </c>
      <c r="E8970">
        <v>35</v>
      </c>
    </row>
    <row r="8971" spans="1:5" x14ac:dyDescent="0.2">
      <c r="A8971" t="s">
        <v>9125</v>
      </c>
      <c r="B8971" t="s">
        <v>2788</v>
      </c>
      <c r="C8971" t="s">
        <v>8257</v>
      </c>
      <c r="D8971" t="s">
        <v>8686</v>
      </c>
      <c r="E8971">
        <v>35.5</v>
      </c>
    </row>
    <row r="8972" spans="1:5" x14ac:dyDescent="0.2">
      <c r="A8972" t="s">
        <v>9126</v>
      </c>
      <c r="B8972" t="s">
        <v>2814</v>
      </c>
      <c r="C8972" t="s">
        <v>8257</v>
      </c>
      <c r="D8972" t="s">
        <v>8686</v>
      </c>
      <c r="E8972">
        <v>41.3</v>
      </c>
    </row>
    <row r="8973" spans="1:5" x14ac:dyDescent="0.2">
      <c r="A8973" t="s">
        <v>9127</v>
      </c>
      <c r="B8973" t="s">
        <v>2816</v>
      </c>
      <c r="C8973" t="s">
        <v>8257</v>
      </c>
      <c r="D8973" t="s">
        <v>8686</v>
      </c>
      <c r="E8973">
        <v>26.1</v>
      </c>
    </row>
    <row r="8974" spans="1:5" x14ac:dyDescent="0.2">
      <c r="A8974" t="s">
        <v>9128</v>
      </c>
      <c r="B8974" t="s">
        <v>2818</v>
      </c>
      <c r="C8974" t="s">
        <v>8257</v>
      </c>
      <c r="D8974" t="s">
        <v>8686</v>
      </c>
      <c r="E8974">
        <v>40</v>
      </c>
    </row>
    <row r="8975" spans="1:5" x14ac:dyDescent="0.2">
      <c r="A8975" t="s">
        <v>9129</v>
      </c>
      <c r="B8975" t="s">
        <v>2820</v>
      </c>
      <c r="C8975" t="s">
        <v>8257</v>
      </c>
      <c r="D8975" t="s">
        <v>8686</v>
      </c>
      <c r="E8975">
        <v>40</v>
      </c>
    </row>
    <row r="8976" spans="1:5" x14ac:dyDescent="0.2">
      <c r="A8976" t="s">
        <v>9130</v>
      </c>
      <c r="B8976" t="s">
        <v>2825</v>
      </c>
      <c r="C8976" t="s">
        <v>8257</v>
      </c>
      <c r="D8976" t="s">
        <v>8686</v>
      </c>
      <c r="E8976">
        <v>42.9</v>
      </c>
    </row>
    <row r="8977" spans="1:5" x14ac:dyDescent="0.2">
      <c r="A8977" t="s">
        <v>9131</v>
      </c>
      <c r="B8977" t="s">
        <v>2786</v>
      </c>
      <c r="C8977" t="s">
        <v>8257</v>
      </c>
      <c r="D8977" t="s">
        <v>8686</v>
      </c>
      <c r="E8977">
        <v>50</v>
      </c>
    </row>
    <row r="8978" spans="1:5" x14ac:dyDescent="0.2">
      <c r="A8978" t="s">
        <v>9132</v>
      </c>
      <c r="B8978" t="s">
        <v>2787</v>
      </c>
      <c r="C8978" t="s">
        <v>8257</v>
      </c>
      <c r="D8978" t="s">
        <v>8686</v>
      </c>
      <c r="E8978">
        <v>30</v>
      </c>
    </row>
    <row r="8979" spans="1:5" x14ac:dyDescent="0.2">
      <c r="A8979" t="s">
        <v>9133</v>
      </c>
      <c r="B8979" t="s">
        <v>2829</v>
      </c>
      <c r="C8979" t="s">
        <v>8257</v>
      </c>
      <c r="D8979" t="s">
        <v>8686</v>
      </c>
      <c r="E8979">
        <v>42.2</v>
      </c>
    </row>
    <row r="8980" spans="1:5" x14ac:dyDescent="0.2">
      <c r="A8980" t="s">
        <v>9134</v>
      </c>
      <c r="B8980" t="s">
        <v>2831</v>
      </c>
      <c r="C8980" t="s">
        <v>8257</v>
      </c>
      <c r="D8980" t="s">
        <v>8686</v>
      </c>
      <c r="E8980">
        <v>45</v>
      </c>
    </row>
    <row r="8981" spans="1:5" x14ac:dyDescent="0.2">
      <c r="A8981" t="s">
        <v>9135</v>
      </c>
      <c r="B8981" t="s">
        <v>2833</v>
      </c>
      <c r="C8981" t="s">
        <v>8257</v>
      </c>
      <c r="D8981" t="s">
        <v>8686</v>
      </c>
      <c r="E8981">
        <v>38.1</v>
      </c>
    </row>
    <row r="8982" spans="1:5" x14ac:dyDescent="0.2">
      <c r="A8982" t="s">
        <v>9136</v>
      </c>
      <c r="B8982" t="s">
        <v>2835</v>
      </c>
      <c r="C8982" t="s">
        <v>8257</v>
      </c>
      <c r="D8982" t="s">
        <v>8686</v>
      </c>
      <c r="E8982">
        <v>38</v>
      </c>
    </row>
    <row r="8983" spans="1:5" x14ac:dyDescent="0.2">
      <c r="A8983" t="s">
        <v>9137</v>
      </c>
      <c r="B8983" t="s">
        <v>2789</v>
      </c>
      <c r="C8983" t="s">
        <v>8257</v>
      </c>
      <c r="D8983" t="s">
        <v>8686</v>
      </c>
      <c r="E8983">
        <v>31.7</v>
      </c>
    </row>
    <row r="8984" spans="1:5" x14ac:dyDescent="0.2">
      <c r="A8984" t="s">
        <v>9138</v>
      </c>
      <c r="B8984" t="s">
        <v>2838</v>
      </c>
      <c r="C8984" t="s">
        <v>8257</v>
      </c>
      <c r="D8984" t="s">
        <v>8686</v>
      </c>
      <c r="E8984">
        <v>42</v>
      </c>
    </row>
    <row r="8985" spans="1:5" x14ac:dyDescent="0.2">
      <c r="A8985" t="s">
        <v>9139</v>
      </c>
      <c r="B8985" t="s">
        <v>2840</v>
      </c>
      <c r="C8985" t="s">
        <v>8257</v>
      </c>
      <c r="D8985" t="s">
        <v>8686</v>
      </c>
      <c r="E8985">
        <v>50</v>
      </c>
    </row>
    <row r="8986" spans="1:5" x14ac:dyDescent="0.2">
      <c r="A8986" t="s">
        <v>9140</v>
      </c>
      <c r="B8986" t="s">
        <v>2780</v>
      </c>
      <c r="C8986" t="s">
        <v>8278</v>
      </c>
      <c r="D8986" t="s">
        <v>8686</v>
      </c>
      <c r="E8986">
        <v>62.3</v>
      </c>
    </row>
    <row r="8987" spans="1:5" x14ac:dyDescent="0.2">
      <c r="A8987" t="s">
        <v>9141</v>
      </c>
      <c r="B8987" t="s">
        <v>2794</v>
      </c>
      <c r="C8987" t="s">
        <v>8278</v>
      </c>
      <c r="D8987" t="s">
        <v>8686</v>
      </c>
      <c r="E8987">
        <v>59.252130325814548</v>
      </c>
    </row>
    <row r="8988" spans="1:5" x14ac:dyDescent="0.2">
      <c r="A8988" t="s">
        <v>9142</v>
      </c>
      <c r="B8988" t="s">
        <v>2785</v>
      </c>
      <c r="C8988" t="s">
        <v>8278</v>
      </c>
      <c r="D8988" t="s">
        <v>8686</v>
      </c>
      <c r="E8988">
        <v>69.599999999999994</v>
      </c>
    </row>
    <row r="8989" spans="1:5" x14ac:dyDescent="0.2">
      <c r="A8989" t="s">
        <v>9143</v>
      </c>
      <c r="B8989" t="s">
        <v>2811</v>
      </c>
      <c r="C8989" t="s">
        <v>8278</v>
      </c>
      <c r="D8989" t="s">
        <v>8686</v>
      </c>
      <c r="E8989">
        <v>24.2</v>
      </c>
    </row>
    <row r="8990" spans="1:5" x14ac:dyDescent="0.2">
      <c r="A8990" t="s">
        <v>9144</v>
      </c>
      <c r="B8990" t="s">
        <v>2788</v>
      </c>
      <c r="C8990" t="s">
        <v>8278</v>
      </c>
      <c r="D8990" t="s">
        <v>8686</v>
      </c>
      <c r="E8990">
        <v>32.700000000000003</v>
      </c>
    </row>
    <row r="8991" spans="1:5" x14ac:dyDescent="0.2">
      <c r="A8991" t="s">
        <v>9145</v>
      </c>
      <c r="B8991" t="s">
        <v>2814</v>
      </c>
      <c r="C8991" t="s">
        <v>8278</v>
      </c>
      <c r="D8991" t="s">
        <v>8686</v>
      </c>
      <c r="E8991">
        <v>58.7</v>
      </c>
    </row>
    <row r="8992" spans="1:5" x14ac:dyDescent="0.2">
      <c r="A8992" t="s">
        <v>9146</v>
      </c>
      <c r="B8992" t="s">
        <v>2816</v>
      </c>
      <c r="C8992" t="s">
        <v>8278</v>
      </c>
      <c r="D8992" t="s">
        <v>8686</v>
      </c>
      <c r="E8992">
        <v>60.4</v>
      </c>
    </row>
    <row r="8993" spans="1:5" x14ac:dyDescent="0.2">
      <c r="A8993" t="s">
        <v>9147</v>
      </c>
      <c r="B8993" t="s">
        <v>2818</v>
      </c>
      <c r="C8993" t="s">
        <v>8278</v>
      </c>
      <c r="D8993" t="s">
        <v>8686</v>
      </c>
      <c r="E8993">
        <v>68.2</v>
      </c>
    </row>
    <row r="8994" spans="1:5" x14ac:dyDescent="0.2">
      <c r="A8994" t="s">
        <v>9148</v>
      </c>
      <c r="B8994" t="s">
        <v>2820</v>
      </c>
      <c r="C8994" t="s">
        <v>8278</v>
      </c>
      <c r="D8994" t="s">
        <v>8686</v>
      </c>
      <c r="E8994">
        <v>76.400000000000006</v>
      </c>
    </row>
    <row r="8995" spans="1:5" x14ac:dyDescent="0.2">
      <c r="A8995" t="s">
        <v>9149</v>
      </c>
      <c r="B8995" t="s">
        <v>2825</v>
      </c>
      <c r="C8995" t="s">
        <v>8278</v>
      </c>
      <c r="D8995" t="s">
        <v>8686</v>
      </c>
      <c r="E8995">
        <v>54.9</v>
      </c>
    </row>
    <row r="8996" spans="1:5" x14ac:dyDescent="0.2">
      <c r="A8996" t="s">
        <v>9150</v>
      </c>
      <c r="B8996" t="s">
        <v>2786</v>
      </c>
      <c r="C8996" t="s">
        <v>8278</v>
      </c>
      <c r="D8996" t="s">
        <v>8686</v>
      </c>
      <c r="E8996">
        <v>59.9</v>
      </c>
    </row>
    <row r="8997" spans="1:5" x14ac:dyDescent="0.2">
      <c r="A8997" t="s">
        <v>9151</v>
      </c>
      <c r="B8997" t="s">
        <v>2787</v>
      </c>
      <c r="C8997" t="s">
        <v>8278</v>
      </c>
      <c r="D8997" t="s">
        <v>8686</v>
      </c>
      <c r="E8997">
        <v>65.599999999999994</v>
      </c>
    </row>
    <row r="8998" spans="1:5" x14ac:dyDescent="0.2">
      <c r="A8998" t="s">
        <v>9152</v>
      </c>
      <c r="B8998" t="s">
        <v>2829</v>
      </c>
      <c r="C8998" t="s">
        <v>8278</v>
      </c>
      <c r="D8998" t="s">
        <v>8686</v>
      </c>
      <c r="E8998">
        <v>73.599999999999994</v>
      </c>
    </row>
    <row r="8999" spans="1:5" x14ac:dyDescent="0.2">
      <c r="A8999" t="s">
        <v>9153</v>
      </c>
      <c r="B8999" t="s">
        <v>2831</v>
      </c>
      <c r="C8999" t="s">
        <v>8278</v>
      </c>
      <c r="D8999" t="s">
        <v>8686</v>
      </c>
      <c r="E8999">
        <v>55.5</v>
      </c>
    </row>
    <row r="9000" spans="1:5" x14ac:dyDescent="0.2">
      <c r="A9000" t="s">
        <v>9154</v>
      </c>
      <c r="B9000" t="s">
        <v>2833</v>
      </c>
      <c r="C9000" t="s">
        <v>8278</v>
      </c>
      <c r="D9000" t="s">
        <v>8686</v>
      </c>
      <c r="E9000">
        <v>30</v>
      </c>
    </row>
    <row r="9001" spans="1:5" x14ac:dyDescent="0.2">
      <c r="A9001" t="s">
        <v>9155</v>
      </c>
      <c r="B9001" t="s">
        <v>2835</v>
      </c>
      <c r="C9001" t="s">
        <v>8278</v>
      </c>
      <c r="D9001" t="s">
        <v>8686</v>
      </c>
      <c r="E9001">
        <v>77.7</v>
      </c>
    </row>
    <row r="9002" spans="1:5" x14ac:dyDescent="0.2">
      <c r="A9002" t="s">
        <v>9156</v>
      </c>
      <c r="B9002" t="s">
        <v>2789</v>
      </c>
      <c r="C9002" t="s">
        <v>8278</v>
      </c>
      <c r="D9002" t="s">
        <v>8686</v>
      </c>
      <c r="E9002">
        <v>62.1</v>
      </c>
    </row>
    <row r="9003" spans="1:5" x14ac:dyDescent="0.2">
      <c r="A9003" t="s">
        <v>9157</v>
      </c>
      <c r="B9003" t="s">
        <v>2838</v>
      </c>
      <c r="C9003" t="s">
        <v>8278</v>
      </c>
      <c r="D9003" t="s">
        <v>8686</v>
      </c>
      <c r="E9003">
        <v>68.5</v>
      </c>
    </row>
    <row r="9004" spans="1:5" x14ac:dyDescent="0.2">
      <c r="A9004" t="s">
        <v>9158</v>
      </c>
      <c r="B9004" t="s">
        <v>2840</v>
      </c>
      <c r="C9004" t="s">
        <v>8278</v>
      </c>
      <c r="D9004" t="s">
        <v>8686</v>
      </c>
      <c r="E9004">
        <v>59.2</v>
      </c>
    </row>
    <row r="9005" spans="1:5" x14ac:dyDescent="0.2">
      <c r="A9005" t="s">
        <v>9159</v>
      </c>
      <c r="B9005" t="s">
        <v>2780</v>
      </c>
      <c r="C9005" t="s">
        <v>8299</v>
      </c>
      <c r="D9005" t="s">
        <v>8686</v>
      </c>
      <c r="E9005">
        <v>82.1</v>
      </c>
    </row>
    <row r="9006" spans="1:5" x14ac:dyDescent="0.2">
      <c r="A9006" t="s">
        <v>9160</v>
      </c>
      <c r="B9006" t="s">
        <v>2794</v>
      </c>
      <c r="C9006" t="s">
        <v>8299</v>
      </c>
      <c r="D9006" t="s">
        <v>8686</v>
      </c>
      <c r="E9006">
        <v>78.092481203007537</v>
      </c>
    </row>
    <row r="9007" spans="1:5" x14ac:dyDescent="0.2">
      <c r="A9007" t="s">
        <v>9161</v>
      </c>
      <c r="B9007" t="s">
        <v>2785</v>
      </c>
      <c r="C9007" t="s">
        <v>8299</v>
      </c>
      <c r="D9007" t="s">
        <v>8686</v>
      </c>
      <c r="E9007">
        <v>112.9</v>
      </c>
    </row>
    <row r="9008" spans="1:5" x14ac:dyDescent="0.2">
      <c r="A9008" t="s">
        <v>9162</v>
      </c>
      <c r="B9008" t="s">
        <v>2811</v>
      </c>
      <c r="C9008" t="s">
        <v>8299</v>
      </c>
      <c r="D9008" t="s">
        <v>8686</v>
      </c>
      <c r="E9008">
        <v>23</v>
      </c>
    </row>
    <row r="9009" spans="1:5" x14ac:dyDescent="0.2">
      <c r="A9009" t="s">
        <v>9163</v>
      </c>
      <c r="B9009" t="s">
        <v>2788</v>
      </c>
      <c r="C9009" t="s">
        <v>8299</v>
      </c>
      <c r="D9009" t="s">
        <v>8686</v>
      </c>
      <c r="E9009">
        <v>32.299999999999997</v>
      </c>
    </row>
    <row r="9010" spans="1:5" x14ac:dyDescent="0.2">
      <c r="A9010" t="s">
        <v>9164</v>
      </c>
      <c r="B9010" t="s">
        <v>2814</v>
      </c>
      <c r="C9010" t="s">
        <v>8299</v>
      </c>
      <c r="D9010" t="s">
        <v>8686</v>
      </c>
      <c r="E9010">
        <v>81.400000000000006</v>
      </c>
    </row>
    <row r="9011" spans="1:5" x14ac:dyDescent="0.2">
      <c r="A9011" t="s">
        <v>9165</v>
      </c>
      <c r="B9011" t="s">
        <v>2816</v>
      </c>
      <c r="C9011" t="s">
        <v>8299</v>
      </c>
      <c r="D9011" t="s">
        <v>8686</v>
      </c>
      <c r="E9011">
        <v>51.7</v>
      </c>
    </row>
    <row r="9012" spans="1:5" x14ac:dyDescent="0.2">
      <c r="A9012" t="s">
        <v>9166</v>
      </c>
      <c r="B9012" t="s">
        <v>2818</v>
      </c>
      <c r="C9012" t="s">
        <v>8299</v>
      </c>
      <c r="D9012" t="s">
        <v>8686</v>
      </c>
      <c r="E9012">
        <v>98.1</v>
      </c>
    </row>
    <row r="9013" spans="1:5" x14ac:dyDescent="0.2">
      <c r="A9013" t="s">
        <v>9167</v>
      </c>
      <c r="B9013" t="s">
        <v>2820</v>
      </c>
      <c r="C9013" t="s">
        <v>8299</v>
      </c>
      <c r="D9013" t="s">
        <v>8686</v>
      </c>
      <c r="E9013">
        <v>94.5</v>
      </c>
    </row>
    <row r="9014" spans="1:5" x14ac:dyDescent="0.2">
      <c r="A9014" t="s">
        <v>9168</v>
      </c>
      <c r="B9014" t="s">
        <v>2825</v>
      </c>
      <c r="C9014" t="s">
        <v>8299</v>
      </c>
      <c r="D9014" t="s">
        <v>8686</v>
      </c>
      <c r="E9014">
        <v>68.7</v>
      </c>
    </row>
    <row r="9015" spans="1:5" x14ac:dyDescent="0.2">
      <c r="A9015" t="s">
        <v>9169</v>
      </c>
      <c r="B9015" t="s">
        <v>2786</v>
      </c>
      <c r="C9015" t="s">
        <v>8299</v>
      </c>
      <c r="D9015" t="s">
        <v>8686</v>
      </c>
      <c r="E9015">
        <v>111.7</v>
      </c>
    </row>
    <row r="9016" spans="1:5" x14ac:dyDescent="0.2">
      <c r="A9016" t="s">
        <v>9170</v>
      </c>
      <c r="B9016" t="s">
        <v>2787</v>
      </c>
      <c r="C9016" t="s">
        <v>8299</v>
      </c>
      <c r="D9016" t="s">
        <v>8686</v>
      </c>
      <c r="E9016">
        <v>67.2</v>
      </c>
    </row>
    <row r="9017" spans="1:5" x14ac:dyDescent="0.2">
      <c r="A9017" t="s">
        <v>9171</v>
      </c>
      <c r="B9017" t="s">
        <v>2829</v>
      </c>
      <c r="C9017" t="s">
        <v>8299</v>
      </c>
      <c r="D9017" t="s">
        <v>8686</v>
      </c>
      <c r="E9017">
        <v>104.8</v>
      </c>
    </row>
    <row r="9018" spans="1:5" x14ac:dyDescent="0.2">
      <c r="A9018" t="s">
        <v>9172</v>
      </c>
      <c r="B9018" t="s">
        <v>2831</v>
      </c>
      <c r="C9018" t="s">
        <v>8299</v>
      </c>
      <c r="D9018" t="s">
        <v>8686</v>
      </c>
      <c r="E9018">
        <v>90.3</v>
      </c>
    </row>
    <row r="9019" spans="1:5" x14ac:dyDescent="0.2">
      <c r="A9019" t="s">
        <v>9173</v>
      </c>
      <c r="B9019" t="s">
        <v>2833</v>
      </c>
      <c r="C9019" t="s">
        <v>8299</v>
      </c>
      <c r="D9019" t="s">
        <v>8686</v>
      </c>
      <c r="E9019">
        <v>24.2</v>
      </c>
    </row>
    <row r="9020" spans="1:5" x14ac:dyDescent="0.2">
      <c r="A9020" t="s">
        <v>9174</v>
      </c>
      <c r="B9020" t="s">
        <v>2835</v>
      </c>
      <c r="C9020" t="s">
        <v>8299</v>
      </c>
      <c r="D9020" t="s">
        <v>8686</v>
      </c>
      <c r="E9020">
        <v>98.7</v>
      </c>
    </row>
    <row r="9021" spans="1:5" x14ac:dyDescent="0.2">
      <c r="A9021" t="s">
        <v>9175</v>
      </c>
      <c r="B9021" t="s">
        <v>2789</v>
      </c>
      <c r="C9021" t="s">
        <v>8299</v>
      </c>
      <c r="D9021" t="s">
        <v>8686</v>
      </c>
      <c r="E9021">
        <v>71.8</v>
      </c>
    </row>
    <row r="9022" spans="1:5" x14ac:dyDescent="0.2">
      <c r="A9022" t="s">
        <v>9176</v>
      </c>
      <c r="B9022" t="s">
        <v>2838</v>
      </c>
      <c r="C9022" t="s">
        <v>8299</v>
      </c>
      <c r="D9022" t="s">
        <v>8686</v>
      </c>
      <c r="E9022">
        <v>89</v>
      </c>
    </row>
    <row r="9023" spans="1:5" x14ac:dyDescent="0.2">
      <c r="A9023" t="s">
        <v>9177</v>
      </c>
      <c r="B9023" t="s">
        <v>2840</v>
      </c>
      <c r="C9023" t="s">
        <v>8299</v>
      </c>
      <c r="D9023" t="s">
        <v>8686</v>
      </c>
      <c r="E9023">
        <v>95.1</v>
      </c>
    </row>
    <row r="9024" spans="1:5" x14ac:dyDescent="0.2">
      <c r="A9024" t="s">
        <v>9178</v>
      </c>
      <c r="B9024" t="s">
        <v>2780</v>
      </c>
      <c r="C9024" t="s">
        <v>8320</v>
      </c>
      <c r="D9024" t="s">
        <v>8686</v>
      </c>
      <c r="E9024">
        <v>81.400000000000006</v>
      </c>
    </row>
    <row r="9025" spans="1:5" x14ac:dyDescent="0.2">
      <c r="A9025" t="s">
        <v>9179</v>
      </c>
      <c r="B9025" t="s">
        <v>2794</v>
      </c>
      <c r="C9025" t="s">
        <v>8320</v>
      </c>
      <c r="D9025" t="s">
        <v>8686</v>
      </c>
      <c r="E9025">
        <v>81.45960213032582</v>
      </c>
    </row>
    <row r="9026" spans="1:5" x14ac:dyDescent="0.2">
      <c r="A9026" t="s">
        <v>9180</v>
      </c>
      <c r="B9026" t="s">
        <v>2785</v>
      </c>
      <c r="C9026" t="s">
        <v>8320</v>
      </c>
      <c r="D9026" t="s">
        <v>8686</v>
      </c>
      <c r="E9026">
        <v>91.1</v>
      </c>
    </row>
    <row r="9027" spans="1:5" x14ac:dyDescent="0.2">
      <c r="A9027" t="s">
        <v>9181</v>
      </c>
      <c r="B9027" t="s">
        <v>2811</v>
      </c>
      <c r="C9027" t="s">
        <v>8320</v>
      </c>
      <c r="D9027" t="s">
        <v>8686</v>
      </c>
      <c r="E9027">
        <v>75.400000000000006</v>
      </c>
    </row>
    <row r="9028" spans="1:5" x14ac:dyDescent="0.2">
      <c r="A9028" t="s">
        <v>9182</v>
      </c>
      <c r="B9028" t="s">
        <v>2788</v>
      </c>
      <c r="C9028" t="s">
        <v>8320</v>
      </c>
      <c r="D9028" t="s">
        <v>8686</v>
      </c>
      <c r="E9028">
        <v>66</v>
      </c>
    </row>
    <row r="9029" spans="1:5" x14ac:dyDescent="0.2">
      <c r="A9029" t="s">
        <v>9183</v>
      </c>
      <c r="B9029" t="s">
        <v>2814</v>
      </c>
      <c r="C9029" t="s">
        <v>8320</v>
      </c>
      <c r="D9029" t="s">
        <v>8686</v>
      </c>
      <c r="E9029">
        <v>82.9</v>
      </c>
    </row>
    <row r="9030" spans="1:5" x14ac:dyDescent="0.2">
      <c r="A9030" t="s">
        <v>9184</v>
      </c>
      <c r="B9030" t="s">
        <v>2816</v>
      </c>
      <c r="C9030" t="s">
        <v>8320</v>
      </c>
      <c r="D9030" t="s">
        <v>8686</v>
      </c>
      <c r="E9030">
        <v>68.2</v>
      </c>
    </row>
    <row r="9031" spans="1:5" x14ac:dyDescent="0.2">
      <c r="A9031" t="s">
        <v>9185</v>
      </c>
      <c r="B9031" t="s">
        <v>2818</v>
      </c>
      <c r="C9031" t="s">
        <v>8320</v>
      </c>
      <c r="D9031" t="s">
        <v>8686</v>
      </c>
      <c r="E9031">
        <v>86.1</v>
      </c>
    </row>
    <row r="9032" spans="1:5" x14ac:dyDescent="0.2">
      <c r="A9032" t="s">
        <v>9186</v>
      </c>
      <c r="B9032" t="s">
        <v>2820</v>
      </c>
      <c r="C9032" t="s">
        <v>8320</v>
      </c>
      <c r="D9032" t="s">
        <v>8686</v>
      </c>
      <c r="E9032">
        <v>76.2</v>
      </c>
    </row>
    <row r="9033" spans="1:5" x14ac:dyDescent="0.2">
      <c r="A9033" t="s">
        <v>9187</v>
      </c>
      <c r="B9033" t="s">
        <v>2825</v>
      </c>
      <c r="C9033" t="s">
        <v>8320</v>
      </c>
      <c r="D9033" t="s">
        <v>8686</v>
      </c>
      <c r="E9033">
        <v>75.3</v>
      </c>
    </row>
    <row r="9034" spans="1:5" x14ac:dyDescent="0.2">
      <c r="A9034" t="s">
        <v>9188</v>
      </c>
      <c r="B9034" t="s">
        <v>2786</v>
      </c>
      <c r="C9034" t="s">
        <v>8320</v>
      </c>
      <c r="D9034" t="s">
        <v>8686</v>
      </c>
      <c r="E9034">
        <v>87.3</v>
      </c>
    </row>
    <row r="9035" spans="1:5" x14ac:dyDescent="0.2">
      <c r="A9035" t="s">
        <v>9189</v>
      </c>
      <c r="B9035" t="s">
        <v>2787</v>
      </c>
      <c r="C9035" t="s">
        <v>8320</v>
      </c>
      <c r="D9035" t="s">
        <v>8686</v>
      </c>
      <c r="E9035">
        <v>100.4</v>
      </c>
    </row>
    <row r="9036" spans="1:5" x14ac:dyDescent="0.2">
      <c r="A9036" t="s">
        <v>9190</v>
      </c>
      <c r="B9036" t="s">
        <v>2829</v>
      </c>
      <c r="C9036" t="s">
        <v>8320</v>
      </c>
      <c r="D9036" t="s">
        <v>8686</v>
      </c>
      <c r="E9036">
        <v>84.6</v>
      </c>
    </row>
    <row r="9037" spans="1:5" x14ac:dyDescent="0.2">
      <c r="A9037" t="s">
        <v>9191</v>
      </c>
      <c r="B9037" t="s">
        <v>2831</v>
      </c>
      <c r="C9037" t="s">
        <v>8320</v>
      </c>
      <c r="D9037" t="s">
        <v>8686</v>
      </c>
      <c r="E9037">
        <v>79.099999999999994</v>
      </c>
    </row>
    <row r="9038" spans="1:5" x14ac:dyDescent="0.2">
      <c r="A9038" t="s">
        <v>9192</v>
      </c>
      <c r="B9038" t="s">
        <v>2833</v>
      </c>
      <c r="C9038" t="s">
        <v>8320</v>
      </c>
      <c r="D9038" t="s">
        <v>8686</v>
      </c>
      <c r="E9038">
        <v>64.5</v>
      </c>
    </row>
    <row r="9039" spans="1:5" x14ac:dyDescent="0.2">
      <c r="A9039" t="s">
        <v>9193</v>
      </c>
      <c r="B9039" t="s">
        <v>2835</v>
      </c>
      <c r="C9039" t="s">
        <v>8320</v>
      </c>
      <c r="D9039" t="s">
        <v>8686</v>
      </c>
      <c r="E9039">
        <v>90.4</v>
      </c>
    </row>
    <row r="9040" spans="1:5" x14ac:dyDescent="0.2">
      <c r="A9040" t="s">
        <v>9194</v>
      </c>
      <c r="B9040" t="s">
        <v>2789</v>
      </c>
      <c r="C9040" t="s">
        <v>8320</v>
      </c>
      <c r="D9040" t="s">
        <v>8686</v>
      </c>
      <c r="E9040">
        <v>77.599999999999994</v>
      </c>
    </row>
    <row r="9041" spans="1:5" x14ac:dyDescent="0.2">
      <c r="A9041" t="s">
        <v>9195</v>
      </c>
      <c r="B9041" t="s">
        <v>2838</v>
      </c>
      <c r="C9041" t="s">
        <v>8320</v>
      </c>
      <c r="D9041" t="s">
        <v>8686</v>
      </c>
      <c r="E9041">
        <v>77.5</v>
      </c>
    </row>
    <row r="9042" spans="1:5" x14ac:dyDescent="0.2">
      <c r="A9042" t="s">
        <v>9196</v>
      </c>
      <c r="B9042" t="s">
        <v>2840</v>
      </c>
      <c r="C9042" t="s">
        <v>8320</v>
      </c>
      <c r="D9042" t="s">
        <v>8686</v>
      </c>
      <c r="E9042">
        <v>84.3</v>
      </c>
    </row>
    <row r="9043" spans="1:5" x14ac:dyDescent="0.2">
      <c r="A9043" t="s">
        <v>9197</v>
      </c>
      <c r="B9043" t="s">
        <v>2780</v>
      </c>
      <c r="C9043" t="s">
        <v>8341</v>
      </c>
      <c r="D9043" t="s">
        <v>8686</v>
      </c>
      <c r="E9043">
        <v>85.5</v>
      </c>
    </row>
    <row r="9044" spans="1:5" x14ac:dyDescent="0.2">
      <c r="A9044" t="s">
        <v>9198</v>
      </c>
      <c r="B9044" t="s">
        <v>2794</v>
      </c>
      <c r="C9044" t="s">
        <v>8341</v>
      </c>
      <c r="D9044" t="s">
        <v>8686</v>
      </c>
      <c r="E9044">
        <v>87.277130325814568</v>
      </c>
    </row>
    <row r="9045" spans="1:5" x14ac:dyDescent="0.2">
      <c r="A9045" t="s">
        <v>9199</v>
      </c>
      <c r="B9045" t="s">
        <v>2785</v>
      </c>
      <c r="C9045" t="s">
        <v>8341</v>
      </c>
      <c r="D9045" t="s">
        <v>8686</v>
      </c>
      <c r="E9045">
        <v>84.3</v>
      </c>
    </row>
    <row r="9046" spans="1:5" x14ac:dyDescent="0.2">
      <c r="A9046" t="s">
        <v>9200</v>
      </c>
      <c r="B9046" t="s">
        <v>2811</v>
      </c>
      <c r="C9046" t="s">
        <v>8341</v>
      </c>
      <c r="D9046" t="s">
        <v>8686</v>
      </c>
      <c r="E9046">
        <v>84.9</v>
      </c>
    </row>
    <row r="9047" spans="1:5" x14ac:dyDescent="0.2">
      <c r="A9047" t="s">
        <v>9201</v>
      </c>
      <c r="B9047" t="s">
        <v>2788</v>
      </c>
      <c r="C9047" t="s">
        <v>8341</v>
      </c>
      <c r="D9047" t="s">
        <v>8686</v>
      </c>
      <c r="E9047">
        <v>83</v>
      </c>
    </row>
    <row r="9048" spans="1:5" x14ac:dyDescent="0.2">
      <c r="A9048" t="s">
        <v>9202</v>
      </c>
      <c r="B9048" t="s">
        <v>2814</v>
      </c>
      <c r="C9048" t="s">
        <v>8341</v>
      </c>
      <c r="D9048" t="s">
        <v>8686</v>
      </c>
      <c r="E9048">
        <v>93.2</v>
      </c>
    </row>
    <row r="9049" spans="1:5" x14ac:dyDescent="0.2">
      <c r="A9049" t="s">
        <v>9203</v>
      </c>
      <c r="B9049" t="s">
        <v>2816</v>
      </c>
      <c r="C9049" t="s">
        <v>8341</v>
      </c>
      <c r="D9049" t="s">
        <v>8686</v>
      </c>
      <c r="E9049">
        <v>84.2</v>
      </c>
    </row>
    <row r="9050" spans="1:5" x14ac:dyDescent="0.2">
      <c r="A9050" t="s">
        <v>9204</v>
      </c>
      <c r="B9050" t="s">
        <v>2818</v>
      </c>
      <c r="C9050" t="s">
        <v>8341</v>
      </c>
      <c r="D9050" t="s">
        <v>8686</v>
      </c>
      <c r="E9050">
        <v>92.5</v>
      </c>
    </row>
    <row r="9051" spans="1:5" x14ac:dyDescent="0.2">
      <c r="A9051" t="s">
        <v>9205</v>
      </c>
      <c r="B9051" t="s">
        <v>2820</v>
      </c>
      <c r="C9051" t="s">
        <v>8341</v>
      </c>
      <c r="D9051" t="s">
        <v>8686</v>
      </c>
      <c r="E9051">
        <v>79.5</v>
      </c>
    </row>
    <row r="9052" spans="1:5" x14ac:dyDescent="0.2">
      <c r="A9052" t="s">
        <v>9206</v>
      </c>
      <c r="B9052" t="s">
        <v>2825</v>
      </c>
      <c r="C9052" t="s">
        <v>8341</v>
      </c>
      <c r="D9052" t="s">
        <v>8686</v>
      </c>
      <c r="E9052">
        <v>85</v>
      </c>
    </row>
    <row r="9053" spans="1:5" x14ac:dyDescent="0.2">
      <c r="A9053" t="s">
        <v>9207</v>
      </c>
      <c r="B9053" t="s">
        <v>2786</v>
      </c>
      <c r="C9053" t="s">
        <v>8341</v>
      </c>
      <c r="D9053" t="s">
        <v>8686</v>
      </c>
      <c r="E9053">
        <v>95.9</v>
      </c>
    </row>
    <row r="9054" spans="1:5" x14ac:dyDescent="0.2">
      <c r="A9054" t="s">
        <v>9208</v>
      </c>
      <c r="B9054" t="s">
        <v>2787</v>
      </c>
      <c r="C9054" t="s">
        <v>8341</v>
      </c>
      <c r="D9054" t="s">
        <v>8686</v>
      </c>
      <c r="E9054">
        <v>96</v>
      </c>
    </row>
    <row r="9055" spans="1:5" x14ac:dyDescent="0.2">
      <c r="A9055" t="s">
        <v>9209</v>
      </c>
      <c r="B9055" t="s">
        <v>2829</v>
      </c>
      <c r="C9055" t="s">
        <v>8341</v>
      </c>
      <c r="D9055" t="s">
        <v>8686</v>
      </c>
      <c r="E9055">
        <v>85.5</v>
      </c>
    </row>
    <row r="9056" spans="1:5" x14ac:dyDescent="0.2">
      <c r="A9056" t="s">
        <v>9210</v>
      </c>
      <c r="B9056" t="s">
        <v>2831</v>
      </c>
      <c r="C9056" t="s">
        <v>8341</v>
      </c>
      <c r="D9056" t="s">
        <v>8686</v>
      </c>
      <c r="E9056">
        <v>94.4</v>
      </c>
    </row>
    <row r="9057" spans="1:5" x14ac:dyDescent="0.2">
      <c r="A9057" t="s">
        <v>9211</v>
      </c>
      <c r="B9057" t="s">
        <v>2833</v>
      </c>
      <c r="C9057" t="s">
        <v>8341</v>
      </c>
      <c r="D9057" t="s">
        <v>8686</v>
      </c>
      <c r="E9057">
        <v>76.5</v>
      </c>
    </row>
    <row r="9058" spans="1:5" x14ac:dyDescent="0.2">
      <c r="A9058" t="s">
        <v>9212</v>
      </c>
      <c r="B9058" t="s">
        <v>2835</v>
      </c>
      <c r="C9058" t="s">
        <v>8341</v>
      </c>
      <c r="D9058" t="s">
        <v>8686</v>
      </c>
      <c r="E9058">
        <v>87.3</v>
      </c>
    </row>
    <row r="9059" spans="1:5" x14ac:dyDescent="0.2">
      <c r="A9059" t="s">
        <v>9213</v>
      </c>
      <c r="B9059" t="s">
        <v>2789</v>
      </c>
      <c r="C9059" t="s">
        <v>8341</v>
      </c>
      <c r="D9059" t="s">
        <v>8686</v>
      </c>
      <c r="E9059">
        <v>95.5</v>
      </c>
    </row>
    <row r="9060" spans="1:5" x14ac:dyDescent="0.2">
      <c r="A9060" t="s">
        <v>9214</v>
      </c>
      <c r="B9060" t="s">
        <v>2838</v>
      </c>
      <c r="C9060" t="s">
        <v>8341</v>
      </c>
      <c r="D9060" t="s">
        <v>8686</v>
      </c>
      <c r="E9060">
        <v>81.599999999999994</v>
      </c>
    </row>
    <row r="9061" spans="1:5" x14ac:dyDescent="0.2">
      <c r="A9061" t="s">
        <v>9215</v>
      </c>
      <c r="B9061" t="s">
        <v>2840</v>
      </c>
      <c r="C9061" t="s">
        <v>8341</v>
      </c>
      <c r="D9061" t="s">
        <v>8686</v>
      </c>
      <c r="E9061">
        <v>83.5</v>
      </c>
    </row>
    <row r="9062" spans="1:5" x14ac:dyDescent="0.2">
      <c r="A9062" t="s">
        <v>9216</v>
      </c>
      <c r="B9062" t="s">
        <v>2780</v>
      </c>
      <c r="C9062" t="s">
        <v>8362</v>
      </c>
      <c r="D9062" t="s">
        <v>8686</v>
      </c>
      <c r="E9062">
        <v>34.299999999999997</v>
      </c>
    </row>
    <row r="9063" spans="1:5" x14ac:dyDescent="0.2">
      <c r="A9063" t="s">
        <v>9217</v>
      </c>
      <c r="B9063" t="s">
        <v>2794</v>
      </c>
      <c r="C9063" t="s">
        <v>8362</v>
      </c>
      <c r="D9063" t="s">
        <v>8686</v>
      </c>
      <c r="E9063">
        <v>35.125751879699251</v>
      </c>
    </row>
    <row r="9064" spans="1:5" x14ac:dyDescent="0.2">
      <c r="A9064" t="s">
        <v>9218</v>
      </c>
      <c r="B9064" t="s">
        <v>2785</v>
      </c>
      <c r="C9064" t="s">
        <v>8362</v>
      </c>
      <c r="D9064" t="s">
        <v>8686</v>
      </c>
      <c r="E9064">
        <v>43</v>
      </c>
    </row>
    <row r="9065" spans="1:5" x14ac:dyDescent="0.2">
      <c r="A9065" t="s">
        <v>9219</v>
      </c>
      <c r="B9065" t="s">
        <v>2811</v>
      </c>
      <c r="C9065" t="s">
        <v>8362</v>
      </c>
      <c r="D9065" t="s">
        <v>8686</v>
      </c>
      <c r="E9065">
        <v>35.700000000000003</v>
      </c>
    </row>
    <row r="9066" spans="1:5" x14ac:dyDescent="0.2">
      <c r="A9066" t="s">
        <v>9220</v>
      </c>
      <c r="B9066" t="s">
        <v>2788</v>
      </c>
      <c r="C9066" t="s">
        <v>8362</v>
      </c>
      <c r="D9066" t="s">
        <v>8686</v>
      </c>
      <c r="E9066">
        <v>30</v>
      </c>
    </row>
    <row r="9067" spans="1:5" x14ac:dyDescent="0.2">
      <c r="A9067" t="s">
        <v>9221</v>
      </c>
      <c r="B9067" t="s">
        <v>2814</v>
      </c>
      <c r="C9067" t="s">
        <v>8362</v>
      </c>
      <c r="D9067" t="s">
        <v>8686</v>
      </c>
      <c r="E9067">
        <v>31.1</v>
      </c>
    </row>
    <row r="9068" spans="1:5" x14ac:dyDescent="0.2">
      <c r="A9068" t="s">
        <v>9222</v>
      </c>
      <c r="B9068" t="s">
        <v>2816</v>
      </c>
      <c r="C9068" t="s">
        <v>8362</v>
      </c>
      <c r="D9068" t="s">
        <v>8686</v>
      </c>
      <c r="E9068">
        <v>25</v>
      </c>
    </row>
    <row r="9069" spans="1:5" x14ac:dyDescent="0.2">
      <c r="A9069" t="s">
        <v>9223</v>
      </c>
      <c r="B9069" t="s">
        <v>2818</v>
      </c>
      <c r="C9069" t="s">
        <v>8362</v>
      </c>
      <c r="D9069" t="s">
        <v>8686</v>
      </c>
      <c r="E9069">
        <v>40</v>
      </c>
    </row>
    <row r="9070" spans="1:5" x14ac:dyDescent="0.2">
      <c r="A9070" t="s">
        <v>9224</v>
      </c>
      <c r="B9070" t="s">
        <v>2820</v>
      </c>
      <c r="C9070" t="s">
        <v>8362</v>
      </c>
      <c r="D9070" t="s">
        <v>8686</v>
      </c>
      <c r="E9070">
        <v>30</v>
      </c>
    </row>
    <row r="9071" spans="1:5" x14ac:dyDescent="0.2">
      <c r="A9071" t="s">
        <v>9225</v>
      </c>
      <c r="B9071" t="s">
        <v>2825</v>
      </c>
      <c r="C9071" t="s">
        <v>8362</v>
      </c>
      <c r="D9071" t="s">
        <v>8686</v>
      </c>
      <c r="E9071">
        <v>30</v>
      </c>
    </row>
    <row r="9072" spans="1:5" x14ac:dyDescent="0.2">
      <c r="A9072" t="s">
        <v>9226</v>
      </c>
      <c r="B9072" t="s">
        <v>2786</v>
      </c>
      <c r="C9072" t="s">
        <v>8362</v>
      </c>
      <c r="D9072" t="s">
        <v>8686</v>
      </c>
      <c r="E9072">
        <v>43.7</v>
      </c>
    </row>
    <row r="9073" spans="1:5" x14ac:dyDescent="0.2">
      <c r="A9073" t="s">
        <v>9227</v>
      </c>
      <c r="B9073" t="s">
        <v>2787</v>
      </c>
      <c r="C9073" t="s">
        <v>8362</v>
      </c>
      <c r="D9073" t="s">
        <v>8686</v>
      </c>
      <c r="E9073">
        <v>40</v>
      </c>
    </row>
    <row r="9074" spans="1:5" x14ac:dyDescent="0.2">
      <c r="A9074" t="s">
        <v>9228</v>
      </c>
      <c r="B9074" t="s">
        <v>2829</v>
      </c>
      <c r="C9074" t="s">
        <v>8362</v>
      </c>
      <c r="D9074" t="s">
        <v>8686</v>
      </c>
      <c r="E9074">
        <v>40</v>
      </c>
    </row>
    <row r="9075" spans="1:5" x14ac:dyDescent="0.2">
      <c r="A9075" t="s">
        <v>9229</v>
      </c>
      <c r="B9075" t="s">
        <v>2831</v>
      </c>
      <c r="C9075" t="s">
        <v>8362</v>
      </c>
      <c r="D9075" t="s">
        <v>8686</v>
      </c>
      <c r="E9075">
        <v>35</v>
      </c>
    </row>
    <row r="9076" spans="1:5" x14ac:dyDescent="0.2">
      <c r="A9076" t="s">
        <v>9230</v>
      </c>
      <c r="B9076" t="s">
        <v>2833</v>
      </c>
      <c r="C9076" t="s">
        <v>8362</v>
      </c>
      <c r="D9076" t="s">
        <v>8686</v>
      </c>
      <c r="E9076">
        <v>34.4</v>
      </c>
    </row>
    <row r="9077" spans="1:5" x14ac:dyDescent="0.2">
      <c r="A9077" t="s">
        <v>9231</v>
      </c>
      <c r="B9077" t="s">
        <v>2835</v>
      </c>
      <c r="C9077" t="s">
        <v>8362</v>
      </c>
      <c r="D9077" t="s">
        <v>8686</v>
      </c>
      <c r="E9077">
        <v>37.799999999999997</v>
      </c>
    </row>
    <row r="9078" spans="1:5" x14ac:dyDescent="0.2">
      <c r="A9078" t="s">
        <v>9232</v>
      </c>
      <c r="B9078" t="s">
        <v>2789</v>
      </c>
      <c r="C9078" t="s">
        <v>8362</v>
      </c>
      <c r="D9078" t="s">
        <v>8686</v>
      </c>
      <c r="E9078">
        <v>30</v>
      </c>
    </row>
    <row r="9079" spans="1:5" x14ac:dyDescent="0.2">
      <c r="A9079" t="s">
        <v>9233</v>
      </c>
      <c r="B9079" t="s">
        <v>2838</v>
      </c>
      <c r="C9079" t="s">
        <v>8362</v>
      </c>
      <c r="D9079" t="s">
        <v>8686</v>
      </c>
      <c r="E9079">
        <v>35.1</v>
      </c>
    </row>
    <row r="9080" spans="1:5" x14ac:dyDescent="0.2">
      <c r="A9080" t="s">
        <v>9234</v>
      </c>
      <c r="B9080" t="s">
        <v>2840</v>
      </c>
      <c r="C9080" t="s">
        <v>8362</v>
      </c>
      <c r="D9080" t="s">
        <v>8686</v>
      </c>
      <c r="E9080">
        <v>37.1</v>
      </c>
    </row>
    <row r="9081" spans="1:5" x14ac:dyDescent="0.2">
      <c r="A9081" t="s">
        <v>9235</v>
      </c>
      <c r="B9081" t="s">
        <v>2780</v>
      </c>
      <c r="C9081" t="s">
        <v>8383</v>
      </c>
      <c r="D9081" t="s">
        <v>8686</v>
      </c>
      <c r="E9081">
        <v>72.400000000000006</v>
      </c>
    </row>
    <row r="9082" spans="1:5" x14ac:dyDescent="0.2">
      <c r="A9082" t="s">
        <v>9236</v>
      </c>
      <c r="B9082" t="s">
        <v>2794</v>
      </c>
      <c r="C9082" t="s">
        <v>8383</v>
      </c>
      <c r="D9082" t="s">
        <v>8686</v>
      </c>
      <c r="E9082">
        <v>69.597368421052636</v>
      </c>
    </row>
    <row r="9083" spans="1:5" x14ac:dyDescent="0.2">
      <c r="A9083" t="s">
        <v>9237</v>
      </c>
      <c r="B9083" t="s">
        <v>2785</v>
      </c>
      <c r="C9083" t="s">
        <v>8383</v>
      </c>
      <c r="D9083" t="s">
        <v>8686</v>
      </c>
      <c r="E9083">
        <v>77.5</v>
      </c>
    </row>
    <row r="9084" spans="1:5" x14ac:dyDescent="0.2">
      <c r="A9084" t="s">
        <v>9238</v>
      </c>
      <c r="B9084" t="s">
        <v>2811</v>
      </c>
      <c r="C9084" t="s">
        <v>8383</v>
      </c>
      <c r="D9084" t="s">
        <v>8686</v>
      </c>
      <c r="E9084">
        <v>60.1</v>
      </c>
    </row>
    <row r="9085" spans="1:5" x14ac:dyDescent="0.2">
      <c r="A9085" t="s">
        <v>9239</v>
      </c>
      <c r="B9085" t="s">
        <v>2788</v>
      </c>
      <c r="C9085" t="s">
        <v>8383</v>
      </c>
      <c r="D9085" t="s">
        <v>8686</v>
      </c>
      <c r="E9085">
        <v>52.8</v>
      </c>
    </row>
    <row r="9086" spans="1:5" x14ac:dyDescent="0.2">
      <c r="A9086" t="s">
        <v>9240</v>
      </c>
      <c r="B9086" t="s">
        <v>2814</v>
      </c>
      <c r="C9086" t="s">
        <v>8383</v>
      </c>
      <c r="D9086" t="s">
        <v>8686</v>
      </c>
      <c r="E9086">
        <v>76.900000000000006</v>
      </c>
    </row>
    <row r="9087" spans="1:5" x14ac:dyDescent="0.2">
      <c r="A9087" t="s">
        <v>9241</v>
      </c>
      <c r="B9087" t="s">
        <v>2816</v>
      </c>
      <c r="C9087" t="s">
        <v>8383</v>
      </c>
      <c r="D9087" t="s">
        <v>8686</v>
      </c>
      <c r="E9087">
        <v>66.900000000000006</v>
      </c>
    </row>
    <row r="9088" spans="1:5" x14ac:dyDescent="0.2">
      <c r="A9088" t="s">
        <v>9242</v>
      </c>
      <c r="B9088" t="s">
        <v>2818</v>
      </c>
      <c r="C9088" t="s">
        <v>8383</v>
      </c>
      <c r="D9088" t="s">
        <v>8686</v>
      </c>
      <c r="E9088">
        <v>68.7</v>
      </c>
    </row>
    <row r="9089" spans="1:5" x14ac:dyDescent="0.2">
      <c r="A9089" t="s">
        <v>9243</v>
      </c>
      <c r="B9089" t="s">
        <v>2820</v>
      </c>
      <c r="C9089" t="s">
        <v>8383</v>
      </c>
      <c r="D9089" t="s">
        <v>8686</v>
      </c>
      <c r="E9089">
        <v>77.5</v>
      </c>
    </row>
    <row r="9090" spans="1:5" x14ac:dyDescent="0.2">
      <c r="A9090" t="s">
        <v>9244</v>
      </c>
      <c r="B9090" t="s">
        <v>2825</v>
      </c>
      <c r="C9090" t="s">
        <v>8383</v>
      </c>
      <c r="D9090" t="s">
        <v>8686</v>
      </c>
      <c r="E9090">
        <v>70.400000000000006</v>
      </c>
    </row>
    <row r="9091" spans="1:5" x14ac:dyDescent="0.2">
      <c r="A9091" t="s">
        <v>9245</v>
      </c>
      <c r="B9091" t="s">
        <v>2786</v>
      </c>
      <c r="C9091" t="s">
        <v>8383</v>
      </c>
      <c r="D9091" t="s">
        <v>8686</v>
      </c>
      <c r="E9091">
        <v>60.5</v>
      </c>
    </row>
    <row r="9092" spans="1:5" x14ac:dyDescent="0.2">
      <c r="A9092" t="s">
        <v>9246</v>
      </c>
      <c r="B9092" t="s">
        <v>2787</v>
      </c>
      <c r="C9092" t="s">
        <v>8383</v>
      </c>
      <c r="D9092" t="s">
        <v>8686</v>
      </c>
      <c r="E9092">
        <v>89.7</v>
      </c>
    </row>
    <row r="9093" spans="1:5" x14ac:dyDescent="0.2">
      <c r="A9093" t="s">
        <v>9247</v>
      </c>
      <c r="B9093" t="s">
        <v>2829</v>
      </c>
      <c r="C9093" t="s">
        <v>8383</v>
      </c>
      <c r="D9093" t="s">
        <v>8686</v>
      </c>
      <c r="E9093">
        <v>72.3</v>
      </c>
    </row>
    <row r="9094" spans="1:5" x14ac:dyDescent="0.2">
      <c r="A9094" t="s">
        <v>9248</v>
      </c>
      <c r="B9094" t="s">
        <v>2831</v>
      </c>
      <c r="C9094" t="s">
        <v>8383</v>
      </c>
      <c r="D9094" t="s">
        <v>8686</v>
      </c>
      <c r="E9094">
        <v>59.9</v>
      </c>
    </row>
    <row r="9095" spans="1:5" x14ac:dyDescent="0.2">
      <c r="A9095" t="s">
        <v>9249</v>
      </c>
      <c r="B9095" t="s">
        <v>2833</v>
      </c>
      <c r="C9095" t="s">
        <v>8383</v>
      </c>
      <c r="D9095" t="s">
        <v>8686</v>
      </c>
      <c r="E9095">
        <v>46.6</v>
      </c>
    </row>
    <row r="9096" spans="1:5" x14ac:dyDescent="0.2">
      <c r="A9096" t="s">
        <v>9250</v>
      </c>
      <c r="B9096" t="s">
        <v>2835</v>
      </c>
      <c r="C9096" t="s">
        <v>8383</v>
      </c>
      <c r="D9096" t="s">
        <v>8686</v>
      </c>
      <c r="E9096">
        <v>83.5</v>
      </c>
    </row>
    <row r="9097" spans="1:5" x14ac:dyDescent="0.2">
      <c r="A9097" t="s">
        <v>9251</v>
      </c>
      <c r="B9097" t="s">
        <v>2789</v>
      </c>
      <c r="C9097" t="s">
        <v>8383</v>
      </c>
      <c r="D9097" t="s">
        <v>8686</v>
      </c>
      <c r="E9097">
        <v>65.900000000000006</v>
      </c>
    </row>
    <row r="9098" spans="1:5" x14ac:dyDescent="0.2">
      <c r="A9098" t="s">
        <v>9252</v>
      </c>
      <c r="B9098" t="s">
        <v>2838</v>
      </c>
      <c r="C9098" t="s">
        <v>8383</v>
      </c>
      <c r="D9098" t="s">
        <v>8686</v>
      </c>
      <c r="E9098">
        <v>67.599999999999994</v>
      </c>
    </row>
    <row r="9099" spans="1:5" x14ac:dyDescent="0.2">
      <c r="A9099" t="s">
        <v>9253</v>
      </c>
      <c r="B9099" t="s">
        <v>2840</v>
      </c>
      <c r="C9099" t="s">
        <v>8383</v>
      </c>
      <c r="D9099" t="s">
        <v>8686</v>
      </c>
      <c r="E9099">
        <v>76.7</v>
      </c>
    </row>
    <row r="9100" spans="1:5" x14ac:dyDescent="0.2">
      <c r="A9100" t="s">
        <v>9254</v>
      </c>
      <c r="B9100" t="s">
        <v>2780</v>
      </c>
      <c r="C9100" t="s">
        <v>8404</v>
      </c>
      <c r="D9100" t="s">
        <v>8686</v>
      </c>
      <c r="E9100">
        <v>77.7</v>
      </c>
    </row>
    <row r="9101" spans="1:5" x14ac:dyDescent="0.2">
      <c r="A9101" t="s">
        <v>9255</v>
      </c>
      <c r="B9101" t="s">
        <v>2794</v>
      </c>
      <c r="C9101" t="s">
        <v>8404</v>
      </c>
      <c r="D9101" t="s">
        <v>8686</v>
      </c>
      <c r="E9101">
        <v>78.963909774436075</v>
      </c>
    </row>
    <row r="9102" spans="1:5" x14ac:dyDescent="0.2">
      <c r="A9102" t="s">
        <v>9256</v>
      </c>
      <c r="B9102" t="s">
        <v>2785</v>
      </c>
      <c r="C9102" t="s">
        <v>8404</v>
      </c>
      <c r="D9102" t="s">
        <v>8686</v>
      </c>
      <c r="E9102">
        <v>102.8</v>
      </c>
    </row>
    <row r="9103" spans="1:5" x14ac:dyDescent="0.2">
      <c r="A9103" t="s">
        <v>9257</v>
      </c>
      <c r="B9103" t="s">
        <v>2811</v>
      </c>
      <c r="C9103" t="s">
        <v>8404</v>
      </c>
      <c r="D9103" t="s">
        <v>8686</v>
      </c>
      <c r="E9103">
        <v>66.7</v>
      </c>
    </row>
    <row r="9104" spans="1:5" x14ac:dyDescent="0.2">
      <c r="A9104" t="s">
        <v>9258</v>
      </c>
      <c r="B9104" t="s">
        <v>2788</v>
      </c>
      <c r="C9104" t="s">
        <v>8404</v>
      </c>
      <c r="D9104" t="s">
        <v>8686</v>
      </c>
      <c r="E9104">
        <v>48.1</v>
      </c>
    </row>
    <row r="9105" spans="1:5" x14ac:dyDescent="0.2">
      <c r="A9105" t="s">
        <v>9259</v>
      </c>
      <c r="B9105" t="s">
        <v>2814</v>
      </c>
      <c r="C9105" t="s">
        <v>8404</v>
      </c>
      <c r="D9105" t="s">
        <v>8686</v>
      </c>
      <c r="E9105">
        <v>81.599999999999994</v>
      </c>
    </row>
    <row r="9106" spans="1:5" x14ac:dyDescent="0.2">
      <c r="A9106" t="s">
        <v>9260</v>
      </c>
      <c r="B9106" t="s">
        <v>2816</v>
      </c>
      <c r="C9106" t="s">
        <v>8404</v>
      </c>
      <c r="D9106" t="s">
        <v>8686</v>
      </c>
      <c r="E9106">
        <v>51.5</v>
      </c>
    </row>
    <row r="9107" spans="1:5" x14ac:dyDescent="0.2">
      <c r="A9107" t="s">
        <v>9261</v>
      </c>
      <c r="B9107" t="s">
        <v>2818</v>
      </c>
      <c r="C9107" t="s">
        <v>8404</v>
      </c>
      <c r="D9107" t="s">
        <v>8686</v>
      </c>
      <c r="E9107">
        <v>93.1</v>
      </c>
    </row>
    <row r="9108" spans="1:5" x14ac:dyDescent="0.2">
      <c r="A9108" t="s">
        <v>9262</v>
      </c>
      <c r="B9108" t="s">
        <v>2820</v>
      </c>
      <c r="C9108" t="s">
        <v>8404</v>
      </c>
      <c r="D9108" t="s">
        <v>8686</v>
      </c>
      <c r="E9108">
        <v>67.7</v>
      </c>
    </row>
    <row r="9109" spans="1:5" x14ac:dyDescent="0.2">
      <c r="A9109" t="s">
        <v>9263</v>
      </c>
      <c r="B9109" t="s">
        <v>2825</v>
      </c>
      <c r="C9109" t="s">
        <v>8404</v>
      </c>
      <c r="D9109" t="s">
        <v>8686</v>
      </c>
      <c r="E9109">
        <v>65.7</v>
      </c>
    </row>
    <row r="9110" spans="1:5" x14ac:dyDescent="0.2">
      <c r="A9110" t="s">
        <v>9264</v>
      </c>
      <c r="B9110" t="s">
        <v>2786</v>
      </c>
      <c r="C9110" t="s">
        <v>8404</v>
      </c>
      <c r="D9110" t="s">
        <v>8686</v>
      </c>
      <c r="E9110">
        <v>92.8</v>
      </c>
    </row>
    <row r="9111" spans="1:5" x14ac:dyDescent="0.2">
      <c r="A9111" t="s">
        <v>9265</v>
      </c>
      <c r="B9111" t="s">
        <v>2787</v>
      </c>
      <c r="C9111" t="s">
        <v>8404</v>
      </c>
      <c r="D9111" t="s">
        <v>8686</v>
      </c>
      <c r="E9111">
        <v>126</v>
      </c>
    </row>
    <row r="9112" spans="1:5" x14ac:dyDescent="0.2">
      <c r="A9112" t="s">
        <v>9266</v>
      </c>
      <c r="B9112" t="s">
        <v>2829</v>
      </c>
      <c r="C9112" t="s">
        <v>8404</v>
      </c>
      <c r="D9112" t="s">
        <v>8686</v>
      </c>
      <c r="E9112">
        <v>90.6</v>
      </c>
    </row>
    <row r="9113" spans="1:5" x14ac:dyDescent="0.2">
      <c r="A9113" t="s">
        <v>9267</v>
      </c>
      <c r="B9113" t="s">
        <v>2831</v>
      </c>
      <c r="C9113" t="s">
        <v>8404</v>
      </c>
      <c r="D9113" t="s">
        <v>8686</v>
      </c>
      <c r="E9113">
        <v>72.400000000000006</v>
      </c>
    </row>
    <row r="9114" spans="1:5" x14ac:dyDescent="0.2">
      <c r="A9114" t="s">
        <v>9268</v>
      </c>
      <c r="B9114" t="s">
        <v>2833</v>
      </c>
      <c r="C9114" t="s">
        <v>8404</v>
      </c>
      <c r="D9114" t="s">
        <v>8686</v>
      </c>
      <c r="E9114">
        <v>44.9</v>
      </c>
    </row>
    <row r="9115" spans="1:5" x14ac:dyDescent="0.2">
      <c r="A9115" t="s">
        <v>9269</v>
      </c>
      <c r="B9115" t="s">
        <v>2835</v>
      </c>
      <c r="C9115" t="s">
        <v>8404</v>
      </c>
      <c r="D9115" t="s">
        <v>8686</v>
      </c>
      <c r="E9115">
        <v>100.9</v>
      </c>
    </row>
    <row r="9116" spans="1:5" x14ac:dyDescent="0.2">
      <c r="A9116" t="s">
        <v>9270</v>
      </c>
      <c r="B9116" t="s">
        <v>2789</v>
      </c>
      <c r="C9116" t="s">
        <v>8404</v>
      </c>
      <c r="D9116" t="s">
        <v>8686</v>
      </c>
      <c r="E9116">
        <v>69.099999999999994</v>
      </c>
    </row>
    <row r="9117" spans="1:5" x14ac:dyDescent="0.2">
      <c r="A9117" t="s">
        <v>9271</v>
      </c>
      <c r="B9117" t="s">
        <v>2838</v>
      </c>
      <c r="C9117" t="s">
        <v>8404</v>
      </c>
      <c r="D9117" t="s">
        <v>8686</v>
      </c>
      <c r="E9117">
        <v>70.7</v>
      </c>
    </row>
    <row r="9118" spans="1:5" x14ac:dyDescent="0.2">
      <c r="A9118" t="s">
        <v>9272</v>
      </c>
      <c r="B9118" t="s">
        <v>2840</v>
      </c>
      <c r="C9118" t="s">
        <v>8404</v>
      </c>
      <c r="D9118" t="s">
        <v>8686</v>
      </c>
      <c r="E9118">
        <v>86.9</v>
      </c>
    </row>
    <row r="9119" spans="1:5" x14ac:dyDescent="0.2">
      <c r="A9119" t="s">
        <v>9273</v>
      </c>
      <c r="B9119" t="s">
        <v>2780</v>
      </c>
      <c r="C9119" t="s">
        <v>8425</v>
      </c>
      <c r="D9119" t="s">
        <v>8686</v>
      </c>
      <c r="E9119">
        <v>57.15</v>
      </c>
    </row>
    <row r="9120" spans="1:5" x14ac:dyDescent="0.2">
      <c r="A9120" t="s">
        <v>9274</v>
      </c>
      <c r="B9120" t="s">
        <v>2794</v>
      </c>
      <c r="C9120" t="s">
        <v>8425</v>
      </c>
      <c r="D9120" t="s">
        <v>8686</v>
      </c>
      <c r="E9120">
        <v>58.499796365914783</v>
      </c>
    </row>
    <row r="9121" spans="1:5" x14ac:dyDescent="0.2">
      <c r="A9121" t="s">
        <v>9275</v>
      </c>
      <c r="B9121" t="s">
        <v>2785</v>
      </c>
      <c r="C9121" t="s">
        <v>8425</v>
      </c>
      <c r="D9121" t="s">
        <v>8686</v>
      </c>
      <c r="E9121">
        <v>68.8</v>
      </c>
    </row>
    <row r="9122" spans="1:5" x14ac:dyDescent="0.2">
      <c r="A9122" t="s">
        <v>9276</v>
      </c>
      <c r="B9122" t="s">
        <v>2811</v>
      </c>
      <c r="C9122" t="s">
        <v>8425</v>
      </c>
      <c r="D9122" t="s">
        <v>8686</v>
      </c>
      <c r="E9122">
        <v>54.5</v>
      </c>
    </row>
    <row r="9123" spans="1:5" x14ac:dyDescent="0.2">
      <c r="A9123" t="s">
        <v>9277</v>
      </c>
      <c r="B9123" t="s">
        <v>2788</v>
      </c>
      <c r="C9123" t="s">
        <v>8425</v>
      </c>
      <c r="D9123" t="s">
        <v>8686</v>
      </c>
      <c r="E9123">
        <v>58.9</v>
      </c>
    </row>
    <row r="9124" spans="1:5" x14ac:dyDescent="0.2">
      <c r="A9124" t="s">
        <v>9278</v>
      </c>
      <c r="B9124" t="s">
        <v>2814</v>
      </c>
      <c r="C9124" t="s">
        <v>8425</v>
      </c>
      <c r="D9124" t="s">
        <v>8686</v>
      </c>
      <c r="E9124">
        <v>50.6</v>
      </c>
    </row>
    <row r="9125" spans="1:5" x14ac:dyDescent="0.2">
      <c r="A9125" t="s">
        <v>9279</v>
      </c>
      <c r="B9125" t="s">
        <v>2816</v>
      </c>
      <c r="C9125" t="s">
        <v>8425</v>
      </c>
      <c r="D9125" t="s">
        <v>8686</v>
      </c>
      <c r="E9125">
        <v>37.6</v>
      </c>
    </row>
    <row r="9126" spans="1:5" x14ac:dyDescent="0.2">
      <c r="A9126" t="s">
        <v>9280</v>
      </c>
      <c r="B9126" t="s">
        <v>2818</v>
      </c>
      <c r="C9126" t="s">
        <v>8425</v>
      </c>
      <c r="D9126" t="s">
        <v>8686</v>
      </c>
      <c r="E9126">
        <v>43.6</v>
      </c>
    </row>
    <row r="9127" spans="1:5" x14ac:dyDescent="0.2">
      <c r="A9127" t="s">
        <v>9281</v>
      </c>
      <c r="B9127" t="s">
        <v>2820</v>
      </c>
      <c r="C9127" t="s">
        <v>8425</v>
      </c>
      <c r="D9127" t="s">
        <v>8686</v>
      </c>
      <c r="E9127">
        <v>60.3</v>
      </c>
    </row>
    <row r="9128" spans="1:5" x14ac:dyDescent="0.2">
      <c r="A9128" t="s">
        <v>9282</v>
      </c>
      <c r="B9128" t="s">
        <v>2825</v>
      </c>
      <c r="C9128" t="s">
        <v>8425</v>
      </c>
      <c r="D9128" t="s">
        <v>8686</v>
      </c>
      <c r="E9128">
        <v>54.6</v>
      </c>
    </row>
    <row r="9129" spans="1:5" x14ac:dyDescent="0.2">
      <c r="A9129" t="s">
        <v>9283</v>
      </c>
      <c r="B9129" t="s">
        <v>2786</v>
      </c>
      <c r="C9129" t="s">
        <v>8425</v>
      </c>
      <c r="D9129" t="s">
        <v>8686</v>
      </c>
      <c r="E9129">
        <v>62.6</v>
      </c>
    </row>
    <row r="9130" spans="1:5" x14ac:dyDescent="0.2">
      <c r="A9130" t="s">
        <v>9284</v>
      </c>
      <c r="B9130" t="s">
        <v>2787</v>
      </c>
      <c r="C9130" t="s">
        <v>8425</v>
      </c>
      <c r="D9130" t="s">
        <v>8686</v>
      </c>
      <c r="E9130">
        <v>64.099999999999994</v>
      </c>
    </row>
    <row r="9131" spans="1:5" x14ac:dyDescent="0.2">
      <c r="A9131" t="s">
        <v>9285</v>
      </c>
      <c r="B9131" t="s">
        <v>2829</v>
      </c>
      <c r="C9131" t="s">
        <v>8425</v>
      </c>
      <c r="D9131" t="s">
        <v>8686</v>
      </c>
      <c r="E9131">
        <v>55.7</v>
      </c>
    </row>
    <row r="9132" spans="1:5" x14ac:dyDescent="0.2">
      <c r="A9132" t="s">
        <v>9286</v>
      </c>
      <c r="B9132" t="s">
        <v>2831</v>
      </c>
      <c r="C9132" t="s">
        <v>8425</v>
      </c>
      <c r="D9132" t="s">
        <v>8686</v>
      </c>
      <c r="E9132">
        <v>59.1</v>
      </c>
    </row>
    <row r="9133" spans="1:5" x14ac:dyDescent="0.2">
      <c r="A9133" t="s">
        <v>9287</v>
      </c>
      <c r="B9133" t="s">
        <v>2833</v>
      </c>
      <c r="C9133" t="s">
        <v>8425</v>
      </c>
      <c r="D9133" t="s">
        <v>8686</v>
      </c>
      <c r="E9133">
        <v>52</v>
      </c>
    </row>
    <row r="9134" spans="1:5" x14ac:dyDescent="0.2">
      <c r="A9134" t="s">
        <v>9288</v>
      </c>
      <c r="B9134" t="s">
        <v>2835</v>
      </c>
      <c r="C9134" t="s">
        <v>8425</v>
      </c>
      <c r="D9134" t="s">
        <v>8686</v>
      </c>
      <c r="E9134">
        <v>50.4</v>
      </c>
    </row>
    <row r="9135" spans="1:5" x14ac:dyDescent="0.2">
      <c r="A9135" t="s">
        <v>9289</v>
      </c>
      <c r="B9135" t="s">
        <v>2789</v>
      </c>
      <c r="C9135" t="s">
        <v>8425</v>
      </c>
      <c r="D9135" t="s">
        <v>8686</v>
      </c>
      <c r="E9135">
        <v>60.8</v>
      </c>
    </row>
    <row r="9136" spans="1:5" x14ac:dyDescent="0.2">
      <c r="A9136" t="s">
        <v>9290</v>
      </c>
      <c r="B9136" t="s">
        <v>2838</v>
      </c>
      <c r="C9136" t="s">
        <v>8425</v>
      </c>
      <c r="D9136" t="s">
        <v>8686</v>
      </c>
      <c r="E9136">
        <v>65.7</v>
      </c>
    </row>
    <row r="9137" spans="1:5" x14ac:dyDescent="0.2">
      <c r="A9137" t="s">
        <v>9291</v>
      </c>
      <c r="B9137" t="s">
        <v>2840</v>
      </c>
      <c r="C9137" t="s">
        <v>8425</v>
      </c>
      <c r="D9137" t="s">
        <v>8686</v>
      </c>
      <c r="E9137">
        <v>53.3</v>
      </c>
    </row>
    <row r="9138" spans="1:5" x14ac:dyDescent="0.2">
      <c r="A9138" t="s">
        <v>9292</v>
      </c>
      <c r="B9138" t="s">
        <v>2780</v>
      </c>
      <c r="C9138" t="s">
        <v>8446</v>
      </c>
      <c r="D9138" t="s">
        <v>8686</v>
      </c>
      <c r="E9138">
        <v>48.9</v>
      </c>
    </row>
    <row r="9139" spans="1:5" x14ac:dyDescent="0.2">
      <c r="A9139" t="s">
        <v>9293</v>
      </c>
      <c r="B9139" t="s">
        <v>2794</v>
      </c>
      <c r="C9139" t="s">
        <v>8446</v>
      </c>
      <c r="D9139" t="s">
        <v>8686</v>
      </c>
      <c r="E9139">
        <v>49.623433583959901</v>
      </c>
    </row>
    <row r="9140" spans="1:5" x14ac:dyDescent="0.2">
      <c r="A9140" t="s">
        <v>9294</v>
      </c>
      <c r="B9140" t="s">
        <v>2785</v>
      </c>
      <c r="C9140" t="s">
        <v>8446</v>
      </c>
      <c r="D9140" t="s">
        <v>8686</v>
      </c>
      <c r="E9140">
        <v>47.8</v>
      </c>
    </row>
    <row r="9141" spans="1:5" x14ac:dyDescent="0.2">
      <c r="A9141" t="s">
        <v>9295</v>
      </c>
      <c r="B9141" t="s">
        <v>2811</v>
      </c>
      <c r="C9141" t="s">
        <v>8446</v>
      </c>
      <c r="D9141" t="s">
        <v>8686</v>
      </c>
      <c r="E9141">
        <v>43.4</v>
      </c>
    </row>
    <row r="9142" spans="1:5" x14ac:dyDescent="0.2">
      <c r="A9142" t="s">
        <v>9296</v>
      </c>
      <c r="B9142" t="s">
        <v>2788</v>
      </c>
      <c r="C9142" t="s">
        <v>8446</v>
      </c>
      <c r="D9142" t="s">
        <v>8686</v>
      </c>
      <c r="E9142">
        <v>47.2</v>
      </c>
    </row>
    <row r="9143" spans="1:5" x14ac:dyDescent="0.2">
      <c r="A9143" t="s">
        <v>9297</v>
      </c>
      <c r="B9143" t="s">
        <v>2814</v>
      </c>
      <c r="C9143" t="s">
        <v>8446</v>
      </c>
      <c r="D9143" t="s">
        <v>8686</v>
      </c>
      <c r="E9143">
        <v>39.200000000000003</v>
      </c>
    </row>
    <row r="9144" spans="1:5" x14ac:dyDescent="0.2">
      <c r="A9144" t="s">
        <v>9298</v>
      </c>
      <c r="B9144" t="s">
        <v>2816</v>
      </c>
      <c r="C9144" t="s">
        <v>8446</v>
      </c>
      <c r="D9144" t="s">
        <v>8686</v>
      </c>
      <c r="E9144">
        <v>35.1</v>
      </c>
    </row>
    <row r="9145" spans="1:5" x14ac:dyDescent="0.2">
      <c r="A9145" t="s">
        <v>9299</v>
      </c>
      <c r="B9145" t="s">
        <v>2818</v>
      </c>
      <c r="C9145" t="s">
        <v>8446</v>
      </c>
      <c r="D9145" t="s">
        <v>8686</v>
      </c>
      <c r="E9145">
        <v>31.3</v>
      </c>
    </row>
    <row r="9146" spans="1:5" x14ac:dyDescent="0.2">
      <c r="A9146" t="s">
        <v>9300</v>
      </c>
      <c r="B9146" t="s">
        <v>2820</v>
      </c>
      <c r="C9146" t="s">
        <v>8446</v>
      </c>
      <c r="D9146" t="s">
        <v>8686</v>
      </c>
      <c r="E9146">
        <v>33.299999999999997</v>
      </c>
    </row>
    <row r="9147" spans="1:5" x14ac:dyDescent="0.2">
      <c r="A9147" t="s">
        <v>9301</v>
      </c>
      <c r="B9147" t="s">
        <v>2825</v>
      </c>
      <c r="C9147" t="s">
        <v>8446</v>
      </c>
      <c r="D9147" t="s">
        <v>8686</v>
      </c>
      <c r="E9147">
        <v>49.2</v>
      </c>
    </row>
    <row r="9148" spans="1:5" x14ac:dyDescent="0.2">
      <c r="A9148" t="s">
        <v>9302</v>
      </c>
      <c r="B9148" t="s">
        <v>2786</v>
      </c>
      <c r="C9148" t="s">
        <v>8446</v>
      </c>
      <c r="D9148" t="s">
        <v>8686</v>
      </c>
      <c r="E9148">
        <v>60.8</v>
      </c>
    </row>
    <row r="9149" spans="1:5" x14ac:dyDescent="0.2">
      <c r="A9149" t="s">
        <v>6203</v>
      </c>
      <c r="B9149" t="s">
        <v>2787</v>
      </c>
      <c r="C9149" t="s">
        <v>8446</v>
      </c>
      <c r="D9149" t="s">
        <v>8686</v>
      </c>
      <c r="E9149">
        <v>58.9</v>
      </c>
    </row>
    <row r="9150" spans="1:5" x14ac:dyDescent="0.2">
      <c r="A9150" t="s">
        <v>6204</v>
      </c>
      <c r="B9150" t="s">
        <v>2829</v>
      </c>
      <c r="C9150" t="s">
        <v>8446</v>
      </c>
      <c r="D9150" t="s">
        <v>8686</v>
      </c>
      <c r="E9150">
        <v>39.5</v>
      </c>
    </row>
    <row r="9151" spans="1:5" x14ac:dyDescent="0.2">
      <c r="A9151" t="s">
        <v>6205</v>
      </c>
      <c r="B9151" t="s">
        <v>2831</v>
      </c>
      <c r="C9151" t="s">
        <v>8446</v>
      </c>
      <c r="D9151" t="s">
        <v>8686</v>
      </c>
      <c r="E9151">
        <v>54.9</v>
      </c>
    </row>
    <row r="9152" spans="1:5" x14ac:dyDescent="0.2">
      <c r="A9152" t="s">
        <v>6206</v>
      </c>
      <c r="B9152" t="s">
        <v>2833</v>
      </c>
      <c r="C9152" t="s">
        <v>8446</v>
      </c>
      <c r="D9152" t="s">
        <v>8686</v>
      </c>
      <c r="E9152">
        <v>46.9</v>
      </c>
    </row>
    <row r="9153" spans="1:5" x14ac:dyDescent="0.2">
      <c r="A9153" t="s">
        <v>6207</v>
      </c>
      <c r="B9153" t="s">
        <v>2835</v>
      </c>
      <c r="C9153" t="s">
        <v>8446</v>
      </c>
      <c r="D9153" t="s">
        <v>8686</v>
      </c>
      <c r="E9153">
        <v>57.7</v>
      </c>
    </row>
    <row r="9154" spans="1:5" x14ac:dyDescent="0.2">
      <c r="A9154" t="s">
        <v>6208</v>
      </c>
      <c r="B9154" t="s">
        <v>2789</v>
      </c>
      <c r="C9154" t="s">
        <v>8446</v>
      </c>
      <c r="D9154" t="s">
        <v>8686</v>
      </c>
      <c r="E9154">
        <v>62.4</v>
      </c>
    </row>
    <row r="9155" spans="1:5" x14ac:dyDescent="0.2">
      <c r="A9155" t="s">
        <v>6209</v>
      </c>
      <c r="B9155" t="s">
        <v>2838</v>
      </c>
      <c r="C9155" t="s">
        <v>8446</v>
      </c>
      <c r="D9155" t="s">
        <v>8686</v>
      </c>
      <c r="E9155">
        <v>59.2</v>
      </c>
    </row>
    <row r="9156" spans="1:5" x14ac:dyDescent="0.2">
      <c r="A9156" t="s">
        <v>6210</v>
      </c>
      <c r="B9156" t="s">
        <v>2840</v>
      </c>
      <c r="C9156" t="s">
        <v>8446</v>
      </c>
      <c r="D9156" t="s">
        <v>8686</v>
      </c>
      <c r="E9156">
        <v>53.9</v>
      </c>
    </row>
    <row r="9157" spans="1:5" x14ac:dyDescent="0.2">
      <c r="A9157" t="s">
        <v>6211</v>
      </c>
      <c r="B9157" t="s">
        <v>2780</v>
      </c>
      <c r="C9157" t="s">
        <v>8467</v>
      </c>
      <c r="D9157" t="s">
        <v>8686</v>
      </c>
      <c r="E9157">
        <v>32.5</v>
      </c>
    </row>
    <row r="9158" spans="1:5" x14ac:dyDescent="0.2">
      <c r="A9158" t="s">
        <v>6212</v>
      </c>
      <c r="B9158" t="s">
        <v>2794</v>
      </c>
      <c r="C9158" t="s">
        <v>8467</v>
      </c>
      <c r="D9158" t="s">
        <v>8686</v>
      </c>
      <c r="E9158">
        <v>34.854824561403504</v>
      </c>
    </row>
    <row r="9159" spans="1:5" x14ac:dyDescent="0.2">
      <c r="A9159" t="s">
        <v>6213</v>
      </c>
      <c r="B9159" t="s">
        <v>2785</v>
      </c>
      <c r="C9159" t="s">
        <v>8467</v>
      </c>
      <c r="D9159" t="s">
        <v>8686</v>
      </c>
      <c r="E9159">
        <v>55</v>
      </c>
    </row>
    <row r="9160" spans="1:5" x14ac:dyDescent="0.2">
      <c r="A9160" t="s">
        <v>6214</v>
      </c>
      <c r="B9160" t="s">
        <v>2811</v>
      </c>
      <c r="C9160" t="s">
        <v>8467</v>
      </c>
      <c r="D9160" t="s">
        <v>8686</v>
      </c>
      <c r="E9160">
        <v>40</v>
      </c>
    </row>
    <row r="9161" spans="1:5" x14ac:dyDescent="0.2">
      <c r="A9161" t="s">
        <v>6215</v>
      </c>
      <c r="B9161" t="s">
        <v>2788</v>
      </c>
      <c r="C9161" t="s">
        <v>8467</v>
      </c>
      <c r="D9161" t="s">
        <v>8686</v>
      </c>
      <c r="E9161">
        <v>43.3</v>
      </c>
    </row>
    <row r="9162" spans="1:5" x14ac:dyDescent="0.2">
      <c r="A9162" t="s">
        <v>6216</v>
      </c>
      <c r="B9162" t="s">
        <v>2814</v>
      </c>
      <c r="C9162" t="s">
        <v>8467</v>
      </c>
      <c r="D9162" t="s">
        <v>8686</v>
      </c>
      <c r="E9162">
        <v>35</v>
      </c>
    </row>
    <row r="9163" spans="1:5" x14ac:dyDescent="0.2">
      <c r="A9163" t="s">
        <v>6217</v>
      </c>
      <c r="B9163" t="s">
        <v>2816</v>
      </c>
      <c r="C9163" t="s">
        <v>8467</v>
      </c>
      <c r="D9163" t="s">
        <v>8686</v>
      </c>
      <c r="E9163">
        <v>26.7</v>
      </c>
    </row>
    <row r="9164" spans="1:5" x14ac:dyDescent="0.2">
      <c r="A9164" t="s">
        <v>6218</v>
      </c>
      <c r="B9164" t="s">
        <v>2818</v>
      </c>
      <c r="C9164" t="s">
        <v>8467</v>
      </c>
      <c r="D9164" t="s">
        <v>8686</v>
      </c>
      <c r="E9164">
        <v>31.7</v>
      </c>
    </row>
    <row r="9165" spans="1:5" x14ac:dyDescent="0.2">
      <c r="A9165" t="s">
        <v>6219</v>
      </c>
      <c r="B9165" t="s">
        <v>2820</v>
      </c>
      <c r="C9165" t="s">
        <v>8467</v>
      </c>
      <c r="D9165" t="s">
        <v>8686</v>
      </c>
      <c r="E9165">
        <v>40</v>
      </c>
    </row>
    <row r="9166" spans="1:5" x14ac:dyDescent="0.2">
      <c r="A9166" t="s">
        <v>6220</v>
      </c>
      <c r="B9166" t="s">
        <v>2825</v>
      </c>
      <c r="C9166" t="s">
        <v>8467</v>
      </c>
      <c r="D9166" t="s">
        <v>8686</v>
      </c>
      <c r="E9166">
        <v>30.8</v>
      </c>
    </row>
    <row r="9167" spans="1:5" x14ac:dyDescent="0.2">
      <c r="A9167" t="s">
        <v>6221</v>
      </c>
      <c r="B9167" t="s">
        <v>2786</v>
      </c>
      <c r="C9167" t="s">
        <v>8467</v>
      </c>
      <c r="D9167" t="s">
        <v>8686</v>
      </c>
      <c r="E9167">
        <v>30</v>
      </c>
    </row>
    <row r="9168" spans="1:5" x14ac:dyDescent="0.2">
      <c r="A9168" t="s">
        <v>6222</v>
      </c>
      <c r="B9168" t="s">
        <v>2787</v>
      </c>
      <c r="C9168" t="s">
        <v>8467</v>
      </c>
      <c r="D9168" t="s">
        <v>8686</v>
      </c>
      <c r="E9168">
        <v>25</v>
      </c>
    </row>
    <row r="9169" spans="1:5" x14ac:dyDescent="0.2">
      <c r="A9169" t="s">
        <v>6223</v>
      </c>
      <c r="B9169" t="s">
        <v>2829</v>
      </c>
      <c r="C9169" t="s">
        <v>8467</v>
      </c>
      <c r="D9169" t="s">
        <v>8686</v>
      </c>
      <c r="E9169">
        <v>37.5</v>
      </c>
    </row>
    <row r="9170" spans="1:5" x14ac:dyDescent="0.2">
      <c r="A9170" t="s">
        <v>6224</v>
      </c>
      <c r="B9170" t="s">
        <v>2831</v>
      </c>
      <c r="C9170" t="s">
        <v>8467</v>
      </c>
      <c r="D9170" t="s">
        <v>8686</v>
      </c>
      <c r="E9170">
        <v>34</v>
      </c>
    </row>
    <row r="9171" spans="1:5" x14ac:dyDescent="0.2">
      <c r="A9171" t="s">
        <v>6225</v>
      </c>
      <c r="B9171" t="s">
        <v>2833</v>
      </c>
      <c r="C9171" t="s">
        <v>8467</v>
      </c>
      <c r="D9171" t="s">
        <v>8686</v>
      </c>
      <c r="E9171">
        <v>33.9</v>
      </c>
    </row>
    <row r="9172" spans="1:5" x14ac:dyDescent="0.2">
      <c r="A9172" t="s">
        <v>6226</v>
      </c>
      <c r="B9172" t="s">
        <v>2835</v>
      </c>
      <c r="C9172" t="s">
        <v>8467</v>
      </c>
      <c r="D9172" t="s">
        <v>8686</v>
      </c>
      <c r="E9172">
        <v>23.3</v>
      </c>
    </row>
    <row r="9173" spans="1:5" x14ac:dyDescent="0.2">
      <c r="A9173" t="s">
        <v>6227</v>
      </c>
      <c r="B9173" t="s">
        <v>2789</v>
      </c>
      <c r="C9173" t="s">
        <v>8467</v>
      </c>
      <c r="D9173" t="s">
        <v>8686</v>
      </c>
      <c r="E9173">
        <v>30.5</v>
      </c>
    </row>
    <row r="9174" spans="1:5" x14ac:dyDescent="0.2">
      <c r="A9174" t="s">
        <v>6228</v>
      </c>
      <c r="B9174" t="s">
        <v>2838</v>
      </c>
      <c r="C9174" t="s">
        <v>8467</v>
      </c>
      <c r="D9174" t="s">
        <v>8686</v>
      </c>
      <c r="E9174">
        <v>30.8</v>
      </c>
    </row>
    <row r="9175" spans="1:5" x14ac:dyDescent="0.2">
      <c r="A9175" t="s">
        <v>6229</v>
      </c>
      <c r="B9175" t="s">
        <v>2840</v>
      </c>
      <c r="C9175" t="s">
        <v>8467</v>
      </c>
      <c r="D9175" t="s">
        <v>8686</v>
      </c>
      <c r="E9175">
        <v>38.1</v>
      </c>
    </row>
    <row r="9176" spans="1:5" x14ac:dyDescent="0.2">
      <c r="A9176" t="s">
        <v>6230</v>
      </c>
      <c r="B9176" t="s">
        <v>2780</v>
      </c>
      <c r="C9176" t="s">
        <v>8488</v>
      </c>
      <c r="D9176" t="s">
        <v>8686</v>
      </c>
      <c r="E9176">
        <v>45.1</v>
      </c>
    </row>
    <row r="9177" spans="1:5" x14ac:dyDescent="0.2">
      <c r="A9177" t="s">
        <v>6231</v>
      </c>
      <c r="B9177" t="s">
        <v>2794</v>
      </c>
      <c r="C9177" t="s">
        <v>8488</v>
      </c>
      <c r="D9177" t="s">
        <v>8686</v>
      </c>
      <c r="E9177">
        <v>46.052443609022561</v>
      </c>
    </row>
    <row r="9178" spans="1:5" x14ac:dyDescent="0.2">
      <c r="A9178" t="s">
        <v>6232</v>
      </c>
      <c r="B9178" t="s">
        <v>2785</v>
      </c>
      <c r="C9178" t="s">
        <v>8488</v>
      </c>
      <c r="D9178" t="s">
        <v>8686</v>
      </c>
      <c r="E9178">
        <v>48.3</v>
      </c>
    </row>
    <row r="9179" spans="1:5" x14ac:dyDescent="0.2">
      <c r="A9179" t="s">
        <v>6233</v>
      </c>
      <c r="B9179" t="s">
        <v>2811</v>
      </c>
      <c r="C9179" t="s">
        <v>8488</v>
      </c>
      <c r="D9179" t="s">
        <v>8686</v>
      </c>
      <c r="E9179">
        <v>40.6</v>
      </c>
    </row>
    <row r="9180" spans="1:5" x14ac:dyDescent="0.2">
      <c r="A9180" t="s">
        <v>6234</v>
      </c>
      <c r="B9180" t="s">
        <v>2788</v>
      </c>
      <c r="C9180" t="s">
        <v>8488</v>
      </c>
      <c r="D9180" t="s">
        <v>8686</v>
      </c>
      <c r="E9180">
        <v>39</v>
      </c>
    </row>
    <row r="9181" spans="1:5" x14ac:dyDescent="0.2">
      <c r="A9181" t="s">
        <v>6235</v>
      </c>
      <c r="B9181" t="s">
        <v>2814</v>
      </c>
      <c r="C9181" t="s">
        <v>8488</v>
      </c>
      <c r="D9181" t="s">
        <v>8686</v>
      </c>
      <c r="E9181">
        <v>39.5</v>
      </c>
    </row>
    <row r="9182" spans="1:5" x14ac:dyDescent="0.2">
      <c r="A9182" t="s">
        <v>6236</v>
      </c>
      <c r="B9182" t="s">
        <v>2816</v>
      </c>
      <c r="C9182" t="s">
        <v>8488</v>
      </c>
      <c r="D9182" t="s">
        <v>8686</v>
      </c>
      <c r="E9182">
        <v>28.6</v>
      </c>
    </row>
    <row r="9183" spans="1:5" x14ac:dyDescent="0.2">
      <c r="A9183" t="s">
        <v>6237</v>
      </c>
      <c r="B9183" t="s">
        <v>2818</v>
      </c>
      <c r="C9183" t="s">
        <v>8488</v>
      </c>
      <c r="D9183" t="s">
        <v>8686</v>
      </c>
      <c r="E9183">
        <v>39.1</v>
      </c>
    </row>
    <row r="9184" spans="1:5" x14ac:dyDescent="0.2">
      <c r="A9184" t="s">
        <v>6238</v>
      </c>
      <c r="B9184" t="s">
        <v>2820</v>
      </c>
      <c r="C9184" t="s">
        <v>8488</v>
      </c>
      <c r="D9184" t="s">
        <v>8686</v>
      </c>
      <c r="E9184">
        <v>64.5</v>
      </c>
    </row>
    <row r="9185" spans="1:5" x14ac:dyDescent="0.2">
      <c r="A9185" t="s">
        <v>6239</v>
      </c>
      <c r="B9185" t="s">
        <v>2825</v>
      </c>
      <c r="C9185" t="s">
        <v>8488</v>
      </c>
      <c r="D9185" t="s">
        <v>8686</v>
      </c>
      <c r="E9185">
        <v>46</v>
      </c>
    </row>
    <row r="9186" spans="1:5" x14ac:dyDescent="0.2">
      <c r="A9186" t="s">
        <v>6240</v>
      </c>
      <c r="B9186" t="s">
        <v>2786</v>
      </c>
      <c r="C9186" t="s">
        <v>8488</v>
      </c>
      <c r="D9186" t="s">
        <v>8686</v>
      </c>
      <c r="E9186">
        <v>51.4</v>
      </c>
    </row>
    <row r="9187" spans="1:5" x14ac:dyDescent="0.2">
      <c r="A9187" t="s">
        <v>6241</v>
      </c>
      <c r="B9187" t="s">
        <v>2787</v>
      </c>
      <c r="C9187" t="s">
        <v>8488</v>
      </c>
      <c r="D9187" t="s">
        <v>8686</v>
      </c>
      <c r="E9187">
        <v>66.599999999999994</v>
      </c>
    </row>
    <row r="9188" spans="1:5" x14ac:dyDescent="0.2">
      <c r="A9188" t="s">
        <v>6242</v>
      </c>
      <c r="B9188" t="s">
        <v>2829</v>
      </c>
      <c r="C9188" t="s">
        <v>8488</v>
      </c>
      <c r="D9188" t="s">
        <v>8686</v>
      </c>
      <c r="E9188">
        <v>48.5</v>
      </c>
    </row>
    <row r="9189" spans="1:5" x14ac:dyDescent="0.2">
      <c r="A9189" t="s">
        <v>6243</v>
      </c>
      <c r="B9189" t="s">
        <v>2831</v>
      </c>
      <c r="C9189" t="s">
        <v>8488</v>
      </c>
      <c r="D9189" t="s">
        <v>8686</v>
      </c>
      <c r="E9189">
        <v>42.3</v>
      </c>
    </row>
    <row r="9190" spans="1:5" x14ac:dyDescent="0.2">
      <c r="A9190" t="s">
        <v>6244</v>
      </c>
      <c r="B9190" t="s">
        <v>2833</v>
      </c>
      <c r="C9190" t="s">
        <v>8488</v>
      </c>
      <c r="D9190" t="s">
        <v>8686</v>
      </c>
      <c r="E9190">
        <v>35.799999999999997</v>
      </c>
    </row>
    <row r="9191" spans="1:5" x14ac:dyDescent="0.2">
      <c r="A9191" t="s">
        <v>6245</v>
      </c>
      <c r="B9191" t="s">
        <v>2835</v>
      </c>
      <c r="C9191" t="s">
        <v>8488</v>
      </c>
      <c r="D9191" t="s">
        <v>8686</v>
      </c>
      <c r="E9191">
        <v>45.6</v>
      </c>
    </row>
    <row r="9192" spans="1:5" x14ac:dyDescent="0.2">
      <c r="A9192" t="s">
        <v>6246</v>
      </c>
      <c r="B9192" t="s">
        <v>2789</v>
      </c>
      <c r="C9192" t="s">
        <v>8488</v>
      </c>
      <c r="D9192" t="s">
        <v>8686</v>
      </c>
      <c r="E9192">
        <v>46.2</v>
      </c>
    </row>
    <row r="9193" spans="1:5" x14ac:dyDescent="0.2">
      <c r="A9193" t="s">
        <v>6247</v>
      </c>
      <c r="B9193" t="s">
        <v>2838</v>
      </c>
      <c r="C9193" t="s">
        <v>8488</v>
      </c>
      <c r="D9193" t="s">
        <v>8686</v>
      </c>
      <c r="E9193">
        <v>57.8</v>
      </c>
    </row>
    <row r="9194" spans="1:5" x14ac:dyDescent="0.2">
      <c r="A9194" t="s">
        <v>6248</v>
      </c>
      <c r="B9194" t="s">
        <v>2840</v>
      </c>
      <c r="C9194" t="s">
        <v>8488</v>
      </c>
      <c r="D9194" t="s">
        <v>8686</v>
      </c>
      <c r="E9194">
        <v>30.4</v>
      </c>
    </row>
    <row r="9195" spans="1:5" x14ac:dyDescent="0.2">
      <c r="A9195" t="s">
        <v>6249</v>
      </c>
      <c r="B9195" t="s">
        <v>2780</v>
      </c>
      <c r="C9195" t="s">
        <v>8514</v>
      </c>
      <c r="D9195" t="s">
        <v>8686</v>
      </c>
      <c r="E9195">
        <v>44.6</v>
      </c>
    </row>
    <row r="9196" spans="1:5" x14ac:dyDescent="0.2">
      <c r="A9196" t="s">
        <v>6250</v>
      </c>
      <c r="B9196" t="s">
        <v>2794</v>
      </c>
      <c r="C9196" t="s">
        <v>8514</v>
      </c>
      <c r="D9196" t="s">
        <v>8686</v>
      </c>
      <c r="E9196">
        <v>48.323308270676684</v>
      </c>
    </row>
    <row r="9197" spans="1:5" x14ac:dyDescent="0.2">
      <c r="A9197" t="s">
        <v>6251</v>
      </c>
      <c r="B9197" t="s">
        <v>2785</v>
      </c>
      <c r="C9197" t="s">
        <v>8514</v>
      </c>
      <c r="D9197" t="s">
        <v>8686</v>
      </c>
      <c r="E9197">
        <v>79.099999999999994</v>
      </c>
    </row>
    <row r="9198" spans="1:5" x14ac:dyDescent="0.2">
      <c r="A9198" t="s">
        <v>6252</v>
      </c>
      <c r="B9198" t="s">
        <v>2811</v>
      </c>
      <c r="C9198" t="s">
        <v>8514</v>
      </c>
      <c r="D9198" t="s">
        <v>8686</v>
      </c>
      <c r="E9198">
        <v>43.9</v>
      </c>
    </row>
    <row r="9199" spans="1:5" x14ac:dyDescent="0.2">
      <c r="A9199" t="s">
        <v>6253</v>
      </c>
      <c r="B9199" t="s">
        <v>2788</v>
      </c>
      <c r="C9199" t="s">
        <v>8514</v>
      </c>
      <c r="D9199" t="s">
        <v>8686</v>
      </c>
      <c r="E9199">
        <v>49.5</v>
      </c>
    </row>
    <row r="9200" spans="1:5" x14ac:dyDescent="0.2">
      <c r="A9200" t="s">
        <v>6254</v>
      </c>
      <c r="B9200" t="s">
        <v>2814</v>
      </c>
      <c r="C9200" t="s">
        <v>8514</v>
      </c>
      <c r="D9200" t="s">
        <v>8686</v>
      </c>
      <c r="E9200">
        <v>33.700000000000003</v>
      </c>
    </row>
    <row r="9201" spans="1:5" x14ac:dyDescent="0.2">
      <c r="A9201" t="s">
        <v>6255</v>
      </c>
      <c r="B9201" t="s">
        <v>2816</v>
      </c>
      <c r="C9201" t="s">
        <v>8514</v>
      </c>
      <c r="D9201" t="s">
        <v>8686</v>
      </c>
      <c r="E9201">
        <v>16.7</v>
      </c>
    </row>
    <row r="9202" spans="1:5" x14ac:dyDescent="0.2">
      <c r="A9202" t="s">
        <v>6256</v>
      </c>
      <c r="B9202" t="s">
        <v>2818</v>
      </c>
      <c r="C9202" t="s">
        <v>8514</v>
      </c>
      <c r="D9202" t="s">
        <v>8686</v>
      </c>
      <c r="E9202">
        <v>24.1</v>
      </c>
    </row>
    <row r="9203" spans="1:5" x14ac:dyDescent="0.2">
      <c r="A9203" t="s">
        <v>6257</v>
      </c>
      <c r="B9203" t="s">
        <v>2820</v>
      </c>
      <c r="C9203" t="s">
        <v>8514</v>
      </c>
      <c r="D9203" t="s">
        <v>8686</v>
      </c>
      <c r="E9203">
        <v>53.5</v>
      </c>
    </row>
    <row r="9204" spans="1:5" x14ac:dyDescent="0.2">
      <c r="A9204" t="s">
        <v>6258</v>
      </c>
      <c r="B9204" t="s">
        <v>2825</v>
      </c>
      <c r="C9204" t="s">
        <v>8514</v>
      </c>
      <c r="D9204" t="s">
        <v>8686</v>
      </c>
      <c r="E9204">
        <v>43.3</v>
      </c>
    </row>
    <row r="9205" spans="1:5" x14ac:dyDescent="0.2">
      <c r="A9205" t="s">
        <v>6259</v>
      </c>
      <c r="B9205" t="s">
        <v>2786</v>
      </c>
      <c r="C9205" t="s">
        <v>8514</v>
      </c>
      <c r="D9205" t="s">
        <v>8686</v>
      </c>
      <c r="E9205">
        <v>58.3</v>
      </c>
    </row>
    <row r="9206" spans="1:5" x14ac:dyDescent="0.2">
      <c r="A9206" t="s">
        <v>6260</v>
      </c>
      <c r="B9206" t="s">
        <v>2787</v>
      </c>
      <c r="C9206" t="s">
        <v>8514</v>
      </c>
      <c r="D9206" t="s">
        <v>8686</v>
      </c>
      <c r="E9206">
        <v>61</v>
      </c>
    </row>
    <row r="9207" spans="1:5" x14ac:dyDescent="0.2">
      <c r="A9207" t="s">
        <v>6261</v>
      </c>
      <c r="B9207" t="s">
        <v>2829</v>
      </c>
      <c r="C9207" t="s">
        <v>8514</v>
      </c>
      <c r="D9207" t="s">
        <v>8686</v>
      </c>
      <c r="E9207">
        <v>44.7</v>
      </c>
    </row>
    <row r="9208" spans="1:5" x14ac:dyDescent="0.2">
      <c r="A9208" t="s">
        <v>6262</v>
      </c>
      <c r="B9208" t="s">
        <v>2831</v>
      </c>
      <c r="C9208" t="s">
        <v>8514</v>
      </c>
      <c r="D9208" t="s">
        <v>8686</v>
      </c>
      <c r="E9208">
        <v>49.1</v>
      </c>
    </row>
    <row r="9209" spans="1:5" x14ac:dyDescent="0.2">
      <c r="A9209" t="s">
        <v>6263</v>
      </c>
      <c r="B9209" t="s">
        <v>2833</v>
      </c>
      <c r="C9209" t="s">
        <v>8514</v>
      </c>
      <c r="D9209" t="s">
        <v>8686</v>
      </c>
      <c r="E9209">
        <v>35.4</v>
      </c>
    </row>
    <row r="9210" spans="1:5" x14ac:dyDescent="0.2">
      <c r="A9210" t="s">
        <v>6264</v>
      </c>
      <c r="B9210" t="s">
        <v>2835</v>
      </c>
      <c r="C9210" t="s">
        <v>8514</v>
      </c>
      <c r="D9210" t="s">
        <v>8686</v>
      </c>
      <c r="E9210">
        <v>38.299999999999997</v>
      </c>
    </row>
    <row r="9211" spans="1:5" x14ac:dyDescent="0.2">
      <c r="A9211" t="s">
        <v>6265</v>
      </c>
      <c r="B9211" t="s">
        <v>2789</v>
      </c>
      <c r="C9211" t="s">
        <v>8514</v>
      </c>
      <c r="D9211" t="s">
        <v>8686</v>
      </c>
      <c r="E9211">
        <v>54.7</v>
      </c>
    </row>
    <row r="9212" spans="1:5" x14ac:dyDescent="0.2">
      <c r="A9212" t="s">
        <v>6266</v>
      </c>
      <c r="B9212" t="s">
        <v>2838</v>
      </c>
      <c r="C9212" t="s">
        <v>8514</v>
      </c>
      <c r="D9212" t="s">
        <v>8686</v>
      </c>
      <c r="E9212">
        <v>65.7</v>
      </c>
    </row>
    <row r="9213" spans="1:5" x14ac:dyDescent="0.2">
      <c r="A9213" t="s">
        <v>6267</v>
      </c>
      <c r="B9213" t="s">
        <v>2840</v>
      </c>
      <c r="C9213" t="s">
        <v>8514</v>
      </c>
      <c r="D9213" t="s">
        <v>8686</v>
      </c>
      <c r="E9213">
        <v>38.799999999999997</v>
      </c>
    </row>
    <row r="9214" spans="1:5" x14ac:dyDescent="0.2">
      <c r="A9214" t="s">
        <v>6268</v>
      </c>
      <c r="B9214" t="s">
        <v>2780</v>
      </c>
      <c r="C9214" t="s">
        <v>8535</v>
      </c>
      <c r="D9214" t="s">
        <v>8686</v>
      </c>
      <c r="E9214">
        <v>80.3</v>
      </c>
    </row>
    <row r="9215" spans="1:5" x14ac:dyDescent="0.2">
      <c r="A9215" t="s">
        <v>6269</v>
      </c>
      <c r="B9215" t="s">
        <v>2794</v>
      </c>
      <c r="C9215" t="s">
        <v>8535</v>
      </c>
      <c r="D9215" t="s">
        <v>8686</v>
      </c>
      <c r="E9215">
        <v>77.465318547510321</v>
      </c>
    </row>
    <row r="9216" spans="1:5" x14ac:dyDescent="0.2">
      <c r="A9216" t="s">
        <v>6270</v>
      </c>
      <c r="B9216" t="s">
        <v>2785</v>
      </c>
      <c r="C9216" t="s">
        <v>8535</v>
      </c>
      <c r="D9216" t="s">
        <v>8686</v>
      </c>
      <c r="E9216">
        <v>81.900000000000006</v>
      </c>
    </row>
    <row r="9217" spans="1:5" x14ac:dyDescent="0.2">
      <c r="A9217" t="s">
        <v>6271</v>
      </c>
      <c r="B9217" t="s">
        <v>2811</v>
      </c>
      <c r="C9217" t="s">
        <v>8535</v>
      </c>
      <c r="D9217" t="s">
        <v>8686</v>
      </c>
      <c r="E9217">
        <v>66.900000000000006</v>
      </c>
    </row>
    <row r="9218" spans="1:5" x14ac:dyDescent="0.2">
      <c r="A9218" t="s">
        <v>6272</v>
      </c>
      <c r="B9218" t="s">
        <v>2788</v>
      </c>
      <c r="C9218" t="s">
        <v>8535</v>
      </c>
      <c r="D9218" t="s">
        <v>8686</v>
      </c>
      <c r="E9218">
        <v>70.8</v>
      </c>
    </row>
    <row r="9219" spans="1:5" x14ac:dyDescent="0.2">
      <c r="A9219" t="s">
        <v>6273</v>
      </c>
      <c r="B9219" t="s">
        <v>2814</v>
      </c>
      <c r="C9219" t="s">
        <v>8535</v>
      </c>
      <c r="D9219" t="s">
        <v>8686</v>
      </c>
      <c r="E9219">
        <v>70.7</v>
      </c>
    </row>
    <row r="9220" spans="1:5" x14ac:dyDescent="0.2">
      <c r="A9220" t="s">
        <v>6274</v>
      </c>
      <c r="B9220" t="s">
        <v>2816</v>
      </c>
      <c r="C9220" t="s">
        <v>8535</v>
      </c>
      <c r="D9220" t="s">
        <v>8686</v>
      </c>
      <c r="E9220">
        <v>70</v>
      </c>
    </row>
    <row r="9221" spans="1:5" x14ac:dyDescent="0.2">
      <c r="A9221" t="s">
        <v>6275</v>
      </c>
      <c r="B9221" t="s">
        <v>2818</v>
      </c>
      <c r="C9221" t="s">
        <v>8535</v>
      </c>
      <c r="D9221" t="s">
        <v>8686</v>
      </c>
      <c r="E9221">
        <v>83.8</v>
      </c>
    </row>
    <row r="9222" spans="1:5" x14ac:dyDescent="0.2">
      <c r="A9222" t="s">
        <v>6276</v>
      </c>
      <c r="B9222" t="s">
        <v>2820</v>
      </c>
      <c r="C9222" t="s">
        <v>8535</v>
      </c>
      <c r="D9222" t="s">
        <v>8686</v>
      </c>
      <c r="E9222">
        <v>73.900000000000006</v>
      </c>
    </row>
    <row r="9223" spans="1:5" x14ac:dyDescent="0.2">
      <c r="A9223" t="s">
        <v>6277</v>
      </c>
      <c r="B9223" t="s">
        <v>2825</v>
      </c>
      <c r="C9223" t="s">
        <v>8535</v>
      </c>
      <c r="D9223" t="s">
        <v>8686</v>
      </c>
      <c r="E9223">
        <v>65.599999999999994</v>
      </c>
    </row>
    <row r="9224" spans="1:5" x14ac:dyDescent="0.2">
      <c r="A9224" t="s">
        <v>6278</v>
      </c>
      <c r="B9224" t="s">
        <v>2786</v>
      </c>
      <c r="C9224" t="s">
        <v>8535</v>
      </c>
      <c r="D9224" t="s">
        <v>8686</v>
      </c>
      <c r="E9224">
        <v>83.6</v>
      </c>
    </row>
    <row r="9225" spans="1:5" x14ac:dyDescent="0.2">
      <c r="A9225" t="s">
        <v>6279</v>
      </c>
      <c r="B9225" t="s">
        <v>2787</v>
      </c>
      <c r="C9225" t="s">
        <v>8535</v>
      </c>
      <c r="D9225" t="s">
        <v>8686</v>
      </c>
      <c r="E9225">
        <v>85.7</v>
      </c>
    </row>
    <row r="9226" spans="1:5" x14ac:dyDescent="0.2">
      <c r="A9226" t="s">
        <v>6280</v>
      </c>
      <c r="B9226" t="s">
        <v>2829</v>
      </c>
      <c r="C9226" t="s">
        <v>8535</v>
      </c>
      <c r="D9226" t="s">
        <v>8686</v>
      </c>
      <c r="E9226">
        <v>81.900000000000006</v>
      </c>
    </row>
    <row r="9227" spans="1:5" x14ac:dyDescent="0.2">
      <c r="A9227" t="s">
        <v>6281</v>
      </c>
      <c r="B9227" t="s">
        <v>2831</v>
      </c>
      <c r="C9227" t="s">
        <v>8535</v>
      </c>
      <c r="D9227" t="s">
        <v>8686</v>
      </c>
      <c r="E9227">
        <v>80.7</v>
      </c>
    </row>
    <row r="9228" spans="1:5" x14ac:dyDescent="0.2">
      <c r="A9228" t="s">
        <v>6282</v>
      </c>
      <c r="B9228" t="s">
        <v>2833</v>
      </c>
      <c r="C9228" t="s">
        <v>8535</v>
      </c>
      <c r="D9228" t="s">
        <v>8686</v>
      </c>
      <c r="E9228">
        <v>75.7</v>
      </c>
    </row>
    <row r="9229" spans="1:5" x14ac:dyDescent="0.2">
      <c r="A9229" t="s">
        <v>6283</v>
      </c>
      <c r="B9229" t="s">
        <v>2835</v>
      </c>
      <c r="C9229" t="s">
        <v>8535</v>
      </c>
      <c r="D9229" t="s">
        <v>8686</v>
      </c>
      <c r="E9229">
        <v>83.1</v>
      </c>
    </row>
    <row r="9230" spans="1:5" x14ac:dyDescent="0.2">
      <c r="A9230" t="s">
        <v>6284</v>
      </c>
      <c r="B9230" t="s">
        <v>2789</v>
      </c>
      <c r="C9230" t="s">
        <v>8535</v>
      </c>
      <c r="D9230" t="s">
        <v>8686</v>
      </c>
      <c r="E9230">
        <v>80.900000000000006</v>
      </c>
    </row>
    <row r="9231" spans="1:5" x14ac:dyDescent="0.2">
      <c r="A9231" t="s">
        <v>6285</v>
      </c>
      <c r="B9231" t="s">
        <v>2838</v>
      </c>
      <c r="C9231" t="s">
        <v>8535</v>
      </c>
      <c r="D9231" t="s">
        <v>8686</v>
      </c>
      <c r="E9231">
        <v>85.4</v>
      </c>
    </row>
    <row r="9232" spans="1:5" x14ac:dyDescent="0.2">
      <c r="A9232" t="s">
        <v>6286</v>
      </c>
      <c r="B9232" t="s">
        <v>2840</v>
      </c>
      <c r="C9232" t="s">
        <v>8535</v>
      </c>
      <c r="D9232" t="s">
        <v>8686</v>
      </c>
      <c r="E9232">
        <v>76.400000000000006</v>
      </c>
    </row>
    <row r="9233" spans="1:5" x14ac:dyDescent="0.2">
      <c r="A9233" t="s">
        <v>6287</v>
      </c>
      <c r="B9233" t="s">
        <v>2780</v>
      </c>
      <c r="C9233" t="s">
        <v>8556</v>
      </c>
      <c r="D9233" t="s">
        <v>8686</v>
      </c>
      <c r="E9233">
        <v>90.4</v>
      </c>
    </row>
    <row r="9234" spans="1:5" x14ac:dyDescent="0.2">
      <c r="A9234" t="s">
        <v>6288</v>
      </c>
      <c r="B9234" t="s">
        <v>2794</v>
      </c>
      <c r="C9234" t="s">
        <v>8556</v>
      </c>
      <c r="D9234" t="s">
        <v>8686</v>
      </c>
      <c r="E9234">
        <v>89.895499021526419</v>
      </c>
    </row>
    <row r="9235" spans="1:5" x14ac:dyDescent="0.2">
      <c r="A9235" t="s">
        <v>6289</v>
      </c>
      <c r="B9235" t="s">
        <v>2785</v>
      </c>
      <c r="C9235" t="s">
        <v>8556</v>
      </c>
      <c r="D9235" t="s">
        <v>8686</v>
      </c>
      <c r="E9235">
        <v>99.1</v>
      </c>
    </row>
    <row r="9236" spans="1:5" x14ac:dyDescent="0.2">
      <c r="A9236" t="s">
        <v>6290</v>
      </c>
      <c r="B9236" t="s">
        <v>2811</v>
      </c>
      <c r="C9236" t="s">
        <v>8556</v>
      </c>
      <c r="D9236" t="s">
        <v>8686</v>
      </c>
      <c r="E9236">
        <v>55.3</v>
      </c>
    </row>
    <row r="9237" spans="1:5" x14ac:dyDescent="0.2">
      <c r="A9237" t="s">
        <v>6291</v>
      </c>
      <c r="B9237" t="s">
        <v>2788</v>
      </c>
      <c r="C9237" t="s">
        <v>8556</v>
      </c>
      <c r="D9237" t="s">
        <v>8686</v>
      </c>
      <c r="E9237">
        <v>81.599999999999994</v>
      </c>
    </row>
    <row r="9238" spans="1:5" x14ac:dyDescent="0.2">
      <c r="A9238" t="s">
        <v>6292</v>
      </c>
      <c r="B9238" t="s">
        <v>2814</v>
      </c>
      <c r="C9238" t="s">
        <v>8556</v>
      </c>
      <c r="D9238" t="s">
        <v>8686</v>
      </c>
      <c r="E9238">
        <v>84.1</v>
      </c>
    </row>
    <row r="9239" spans="1:5" x14ac:dyDescent="0.2">
      <c r="A9239" t="s">
        <v>6293</v>
      </c>
      <c r="B9239" t="s">
        <v>2816</v>
      </c>
      <c r="C9239" t="s">
        <v>8556</v>
      </c>
      <c r="D9239" t="s">
        <v>8686</v>
      </c>
      <c r="E9239">
        <v>82.6</v>
      </c>
    </row>
    <row r="9240" spans="1:5" x14ac:dyDescent="0.2">
      <c r="A9240" t="s">
        <v>6294</v>
      </c>
      <c r="B9240" t="s">
        <v>2818</v>
      </c>
      <c r="C9240" t="s">
        <v>8556</v>
      </c>
      <c r="D9240" t="s">
        <v>8686</v>
      </c>
      <c r="E9240">
        <v>98.7</v>
      </c>
    </row>
    <row r="9241" spans="1:5" x14ac:dyDescent="0.2">
      <c r="A9241" t="s">
        <v>6295</v>
      </c>
      <c r="B9241" t="s">
        <v>2820</v>
      </c>
      <c r="C9241" t="s">
        <v>8556</v>
      </c>
      <c r="D9241" t="s">
        <v>8686</v>
      </c>
      <c r="E9241">
        <v>95.7</v>
      </c>
    </row>
    <row r="9242" spans="1:5" x14ac:dyDescent="0.2">
      <c r="A9242" t="s">
        <v>6296</v>
      </c>
      <c r="B9242" t="s">
        <v>2825</v>
      </c>
      <c r="C9242" t="s">
        <v>8556</v>
      </c>
      <c r="D9242" t="s">
        <v>8686</v>
      </c>
      <c r="E9242">
        <v>57.1</v>
      </c>
    </row>
    <row r="9243" spans="1:5" x14ac:dyDescent="0.2">
      <c r="A9243" t="s">
        <v>6297</v>
      </c>
      <c r="B9243" t="s">
        <v>2786</v>
      </c>
      <c r="C9243" t="s">
        <v>8556</v>
      </c>
      <c r="D9243" t="s">
        <v>8686</v>
      </c>
      <c r="E9243">
        <v>96.6</v>
      </c>
    </row>
    <row r="9244" spans="1:5" x14ac:dyDescent="0.2">
      <c r="A9244" t="s">
        <v>6298</v>
      </c>
      <c r="B9244" t="s">
        <v>2787</v>
      </c>
      <c r="C9244" t="s">
        <v>8556</v>
      </c>
      <c r="D9244" t="s">
        <v>8686</v>
      </c>
      <c r="E9244">
        <v>97.2</v>
      </c>
    </row>
    <row r="9245" spans="1:5" x14ac:dyDescent="0.2">
      <c r="A9245" t="s">
        <v>6299</v>
      </c>
      <c r="B9245" t="s">
        <v>2829</v>
      </c>
      <c r="C9245" t="s">
        <v>8556</v>
      </c>
      <c r="D9245" t="s">
        <v>8686</v>
      </c>
      <c r="E9245">
        <v>98.8</v>
      </c>
    </row>
    <row r="9246" spans="1:5" x14ac:dyDescent="0.2">
      <c r="A9246" t="s">
        <v>6300</v>
      </c>
      <c r="B9246" t="s">
        <v>2831</v>
      </c>
      <c r="C9246" t="s">
        <v>8556</v>
      </c>
      <c r="D9246" t="s">
        <v>8686</v>
      </c>
      <c r="E9246">
        <v>96.9</v>
      </c>
    </row>
    <row r="9247" spans="1:5" x14ac:dyDescent="0.2">
      <c r="A9247" t="s">
        <v>6301</v>
      </c>
      <c r="B9247" t="s">
        <v>2833</v>
      </c>
      <c r="C9247" t="s">
        <v>8556</v>
      </c>
      <c r="D9247" t="s">
        <v>8686</v>
      </c>
      <c r="E9247">
        <v>91.3</v>
      </c>
    </row>
    <row r="9248" spans="1:5" x14ac:dyDescent="0.2">
      <c r="A9248" t="s">
        <v>6302</v>
      </c>
      <c r="B9248" t="s">
        <v>2835</v>
      </c>
      <c r="C9248" t="s">
        <v>8556</v>
      </c>
      <c r="D9248" t="s">
        <v>8686</v>
      </c>
      <c r="E9248">
        <v>97</v>
      </c>
    </row>
    <row r="9249" spans="1:5" x14ac:dyDescent="0.2">
      <c r="A9249" t="s">
        <v>6303</v>
      </c>
      <c r="B9249" t="s">
        <v>2789</v>
      </c>
      <c r="C9249" t="s">
        <v>8556</v>
      </c>
      <c r="D9249" t="s">
        <v>8686</v>
      </c>
      <c r="E9249">
        <v>97.3</v>
      </c>
    </row>
    <row r="9250" spans="1:5" x14ac:dyDescent="0.2">
      <c r="A9250" t="s">
        <v>6304</v>
      </c>
      <c r="B9250" t="s">
        <v>2838</v>
      </c>
      <c r="C9250" t="s">
        <v>8556</v>
      </c>
      <c r="D9250" t="s">
        <v>8686</v>
      </c>
      <c r="E9250">
        <v>96.9</v>
      </c>
    </row>
    <row r="9251" spans="1:5" x14ac:dyDescent="0.2">
      <c r="A9251" t="s">
        <v>6305</v>
      </c>
      <c r="B9251" t="s">
        <v>2840</v>
      </c>
      <c r="C9251" t="s">
        <v>8556</v>
      </c>
      <c r="D9251" t="s">
        <v>8686</v>
      </c>
      <c r="E9251">
        <v>89.5</v>
      </c>
    </row>
    <row r="9252" spans="1:5" x14ac:dyDescent="0.2">
      <c r="A9252" t="s">
        <v>6306</v>
      </c>
      <c r="B9252" t="s">
        <v>2780</v>
      </c>
      <c r="C9252" t="s">
        <v>8577</v>
      </c>
      <c r="D9252" t="s">
        <v>8686</v>
      </c>
      <c r="E9252">
        <v>0.9243055555555556</v>
      </c>
    </row>
    <row r="9253" spans="1:5" x14ac:dyDescent="0.2">
      <c r="A9253" t="s">
        <v>6307</v>
      </c>
      <c r="B9253" t="s">
        <v>2794</v>
      </c>
      <c r="C9253" t="s">
        <v>8577</v>
      </c>
      <c r="D9253" t="s">
        <v>8686</v>
      </c>
      <c r="E9253">
        <v>1.0613054468362688</v>
      </c>
    </row>
    <row r="9254" spans="1:5" x14ac:dyDescent="0.2">
      <c r="A9254" t="s">
        <v>6308</v>
      </c>
      <c r="B9254" t="s">
        <v>2785</v>
      </c>
      <c r="C9254" t="s">
        <v>8577</v>
      </c>
      <c r="D9254" t="s">
        <v>8686</v>
      </c>
      <c r="E9254">
        <v>0.79374999999999996</v>
      </c>
    </row>
    <row r="9255" spans="1:5" x14ac:dyDescent="0.2">
      <c r="A9255" t="s">
        <v>6309</v>
      </c>
      <c r="B9255" t="s">
        <v>2811</v>
      </c>
      <c r="C9255" t="s">
        <v>8577</v>
      </c>
      <c r="D9255" t="s">
        <v>8686</v>
      </c>
      <c r="E9255">
        <v>1.6659722222222222</v>
      </c>
    </row>
    <row r="9256" spans="1:5" x14ac:dyDescent="0.2">
      <c r="A9256" t="s">
        <v>6310</v>
      </c>
      <c r="B9256" t="s">
        <v>2788</v>
      </c>
      <c r="C9256" t="s">
        <v>8577</v>
      </c>
      <c r="D9256" t="s">
        <v>8686</v>
      </c>
      <c r="E9256">
        <v>1.7006944444444445</v>
      </c>
    </row>
    <row r="9257" spans="1:5" x14ac:dyDescent="0.2">
      <c r="A9257" t="s">
        <v>6311</v>
      </c>
      <c r="B9257" t="s">
        <v>2814</v>
      </c>
      <c r="C9257" t="s">
        <v>8577</v>
      </c>
      <c r="D9257" t="s">
        <v>8686</v>
      </c>
      <c r="E9257">
        <v>1.0888888888888888</v>
      </c>
    </row>
    <row r="9258" spans="1:5" x14ac:dyDescent="0.2">
      <c r="A9258" t="s">
        <v>6312</v>
      </c>
      <c r="B9258" t="s">
        <v>2816</v>
      </c>
      <c r="C9258" t="s">
        <v>8577</v>
      </c>
      <c r="D9258" t="s">
        <v>8686</v>
      </c>
      <c r="E9258">
        <v>1.0881944444444445</v>
      </c>
    </row>
    <row r="9259" spans="1:5" x14ac:dyDescent="0.2">
      <c r="A9259" t="s">
        <v>6313</v>
      </c>
      <c r="B9259" t="s">
        <v>2818</v>
      </c>
      <c r="C9259" t="s">
        <v>8577</v>
      </c>
      <c r="D9259" t="s">
        <v>8686</v>
      </c>
      <c r="E9259">
        <v>0.86458333333333337</v>
      </c>
    </row>
    <row r="9260" spans="1:5" x14ac:dyDescent="0.2">
      <c r="A9260" t="s">
        <v>6314</v>
      </c>
      <c r="B9260" t="s">
        <v>2820</v>
      </c>
      <c r="C9260" t="s">
        <v>8577</v>
      </c>
      <c r="D9260" t="s">
        <v>8686</v>
      </c>
      <c r="E9260">
        <v>1.0159722222222223</v>
      </c>
    </row>
    <row r="9261" spans="1:5" x14ac:dyDescent="0.2">
      <c r="A9261" t="s">
        <v>6315</v>
      </c>
      <c r="B9261" t="s">
        <v>2825</v>
      </c>
      <c r="C9261" t="s">
        <v>8577</v>
      </c>
      <c r="D9261" t="s">
        <v>8686</v>
      </c>
      <c r="E9261">
        <v>1.1395833333333334</v>
      </c>
    </row>
    <row r="9262" spans="1:5" x14ac:dyDescent="0.2">
      <c r="A9262" t="s">
        <v>6316</v>
      </c>
      <c r="B9262" t="s">
        <v>2786</v>
      </c>
      <c r="C9262" t="s">
        <v>8577</v>
      </c>
      <c r="D9262" t="s">
        <v>8686</v>
      </c>
      <c r="E9262">
        <v>0.93611111111111101</v>
      </c>
    </row>
    <row r="9263" spans="1:5" x14ac:dyDescent="0.2">
      <c r="A9263" t="s">
        <v>6317</v>
      </c>
      <c r="B9263" t="s">
        <v>2787</v>
      </c>
      <c r="C9263" t="s">
        <v>8577</v>
      </c>
      <c r="D9263" t="s">
        <v>8686</v>
      </c>
      <c r="E9263">
        <v>0.97638888888888886</v>
      </c>
    </row>
    <row r="9264" spans="1:5" x14ac:dyDescent="0.2">
      <c r="A9264" t="s">
        <v>6318</v>
      </c>
      <c r="B9264" t="s">
        <v>2829</v>
      </c>
      <c r="C9264" t="s">
        <v>8577</v>
      </c>
      <c r="D9264" t="s">
        <v>8686</v>
      </c>
      <c r="E9264">
        <v>0.8930555555555556</v>
      </c>
    </row>
    <row r="9265" spans="1:5" x14ac:dyDescent="0.2">
      <c r="A9265" t="s">
        <v>6319</v>
      </c>
      <c r="B9265" t="s">
        <v>2831</v>
      </c>
      <c r="C9265" t="s">
        <v>8577</v>
      </c>
      <c r="D9265" t="s">
        <v>8686</v>
      </c>
      <c r="E9265">
        <v>0.94097222222222221</v>
      </c>
    </row>
    <row r="9266" spans="1:5" x14ac:dyDescent="0.2">
      <c r="A9266" t="s">
        <v>6320</v>
      </c>
      <c r="B9266" t="s">
        <v>2833</v>
      </c>
      <c r="C9266" t="s">
        <v>8577</v>
      </c>
      <c r="D9266" t="s">
        <v>8686</v>
      </c>
      <c r="E9266">
        <v>1.0895833333333333</v>
      </c>
    </row>
    <row r="9267" spans="1:5" x14ac:dyDescent="0.2">
      <c r="A9267" t="s">
        <v>10716</v>
      </c>
      <c r="B9267" t="s">
        <v>2835</v>
      </c>
      <c r="C9267" t="s">
        <v>8577</v>
      </c>
      <c r="D9267" t="s">
        <v>8686</v>
      </c>
      <c r="E9267">
        <v>0.89166666666666661</v>
      </c>
    </row>
    <row r="9268" spans="1:5" x14ac:dyDescent="0.2">
      <c r="A9268" t="s">
        <v>10717</v>
      </c>
      <c r="B9268" t="s">
        <v>2789</v>
      </c>
      <c r="C9268" t="s">
        <v>8577</v>
      </c>
      <c r="D9268" t="s">
        <v>8686</v>
      </c>
      <c r="E9268">
        <v>1.0298611111111111</v>
      </c>
    </row>
    <row r="9269" spans="1:5" x14ac:dyDescent="0.2">
      <c r="A9269" t="s">
        <v>10718</v>
      </c>
      <c r="B9269" t="s">
        <v>2838</v>
      </c>
      <c r="C9269" t="s">
        <v>8577</v>
      </c>
      <c r="D9269" t="s">
        <v>8686</v>
      </c>
      <c r="E9269">
        <v>0.98055555555555562</v>
      </c>
    </row>
    <row r="9270" spans="1:5" x14ac:dyDescent="0.2">
      <c r="A9270" t="s">
        <v>10719</v>
      </c>
      <c r="B9270" t="s">
        <v>2840</v>
      </c>
      <c r="C9270" t="s">
        <v>8577</v>
      </c>
      <c r="D9270" t="s">
        <v>8686</v>
      </c>
      <c r="E9270">
        <v>1.0534722222222224</v>
      </c>
    </row>
    <row r="9271" spans="1:5" x14ac:dyDescent="0.2">
      <c r="A9271" t="s">
        <v>10720</v>
      </c>
      <c r="B9271" t="s">
        <v>2780</v>
      </c>
      <c r="C9271" t="s">
        <v>8598</v>
      </c>
      <c r="D9271" t="s">
        <v>8686</v>
      </c>
      <c r="E9271">
        <v>94.5</v>
      </c>
    </row>
    <row r="9272" spans="1:5" x14ac:dyDescent="0.2">
      <c r="A9272" t="s">
        <v>10721</v>
      </c>
      <c r="B9272" t="s">
        <v>2794</v>
      </c>
      <c r="C9272" t="s">
        <v>8598</v>
      </c>
      <c r="D9272" t="s">
        <v>8686</v>
      </c>
      <c r="E9272">
        <v>96.574168297455955</v>
      </c>
    </row>
    <row r="9273" spans="1:5" x14ac:dyDescent="0.2">
      <c r="A9273" t="s">
        <v>10722</v>
      </c>
      <c r="B9273" t="s">
        <v>2785</v>
      </c>
      <c r="C9273" t="s">
        <v>8598</v>
      </c>
      <c r="D9273" t="s">
        <v>8686</v>
      </c>
      <c r="E9273">
        <v>99.1</v>
      </c>
    </row>
    <row r="9274" spans="1:5" x14ac:dyDescent="0.2">
      <c r="A9274" t="s">
        <v>10723</v>
      </c>
      <c r="B9274" t="s">
        <v>2811</v>
      </c>
      <c r="C9274" t="s">
        <v>8598</v>
      </c>
      <c r="D9274" t="s">
        <v>8686</v>
      </c>
      <c r="E9274">
        <v>94</v>
      </c>
    </row>
    <row r="9275" spans="1:5" x14ac:dyDescent="0.2">
      <c r="A9275" t="s">
        <v>10724</v>
      </c>
      <c r="B9275" t="s">
        <v>2788</v>
      </c>
      <c r="C9275" t="s">
        <v>8598</v>
      </c>
      <c r="D9275" t="s">
        <v>8686</v>
      </c>
      <c r="E9275">
        <v>95.1</v>
      </c>
    </row>
    <row r="9276" spans="1:5" x14ac:dyDescent="0.2">
      <c r="A9276" t="s">
        <v>10725</v>
      </c>
      <c r="B9276" t="s">
        <v>2814</v>
      </c>
      <c r="C9276" t="s">
        <v>8598</v>
      </c>
      <c r="D9276" t="s">
        <v>8686</v>
      </c>
      <c r="E9276">
        <v>100</v>
      </c>
    </row>
    <row r="9277" spans="1:5" x14ac:dyDescent="0.2">
      <c r="A9277" t="s">
        <v>10726</v>
      </c>
      <c r="B9277" t="s">
        <v>2816</v>
      </c>
      <c r="C9277" t="s">
        <v>8598</v>
      </c>
      <c r="D9277" t="s">
        <v>8686</v>
      </c>
      <c r="E9277">
        <v>78.7</v>
      </c>
    </row>
    <row r="9278" spans="1:5" x14ac:dyDescent="0.2">
      <c r="A9278" t="s">
        <v>10727</v>
      </c>
      <c r="B9278" t="s">
        <v>2818</v>
      </c>
      <c r="C9278" t="s">
        <v>8598</v>
      </c>
      <c r="D9278" t="s">
        <v>8686</v>
      </c>
      <c r="E9278">
        <v>97.4</v>
      </c>
    </row>
    <row r="9279" spans="1:5" x14ac:dyDescent="0.2">
      <c r="A9279" t="s">
        <v>10728</v>
      </c>
      <c r="B9279" t="s">
        <v>2820</v>
      </c>
      <c r="C9279" t="s">
        <v>8598</v>
      </c>
      <c r="D9279" t="s">
        <v>8686</v>
      </c>
      <c r="E9279">
        <v>95.8</v>
      </c>
    </row>
    <row r="9280" spans="1:5" x14ac:dyDescent="0.2">
      <c r="A9280" t="s">
        <v>10729</v>
      </c>
      <c r="B9280" t="s">
        <v>2825</v>
      </c>
      <c r="C9280" t="s">
        <v>8598</v>
      </c>
      <c r="D9280" t="s">
        <v>8686</v>
      </c>
      <c r="E9280">
        <v>96.6</v>
      </c>
    </row>
    <row r="9281" spans="1:5" x14ac:dyDescent="0.2">
      <c r="A9281" t="s">
        <v>10730</v>
      </c>
      <c r="B9281" t="s">
        <v>2786</v>
      </c>
      <c r="C9281" t="s">
        <v>8598</v>
      </c>
      <c r="D9281" t="s">
        <v>8686</v>
      </c>
      <c r="E9281">
        <v>98.3</v>
      </c>
    </row>
    <row r="9282" spans="1:5" x14ac:dyDescent="0.2">
      <c r="A9282" t="s">
        <v>10731</v>
      </c>
      <c r="B9282" t="s">
        <v>2787</v>
      </c>
      <c r="C9282" t="s">
        <v>8598</v>
      </c>
      <c r="D9282" t="s">
        <v>8686</v>
      </c>
      <c r="E9282">
        <v>100</v>
      </c>
    </row>
    <row r="9283" spans="1:5" x14ac:dyDescent="0.2">
      <c r="A9283" t="s">
        <v>10732</v>
      </c>
      <c r="B9283" t="s">
        <v>2829</v>
      </c>
      <c r="C9283" t="s">
        <v>8598</v>
      </c>
      <c r="D9283" t="s">
        <v>8686</v>
      </c>
      <c r="E9283">
        <v>98.8</v>
      </c>
    </row>
    <row r="9284" spans="1:5" x14ac:dyDescent="0.2">
      <c r="A9284" t="s">
        <v>10733</v>
      </c>
      <c r="B9284" t="s">
        <v>2831</v>
      </c>
      <c r="C9284" t="s">
        <v>8598</v>
      </c>
      <c r="D9284" t="s">
        <v>8686</v>
      </c>
      <c r="E9284">
        <v>98.5</v>
      </c>
    </row>
    <row r="9285" spans="1:5" x14ac:dyDescent="0.2">
      <c r="A9285" t="s">
        <v>10734</v>
      </c>
      <c r="B9285" t="s">
        <v>2833</v>
      </c>
      <c r="C9285" t="s">
        <v>8598</v>
      </c>
      <c r="D9285" t="s">
        <v>8686</v>
      </c>
      <c r="E9285">
        <v>92.5</v>
      </c>
    </row>
    <row r="9286" spans="1:5" x14ac:dyDescent="0.2">
      <c r="A9286" t="s">
        <v>10735</v>
      </c>
      <c r="B9286" t="s">
        <v>2835</v>
      </c>
      <c r="C9286" t="s">
        <v>8598</v>
      </c>
      <c r="D9286" t="s">
        <v>8686</v>
      </c>
      <c r="E9286">
        <v>100</v>
      </c>
    </row>
    <row r="9287" spans="1:5" x14ac:dyDescent="0.2">
      <c r="A9287" t="s">
        <v>10736</v>
      </c>
      <c r="B9287" t="s">
        <v>2789</v>
      </c>
      <c r="C9287" t="s">
        <v>8598</v>
      </c>
      <c r="D9287" t="s">
        <v>8686</v>
      </c>
      <c r="E9287">
        <v>98.2</v>
      </c>
    </row>
    <row r="9288" spans="1:5" x14ac:dyDescent="0.2">
      <c r="A9288" t="s">
        <v>10737</v>
      </c>
      <c r="B9288" t="s">
        <v>2838</v>
      </c>
      <c r="C9288" t="s">
        <v>8598</v>
      </c>
      <c r="D9288" t="s">
        <v>8686</v>
      </c>
      <c r="E9288">
        <v>95.5</v>
      </c>
    </row>
    <row r="9289" spans="1:5" x14ac:dyDescent="0.2">
      <c r="A9289" t="s">
        <v>10738</v>
      </c>
      <c r="B9289" t="s">
        <v>2840</v>
      </c>
      <c r="C9289" t="s">
        <v>8598</v>
      </c>
      <c r="D9289" t="s">
        <v>8686</v>
      </c>
      <c r="E9289">
        <v>96</v>
      </c>
    </row>
    <row r="9290" spans="1:5" x14ac:dyDescent="0.2">
      <c r="A9290" t="s">
        <v>10739</v>
      </c>
      <c r="B9290" t="s">
        <v>2780</v>
      </c>
      <c r="C9290" t="s">
        <v>8619</v>
      </c>
      <c r="D9290" t="s">
        <v>8686</v>
      </c>
      <c r="E9290">
        <v>0.88541666666666663</v>
      </c>
    </row>
    <row r="9291" spans="1:5" x14ac:dyDescent="0.2">
      <c r="A9291" t="s">
        <v>10740</v>
      </c>
      <c r="B9291" t="s">
        <v>2794</v>
      </c>
      <c r="C9291" t="s">
        <v>8619</v>
      </c>
      <c r="D9291" t="s">
        <v>8686</v>
      </c>
      <c r="E9291">
        <v>0.94193846488367028</v>
      </c>
    </row>
    <row r="9292" spans="1:5" x14ac:dyDescent="0.2">
      <c r="A9292" t="s">
        <v>10741</v>
      </c>
      <c r="B9292" t="s">
        <v>2785</v>
      </c>
      <c r="C9292" t="s">
        <v>8619</v>
      </c>
      <c r="D9292" t="s">
        <v>8686</v>
      </c>
      <c r="E9292">
        <v>0.79166666666666663</v>
      </c>
    </row>
    <row r="9293" spans="1:5" x14ac:dyDescent="0.2">
      <c r="A9293" t="s">
        <v>10742</v>
      </c>
      <c r="B9293" t="s">
        <v>2811</v>
      </c>
      <c r="C9293" t="s">
        <v>8619</v>
      </c>
      <c r="D9293" t="s">
        <v>8686</v>
      </c>
      <c r="E9293">
        <v>1.0319444444444443</v>
      </c>
    </row>
    <row r="9294" spans="1:5" x14ac:dyDescent="0.2">
      <c r="A9294" t="s">
        <v>10743</v>
      </c>
      <c r="B9294" t="s">
        <v>2788</v>
      </c>
      <c r="C9294" t="s">
        <v>8619</v>
      </c>
      <c r="D9294" t="s">
        <v>8686</v>
      </c>
      <c r="E9294">
        <v>1.0708333333333333</v>
      </c>
    </row>
    <row r="9295" spans="1:5" x14ac:dyDescent="0.2">
      <c r="A9295" t="s">
        <v>10744</v>
      </c>
      <c r="B9295" t="s">
        <v>2814</v>
      </c>
      <c r="C9295" t="s">
        <v>8619</v>
      </c>
      <c r="D9295" t="s">
        <v>8686</v>
      </c>
      <c r="E9295">
        <v>0.94791666666666663</v>
      </c>
    </row>
    <row r="9296" spans="1:5" x14ac:dyDescent="0.2">
      <c r="A9296" t="s">
        <v>10745</v>
      </c>
      <c r="B9296" t="s">
        <v>2816</v>
      </c>
      <c r="C9296" t="s">
        <v>8619</v>
      </c>
      <c r="D9296" t="s">
        <v>8686</v>
      </c>
      <c r="E9296">
        <v>1.1805555555555556</v>
      </c>
    </row>
    <row r="9297" spans="1:5" x14ac:dyDescent="0.2">
      <c r="A9297" t="s">
        <v>10746</v>
      </c>
      <c r="B9297" t="s">
        <v>2818</v>
      </c>
      <c r="C9297" t="s">
        <v>8619</v>
      </c>
      <c r="D9297" t="s">
        <v>8686</v>
      </c>
      <c r="E9297">
        <v>0.91666666666666663</v>
      </c>
    </row>
    <row r="9298" spans="1:5" x14ac:dyDescent="0.2">
      <c r="A9298" t="s">
        <v>10747</v>
      </c>
      <c r="B9298" t="s">
        <v>2820</v>
      </c>
      <c r="C9298" t="s">
        <v>8619</v>
      </c>
      <c r="D9298" t="s">
        <v>8686</v>
      </c>
      <c r="E9298">
        <v>1.038888888888889</v>
      </c>
    </row>
    <row r="9299" spans="1:5" x14ac:dyDescent="0.2">
      <c r="A9299" t="s">
        <v>10748</v>
      </c>
      <c r="B9299" t="s">
        <v>2825</v>
      </c>
      <c r="C9299" t="s">
        <v>8619</v>
      </c>
      <c r="D9299" t="s">
        <v>8686</v>
      </c>
      <c r="E9299">
        <v>0.99305555555555547</v>
      </c>
    </row>
    <row r="9300" spans="1:5" x14ac:dyDescent="0.2">
      <c r="A9300" t="s">
        <v>10749</v>
      </c>
      <c r="B9300" t="s">
        <v>2786</v>
      </c>
      <c r="C9300" t="s">
        <v>8619</v>
      </c>
      <c r="D9300" t="s">
        <v>8686</v>
      </c>
      <c r="E9300">
        <v>0.89930555555555547</v>
      </c>
    </row>
    <row r="9301" spans="1:5" x14ac:dyDescent="0.2">
      <c r="A9301" t="s">
        <v>10750</v>
      </c>
      <c r="B9301" t="s">
        <v>2787</v>
      </c>
      <c r="C9301" t="s">
        <v>8619</v>
      </c>
      <c r="D9301" t="s">
        <v>8686</v>
      </c>
      <c r="E9301">
        <v>0.6777777777777777</v>
      </c>
    </row>
    <row r="9302" spans="1:5" x14ac:dyDescent="0.2">
      <c r="A9302" t="s">
        <v>10751</v>
      </c>
      <c r="B9302" t="s">
        <v>2829</v>
      </c>
      <c r="C9302" t="s">
        <v>8619</v>
      </c>
      <c r="D9302" t="s">
        <v>8686</v>
      </c>
      <c r="E9302">
        <v>0.92013888888888884</v>
      </c>
    </row>
    <row r="9303" spans="1:5" x14ac:dyDescent="0.2">
      <c r="A9303" t="s">
        <v>10752</v>
      </c>
      <c r="B9303" t="s">
        <v>2831</v>
      </c>
      <c r="C9303" t="s">
        <v>8619</v>
      </c>
      <c r="D9303" t="s">
        <v>8686</v>
      </c>
      <c r="E9303">
        <v>0.9145833333333333</v>
      </c>
    </row>
    <row r="9304" spans="1:5" x14ac:dyDescent="0.2">
      <c r="A9304" t="s">
        <v>10753</v>
      </c>
      <c r="B9304" t="s">
        <v>2833</v>
      </c>
      <c r="C9304" t="s">
        <v>8619</v>
      </c>
      <c r="D9304" t="s">
        <v>8686</v>
      </c>
      <c r="E9304">
        <v>1.0840277777777778</v>
      </c>
    </row>
    <row r="9305" spans="1:5" x14ac:dyDescent="0.2">
      <c r="A9305" t="s">
        <v>10754</v>
      </c>
      <c r="B9305" t="s">
        <v>2835</v>
      </c>
      <c r="C9305" t="s">
        <v>8619</v>
      </c>
      <c r="D9305" t="s">
        <v>8686</v>
      </c>
      <c r="E9305">
        <v>0.84236111111111101</v>
      </c>
    </row>
    <row r="9306" spans="1:5" x14ac:dyDescent="0.2">
      <c r="A9306" t="s">
        <v>10755</v>
      </c>
      <c r="B9306" t="s">
        <v>2789</v>
      </c>
      <c r="C9306" t="s">
        <v>8619</v>
      </c>
      <c r="D9306" t="s">
        <v>8686</v>
      </c>
      <c r="E9306">
        <v>1.0402777777777776</v>
      </c>
    </row>
    <row r="9307" spans="1:5" x14ac:dyDescent="0.2">
      <c r="A9307" t="s">
        <v>10756</v>
      </c>
      <c r="B9307" t="s">
        <v>2838</v>
      </c>
      <c r="C9307" t="s">
        <v>8619</v>
      </c>
      <c r="D9307" t="s">
        <v>8686</v>
      </c>
      <c r="E9307">
        <v>0.9590277777777777</v>
      </c>
    </row>
    <row r="9308" spans="1:5" x14ac:dyDescent="0.2">
      <c r="A9308" t="s">
        <v>10757</v>
      </c>
      <c r="B9308" t="s">
        <v>2840</v>
      </c>
      <c r="C9308" t="s">
        <v>8619</v>
      </c>
      <c r="D9308" t="s">
        <v>8686</v>
      </c>
      <c r="E9308">
        <v>0.85138888888888886</v>
      </c>
    </row>
    <row r="9309" spans="1:5" x14ac:dyDescent="0.2">
      <c r="A9309" t="s">
        <v>10758</v>
      </c>
      <c r="B9309" t="s">
        <v>2780</v>
      </c>
      <c r="C9309" t="s">
        <v>5884</v>
      </c>
      <c r="D9309" t="s">
        <v>8686</v>
      </c>
      <c r="E9309">
        <v>86.9</v>
      </c>
    </row>
    <row r="9310" spans="1:5" x14ac:dyDescent="0.2">
      <c r="A9310" t="s">
        <v>10759</v>
      </c>
      <c r="B9310" t="s">
        <v>2794</v>
      </c>
      <c r="C9310" t="s">
        <v>5884</v>
      </c>
      <c r="D9310" t="s">
        <v>8686</v>
      </c>
      <c r="E9310">
        <v>88.322243966079583</v>
      </c>
    </row>
    <row r="9311" spans="1:5" x14ac:dyDescent="0.2">
      <c r="A9311" t="s">
        <v>10760</v>
      </c>
      <c r="B9311" t="s">
        <v>2785</v>
      </c>
      <c r="C9311" t="s">
        <v>5884</v>
      </c>
      <c r="D9311" t="s">
        <v>8686</v>
      </c>
      <c r="E9311">
        <v>93.5</v>
      </c>
    </row>
    <row r="9312" spans="1:5" x14ac:dyDescent="0.2">
      <c r="A9312" t="s">
        <v>10761</v>
      </c>
      <c r="B9312" t="s">
        <v>2811</v>
      </c>
      <c r="C9312" t="s">
        <v>5884</v>
      </c>
      <c r="D9312" t="s">
        <v>8686</v>
      </c>
      <c r="E9312">
        <v>92.3</v>
      </c>
    </row>
    <row r="9313" spans="1:5" x14ac:dyDescent="0.2">
      <c r="A9313" t="s">
        <v>10762</v>
      </c>
      <c r="B9313" t="s">
        <v>2788</v>
      </c>
      <c r="C9313" t="s">
        <v>5884</v>
      </c>
      <c r="D9313" t="s">
        <v>8686</v>
      </c>
      <c r="E9313">
        <v>88.1</v>
      </c>
    </row>
    <row r="9314" spans="1:5" x14ac:dyDescent="0.2">
      <c r="A9314" t="s">
        <v>10763</v>
      </c>
      <c r="B9314" t="s">
        <v>2814</v>
      </c>
      <c r="C9314" t="s">
        <v>5884</v>
      </c>
      <c r="D9314" t="s">
        <v>8686</v>
      </c>
      <c r="E9314">
        <v>70.400000000000006</v>
      </c>
    </row>
    <row r="9315" spans="1:5" x14ac:dyDescent="0.2">
      <c r="A9315" t="s">
        <v>10764</v>
      </c>
      <c r="B9315" t="s">
        <v>2816</v>
      </c>
      <c r="C9315" t="s">
        <v>5884</v>
      </c>
      <c r="D9315" t="s">
        <v>8686</v>
      </c>
      <c r="E9315">
        <v>78.900000000000006</v>
      </c>
    </row>
    <row r="9316" spans="1:5" x14ac:dyDescent="0.2">
      <c r="A9316" t="s">
        <v>10765</v>
      </c>
      <c r="B9316" t="s">
        <v>2818</v>
      </c>
      <c r="C9316" t="s">
        <v>5884</v>
      </c>
      <c r="D9316" t="s">
        <v>8686</v>
      </c>
      <c r="E9316">
        <v>96.8</v>
      </c>
    </row>
    <row r="9317" spans="1:5" x14ac:dyDescent="0.2">
      <c r="A9317" t="s">
        <v>10766</v>
      </c>
      <c r="B9317" t="s">
        <v>2820</v>
      </c>
      <c r="C9317" t="s">
        <v>5884</v>
      </c>
      <c r="D9317" t="s">
        <v>8686</v>
      </c>
      <c r="E9317">
        <v>71.8</v>
      </c>
    </row>
    <row r="9318" spans="1:5" x14ac:dyDescent="0.2">
      <c r="A9318" t="s">
        <v>10767</v>
      </c>
      <c r="B9318" t="s">
        <v>2825</v>
      </c>
      <c r="C9318" t="s">
        <v>5884</v>
      </c>
      <c r="D9318" t="s">
        <v>8686</v>
      </c>
      <c r="E9318">
        <v>79.599999999999994</v>
      </c>
    </row>
    <row r="9319" spans="1:5" x14ac:dyDescent="0.2">
      <c r="A9319" t="s">
        <v>10768</v>
      </c>
      <c r="B9319" t="s">
        <v>2786</v>
      </c>
      <c r="C9319" t="s">
        <v>5884</v>
      </c>
      <c r="D9319" t="s">
        <v>8686</v>
      </c>
      <c r="E9319">
        <v>97.1</v>
      </c>
    </row>
    <row r="9320" spans="1:5" x14ac:dyDescent="0.2">
      <c r="A9320" t="s">
        <v>10769</v>
      </c>
      <c r="B9320" t="s">
        <v>2787</v>
      </c>
      <c r="C9320" t="s">
        <v>5884</v>
      </c>
      <c r="D9320" t="s">
        <v>8686</v>
      </c>
      <c r="E9320">
        <v>96.8</v>
      </c>
    </row>
    <row r="9321" spans="1:5" x14ac:dyDescent="0.2">
      <c r="A9321" t="s">
        <v>10770</v>
      </c>
      <c r="B9321" t="s">
        <v>2829</v>
      </c>
      <c r="C9321" t="s">
        <v>5884</v>
      </c>
      <c r="D9321" t="s">
        <v>8686</v>
      </c>
      <c r="E9321">
        <v>93.9</v>
      </c>
    </row>
    <row r="9322" spans="1:5" x14ac:dyDescent="0.2">
      <c r="A9322" t="s">
        <v>10771</v>
      </c>
      <c r="B9322" t="s">
        <v>2831</v>
      </c>
      <c r="C9322" t="s">
        <v>5884</v>
      </c>
      <c r="D9322" t="s">
        <v>8686</v>
      </c>
      <c r="E9322">
        <v>88.9</v>
      </c>
    </row>
    <row r="9323" spans="1:5" x14ac:dyDescent="0.2">
      <c r="A9323" t="s">
        <v>10772</v>
      </c>
      <c r="B9323" t="s">
        <v>2833</v>
      </c>
      <c r="C9323" t="s">
        <v>5884</v>
      </c>
      <c r="D9323" t="s">
        <v>8686</v>
      </c>
      <c r="E9323">
        <v>90.5</v>
      </c>
    </row>
    <row r="9324" spans="1:5" x14ac:dyDescent="0.2">
      <c r="A9324" t="s">
        <v>10773</v>
      </c>
      <c r="B9324" t="s">
        <v>2835</v>
      </c>
      <c r="C9324" t="s">
        <v>5884</v>
      </c>
      <c r="D9324" t="s">
        <v>8686</v>
      </c>
      <c r="E9324">
        <v>91.7</v>
      </c>
    </row>
    <row r="9325" spans="1:5" x14ac:dyDescent="0.2">
      <c r="A9325" t="s">
        <v>10774</v>
      </c>
      <c r="B9325" t="s">
        <v>2789</v>
      </c>
      <c r="C9325" t="s">
        <v>5884</v>
      </c>
      <c r="D9325" t="s">
        <v>8686</v>
      </c>
      <c r="E9325">
        <v>100</v>
      </c>
    </row>
    <row r="9326" spans="1:5" x14ac:dyDescent="0.2">
      <c r="A9326" t="s">
        <v>10775</v>
      </c>
      <c r="B9326" t="s">
        <v>2838</v>
      </c>
      <c r="C9326" t="s">
        <v>5884</v>
      </c>
      <c r="D9326" t="s">
        <v>8686</v>
      </c>
      <c r="E9326">
        <v>100</v>
      </c>
    </row>
    <row r="9327" spans="1:5" x14ac:dyDescent="0.2">
      <c r="A9327" t="s">
        <v>10776</v>
      </c>
      <c r="B9327" t="s">
        <v>2840</v>
      </c>
      <c r="C9327" t="s">
        <v>5884</v>
      </c>
      <c r="D9327" t="s">
        <v>8686</v>
      </c>
      <c r="E9327">
        <v>72.900000000000006</v>
      </c>
    </row>
    <row r="9328" spans="1:5" x14ac:dyDescent="0.2">
      <c r="A9328" t="s">
        <v>10777</v>
      </c>
      <c r="B9328" t="s">
        <v>2780</v>
      </c>
      <c r="C9328" t="s">
        <v>5905</v>
      </c>
      <c r="D9328" t="s">
        <v>8686</v>
      </c>
      <c r="E9328">
        <v>0.98958333333333337</v>
      </c>
    </row>
    <row r="9329" spans="1:5" x14ac:dyDescent="0.2">
      <c r="A9329" t="s">
        <v>10778</v>
      </c>
      <c r="B9329" t="s">
        <v>2794</v>
      </c>
      <c r="C9329" t="s">
        <v>5905</v>
      </c>
      <c r="D9329" t="s">
        <v>8686</v>
      </c>
      <c r="E9329">
        <v>1.0886877582083061</v>
      </c>
    </row>
    <row r="9330" spans="1:5" x14ac:dyDescent="0.2">
      <c r="A9330" t="s">
        <v>10779</v>
      </c>
      <c r="B9330" t="s">
        <v>2785</v>
      </c>
      <c r="C9330" t="s">
        <v>5905</v>
      </c>
      <c r="D9330" t="s">
        <v>8686</v>
      </c>
      <c r="E9330">
        <v>1.0479166666666666</v>
      </c>
    </row>
    <row r="9331" spans="1:5" x14ac:dyDescent="0.2">
      <c r="A9331" t="s">
        <v>10780</v>
      </c>
      <c r="B9331" t="s">
        <v>2811</v>
      </c>
      <c r="C9331" t="s">
        <v>5905</v>
      </c>
      <c r="D9331" t="s">
        <v>8686</v>
      </c>
      <c r="E9331">
        <v>1.0847222222222224</v>
      </c>
    </row>
    <row r="9332" spans="1:5" x14ac:dyDescent="0.2">
      <c r="A9332" t="s">
        <v>10781</v>
      </c>
      <c r="B9332" t="s">
        <v>2788</v>
      </c>
      <c r="C9332" t="s">
        <v>5905</v>
      </c>
      <c r="D9332" t="s">
        <v>8686</v>
      </c>
      <c r="E9332">
        <v>1.0173611111111112</v>
      </c>
    </row>
    <row r="9333" spans="1:5" x14ac:dyDescent="0.2">
      <c r="A9333" t="s">
        <v>10782</v>
      </c>
      <c r="B9333" t="s">
        <v>2814</v>
      </c>
      <c r="C9333" t="s">
        <v>5905</v>
      </c>
      <c r="D9333" t="s">
        <v>8686</v>
      </c>
      <c r="E9333">
        <v>1.5979166666666667</v>
      </c>
    </row>
    <row r="9334" spans="1:5" x14ac:dyDescent="0.2">
      <c r="A9334" t="s">
        <v>10783</v>
      </c>
      <c r="B9334" t="s">
        <v>2816</v>
      </c>
      <c r="C9334" t="s">
        <v>5905</v>
      </c>
      <c r="D9334" t="s">
        <v>8686</v>
      </c>
      <c r="E9334">
        <v>1.0986111111111112</v>
      </c>
    </row>
    <row r="9335" spans="1:5" x14ac:dyDescent="0.2">
      <c r="A9335" t="s">
        <v>10784</v>
      </c>
      <c r="B9335" t="s">
        <v>2818</v>
      </c>
      <c r="C9335" t="s">
        <v>5905</v>
      </c>
      <c r="D9335" t="s">
        <v>8686</v>
      </c>
      <c r="E9335">
        <v>0.9159722222222223</v>
      </c>
    </row>
    <row r="9336" spans="1:5" x14ac:dyDescent="0.2">
      <c r="A9336" t="s">
        <v>10785</v>
      </c>
      <c r="B9336" t="s">
        <v>2820</v>
      </c>
      <c r="C9336" t="s">
        <v>5905</v>
      </c>
      <c r="D9336" t="s">
        <v>8686</v>
      </c>
      <c r="E9336">
        <v>1.0902777777777779</v>
      </c>
    </row>
    <row r="9337" spans="1:5" x14ac:dyDescent="0.2">
      <c r="A9337" t="s">
        <v>10786</v>
      </c>
      <c r="B9337" t="s">
        <v>2825</v>
      </c>
      <c r="C9337" t="s">
        <v>5905</v>
      </c>
      <c r="D9337" t="s">
        <v>8686</v>
      </c>
      <c r="E9337">
        <v>1.9888888888888889</v>
      </c>
    </row>
    <row r="9338" spans="1:5" x14ac:dyDescent="0.2">
      <c r="A9338" t="s">
        <v>10787</v>
      </c>
      <c r="B9338" t="s">
        <v>2786</v>
      </c>
      <c r="C9338" t="s">
        <v>5905</v>
      </c>
      <c r="D9338" t="s">
        <v>8686</v>
      </c>
      <c r="E9338">
        <v>0.94791666666666663</v>
      </c>
    </row>
    <row r="9339" spans="1:5" x14ac:dyDescent="0.2">
      <c r="A9339" t="s">
        <v>10788</v>
      </c>
      <c r="B9339" t="s">
        <v>2787</v>
      </c>
      <c r="C9339" t="s">
        <v>5905</v>
      </c>
      <c r="D9339" t="s">
        <v>8686</v>
      </c>
      <c r="E9339">
        <v>0.94652777777777775</v>
      </c>
    </row>
    <row r="9340" spans="1:5" x14ac:dyDescent="0.2">
      <c r="A9340" t="s">
        <v>10789</v>
      </c>
      <c r="B9340" t="s">
        <v>2829</v>
      </c>
      <c r="C9340" t="s">
        <v>5905</v>
      </c>
      <c r="D9340" t="s">
        <v>8686</v>
      </c>
      <c r="E9340">
        <v>1.2118055555555556</v>
      </c>
    </row>
    <row r="9341" spans="1:5" x14ac:dyDescent="0.2">
      <c r="A9341" t="s">
        <v>10790</v>
      </c>
      <c r="B9341" t="s">
        <v>2831</v>
      </c>
      <c r="C9341" t="s">
        <v>5905</v>
      </c>
      <c r="D9341" t="s">
        <v>8686</v>
      </c>
      <c r="E9341">
        <v>1.007638888888889</v>
      </c>
    </row>
    <row r="9342" spans="1:5" x14ac:dyDescent="0.2">
      <c r="A9342" t="s">
        <v>10791</v>
      </c>
      <c r="B9342" t="s">
        <v>2833</v>
      </c>
      <c r="C9342" t="s">
        <v>5905</v>
      </c>
      <c r="D9342" t="s">
        <v>8686</v>
      </c>
      <c r="E9342">
        <v>1.038888888888889</v>
      </c>
    </row>
    <row r="9343" spans="1:5" x14ac:dyDescent="0.2">
      <c r="A9343" t="s">
        <v>10792</v>
      </c>
      <c r="B9343" t="s">
        <v>2835</v>
      </c>
      <c r="C9343" t="s">
        <v>5905</v>
      </c>
      <c r="D9343" t="s">
        <v>8686</v>
      </c>
      <c r="E9343">
        <v>0.8618055555555556</v>
      </c>
    </row>
    <row r="9344" spans="1:5" x14ac:dyDescent="0.2">
      <c r="A9344" t="s">
        <v>10793</v>
      </c>
      <c r="B9344" t="s">
        <v>2789</v>
      </c>
      <c r="C9344" t="s">
        <v>5905</v>
      </c>
      <c r="D9344" t="s">
        <v>8686</v>
      </c>
      <c r="E9344">
        <v>0.98819444444444438</v>
      </c>
    </row>
    <row r="9345" spans="1:5" x14ac:dyDescent="0.2">
      <c r="A9345" t="s">
        <v>10794</v>
      </c>
      <c r="B9345" t="s">
        <v>2838</v>
      </c>
      <c r="C9345" t="s">
        <v>5905</v>
      </c>
      <c r="D9345" t="s">
        <v>8686</v>
      </c>
      <c r="E9345">
        <v>0.63680555555555551</v>
      </c>
    </row>
    <row r="9346" spans="1:5" x14ac:dyDescent="0.2">
      <c r="A9346" t="s">
        <v>10795</v>
      </c>
      <c r="B9346" t="s">
        <v>2840</v>
      </c>
      <c r="C9346" t="s">
        <v>5905</v>
      </c>
      <c r="D9346" t="s">
        <v>8686</v>
      </c>
      <c r="E9346">
        <v>0.98541666666666661</v>
      </c>
    </row>
    <row r="9347" spans="1:5" x14ac:dyDescent="0.2">
      <c r="A9347" t="s">
        <v>10796</v>
      </c>
      <c r="B9347" t="s">
        <v>2780</v>
      </c>
      <c r="C9347" t="s">
        <v>5926</v>
      </c>
      <c r="D9347" t="s">
        <v>8686</v>
      </c>
      <c r="E9347">
        <v>86.533333333333346</v>
      </c>
    </row>
    <row r="9348" spans="1:5" x14ac:dyDescent="0.2">
      <c r="A9348" t="s">
        <v>10797</v>
      </c>
      <c r="B9348" t="s">
        <v>2794</v>
      </c>
      <c r="C9348" t="s">
        <v>5926</v>
      </c>
      <c r="D9348" t="s">
        <v>8686</v>
      </c>
      <c r="E9348">
        <v>88.575046277614021</v>
      </c>
    </row>
    <row r="9349" spans="1:5" x14ac:dyDescent="0.2">
      <c r="A9349" t="s">
        <v>10798</v>
      </c>
      <c r="B9349" t="s">
        <v>2785</v>
      </c>
      <c r="C9349" t="s">
        <v>5926</v>
      </c>
      <c r="D9349" t="s">
        <v>8686</v>
      </c>
      <c r="E9349">
        <v>97.5</v>
      </c>
    </row>
    <row r="9350" spans="1:5" x14ac:dyDescent="0.2">
      <c r="A9350" t="s">
        <v>10799</v>
      </c>
      <c r="B9350" t="s">
        <v>2811</v>
      </c>
      <c r="C9350" t="s">
        <v>5926</v>
      </c>
      <c r="D9350" t="s">
        <v>8686</v>
      </c>
      <c r="E9350">
        <v>56.5</v>
      </c>
    </row>
    <row r="9351" spans="1:5" x14ac:dyDescent="0.2">
      <c r="A9351" t="s">
        <v>10800</v>
      </c>
      <c r="B9351" t="s">
        <v>2788</v>
      </c>
      <c r="C9351" t="s">
        <v>5926</v>
      </c>
      <c r="D9351" t="s">
        <v>8686</v>
      </c>
      <c r="E9351">
        <v>91.8</v>
      </c>
    </row>
    <row r="9352" spans="1:5" x14ac:dyDescent="0.2">
      <c r="A9352" t="s">
        <v>10801</v>
      </c>
      <c r="B9352" t="s">
        <v>2814</v>
      </c>
      <c r="C9352" t="s">
        <v>5926</v>
      </c>
      <c r="D9352" t="s">
        <v>8686</v>
      </c>
      <c r="E9352">
        <v>76.2</v>
      </c>
    </row>
    <row r="9353" spans="1:5" x14ac:dyDescent="0.2">
      <c r="A9353" t="s">
        <v>10802</v>
      </c>
      <c r="B9353" t="s">
        <v>2816</v>
      </c>
      <c r="C9353" t="s">
        <v>5926</v>
      </c>
      <c r="D9353" t="s">
        <v>8686</v>
      </c>
      <c r="E9353">
        <v>91</v>
      </c>
    </row>
    <row r="9354" spans="1:5" x14ac:dyDescent="0.2">
      <c r="A9354" t="s">
        <v>10803</v>
      </c>
      <c r="B9354" t="s">
        <v>2818</v>
      </c>
      <c r="C9354" t="s">
        <v>5926</v>
      </c>
      <c r="D9354" t="s">
        <v>8686</v>
      </c>
      <c r="E9354">
        <v>94</v>
      </c>
    </row>
    <row r="9355" spans="1:5" x14ac:dyDescent="0.2">
      <c r="A9355" t="s">
        <v>10804</v>
      </c>
      <c r="B9355" t="s">
        <v>2820</v>
      </c>
      <c r="C9355" t="s">
        <v>5926</v>
      </c>
      <c r="D9355" t="s">
        <v>8686</v>
      </c>
      <c r="E9355">
        <v>91.6</v>
      </c>
    </row>
    <row r="9356" spans="1:5" x14ac:dyDescent="0.2">
      <c r="A9356" t="s">
        <v>10805</v>
      </c>
      <c r="B9356" t="s">
        <v>2825</v>
      </c>
      <c r="C9356" t="s">
        <v>5926</v>
      </c>
      <c r="D9356" t="s">
        <v>8686</v>
      </c>
      <c r="E9356">
        <v>80.900000000000006</v>
      </c>
    </row>
    <row r="9357" spans="1:5" x14ac:dyDescent="0.2">
      <c r="A9357" t="s">
        <v>10806</v>
      </c>
      <c r="B9357" t="s">
        <v>2786</v>
      </c>
      <c r="C9357" t="s">
        <v>5926</v>
      </c>
      <c r="D9357" t="s">
        <v>8686</v>
      </c>
      <c r="E9357">
        <v>77.599999999999994</v>
      </c>
    </row>
    <row r="9358" spans="1:5" x14ac:dyDescent="0.2">
      <c r="A9358" t="s">
        <v>10807</v>
      </c>
      <c r="B9358" t="s">
        <v>2787</v>
      </c>
      <c r="C9358" t="s">
        <v>5926</v>
      </c>
      <c r="D9358" t="s">
        <v>8686</v>
      </c>
      <c r="E9358">
        <v>96.4</v>
      </c>
    </row>
    <row r="9359" spans="1:5" x14ac:dyDescent="0.2">
      <c r="A9359" t="s">
        <v>10808</v>
      </c>
      <c r="B9359" t="s">
        <v>2829</v>
      </c>
      <c r="C9359" t="s">
        <v>5926</v>
      </c>
      <c r="D9359" t="s">
        <v>8686</v>
      </c>
      <c r="E9359">
        <v>68.3</v>
      </c>
    </row>
    <row r="9360" spans="1:5" x14ac:dyDescent="0.2">
      <c r="A9360" t="s">
        <v>10809</v>
      </c>
      <c r="B9360" t="s">
        <v>2831</v>
      </c>
      <c r="C9360" t="s">
        <v>5926</v>
      </c>
      <c r="D9360" t="s">
        <v>8686</v>
      </c>
      <c r="E9360">
        <v>66.2</v>
      </c>
    </row>
    <row r="9361" spans="1:5" x14ac:dyDescent="0.2">
      <c r="A9361" t="s">
        <v>10810</v>
      </c>
      <c r="B9361" t="s">
        <v>2833</v>
      </c>
      <c r="C9361" t="s">
        <v>5926</v>
      </c>
      <c r="D9361" t="s">
        <v>8686</v>
      </c>
      <c r="E9361">
        <v>76.900000000000006</v>
      </c>
    </row>
    <row r="9362" spans="1:5" x14ac:dyDescent="0.2">
      <c r="A9362" t="s">
        <v>10811</v>
      </c>
      <c r="B9362" t="s">
        <v>2835</v>
      </c>
      <c r="C9362" t="s">
        <v>5926</v>
      </c>
      <c r="D9362" t="s">
        <v>8686</v>
      </c>
      <c r="E9362">
        <v>99.5</v>
      </c>
    </row>
    <row r="9363" spans="1:5" x14ac:dyDescent="0.2">
      <c r="A9363" t="s">
        <v>10812</v>
      </c>
      <c r="B9363" t="s">
        <v>2789</v>
      </c>
      <c r="C9363" t="s">
        <v>5926</v>
      </c>
      <c r="D9363" t="s">
        <v>8686</v>
      </c>
      <c r="E9363">
        <v>98</v>
      </c>
    </row>
    <row r="9364" spans="1:5" x14ac:dyDescent="0.2">
      <c r="A9364" t="s">
        <v>10813</v>
      </c>
      <c r="B9364" t="s">
        <v>2838</v>
      </c>
      <c r="C9364" t="s">
        <v>5926</v>
      </c>
      <c r="D9364" t="s">
        <v>8686</v>
      </c>
      <c r="E9364">
        <v>85.9</v>
      </c>
    </row>
    <row r="9365" spans="1:5" x14ac:dyDescent="0.2">
      <c r="A9365" t="s">
        <v>10814</v>
      </c>
      <c r="B9365" t="s">
        <v>2840</v>
      </c>
      <c r="C9365" t="s">
        <v>5926</v>
      </c>
      <c r="D9365" t="s">
        <v>8686</v>
      </c>
      <c r="E9365">
        <v>98.9</v>
      </c>
    </row>
    <row r="9366" spans="1:5" x14ac:dyDescent="0.2">
      <c r="A9366" t="s">
        <v>10815</v>
      </c>
      <c r="B9366" t="s">
        <v>2780</v>
      </c>
      <c r="C9366" t="s">
        <v>5947</v>
      </c>
      <c r="D9366" t="s">
        <v>8686</v>
      </c>
      <c r="E9366">
        <v>80.3</v>
      </c>
    </row>
    <row r="9367" spans="1:5" x14ac:dyDescent="0.2">
      <c r="A9367" t="s">
        <v>10816</v>
      </c>
      <c r="B9367" t="s">
        <v>2794</v>
      </c>
      <c r="C9367" t="s">
        <v>5947</v>
      </c>
      <c r="D9367" t="s">
        <v>8686</v>
      </c>
      <c r="E9367">
        <v>86.952237808951253</v>
      </c>
    </row>
    <row r="9368" spans="1:5" x14ac:dyDescent="0.2">
      <c r="A9368" t="s">
        <v>10817</v>
      </c>
      <c r="B9368" t="s">
        <v>2785</v>
      </c>
      <c r="C9368" t="s">
        <v>5947</v>
      </c>
      <c r="D9368" t="s">
        <v>8686</v>
      </c>
      <c r="E9368">
        <v>100</v>
      </c>
    </row>
    <row r="9369" spans="1:5" x14ac:dyDescent="0.2">
      <c r="A9369" t="s">
        <v>10818</v>
      </c>
      <c r="B9369" t="s">
        <v>2811</v>
      </c>
      <c r="C9369" t="s">
        <v>5947</v>
      </c>
      <c r="D9369" t="s">
        <v>8686</v>
      </c>
      <c r="E9369">
        <v>80</v>
      </c>
    </row>
    <row r="9370" spans="1:5" x14ac:dyDescent="0.2">
      <c r="A9370" t="s">
        <v>10819</v>
      </c>
      <c r="B9370" t="s">
        <v>2788</v>
      </c>
      <c r="C9370" t="s">
        <v>5947</v>
      </c>
      <c r="D9370" t="s">
        <v>8686</v>
      </c>
      <c r="E9370">
        <v>100</v>
      </c>
    </row>
    <row r="9371" spans="1:5" x14ac:dyDescent="0.2">
      <c r="A9371" t="s">
        <v>10820</v>
      </c>
      <c r="B9371" t="s">
        <v>2814</v>
      </c>
      <c r="C9371" t="s">
        <v>5947</v>
      </c>
      <c r="D9371" t="s">
        <v>8686</v>
      </c>
      <c r="E9371">
        <v>84.6</v>
      </c>
    </row>
    <row r="9372" spans="1:5" x14ac:dyDescent="0.2">
      <c r="A9372" t="s">
        <v>10821</v>
      </c>
      <c r="B9372" t="s">
        <v>2816</v>
      </c>
      <c r="C9372" t="s">
        <v>5947</v>
      </c>
      <c r="D9372" t="s">
        <v>8686</v>
      </c>
      <c r="E9372">
        <v>75</v>
      </c>
    </row>
    <row r="9373" spans="1:5" x14ac:dyDescent="0.2">
      <c r="A9373" t="s">
        <v>10822</v>
      </c>
      <c r="B9373" t="s">
        <v>2818</v>
      </c>
      <c r="C9373" t="s">
        <v>5947</v>
      </c>
      <c r="D9373" t="s">
        <v>8686</v>
      </c>
      <c r="E9373">
        <v>83.3</v>
      </c>
    </row>
    <row r="9374" spans="1:5" x14ac:dyDescent="0.2">
      <c r="A9374" t="s">
        <v>10823</v>
      </c>
      <c r="B9374" t="s">
        <v>2820</v>
      </c>
      <c r="C9374" t="s">
        <v>5947</v>
      </c>
      <c r="D9374" t="s">
        <v>8686</v>
      </c>
      <c r="E9374">
        <v>81.3</v>
      </c>
    </row>
    <row r="9375" spans="1:5" x14ac:dyDescent="0.2">
      <c r="A9375" t="s">
        <v>10824</v>
      </c>
      <c r="B9375" t="s">
        <v>2825</v>
      </c>
      <c r="C9375" t="s">
        <v>5947</v>
      </c>
      <c r="D9375" t="s">
        <v>8686</v>
      </c>
      <c r="E9375">
        <v>66.7</v>
      </c>
    </row>
    <row r="9376" spans="1:5" x14ac:dyDescent="0.2">
      <c r="A9376" t="s">
        <v>10825</v>
      </c>
      <c r="B9376" t="s">
        <v>2786</v>
      </c>
      <c r="C9376" t="s">
        <v>5947</v>
      </c>
      <c r="D9376" t="s">
        <v>8686</v>
      </c>
      <c r="E9376">
        <v>60</v>
      </c>
    </row>
    <row r="9377" spans="1:5" x14ac:dyDescent="0.2">
      <c r="A9377" t="s">
        <v>10826</v>
      </c>
      <c r="B9377" t="s">
        <v>2787</v>
      </c>
      <c r="C9377" t="s">
        <v>5947</v>
      </c>
      <c r="D9377" t="s">
        <v>8686</v>
      </c>
      <c r="E9377">
        <v>100</v>
      </c>
    </row>
    <row r="9378" spans="1:5" x14ac:dyDescent="0.2">
      <c r="A9378" t="s">
        <v>10827</v>
      </c>
      <c r="B9378" t="s">
        <v>2829</v>
      </c>
      <c r="C9378" t="s">
        <v>5947</v>
      </c>
      <c r="D9378" t="s">
        <v>8686</v>
      </c>
      <c r="E9378">
        <v>60</v>
      </c>
    </row>
    <row r="9379" spans="1:5" x14ac:dyDescent="0.2">
      <c r="A9379" t="s">
        <v>10828</v>
      </c>
      <c r="B9379" t="s">
        <v>2831</v>
      </c>
      <c r="C9379" t="s">
        <v>5947</v>
      </c>
      <c r="D9379" t="s">
        <v>8686</v>
      </c>
      <c r="E9379">
        <v>100</v>
      </c>
    </row>
    <row r="9380" spans="1:5" x14ac:dyDescent="0.2">
      <c r="A9380" t="s">
        <v>10829</v>
      </c>
      <c r="B9380" t="s">
        <v>2833</v>
      </c>
      <c r="C9380" t="s">
        <v>5947</v>
      </c>
      <c r="D9380" t="s">
        <v>8686</v>
      </c>
      <c r="E9380">
        <v>100</v>
      </c>
    </row>
    <row r="9381" spans="1:5" x14ac:dyDescent="0.2">
      <c r="A9381" t="s">
        <v>10830</v>
      </c>
      <c r="B9381" t="s">
        <v>2835</v>
      </c>
      <c r="C9381" t="s">
        <v>5947</v>
      </c>
      <c r="D9381" t="s">
        <v>8686</v>
      </c>
      <c r="E9381">
        <v>100</v>
      </c>
    </row>
    <row r="9382" spans="1:5" x14ac:dyDescent="0.2">
      <c r="A9382" t="s">
        <v>10831</v>
      </c>
      <c r="B9382" t="s">
        <v>2789</v>
      </c>
      <c r="C9382" t="s">
        <v>5947</v>
      </c>
      <c r="D9382" t="s">
        <v>8686</v>
      </c>
      <c r="E9382">
        <v>93.9</v>
      </c>
    </row>
    <row r="9383" spans="1:5" x14ac:dyDescent="0.2">
      <c r="A9383" t="s">
        <v>10832</v>
      </c>
      <c r="B9383" t="s">
        <v>2838</v>
      </c>
      <c r="C9383" t="s">
        <v>5947</v>
      </c>
      <c r="D9383" t="s">
        <v>8686</v>
      </c>
      <c r="E9383">
        <v>76.5</v>
      </c>
    </row>
    <row r="9384" spans="1:5" x14ac:dyDescent="0.2">
      <c r="A9384" t="s">
        <v>10833</v>
      </c>
      <c r="B9384" t="s">
        <v>2840</v>
      </c>
      <c r="C9384" t="s">
        <v>5947</v>
      </c>
      <c r="D9384" t="s">
        <v>8686</v>
      </c>
      <c r="E9384">
        <v>100</v>
      </c>
    </row>
    <row r="9385" spans="1:5" x14ac:dyDescent="0.2">
      <c r="A9385" t="s">
        <v>10834</v>
      </c>
      <c r="B9385" t="s">
        <v>2780</v>
      </c>
      <c r="C9385" t="s">
        <v>5968</v>
      </c>
      <c r="D9385" t="s">
        <v>8686</v>
      </c>
      <c r="E9385">
        <v>89.3</v>
      </c>
    </row>
    <row r="9386" spans="1:5" x14ac:dyDescent="0.2">
      <c r="A9386" t="s">
        <v>10835</v>
      </c>
      <c r="B9386" t="s">
        <v>2794</v>
      </c>
      <c r="C9386" t="s">
        <v>5968</v>
      </c>
      <c r="D9386" t="s">
        <v>8686</v>
      </c>
      <c r="E9386">
        <v>84.553515358361764</v>
      </c>
    </row>
    <row r="9387" spans="1:5" x14ac:dyDescent="0.2">
      <c r="A9387" t="s">
        <v>10836</v>
      </c>
      <c r="B9387" t="s">
        <v>2785</v>
      </c>
      <c r="C9387" t="s">
        <v>5968</v>
      </c>
      <c r="D9387" t="s">
        <v>8686</v>
      </c>
      <c r="E9387">
        <v>93.5</v>
      </c>
    </row>
    <row r="9388" spans="1:5" x14ac:dyDescent="0.2">
      <c r="A9388" t="s">
        <v>10837</v>
      </c>
      <c r="B9388" t="s">
        <v>2811</v>
      </c>
      <c r="C9388" t="s">
        <v>5968</v>
      </c>
      <c r="D9388" t="s">
        <v>8686</v>
      </c>
      <c r="E9388">
        <v>73.7</v>
      </c>
    </row>
    <row r="9389" spans="1:5" x14ac:dyDescent="0.2">
      <c r="A9389" t="s">
        <v>10838</v>
      </c>
      <c r="B9389" t="s">
        <v>2788</v>
      </c>
      <c r="C9389" t="s">
        <v>5968</v>
      </c>
      <c r="D9389" t="s">
        <v>8686</v>
      </c>
      <c r="E9389">
        <v>83.9</v>
      </c>
    </row>
    <row r="9390" spans="1:5" x14ac:dyDescent="0.2">
      <c r="A9390" t="s">
        <v>10839</v>
      </c>
      <c r="B9390" t="s">
        <v>2814</v>
      </c>
      <c r="C9390" t="s">
        <v>5968</v>
      </c>
      <c r="D9390" t="s">
        <v>8686</v>
      </c>
      <c r="E9390">
        <v>66.7</v>
      </c>
    </row>
    <row r="9391" spans="1:5" x14ac:dyDescent="0.2">
      <c r="A9391" t="s">
        <v>10840</v>
      </c>
      <c r="B9391" t="s">
        <v>2816</v>
      </c>
      <c r="C9391" t="s">
        <v>5968</v>
      </c>
      <c r="D9391" t="s">
        <v>8686</v>
      </c>
      <c r="E9391">
        <v>100</v>
      </c>
    </row>
    <row r="9392" spans="1:5" x14ac:dyDescent="0.2">
      <c r="A9392" t="s">
        <v>10841</v>
      </c>
      <c r="B9392" t="s">
        <v>2818</v>
      </c>
      <c r="C9392" t="s">
        <v>5968</v>
      </c>
      <c r="D9392" t="s">
        <v>8686</v>
      </c>
      <c r="E9392">
        <v>98.6</v>
      </c>
    </row>
    <row r="9393" spans="1:5" x14ac:dyDescent="0.2">
      <c r="A9393" t="s">
        <v>10842</v>
      </c>
      <c r="B9393" t="s">
        <v>2820</v>
      </c>
      <c r="C9393" t="s">
        <v>5968</v>
      </c>
      <c r="D9393" t="s">
        <v>8686</v>
      </c>
      <c r="E9393">
        <v>93.5</v>
      </c>
    </row>
    <row r="9394" spans="1:5" x14ac:dyDescent="0.2">
      <c r="A9394" t="s">
        <v>10843</v>
      </c>
      <c r="B9394" t="s">
        <v>2825</v>
      </c>
      <c r="C9394" t="s">
        <v>5968</v>
      </c>
      <c r="D9394" t="s">
        <v>8686</v>
      </c>
      <c r="E9394">
        <v>79.400000000000006</v>
      </c>
    </row>
    <row r="9395" spans="1:5" x14ac:dyDescent="0.2">
      <c r="A9395" t="s">
        <v>10844</v>
      </c>
      <c r="B9395" t="s">
        <v>2786</v>
      </c>
      <c r="C9395" t="s">
        <v>5968</v>
      </c>
      <c r="D9395" t="s">
        <v>8686</v>
      </c>
      <c r="E9395">
        <v>84.2</v>
      </c>
    </row>
    <row r="9396" spans="1:5" x14ac:dyDescent="0.2">
      <c r="A9396" t="s">
        <v>10845</v>
      </c>
      <c r="B9396" t="s">
        <v>2787</v>
      </c>
      <c r="C9396" t="s">
        <v>5968</v>
      </c>
      <c r="D9396" t="s">
        <v>8686</v>
      </c>
      <c r="E9396">
        <v>96.2</v>
      </c>
    </row>
    <row r="9397" spans="1:5" x14ac:dyDescent="0.2">
      <c r="A9397" t="s">
        <v>10846</v>
      </c>
      <c r="B9397" t="s">
        <v>2829</v>
      </c>
      <c r="C9397" t="s">
        <v>5968</v>
      </c>
      <c r="D9397" t="s">
        <v>8686</v>
      </c>
      <c r="E9397">
        <v>50</v>
      </c>
    </row>
    <row r="9398" spans="1:5" x14ac:dyDescent="0.2">
      <c r="A9398" t="s">
        <v>10847</v>
      </c>
      <c r="B9398" t="s">
        <v>2831</v>
      </c>
      <c r="C9398" t="s">
        <v>5968</v>
      </c>
      <c r="D9398" t="s">
        <v>8686</v>
      </c>
      <c r="E9398">
        <v>28.1</v>
      </c>
    </row>
    <row r="9399" spans="1:5" x14ac:dyDescent="0.2">
      <c r="A9399" t="s">
        <v>10848</v>
      </c>
      <c r="B9399" t="s">
        <v>2833</v>
      </c>
      <c r="C9399" t="s">
        <v>5968</v>
      </c>
      <c r="D9399" t="s">
        <v>8686</v>
      </c>
      <c r="E9399">
        <v>30.8</v>
      </c>
    </row>
    <row r="9400" spans="1:5" x14ac:dyDescent="0.2">
      <c r="A9400" t="s">
        <v>10849</v>
      </c>
      <c r="B9400" t="s">
        <v>2835</v>
      </c>
      <c r="C9400" t="s">
        <v>5968</v>
      </c>
      <c r="D9400" t="s">
        <v>8686</v>
      </c>
      <c r="E9400">
        <v>98.6</v>
      </c>
    </row>
    <row r="9401" spans="1:5" x14ac:dyDescent="0.2">
      <c r="A9401" t="s">
        <v>10850</v>
      </c>
      <c r="B9401" t="s">
        <v>2789</v>
      </c>
      <c r="C9401" t="s">
        <v>5968</v>
      </c>
      <c r="D9401" t="s">
        <v>8686</v>
      </c>
      <c r="E9401">
        <v>100</v>
      </c>
    </row>
    <row r="9402" spans="1:5" x14ac:dyDescent="0.2">
      <c r="A9402" t="s">
        <v>10851</v>
      </c>
      <c r="B9402" t="s">
        <v>2838</v>
      </c>
      <c r="C9402" t="s">
        <v>5968</v>
      </c>
      <c r="D9402" t="s">
        <v>8686</v>
      </c>
      <c r="E9402">
        <v>90</v>
      </c>
    </row>
    <row r="9403" spans="1:5" x14ac:dyDescent="0.2">
      <c r="A9403" t="s">
        <v>10852</v>
      </c>
      <c r="B9403" t="s">
        <v>2840</v>
      </c>
      <c r="C9403" t="s">
        <v>5968</v>
      </c>
      <c r="D9403" t="s">
        <v>8686</v>
      </c>
      <c r="E9403">
        <v>100</v>
      </c>
    </row>
    <row r="9404" spans="1:5" x14ac:dyDescent="0.2">
      <c r="A9404" t="s">
        <v>10853</v>
      </c>
      <c r="B9404" t="s">
        <v>2780</v>
      </c>
      <c r="C9404" t="s">
        <v>5989</v>
      </c>
      <c r="D9404" t="s">
        <v>8686</v>
      </c>
      <c r="E9404">
        <v>90</v>
      </c>
    </row>
    <row r="9405" spans="1:5" x14ac:dyDescent="0.2">
      <c r="A9405" t="s">
        <v>10854</v>
      </c>
      <c r="B9405" t="s">
        <v>2794</v>
      </c>
      <c r="C9405" t="s">
        <v>5989</v>
      </c>
      <c r="D9405" t="s">
        <v>8686</v>
      </c>
      <c r="E9405">
        <v>94.219385665529018</v>
      </c>
    </row>
    <row r="9406" spans="1:5" x14ac:dyDescent="0.2">
      <c r="A9406" t="s">
        <v>10855</v>
      </c>
      <c r="B9406" t="s">
        <v>2785</v>
      </c>
      <c r="C9406" t="s">
        <v>5989</v>
      </c>
      <c r="D9406" t="s">
        <v>8686</v>
      </c>
      <c r="E9406">
        <v>99</v>
      </c>
    </row>
    <row r="9407" spans="1:5" x14ac:dyDescent="0.2">
      <c r="A9407" t="s">
        <v>10856</v>
      </c>
      <c r="B9407" t="s">
        <v>2811</v>
      </c>
      <c r="C9407" t="s">
        <v>5989</v>
      </c>
      <c r="D9407" t="s">
        <v>8686</v>
      </c>
      <c r="E9407">
        <v>15.8</v>
      </c>
    </row>
    <row r="9408" spans="1:5" x14ac:dyDescent="0.2">
      <c r="A9408" t="s">
        <v>10857</v>
      </c>
      <c r="B9408" t="s">
        <v>2788</v>
      </c>
      <c r="C9408" t="s">
        <v>5989</v>
      </c>
      <c r="D9408" t="s">
        <v>8686</v>
      </c>
      <c r="E9408">
        <v>91.5</v>
      </c>
    </row>
    <row r="9409" spans="1:5" x14ac:dyDescent="0.2">
      <c r="A9409" t="s">
        <v>10858</v>
      </c>
      <c r="B9409" t="s">
        <v>2814</v>
      </c>
      <c r="C9409" t="s">
        <v>5989</v>
      </c>
      <c r="D9409" t="s">
        <v>8686</v>
      </c>
      <c r="E9409">
        <v>77.400000000000006</v>
      </c>
    </row>
    <row r="9410" spans="1:5" x14ac:dyDescent="0.2">
      <c r="A9410" t="s">
        <v>10859</v>
      </c>
      <c r="B9410" t="s">
        <v>2816</v>
      </c>
      <c r="C9410" t="s">
        <v>5989</v>
      </c>
      <c r="D9410" t="s">
        <v>8686</v>
      </c>
      <c r="E9410">
        <v>97.9</v>
      </c>
    </row>
    <row r="9411" spans="1:5" x14ac:dyDescent="0.2">
      <c r="A9411" t="s">
        <v>10860</v>
      </c>
      <c r="B9411" t="s">
        <v>2818</v>
      </c>
      <c r="C9411" t="s">
        <v>5989</v>
      </c>
      <c r="D9411" t="s">
        <v>8686</v>
      </c>
      <c r="E9411">
        <v>100</v>
      </c>
    </row>
    <row r="9412" spans="1:5" x14ac:dyDescent="0.2">
      <c r="A9412" t="s">
        <v>10861</v>
      </c>
      <c r="B9412" t="s">
        <v>2820</v>
      </c>
      <c r="C9412" t="s">
        <v>5989</v>
      </c>
      <c r="D9412" t="s">
        <v>8686</v>
      </c>
      <c r="E9412">
        <v>100</v>
      </c>
    </row>
    <row r="9413" spans="1:5" x14ac:dyDescent="0.2">
      <c r="A9413" t="s">
        <v>10862</v>
      </c>
      <c r="B9413" t="s">
        <v>2825</v>
      </c>
      <c r="C9413" t="s">
        <v>5989</v>
      </c>
      <c r="D9413" t="s">
        <v>8686</v>
      </c>
      <c r="E9413">
        <v>96.6</v>
      </c>
    </row>
    <row r="9414" spans="1:5" x14ac:dyDescent="0.2">
      <c r="A9414" t="s">
        <v>10863</v>
      </c>
      <c r="B9414" t="s">
        <v>2786</v>
      </c>
      <c r="C9414" t="s">
        <v>5989</v>
      </c>
      <c r="D9414" t="s">
        <v>8686</v>
      </c>
      <c r="E9414">
        <v>88.7</v>
      </c>
    </row>
    <row r="9415" spans="1:5" x14ac:dyDescent="0.2">
      <c r="A9415" t="s">
        <v>10864</v>
      </c>
      <c r="B9415" t="s">
        <v>2787</v>
      </c>
      <c r="C9415" t="s">
        <v>5989</v>
      </c>
      <c r="D9415" t="s">
        <v>8686</v>
      </c>
      <c r="E9415">
        <v>93.1</v>
      </c>
    </row>
    <row r="9416" spans="1:5" x14ac:dyDescent="0.2">
      <c r="A9416" t="s">
        <v>10865</v>
      </c>
      <c r="B9416" t="s">
        <v>2829</v>
      </c>
      <c r="C9416" t="s">
        <v>5989</v>
      </c>
      <c r="D9416" t="s">
        <v>8686</v>
      </c>
      <c r="E9416">
        <v>95</v>
      </c>
    </row>
    <row r="9417" spans="1:5" x14ac:dyDescent="0.2">
      <c r="A9417" t="s">
        <v>10866</v>
      </c>
      <c r="B9417" t="s">
        <v>2831</v>
      </c>
      <c r="C9417" t="s">
        <v>5989</v>
      </c>
      <c r="D9417" t="s">
        <v>8686</v>
      </c>
      <c r="E9417">
        <v>70.599999999999994</v>
      </c>
    </row>
    <row r="9418" spans="1:5" x14ac:dyDescent="0.2">
      <c r="A9418" t="s">
        <v>10867</v>
      </c>
      <c r="B9418" t="s">
        <v>2833</v>
      </c>
      <c r="C9418" t="s">
        <v>5989</v>
      </c>
      <c r="D9418" t="s">
        <v>8686</v>
      </c>
      <c r="E9418">
        <v>100</v>
      </c>
    </row>
    <row r="9419" spans="1:5" x14ac:dyDescent="0.2">
      <c r="A9419" t="s">
        <v>10868</v>
      </c>
      <c r="B9419" t="s">
        <v>2835</v>
      </c>
      <c r="C9419" t="s">
        <v>5989</v>
      </c>
      <c r="D9419" t="s">
        <v>8686</v>
      </c>
      <c r="E9419">
        <v>100</v>
      </c>
    </row>
    <row r="9420" spans="1:5" x14ac:dyDescent="0.2">
      <c r="A9420" t="s">
        <v>10869</v>
      </c>
      <c r="B9420" t="s">
        <v>2789</v>
      </c>
      <c r="C9420" t="s">
        <v>5989</v>
      </c>
      <c r="D9420" t="s">
        <v>8686</v>
      </c>
      <c r="E9420">
        <v>100</v>
      </c>
    </row>
    <row r="9421" spans="1:5" x14ac:dyDescent="0.2">
      <c r="A9421" t="s">
        <v>10870</v>
      </c>
      <c r="B9421" t="s">
        <v>2838</v>
      </c>
      <c r="C9421" t="s">
        <v>5989</v>
      </c>
      <c r="D9421" t="s">
        <v>8686</v>
      </c>
      <c r="E9421">
        <v>91.3</v>
      </c>
    </row>
    <row r="9422" spans="1:5" x14ac:dyDescent="0.2">
      <c r="A9422" t="s">
        <v>10871</v>
      </c>
      <c r="B9422" t="s">
        <v>2840</v>
      </c>
      <c r="C9422" t="s">
        <v>5989</v>
      </c>
      <c r="D9422" t="s">
        <v>8686</v>
      </c>
      <c r="E9422">
        <v>96.8</v>
      </c>
    </row>
    <row r="9423" spans="1:5" x14ac:dyDescent="0.2">
      <c r="A9423" t="s">
        <v>10872</v>
      </c>
      <c r="B9423" t="s">
        <v>2780</v>
      </c>
      <c r="C9423" t="s">
        <v>6010</v>
      </c>
      <c r="D9423" t="s">
        <v>8686</v>
      </c>
      <c r="E9423">
        <v>76.599999999999994</v>
      </c>
    </row>
    <row r="9424" spans="1:5" x14ac:dyDescent="0.2">
      <c r="A9424" t="s">
        <v>10873</v>
      </c>
      <c r="B9424" t="s">
        <v>2794</v>
      </c>
      <c r="C9424" t="s">
        <v>6010</v>
      </c>
      <c r="D9424" t="s">
        <v>8686</v>
      </c>
      <c r="E9424">
        <v>77.499245472837018</v>
      </c>
    </row>
    <row r="9425" spans="1:5" x14ac:dyDescent="0.2">
      <c r="A9425" t="s">
        <v>10874</v>
      </c>
      <c r="B9425" t="s">
        <v>2785</v>
      </c>
      <c r="C9425" t="s">
        <v>6010</v>
      </c>
      <c r="D9425" t="s">
        <v>8686</v>
      </c>
      <c r="E9425">
        <v>100</v>
      </c>
    </row>
    <row r="9426" spans="1:5" x14ac:dyDescent="0.2">
      <c r="A9426" t="s">
        <v>10875</v>
      </c>
      <c r="B9426" t="s">
        <v>2811</v>
      </c>
      <c r="C9426" t="s">
        <v>6010</v>
      </c>
      <c r="D9426" t="s">
        <v>8686</v>
      </c>
      <c r="E9426">
        <v>85.6</v>
      </c>
    </row>
    <row r="9427" spans="1:5" x14ac:dyDescent="0.2">
      <c r="A9427" t="s">
        <v>10876</v>
      </c>
      <c r="B9427" t="s">
        <v>2788</v>
      </c>
      <c r="C9427" t="s">
        <v>6010</v>
      </c>
      <c r="D9427" t="s">
        <v>8686</v>
      </c>
      <c r="E9427">
        <v>85.6</v>
      </c>
    </row>
    <row r="9428" spans="1:5" x14ac:dyDescent="0.2">
      <c r="A9428" t="s">
        <v>10877</v>
      </c>
      <c r="B9428" t="s">
        <v>2814</v>
      </c>
      <c r="C9428" t="s">
        <v>6010</v>
      </c>
      <c r="D9428" t="s">
        <v>8686</v>
      </c>
      <c r="E9428">
        <v>93.5</v>
      </c>
    </row>
    <row r="9429" spans="1:5" x14ac:dyDescent="0.2">
      <c r="A9429" t="s">
        <v>10878</v>
      </c>
      <c r="B9429" t="s">
        <v>2816</v>
      </c>
      <c r="C9429" t="s">
        <v>6010</v>
      </c>
      <c r="D9429" t="s">
        <v>8686</v>
      </c>
      <c r="E9429">
        <v>95.9</v>
      </c>
    </row>
    <row r="9430" spans="1:5" x14ac:dyDescent="0.2">
      <c r="A9430" t="s">
        <v>10879</v>
      </c>
      <c r="B9430" t="s">
        <v>2818</v>
      </c>
      <c r="C9430" t="s">
        <v>6010</v>
      </c>
      <c r="D9430" t="s">
        <v>8686</v>
      </c>
      <c r="E9430">
        <v>82.3</v>
      </c>
    </row>
    <row r="9431" spans="1:5" x14ac:dyDescent="0.2">
      <c r="A9431" t="s">
        <v>10880</v>
      </c>
      <c r="B9431" t="s">
        <v>2820</v>
      </c>
      <c r="C9431" t="s">
        <v>6010</v>
      </c>
      <c r="D9431" t="s">
        <v>8686</v>
      </c>
      <c r="E9431">
        <v>87.6</v>
      </c>
    </row>
    <row r="9432" spans="1:5" x14ac:dyDescent="0.2">
      <c r="A9432" t="s">
        <v>10881</v>
      </c>
      <c r="B9432" t="s">
        <v>2825</v>
      </c>
      <c r="C9432" t="s">
        <v>6010</v>
      </c>
      <c r="D9432" t="s">
        <v>8686</v>
      </c>
      <c r="E9432">
        <v>87.1</v>
      </c>
    </row>
    <row r="9433" spans="1:5" x14ac:dyDescent="0.2">
      <c r="A9433" t="s">
        <v>10882</v>
      </c>
      <c r="B9433" t="s">
        <v>2786</v>
      </c>
      <c r="C9433" t="s">
        <v>6010</v>
      </c>
      <c r="D9433" t="s">
        <v>8686</v>
      </c>
      <c r="E9433">
        <v>84</v>
      </c>
    </row>
    <row r="9434" spans="1:5" x14ac:dyDescent="0.2">
      <c r="A9434" t="s">
        <v>10883</v>
      </c>
      <c r="B9434" t="s">
        <v>2787</v>
      </c>
      <c r="C9434" t="s">
        <v>6010</v>
      </c>
      <c r="D9434" t="s">
        <v>8686</v>
      </c>
      <c r="E9434">
        <v>93.5</v>
      </c>
    </row>
    <row r="9435" spans="1:5" x14ac:dyDescent="0.2">
      <c r="A9435" t="s">
        <v>10884</v>
      </c>
      <c r="B9435" t="s">
        <v>2829</v>
      </c>
      <c r="C9435" t="s">
        <v>6010</v>
      </c>
      <c r="D9435" t="s">
        <v>8686</v>
      </c>
      <c r="E9435">
        <v>67.400000000000006</v>
      </c>
    </row>
    <row r="9436" spans="1:5" x14ac:dyDescent="0.2">
      <c r="A9436" t="s">
        <v>10885</v>
      </c>
      <c r="B9436" t="s">
        <v>2831</v>
      </c>
      <c r="C9436" t="s">
        <v>6010</v>
      </c>
      <c r="D9436" t="s">
        <v>8686</v>
      </c>
      <c r="E9436">
        <v>69.7</v>
      </c>
    </row>
    <row r="9437" spans="1:5" x14ac:dyDescent="0.2">
      <c r="A9437" t="s">
        <v>10886</v>
      </c>
      <c r="B9437" t="s">
        <v>2833</v>
      </c>
      <c r="C9437" t="s">
        <v>6010</v>
      </c>
      <c r="D9437" t="s">
        <v>8686</v>
      </c>
      <c r="E9437">
        <v>98.9</v>
      </c>
    </row>
    <row r="9438" spans="1:5" x14ac:dyDescent="0.2">
      <c r="A9438" t="s">
        <v>10887</v>
      </c>
      <c r="B9438" t="s">
        <v>2835</v>
      </c>
      <c r="C9438" t="s">
        <v>6010</v>
      </c>
      <c r="D9438" t="s">
        <v>8686</v>
      </c>
      <c r="E9438">
        <v>97.8</v>
      </c>
    </row>
    <row r="9439" spans="1:5" x14ac:dyDescent="0.2">
      <c r="A9439" t="s">
        <v>10888</v>
      </c>
      <c r="B9439" t="s">
        <v>2789</v>
      </c>
      <c r="C9439" t="s">
        <v>6010</v>
      </c>
      <c r="D9439" t="s">
        <v>8686</v>
      </c>
      <c r="E9439">
        <v>75</v>
      </c>
    </row>
    <row r="9440" spans="1:5" x14ac:dyDescent="0.2">
      <c r="A9440" t="s">
        <v>10889</v>
      </c>
      <c r="B9440" t="s">
        <v>2838</v>
      </c>
      <c r="C9440" t="s">
        <v>6010</v>
      </c>
      <c r="D9440" t="s">
        <v>8686</v>
      </c>
      <c r="E9440">
        <v>74</v>
      </c>
    </row>
    <row r="9441" spans="1:5" x14ac:dyDescent="0.2">
      <c r="A9441" t="s">
        <v>10890</v>
      </c>
      <c r="B9441" t="s">
        <v>2840</v>
      </c>
      <c r="C9441" t="s">
        <v>6010</v>
      </c>
      <c r="D9441" t="s">
        <v>8686</v>
      </c>
      <c r="E9441">
        <v>74.400000000000006</v>
      </c>
    </row>
    <row r="9442" spans="1:5" x14ac:dyDescent="0.2">
      <c r="A9442" t="s">
        <v>10891</v>
      </c>
      <c r="B9442" t="s">
        <v>2780</v>
      </c>
      <c r="C9442" t="s">
        <v>2776</v>
      </c>
      <c r="D9442" t="s">
        <v>8686</v>
      </c>
      <c r="E9442">
        <v>87.4</v>
      </c>
    </row>
    <row r="9443" spans="1:5" x14ac:dyDescent="0.2">
      <c r="A9443" t="s">
        <v>10892</v>
      </c>
      <c r="B9443" t="s">
        <v>2794</v>
      </c>
      <c r="C9443" t="s">
        <v>2776</v>
      </c>
      <c r="D9443" t="s">
        <v>8686</v>
      </c>
      <c r="E9443">
        <v>91.199664654594216</v>
      </c>
    </row>
    <row r="9444" spans="1:5" x14ac:dyDescent="0.2">
      <c r="A9444" t="s">
        <v>10893</v>
      </c>
      <c r="B9444" t="s">
        <v>2785</v>
      </c>
      <c r="C9444" t="s">
        <v>2776</v>
      </c>
      <c r="D9444" t="s">
        <v>8686</v>
      </c>
      <c r="E9444">
        <v>100</v>
      </c>
    </row>
    <row r="9445" spans="1:5" x14ac:dyDescent="0.2">
      <c r="A9445" t="s">
        <v>10894</v>
      </c>
      <c r="B9445" t="s">
        <v>2811</v>
      </c>
      <c r="C9445" t="s">
        <v>2776</v>
      </c>
      <c r="D9445" t="s">
        <v>8686</v>
      </c>
      <c r="E9445">
        <v>100</v>
      </c>
    </row>
    <row r="9446" spans="1:5" x14ac:dyDescent="0.2">
      <c r="A9446" t="s">
        <v>10895</v>
      </c>
      <c r="B9446" t="s">
        <v>2788</v>
      </c>
      <c r="C9446" t="s">
        <v>2776</v>
      </c>
      <c r="D9446" t="s">
        <v>8686</v>
      </c>
      <c r="E9446">
        <v>100</v>
      </c>
    </row>
    <row r="9447" spans="1:5" x14ac:dyDescent="0.2">
      <c r="A9447" t="s">
        <v>10896</v>
      </c>
      <c r="B9447" t="s">
        <v>2814</v>
      </c>
      <c r="C9447" t="s">
        <v>2776</v>
      </c>
      <c r="D9447" t="s">
        <v>8686</v>
      </c>
      <c r="E9447">
        <v>100</v>
      </c>
    </row>
    <row r="9448" spans="1:5" x14ac:dyDescent="0.2">
      <c r="A9448" t="s">
        <v>10897</v>
      </c>
      <c r="B9448" t="s">
        <v>2816</v>
      </c>
      <c r="C9448" t="s">
        <v>2776</v>
      </c>
      <c r="D9448" t="s">
        <v>8686</v>
      </c>
      <c r="E9448">
        <v>100</v>
      </c>
    </row>
    <row r="9449" spans="1:5" x14ac:dyDescent="0.2">
      <c r="A9449" t="s">
        <v>10898</v>
      </c>
      <c r="B9449" t="s">
        <v>2818</v>
      </c>
      <c r="C9449" t="s">
        <v>2776</v>
      </c>
      <c r="D9449" t="s">
        <v>8686</v>
      </c>
      <c r="E9449">
        <v>57.9</v>
      </c>
    </row>
    <row r="9450" spans="1:5" x14ac:dyDescent="0.2">
      <c r="A9450" t="s">
        <v>10899</v>
      </c>
      <c r="B9450" t="s">
        <v>2820</v>
      </c>
      <c r="C9450" t="s">
        <v>2776</v>
      </c>
      <c r="D9450" t="s">
        <v>8686</v>
      </c>
      <c r="E9450">
        <v>100</v>
      </c>
    </row>
    <row r="9451" spans="1:5" x14ac:dyDescent="0.2">
      <c r="A9451" t="s">
        <v>10900</v>
      </c>
      <c r="B9451" t="s">
        <v>2825</v>
      </c>
      <c r="C9451" t="s">
        <v>2776</v>
      </c>
      <c r="D9451" t="s">
        <v>8686</v>
      </c>
      <c r="E9451">
        <v>100</v>
      </c>
    </row>
    <row r="9452" spans="1:5" x14ac:dyDescent="0.2">
      <c r="A9452" t="s">
        <v>10901</v>
      </c>
      <c r="B9452" t="s">
        <v>2786</v>
      </c>
      <c r="C9452" t="s">
        <v>2776</v>
      </c>
      <c r="D9452" t="s">
        <v>8686</v>
      </c>
      <c r="E9452">
        <v>72.7</v>
      </c>
    </row>
    <row r="9453" spans="1:5" x14ac:dyDescent="0.2">
      <c r="A9453" t="s">
        <v>10902</v>
      </c>
      <c r="B9453" t="s">
        <v>2787</v>
      </c>
      <c r="C9453" t="s">
        <v>2776</v>
      </c>
      <c r="D9453" t="s">
        <v>8686</v>
      </c>
      <c r="E9453">
        <v>100</v>
      </c>
    </row>
    <row r="9454" spans="1:5" x14ac:dyDescent="0.2">
      <c r="A9454" t="s">
        <v>10903</v>
      </c>
      <c r="B9454" t="s">
        <v>2829</v>
      </c>
      <c r="C9454" t="s">
        <v>2776</v>
      </c>
      <c r="D9454" t="s">
        <v>8686</v>
      </c>
      <c r="E9454">
        <v>33.299999999999997</v>
      </c>
    </row>
    <row r="9455" spans="1:5" x14ac:dyDescent="0.2">
      <c r="A9455" t="s">
        <v>10904</v>
      </c>
      <c r="B9455" t="s">
        <v>2831</v>
      </c>
      <c r="C9455" t="s">
        <v>2776</v>
      </c>
      <c r="D9455" t="s">
        <v>8686</v>
      </c>
      <c r="E9455">
        <v>63.6</v>
      </c>
    </row>
    <row r="9456" spans="1:5" x14ac:dyDescent="0.2">
      <c r="A9456" t="s">
        <v>10905</v>
      </c>
      <c r="B9456" t="s">
        <v>2833</v>
      </c>
      <c r="C9456" t="s">
        <v>2776</v>
      </c>
      <c r="D9456" t="s">
        <v>8686</v>
      </c>
      <c r="E9456">
        <v>100</v>
      </c>
    </row>
    <row r="9457" spans="1:5" x14ac:dyDescent="0.2">
      <c r="A9457" t="s">
        <v>10906</v>
      </c>
      <c r="B9457" t="s">
        <v>2835</v>
      </c>
      <c r="C9457" t="s">
        <v>2776</v>
      </c>
      <c r="D9457" t="s">
        <v>8686</v>
      </c>
      <c r="E9457">
        <v>100</v>
      </c>
    </row>
    <row r="9458" spans="1:5" x14ac:dyDescent="0.2">
      <c r="A9458" t="s">
        <v>10907</v>
      </c>
      <c r="B9458" t="s">
        <v>2789</v>
      </c>
      <c r="C9458" t="s">
        <v>2776</v>
      </c>
      <c r="D9458" t="s">
        <v>8686</v>
      </c>
      <c r="E9458">
        <v>100</v>
      </c>
    </row>
    <row r="9459" spans="1:5" x14ac:dyDescent="0.2">
      <c r="A9459" t="s">
        <v>7696</v>
      </c>
      <c r="B9459" t="s">
        <v>2838</v>
      </c>
      <c r="C9459" t="s">
        <v>2776</v>
      </c>
      <c r="D9459" t="s">
        <v>8686</v>
      </c>
      <c r="E9459">
        <v>100</v>
      </c>
    </row>
    <row r="9460" spans="1:5" x14ac:dyDescent="0.2">
      <c r="A9460" t="s">
        <v>7697</v>
      </c>
      <c r="B9460" t="s">
        <v>2840</v>
      </c>
      <c r="C9460" t="s">
        <v>2776</v>
      </c>
      <c r="D9460" t="s">
        <v>8686</v>
      </c>
      <c r="E9460">
        <v>98.6</v>
      </c>
    </row>
    <row r="9461" spans="1:5" x14ac:dyDescent="0.2">
      <c r="A9461" t="s">
        <v>7698</v>
      </c>
      <c r="B9461" t="s">
        <v>2780</v>
      </c>
      <c r="C9461" t="s">
        <v>2777</v>
      </c>
      <c r="D9461" t="s">
        <v>8686</v>
      </c>
      <c r="E9461">
        <v>31.8</v>
      </c>
    </row>
    <row r="9462" spans="1:5" x14ac:dyDescent="0.2">
      <c r="A9462" t="s">
        <v>7699</v>
      </c>
      <c r="B9462" t="s">
        <v>2794</v>
      </c>
      <c r="C9462" t="s">
        <v>2777</v>
      </c>
      <c r="D9462" t="s">
        <v>8686</v>
      </c>
      <c r="E9462">
        <v>26.63058350100604</v>
      </c>
    </row>
    <row r="9463" spans="1:5" x14ac:dyDescent="0.2">
      <c r="A9463" t="s">
        <v>7700</v>
      </c>
      <c r="B9463" t="s">
        <v>2785</v>
      </c>
      <c r="C9463" t="s">
        <v>2777</v>
      </c>
      <c r="D9463" t="s">
        <v>8686</v>
      </c>
      <c r="E9463">
        <v>55.1</v>
      </c>
    </row>
    <row r="9464" spans="1:5" x14ac:dyDescent="0.2">
      <c r="A9464" t="s">
        <v>7701</v>
      </c>
      <c r="B9464" t="s">
        <v>2811</v>
      </c>
      <c r="C9464" t="s">
        <v>2777</v>
      </c>
      <c r="D9464" t="s">
        <v>8686</v>
      </c>
      <c r="E9464">
        <v>18.2</v>
      </c>
    </row>
    <row r="9465" spans="1:5" x14ac:dyDescent="0.2">
      <c r="A9465" t="s">
        <v>7702</v>
      </c>
      <c r="B9465" t="s">
        <v>2788</v>
      </c>
      <c r="C9465" t="s">
        <v>2777</v>
      </c>
      <c r="D9465" t="s">
        <v>8686</v>
      </c>
      <c r="E9465">
        <v>16.899999999999999</v>
      </c>
    </row>
    <row r="9466" spans="1:5" x14ac:dyDescent="0.2">
      <c r="A9466" t="s">
        <v>7703</v>
      </c>
      <c r="B9466" t="s">
        <v>2814</v>
      </c>
      <c r="C9466" t="s">
        <v>2777</v>
      </c>
      <c r="D9466" t="s">
        <v>8686</v>
      </c>
      <c r="E9466">
        <v>30.4</v>
      </c>
    </row>
    <row r="9467" spans="1:5" x14ac:dyDescent="0.2">
      <c r="A9467" t="s">
        <v>7704</v>
      </c>
      <c r="B9467" t="s">
        <v>2816</v>
      </c>
      <c r="C9467" t="s">
        <v>2777</v>
      </c>
      <c r="D9467" t="s">
        <v>8686</v>
      </c>
      <c r="E9467">
        <v>36.200000000000003</v>
      </c>
    </row>
    <row r="9468" spans="1:5" x14ac:dyDescent="0.2">
      <c r="A9468" t="s">
        <v>7705</v>
      </c>
      <c r="B9468" t="s">
        <v>2818</v>
      </c>
      <c r="C9468" t="s">
        <v>2777</v>
      </c>
      <c r="D9468" t="s">
        <v>8686</v>
      </c>
      <c r="E9468">
        <v>95.9</v>
      </c>
    </row>
    <row r="9469" spans="1:5" x14ac:dyDescent="0.2">
      <c r="A9469" t="s">
        <v>7706</v>
      </c>
      <c r="B9469" t="s">
        <v>2820</v>
      </c>
      <c r="C9469" t="s">
        <v>2777</v>
      </c>
      <c r="D9469" t="s">
        <v>8686</v>
      </c>
      <c r="E9469">
        <v>22.6</v>
      </c>
    </row>
    <row r="9470" spans="1:5" x14ac:dyDescent="0.2">
      <c r="A9470" t="s">
        <v>7707</v>
      </c>
      <c r="B9470" t="s">
        <v>2825</v>
      </c>
      <c r="C9470" t="s">
        <v>2777</v>
      </c>
      <c r="D9470" t="s">
        <v>8686</v>
      </c>
      <c r="E9470">
        <v>20.7</v>
      </c>
    </row>
    <row r="9471" spans="1:5" x14ac:dyDescent="0.2">
      <c r="A9471" t="s">
        <v>7708</v>
      </c>
      <c r="B9471" t="s">
        <v>2786</v>
      </c>
      <c r="C9471" t="s">
        <v>2777</v>
      </c>
      <c r="D9471" t="s">
        <v>8686</v>
      </c>
      <c r="E9471">
        <v>26.7</v>
      </c>
    </row>
    <row r="9472" spans="1:5" x14ac:dyDescent="0.2">
      <c r="A9472" t="s">
        <v>7709</v>
      </c>
      <c r="B9472" t="s">
        <v>2787</v>
      </c>
      <c r="C9472" t="s">
        <v>2777</v>
      </c>
      <c r="D9472" t="s">
        <v>8686</v>
      </c>
      <c r="E9472">
        <v>30.4</v>
      </c>
    </row>
    <row r="9473" spans="1:5" x14ac:dyDescent="0.2">
      <c r="A9473" t="s">
        <v>7710</v>
      </c>
      <c r="B9473" t="s">
        <v>2829</v>
      </c>
      <c r="C9473" t="s">
        <v>2777</v>
      </c>
      <c r="D9473" t="s">
        <v>8686</v>
      </c>
      <c r="E9473">
        <v>30.6</v>
      </c>
    </row>
    <row r="9474" spans="1:5" x14ac:dyDescent="0.2">
      <c r="A9474" t="s">
        <v>7711</v>
      </c>
      <c r="B9474" t="s">
        <v>2831</v>
      </c>
      <c r="C9474" t="s">
        <v>2777</v>
      </c>
      <c r="D9474" t="s">
        <v>8686</v>
      </c>
      <c r="E9474">
        <v>9.1</v>
      </c>
    </row>
    <row r="9475" spans="1:5" x14ac:dyDescent="0.2">
      <c r="A9475" t="s">
        <v>7712</v>
      </c>
      <c r="B9475" t="s">
        <v>2833</v>
      </c>
      <c r="C9475" t="s">
        <v>2777</v>
      </c>
      <c r="D9475" t="s">
        <v>8686</v>
      </c>
      <c r="E9475">
        <v>43.9</v>
      </c>
    </row>
    <row r="9476" spans="1:5" x14ac:dyDescent="0.2">
      <c r="A9476" t="s">
        <v>7713</v>
      </c>
      <c r="B9476" t="s">
        <v>2835</v>
      </c>
      <c r="C9476" t="s">
        <v>2777</v>
      </c>
      <c r="D9476" t="s">
        <v>8686</v>
      </c>
      <c r="E9476">
        <v>37.1</v>
      </c>
    </row>
    <row r="9477" spans="1:5" x14ac:dyDescent="0.2">
      <c r="A9477" t="s">
        <v>7714</v>
      </c>
      <c r="B9477" t="s">
        <v>2789</v>
      </c>
      <c r="C9477" t="s">
        <v>2777</v>
      </c>
      <c r="D9477" t="s">
        <v>8686</v>
      </c>
      <c r="E9477">
        <v>0</v>
      </c>
    </row>
    <row r="9478" spans="1:5" x14ac:dyDescent="0.2">
      <c r="A9478" t="s">
        <v>7715</v>
      </c>
      <c r="B9478" t="s">
        <v>2838</v>
      </c>
      <c r="C9478" t="s">
        <v>2777</v>
      </c>
      <c r="D9478" t="s">
        <v>8686</v>
      </c>
      <c r="E9478">
        <v>1.2</v>
      </c>
    </row>
    <row r="9479" spans="1:5" x14ac:dyDescent="0.2">
      <c r="A9479" t="s">
        <v>7716</v>
      </c>
      <c r="B9479" t="s">
        <v>2840</v>
      </c>
      <c r="C9479" t="s">
        <v>2777</v>
      </c>
      <c r="D9479" t="s">
        <v>8686</v>
      </c>
      <c r="E9479">
        <v>0</v>
      </c>
    </row>
    <row r="9480" spans="1:5" x14ac:dyDescent="0.2">
      <c r="A9480" t="s">
        <v>7717</v>
      </c>
      <c r="B9480" t="s">
        <v>2780</v>
      </c>
      <c r="C9480" t="s">
        <v>2778</v>
      </c>
      <c r="D9480" t="s">
        <v>8686</v>
      </c>
      <c r="E9480">
        <v>97.1</v>
      </c>
    </row>
    <row r="9481" spans="1:5" x14ac:dyDescent="0.2">
      <c r="A9481" t="s">
        <v>7718</v>
      </c>
      <c r="B9481" t="s">
        <v>2794</v>
      </c>
      <c r="C9481" t="s">
        <v>2778</v>
      </c>
      <c r="D9481" t="s">
        <v>8686</v>
      </c>
      <c r="E9481">
        <v>98.618712273641847</v>
      </c>
    </row>
    <row r="9482" spans="1:5" x14ac:dyDescent="0.2">
      <c r="A9482" t="s">
        <v>7719</v>
      </c>
      <c r="B9482" t="s">
        <v>2785</v>
      </c>
      <c r="C9482" t="s">
        <v>2778</v>
      </c>
      <c r="D9482" t="s">
        <v>8686</v>
      </c>
      <c r="E9482">
        <v>100</v>
      </c>
    </row>
    <row r="9483" spans="1:5" x14ac:dyDescent="0.2">
      <c r="A9483" t="s">
        <v>7720</v>
      </c>
      <c r="B9483" t="s">
        <v>2811</v>
      </c>
      <c r="C9483" t="s">
        <v>2778</v>
      </c>
      <c r="D9483" t="s">
        <v>8686</v>
      </c>
      <c r="E9483">
        <v>100</v>
      </c>
    </row>
    <row r="9484" spans="1:5" x14ac:dyDescent="0.2">
      <c r="A9484" t="s">
        <v>7721</v>
      </c>
      <c r="B9484" t="s">
        <v>2788</v>
      </c>
      <c r="C9484" t="s">
        <v>2778</v>
      </c>
      <c r="D9484" t="s">
        <v>8686</v>
      </c>
      <c r="E9484">
        <v>100</v>
      </c>
    </row>
    <row r="9485" spans="1:5" x14ac:dyDescent="0.2">
      <c r="A9485" t="s">
        <v>7722</v>
      </c>
      <c r="B9485" t="s">
        <v>2814</v>
      </c>
      <c r="C9485" t="s">
        <v>2778</v>
      </c>
      <c r="D9485" t="s">
        <v>8686</v>
      </c>
      <c r="E9485">
        <v>100</v>
      </c>
    </row>
    <row r="9486" spans="1:5" x14ac:dyDescent="0.2">
      <c r="A9486" t="s">
        <v>7723</v>
      </c>
      <c r="B9486" t="s">
        <v>2816</v>
      </c>
      <c r="C9486" t="s">
        <v>2778</v>
      </c>
      <c r="D9486" t="s">
        <v>8686</v>
      </c>
      <c r="E9486">
        <v>93.3</v>
      </c>
    </row>
    <row r="9487" spans="1:5" x14ac:dyDescent="0.2">
      <c r="A9487" t="s">
        <v>7724</v>
      </c>
      <c r="B9487" t="s">
        <v>2818</v>
      </c>
      <c r="C9487" t="s">
        <v>2778</v>
      </c>
      <c r="D9487" t="s">
        <v>8686</v>
      </c>
      <c r="E9487">
        <v>88.9</v>
      </c>
    </row>
    <row r="9488" spans="1:5" x14ac:dyDescent="0.2">
      <c r="A9488" t="s">
        <v>7725</v>
      </c>
      <c r="B9488" t="s">
        <v>2820</v>
      </c>
      <c r="C9488" t="s">
        <v>2778</v>
      </c>
      <c r="D9488" t="s">
        <v>8686</v>
      </c>
      <c r="E9488">
        <v>96.3</v>
      </c>
    </row>
    <row r="9489" spans="1:5" x14ac:dyDescent="0.2">
      <c r="A9489" t="s">
        <v>7726</v>
      </c>
      <c r="B9489" t="s">
        <v>2825</v>
      </c>
      <c r="C9489" t="s">
        <v>2778</v>
      </c>
      <c r="D9489" t="s">
        <v>8686</v>
      </c>
      <c r="E9489">
        <v>100</v>
      </c>
    </row>
    <row r="9490" spans="1:5" x14ac:dyDescent="0.2">
      <c r="A9490" t="s">
        <v>7727</v>
      </c>
      <c r="B9490" t="s">
        <v>2786</v>
      </c>
      <c r="C9490" t="s">
        <v>2778</v>
      </c>
      <c r="D9490" t="s">
        <v>8686</v>
      </c>
      <c r="E9490">
        <v>100</v>
      </c>
    </row>
    <row r="9491" spans="1:5" x14ac:dyDescent="0.2">
      <c r="A9491" t="s">
        <v>7728</v>
      </c>
      <c r="B9491" t="s">
        <v>2787</v>
      </c>
      <c r="C9491" t="s">
        <v>2778</v>
      </c>
      <c r="D9491" t="s">
        <v>8686</v>
      </c>
      <c r="E9491">
        <v>100</v>
      </c>
    </row>
    <row r="9492" spans="1:5" x14ac:dyDescent="0.2">
      <c r="A9492" t="s">
        <v>7729</v>
      </c>
      <c r="B9492" t="s">
        <v>2829</v>
      </c>
      <c r="C9492" t="s">
        <v>2778</v>
      </c>
      <c r="D9492" t="s">
        <v>8686</v>
      </c>
      <c r="E9492">
        <v>100</v>
      </c>
    </row>
    <row r="9493" spans="1:5" x14ac:dyDescent="0.2">
      <c r="A9493" t="s">
        <v>7730</v>
      </c>
      <c r="B9493" t="s">
        <v>2831</v>
      </c>
      <c r="C9493" t="s">
        <v>2778</v>
      </c>
      <c r="D9493" t="s">
        <v>8686</v>
      </c>
      <c r="E9493">
        <v>94.1</v>
      </c>
    </row>
    <row r="9494" spans="1:5" x14ac:dyDescent="0.2">
      <c r="A9494" t="s">
        <v>7731</v>
      </c>
      <c r="B9494" t="s">
        <v>2833</v>
      </c>
      <c r="C9494" t="s">
        <v>2778</v>
      </c>
      <c r="D9494" t="s">
        <v>8686</v>
      </c>
      <c r="E9494">
        <v>100</v>
      </c>
    </row>
    <row r="9495" spans="1:5" x14ac:dyDescent="0.2">
      <c r="A9495" t="s">
        <v>7732</v>
      </c>
      <c r="B9495" t="s">
        <v>2835</v>
      </c>
      <c r="C9495" t="s">
        <v>2778</v>
      </c>
      <c r="D9495" t="s">
        <v>8686</v>
      </c>
      <c r="E9495">
        <v>100</v>
      </c>
    </row>
    <row r="9496" spans="1:5" x14ac:dyDescent="0.2">
      <c r="A9496" t="s">
        <v>7733</v>
      </c>
      <c r="B9496" t="s">
        <v>2789</v>
      </c>
      <c r="C9496" t="s">
        <v>2778</v>
      </c>
      <c r="D9496" t="s">
        <v>8686</v>
      </c>
      <c r="E9496">
        <v>100</v>
      </c>
    </row>
    <row r="9497" spans="1:5" x14ac:dyDescent="0.2">
      <c r="A9497" t="s">
        <v>7734</v>
      </c>
      <c r="B9497" t="s">
        <v>2838</v>
      </c>
      <c r="C9497" t="s">
        <v>2778</v>
      </c>
      <c r="D9497" t="s">
        <v>8686</v>
      </c>
      <c r="E9497">
        <v>100</v>
      </c>
    </row>
    <row r="9498" spans="1:5" x14ac:dyDescent="0.2">
      <c r="A9498" t="s">
        <v>7735</v>
      </c>
      <c r="B9498" t="s">
        <v>2840</v>
      </c>
      <c r="C9498" t="s">
        <v>2778</v>
      </c>
      <c r="D9498" t="s">
        <v>8686</v>
      </c>
      <c r="E9498">
        <v>100</v>
      </c>
    </row>
    <row r="9499" spans="1:5" x14ac:dyDescent="0.2">
      <c r="A9499" t="s">
        <v>7736</v>
      </c>
      <c r="B9499" t="s">
        <v>2780</v>
      </c>
      <c r="C9499" t="s">
        <v>2779</v>
      </c>
      <c r="D9499" t="s">
        <v>8686</v>
      </c>
      <c r="E9499">
        <v>90.1</v>
      </c>
    </row>
    <row r="9500" spans="1:5" x14ac:dyDescent="0.2">
      <c r="A9500" t="s">
        <v>7737</v>
      </c>
      <c r="B9500" t="s">
        <v>2794</v>
      </c>
      <c r="C9500" t="s">
        <v>2779</v>
      </c>
      <c r="D9500" t="s">
        <v>8686</v>
      </c>
      <c r="E9500">
        <v>93.548021462105979</v>
      </c>
    </row>
    <row r="9501" spans="1:5" x14ac:dyDescent="0.2">
      <c r="A9501" t="s">
        <v>7738</v>
      </c>
      <c r="B9501" t="s">
        <v>2785</v>
      </c>
      <c r="C9501" t="s">
        <v>2779</v>
      </c>
      <c r="D9501" t="s">
        <v>8686</v>
      </c>
      <c r="E9501">
        <v>100</v>
      </c>
    </row>
    <row r="9502" spans="1:5" x14ac:dyDescent="0.2">
      <c r="A9502" t="s">
        <v>7739</v>
      </c>
      <c r="B9502" t="s">
        <v>2811</v>
      </c>
      <c r="C9502" t="s">
        <v>2779</v>
      </c>
      <c r="D9502" t="s">
        <v>8686</v>
      </c>
      <c r="E9502">
        <v>97</v>
      </c>
    </row>
    <row r="9503" spans="1:5" x14ac:dyDescent="0.2">
      <c r="A9503" t="s">
        <v>7740</v>
      </c>
      <c r="B9503" t="s">
        <v>2788</v>
      </c>
      <c r="C9503" t="s">
        <v>2779</v>
      </c>
      <c r="D9503" t="s">
        <v>8686</v>
      </c>
      <c r="E9503">
        <v>100</v>
      </c>
    </row>
    <row r="9504" spans="1:5" x14ac:dyDescent="0.2">
      <c r="A9504" t="s">
        <v>7741</v>
      </c>
      <c r="B9504" t="s">
        <v>2814</v>
      </c>
      <c r="C9504" t="s">
        <v>2779</v>
      </c>
      <c r="D9504" t="s">
        <v>8686</v>
      </c>
      <c r="E9504">
        <v>98.2</v>
      </c>
    </row>
    <row r="9505" spans="1:5" x14ac:dyDescent="0.2">
      <c r="A9505" t="s">
        <v>7742</v>
      </c>
      <c r="B9505" t="s">
        <v>2816</v>
      </c>
      <c r="C9505" t="s">
        <v>2779</v>
      </c>
      <c r="D9505" t="s">
        <v>8686</v>
      </c>
      <c r="E9505">
        <v>100</v>
      </c>
    </row>
    <row r="9506" spans="1:5" x14ac:dyDescent="0.2">
      <c r="A9506" t="s">
        <v>7743</v>
      </c>
      <c r="B9506" t="s">
        <v>2818</v>
      </c>
      <c r="C9506" t="s">
        <v>2779</v>
      </c>
      <c r="D9506" t="s">
        <v>8686</v>
      </c>
      <c r="E9506">
        <v>82.4</v>
      </c>
    </row>
    <row r="9507" spans="1:5" x14ac:dyDescent="0.2">
      <c r="A9507" t="s">
        <v>7744</v>
      </c>
      <c r="B9507" t="s">
        <v>2820</v>
      </c>
      <c r="C9507" t="s">
        <v>2779</v>
      </c>
      <c r="D9507" t="s">
        <v>8686</v>
      </c>
      <c r="E9507">
        <v>97.6</v>
      </c>
    </row>
    <row r="9508" spans="1:5" x14ac:dyDescent="0.2">
      <c r="A9508" t="s">
        <v>7745</v>
      </c>
      <c r="B9508" t="s">
        <v>2825</v>
      </c>
      <c r="C9508" t="s">
        <v>2779</v>
      </c>
      <c r="D9508" t="s">
        <v>8686</v>
      </c>
      <c r="E9508">
        <v>96.6</v>
      </c>
    </row>
    <row r="9509" spans="1:5" x14ac:dyDescent="0.2">
      <c r="A9509" t="s">
        <v>7746</v>
      </c>
      <c r="B9509" t="s">
        <v>2786</v>
      </c>
      <c r="C9509" t="s">
        <v>2779</v>
      </c>
      <c r="D9509" t="s">
        <v>8686</v>
      </c>
      <c r="E9509">
        <v>96.7</v>
      </c>
    </row>
    <row r="9510" spans="1:5" x14ac:dyDescent="0.2">
      <c r="A9510" t="s">
        <v>7747</v>
      </c>
      <c r="B9510" t="s">
        <v>2787</v>
      </c>
      <c r="C9510" t="s">
        <v>2779</v>
      </c>
      <c r="D9510" t="s">
        <v>8686</v>
      </c>
      <c r="E9510">
        <v>98</v>
      </c>
    </row>
    <row r="9511" spans="1:5" x14ac:dyDescent="0.2">
      <c r="A9511" t="s">
        <v>7748</v>
      </c>
      <c r="B9511" t="s">
        <v>2829</v>
      </c>
      <c r="C9511" t="s">
        <v>2779</v>
      </c>
      <c r="D9511" t="s">
        <v>8686</v>
      </c>
      <c r="E9511">
        <v>59.7</v>
      </c>
    </row>
    <row r="9512" spans="1:5" x14ac:dyDescent="0.2">
      <c r="A9512" t="s">
        <v>7749</v>
      </c>
      <c r="B9512" t="s">
        <v>2831</v>
      </c>
      <c r="C9512" t="s">
        <v>2779</v>
      </c>
      <c r="D9512" t="s">
        <v>8686</v>
      </c>
      <c r="E9512">
        <v>98.2</v>
      </c>
    </row>
    <row r="9513" spans="1:5" x14ac:dyDescent="0.2">
      <c r="A9513" t="s">
        <v>7750</v>
      </c>
      <c r="B9513" t="s">
        <v>2833</v>
      </c>
      <c r="C9513" t="s">
        <v>2779</v>
      </c>
      <c r="D9513" t="s">
        <v>8686</v>
      </c>
      <c r="E9513">
        <v>95.5</v>
      </c>
    </row>
    <row r="9514" spans="1:5" x14ac:dyDescent="0.2">
      <c r="A9514" t="s">
        <v>7751</v>
      </c>
      <c r="B9514" t="s">
        <v>2835</v>
      </c>
      <c r="C9514" t="s">
        <v>2779</v>
      </c>
      <c r="D9514" t="s">
        <v>8686</v>
      </c>
      <c r="E9514">
        <v>98.4</v>
      </c>
    </row>
    <row r="9515" spans="1:5" x14ac:dyDescent="0.2">
      <c r="A9515" t="s">
        <v>7752</v>
      </c>
      <c r="B9515" t="s">
        <v>2789</v>
      </c>
      <c r="C9515" t="s">
        <v>2779</v>
      </c>
      <c r="D9515" t="s">
        <v>8686</v>
      </c>
      <c r="E9515">
        <v>100</v>
      </c>
    </row>
    <row r="9516" spans="1:5" x14ac:dyDescent="0.2">
      <c r="A9516" t="s">
        <v>7753</v>
      </c>
      <c r="B9516" t="s">
        <v>2838</v>
      </c>
      <c r="C9516" t="s">
        <v>2779</v>
      </c>
      <c r="D9516" t="s">
        <v>8686</v>
      </c>
      <c r="E9516">
        <v>92.9</v>
      </c>
    </row>
    <row r="9517" spans="1:5" x14ac:dyDescent="0.2">
      <c r="A9517" t="s">
        <v>7754</v>
      </c>
      <c r="B9517" t="s">
        <v>2840</v>
      </c>
      <c r="C9517" t="s">
        <v>2779</v>
      </c>
      <c r="D9517" t="s">
        <v>8686</v>
      </c>
      <c r="E9517">
        <v>99</v>
      </c>
    </row>
    <row r="9518" spans="1:5" x14ac:dyDescent="0.2">
      <c r="A9518" t="s">
        <v>7755</v>
      </c>
      <c r="B9518" t="s">
        <v>2763</v>
      </c>
      <c r="C9518" t="s">
        <v>2807</v>
      </c>
      <c r="D9518" t="s">
        <v>8686</v>
      </c>
      <c r="E9518">
        <v>65</v>
      </c>
    </row>
    <row r="9519" spans="1:5" x14ac:dyDescent="0.2">
      <c r="A9519" t="s">
        <v>7756</v>
      </c>
      <c r="B9519" t="s">
        <v>2763</v>
      </c>
      <c r="C9519" t="s">
        <v>2842</v>
      </c>
      <c r="D9519" t="s">
        <v>8686</v>
      </c>
      <c r="E9519">
        <v>27.4</v>
      </c>
    </row>
    <row r="9520" spans="1:5" x14ac:dyDescent="0.2">
      <c r="A9520" t="s">
        <v>7757</v>
      </c>
      <c r="B9520" t="s">
        <v>2763</v>
      </c>
      <c r="C9520" t="s">
        <v>2863</v>
      </c>
      <c r="D9520" t="s">
        <v>8686</v>
      </c>
      <c r="E9520">
        <v>89.9</v>
      </c>
    </row>
    <row r="9521" spans="1:5" x14ac:dyDescent="0.2">
      <c r="A9521" t="s">
        <v>7758</v>
      </c>
      <c r="B9521" t="s">
        <v>2763</v>
      </c>
      <c r="C9521" t="s">
        <v>1580</v>
      </c>
      <c r="D9521" t="s">
        <v>8686</v>
      </c>
      <c r="E9521">
        <v>6.5972222222222224E-2</v>
      </c>
    </row>
    <row r="9522" spans="1:5" x14ac:dyDescent="0.2">
      <c r="A9522" t="s">
        <v>7759</v>
      </c>
      <c r="B9522" t="s">
        <v>2763</v>
      </c>
      <c r="C9522" t="s">
        <v>1601</v>
      </c>
      <c r="D9522" t="s">
        <v>8686</v>
      </c>
      <c r="E9522">
        <v>64.2</v>
      </c>
    </row>
    <row r="9523" spans="1:5" x14ac:dyDescent="0.2">
      <c r="A9523" t="s">
        <v>7760</v>
      </c>
      <c r="B9523" t="s">
        <v>2763</v>
      </c>
      <c r="C9523" t="s">
        <v>1622</v>
      </c>
      <c r="D9523" t="s">
        <v>8686</v>
      </c>
      <c r="E9523">
        <v>46.5</v>
      </c>
    </row>
    <row r="9524" spans="1:5" x14ac:dyDescent="0.2">
      <c r="A9524" t="s">
        <v>7761</v>
      </c>
      <c r="B9524" t="s">
        <v>2763</v>
      </c>
      <c r="C9524" t="s">
        <v>1643</v>
      </c>
      <c r="D9524" t="s">
        <v>8686</v>
      </c>
      <c r="E9524">
        <v>0.17083333333333331</v>
      </c>
    </row>
    <row r="9525" spans="1:5" x14ac:dyDescent="0.2">
      <c r="A9525" t="s">
        <v>7762</v>
      </c>
      <c r="B9525" t="s">
        <v>2763</v>
      </c>
      <c r="C9525" t="s">
        <v>1664</v>
      </c>
      <c r="D9525" t="s">
        <v>8686</v>
      </c>
      <c r="E9525">
        <v>86.2</v>
      </c>
    </row>
    <row r="9526" spans="1:5" x14ac:dyDescent="0.2">
      <c r="A9526" t="s">
        <v>7763</v>
      </c>
      <c r="B9526" t="s">
        <v>2763</v>
      </c>
      <c r="C9526" t="s">
        <v>1685</v>
      </c>
      <c r="D9526" t="s">
        <v>8686</v>
      </c>
      <c r="E9526">
        <v>49.3</v>
      </c>
    </row>
    <row r="9527" spans="1:5" x14ac:dyDescent="0.2">
      <c r="A9527" t="s">
        <v>7764</v>
      </c>
      <c r="B9527" t="s">
        <v>2763</v>
      </c>
      <c r="C9527" t="s">
        <v>1706</v>
      </c>
      <c r="D9527" t="s">
        <v>8686</v>
      </c>
      <c r="E9527">
        <v>8</v>
      </c>
    </row>
    <row r="9528" spans="1:5" x14ac:dyDescent="0.2">
      <c r="A9528" t="s">
        <v>7765</v>
      </c>
      <c r="B9528" t="s">
        <v>2763</v>
      </c>
      <c r="C9528" t="s">
        <v>1727</v>
      </c>
      <c r="D9528" t="s">
        <v>8686</v>
      </c>
      <c r="E9528">
        <v>78.3</v>
      </c>
    </row>
    <row r="9529" spans="1:5" x14ac:dyDescent="0.2">
      <c r="A9529" t="s">
        <v>7766</v>
      </c>
      <c r="B9529" t="s">
        <v>2763</v>
      </c>
      <c r="C9529" t="s">
        <v>1748</v>
      </c>
      <c r="D9529" t="s">
        <v>8686</v>
      </c>
      <c r="E9529">
        <v>31.6</v>
      </c>
    </row>
    <row r="9530" spans="1:5" x14ac:dyDescent="0.2">
      <c r="A9530" t="s">
        <v>7767</v>
      </c>
      <c r="B9530" t="s">
        <v>2763</v>
      </c>
      <c r="C9530" t="s">
        <v>1769</v>
      </c>
      <c r="D9530" t="s">
        <v>8686</v>
      </c>
      <c r="E9530">
        <v>46.5</v>
      </c>
    </row>
    <row r="9531" spans="1:5" x14ac:dyDescent="0.2">
      <c r="A9531" t="s">
        <v>7768</v>
      </c>
      <c r="B9531" t="s">
        <v>2763</v>
      </c>
      <c r="C9531" t="s">
        <v>1790</v>
      </c>
      <c r="D9531" t="s">
        <v>8686</v>
      </c>
      <c r="E9531">
        <v>0.05</v>
      </c>
    </row>
    <row r="9532" spans="1:5" x14ac:dyDescent="0.2">
      <c r="A9532" t="s">
        <v>7769</v>
      </c>
      <c r="B9532" t="s">
        <v>2763</v>
      </c>
      <c r="C9532" t="s">
        <v>1811</v>
      </c>
      <c r="D9532" t="s">
        <v>8686</v>
      </c>
      <c r="E9532">
        <v>77.099999999999994</v>
      </c>
    </row>
    <row r="9533" spans="1:5" x14ac:dyDescent="0.2">
      <c r="A9533" t="s">
        <v>7770</v>
      </c>
      <c r="B9533" t="s">
        <v>2763</v>
      </c>
      <c r="C9533" t="s">
        <v>1832</v>
      </c>
      <c r="D9533" t="s">
        <v>8686</v>
      </c>
      <c r="E9533">
        <v>82.7</v>
      </c>
    </row>
    <row r="9534" spans="1:5" x14ac:dyDescent="0.2">
      <c r="A9534" t="s">
        <v>7771</v>
      </c>
      <c r="B9534" t="s">
        <v>2763</v>
      </c>
      <c r="C9534" t="s">
        <v>5023</v>
      </c>
      <c r="D9534" t="s">
        <v>8686</v>
      </c>
      <c r="E9534">
        <v>0.61458333333333337</v>
      </c>
    </row>
    <row r="9535" spans="1:5" x14ac:dyDescent="0.2">
      <c r="A9535" t="s">
        <v>7772</v>
      </c>
      <c r="B9535" t="s">
        <v>2763</v>
      </c>
      <c r="C9535" t="s">
        <v>5044</v>
      </c>
      <c r="D9535" t="s">
        <v>8686</v>
      </c>
      <c r="E9535">
        <v>89.5</v>
      </c>
    </row>
    <row r="9536" spans="1:5" x14ac:dyDescent="0.2">
      <c r="A9536" t="s">
        <v>7773</v>
      </c>
      <c r="B9536" t="s">
        <v>2763</v>
      </c>
      <c r="C9536" t="s">
        <v>5065</v>
      </c>
      <c r="D9536" t="s">
        <v>8686</v>
      </c>
      <c r="E9536">
        <v>5.2083333333333336E-2</v>
      </c>
    </row>
    <row r="9537" spans="1:5" x14ac:dyDescent="0.2">
      <c r="A9537" t="s">
        <v>7774</v>
      </c>
      <c r="B9537" t="s">
        <v>2763</v>
      </c>
      <c r="C9537" t="s">
        <v>8173</v>
      </c>
      <c r="D9537" t="s">
        <v>8686</v>
      </c>
      <c r="E9537">
        <v>71.5</v>
      </c>
    </row>
    <row r="9538" spans="1:5" x14ac:dyDescent="0.2">
      <c r="A9538" t="s">
        <v>7775</v>
      </c>
      <c r="B9538" t="s">
        <v>2763</v>
      </c>
      <c r="C9538" t="s">
        <v>8194</v>
      </c>
      <c r="D9538" t="s">
        <v>8686</v>
      </c>
      <c r="E9538">
        <v>79.2</v>
      </c>
    </row>
    <row r="9539" spans="1:5" x14ac:dyDescent="0.2">
      <c r="A9539" t="s">
        <v>7776</v>
      </c>
      <c r="B9539" t="s">
        <v>2763</v>
      </c>
      <c r="C9539" t="s">
        <v>8215</v>
      </c>
      <c r="D9539" t="s">
        <v>8686</v>
      </c>
      <c r="E9539">
        <v>75.8</v>
      </c>
    </row>
    <row r="9540" spans="1:5" x14ac:dyDescent="0.2">
      <c r="A9540" t="s">
        <v>7777</v>
      </c>
      <c r="B9540" t="s">
        <v>2763</v>
      </c>
      <c r="C9540" t="s">
        <v>8236</v>
      </c>
      <c r="D9540" t="s">
        <v>8686</v>
      </c>
      <c r="E9540">
        <v>83.8</v>
      </c>
    </row>
    <row r="9541" spans="1:5" x14ac:dyDescent="0.2">
      <c r="A9541" t="s">
        <v>7778</v>
      </c>
      <c r="B9541" t="s">
        <v>2763</v>
      </c>
      <c r="C9541" t="s">
        <v>8257</v>
      </c>
      <c r="D9541" t="s">
        <v>8686</v>
      </c>
      <c r="E9541">
        <v>45</v>
      </c>
    </row>
    <row r="9542" spans="1:5" x14ac:dyDescent="0.2">
      <c r="A9542" t="s">
        <v>7779</v>
      </c>
      <c r="B9542" t="s">
        <v>2763</v>
      </c>
      <c r="C9542" t="s">
        <v>8278</v>
      </c>
      <c r="D9542" t="s">
        <v>8686</v>
      </c>
      <c r="E9542">
        <v>48.3</v>
      </c>
    </row>
    <row r="9543" spans="1:5" x14ac:dyDescent="0.2">
      <c r="A9543" t="s">
        <v>7780</v>
      </c>
      <c r="B9543" t="s">
        <v>2763</v>
      </c>
      <c r="C9543" t="s">
        <v>8299</v>
      </c>
      <c r="D9543" t="s">
        <v>8686</v>
      </c>
      <c r="E9543">
        <v>70.900000000000006</v>
      </c>
    </row>
    <row r="9544" spans="1:5" x14ac:dyDescent="0.2">
      <c r="A9544" t="s">
        <v>7781</v>
      </c>
      <c r="B9544" t="s">
        <v>2763</v>
      </c>
      <c r="C9544" t="s">
        <v>8320</v>
      </c>
      <c r="D9544" t="s">
        <v>8686</v>
      </c>
      <c r="E9544">
        <v>83.4</v>
      </c>
    </row>
    <row r="9545" spans="1:5" x14ac:dyDescent="0.2">
      <c r="A9545" t="s">
        <v>7782</v>
      </c>
      <c r="B9545" t="s">
        <v>2763</v>
      </c>
      <c r="C9545" t="s">
        <v>8341</v>
      </c>
      <c r="D9545" t="s">
        <v>8686</v>
      </c>
      <c r="E9545">
        <v>88.5</v>
      </c>
    </row>
    <row r="9546" spans="1:5" x14ac:dyDescent="0.2">
      <c r="A9546" t="s">
        <v>7783</v>
      </c>
      <c r="B9546" t="s">
        <v>2763</v>
      </c>
      <c r="C9546" t="s">
        <v>8362</v>
      </c>
      <c r="D9546" t="s">
        <v>8686</v>
      </c>
      <c r="E9546">
        <v>40</v>
      </c>
    </row>
    <row r="9547" spans="1:5" x14ac:dyDescent="0.2">
      <c r="A9547" t="s">
        <v>7784</v>
      </c>
      <c r="B9547" t="s">
        <v>2763</v>
      </c>
      <c r="C9547" t="s">
        <v>8383</v>
      </c>
      <c r="D9547" t="s">
        <v>8686</v>
      </c>
      <c r="E9547">
        <v>67.5</v>
      </c>
    </row>
    <row r="9548" spans="1:5" x14ac:dyDescent="0.2">
      <c r="A9548" t="s">
        <v>7785</v>
      </c>
      <c r="B9548" t="s">
        <v>2763</v>
      </c>
      <c r="C9548" t="s">
        <v>8404</v>
      </c>
      <c r="D9548" t="s">
        <v>8686</v>
      </c>
      <c r="E9548">
        <v>87.5</v>
      </c>
    </row>
    <row r="9549" spans="1:5" x14ac:dyDescent="0.2">
      <c r="A9549" t="s">
        <v>7786</v>
      </c>
      <c r="B9549" t="s">
        <v>2763</v>
      </c>
      <c r="C9549" t="s">
        <v>8425</v>
      </c>
      <c r="D9549" t="s">
        <v>8686</v>
      </c>
      <c r="E9549">
        <v>40.6</v>
      </c>
    </row>
    <row r="9550" spans="1:5" x14ac:dyDescent="0.2">
      <c r="A9550" t="s">
        <v>7787</v>
      </c>
      <c r="B9550" t="s">
        <v>2763</v>
      </c>
      <c r="C9550" t="s">
        <v>8446</v>
      </c>
      <c r="D9550" t="s">
        <v>8686</v>
      </c>
      <c r="E9550">
        <v>35.6</v>
      </c>
    </row>
    <row r="9551" spans="1:5" x14ac:dyDescent="0.2">
      <c r="A9551" t="s">
        <v>7788</v>
      </c>
      <c r="B9551" t="s">
        <v>2763</v>
      </c>
      <c r="C9551" t="s">
        <v>8467</v>
      </c>
      <c r="D9551" t="s">
        <v>8686</v>
      </c>
      <c r="E9551">
        <v>30</v>
      </c>
    </row>
    <row r="9552" spans="1:5" x14ac:dyDescent="0.2">
      <c r="A9552" t="s">
        <v>7789</v>
      </c>
      <c r="B9552" t="s">
        <v>2763</v>
      </c>
      <c r="C9552" t="s">
        <v>8488</v>
      </c>
      <c r="D9552" t="s">
        <v>8686</v>
      </c>
      <c r="E9552">
        <v>28</v>
      </c>
    </row>
    <row r="9553" spans="1:5" x14ac:dyDescent="0.2">
      <c r="A9553" t="s">
        <v>7790</v>
      </c>
      <c r="B9553" t="s">
        <v>2763</v>
      </c>
      <c r="C9553" t="s">
        <v>8514</v>
      </c>
      <c r="D9553" t="s">
        <v>8686</v>
      </c>
      <c r="E9553">
        <v>18.600000000000001</v>
      </c>
    </row>
    <row r="9554" spans="1:5" x14ac:dyDescent="0.2">
      <c r="A9554" t="s">
        <v>7791</v>
      </c>
      <c r="B9554" t="s">
        <v>2763</v>
      </c>
      <c r="C9554" t="s">
        <v>8535</v>
      </c>
      <c r="D9554" t="s">
        <v>8686</v>
      </c>
      <c r="E9554">
        <v>68.099999999999994</v>
      </c>
    </row>
    <row r="9555" spans="1:5" x14ac:dyDescent="0.2">
      <c r="A9555" t="s">
        <v>7792</v>
      </c>
      <c r="B9555" t="s">
        <v>2763</v>
      </c>
      <c r="C9555" t="s">
        <v>8556</v>
      </c>
      <c r="D9555" t="s">
        <v>8686</v>
      </c>
      <c r="E9555">
        <v>89.6</v>
      </c>
    </row>
    <row r="9556" spans="1:5" x14ac:dyDescent="0.2">
      <c r="A9556" t="s">
        <v>7793</v>
      </c>
      <c r="B9556" t="s">
        <v>2763</v>
      </c>
      <c r="C9556" t="s">
        <v>8577</v>
      </c>
      <c r="D9556" t="s">
        <v>8686</v>
      </c>
      <c r="E9556">
        <v>0.95486111111111116</v>
      </c>
    </row>
    <row r="9557" spans="1:5" x14ac:dyDescent="0.2">
      <c r="A9557" t="s">
        <v>7794</v>
      </c>
      <c r="B9557" t="s">
        <v>2763</v>
      </c>
      <c r="C9557" t="s">
        <v>8598</v>
      </c>
      <c r="D9557" t="s">
        <v>8686</v>
      </c>
      <c r="E9557">
        <v>97.7</v>
      </c>
    </row>
    <row r="9558" spans="1:5" x14ac:dyDescent="0.2">
      <c r="A9558" t="s">
        <v>7795</v>
      </c>
      <c r="B9558" t="s">
        <v>2763</v>
      </c>
      <c r="C9558" t="s">
        <v>8619</v>
      </c>
      <c r="D9558" t="s">
        <v>8686</v>
      </c>
      <c r="E9558">
        <v>0.8930555555555556</v>
      </c>
    </row>
    <row r="9559" spans="1:5" x14ac:dyDescent="0.2">
      <c r="A9559" t="s">
        <v>7796</v>
      </c>
      <c r="B9559" t="s">
        <v>2763</v>
      </c>
      <c r="C9559" t="s">
        <v>5884</v>
      </c>
      <c r="D9559" t="s">
        <v>8686</v>
      </c>
      <c r="E9559">
        <v>51.4</v>
      </c>
    </row>
    <row r="9560" spans="1:5" x14ac:dyDescent="0.2">
      <c r="A9560" t="s">
        <v>7797</v>
      </c>
      <c r="B9560" t="s">
        <v>2763</v>
      </c>
      <c r="C9560" t="s">
        <v>5905</v>
      </c>
      <c r="D9560" t="s">
        <v>8686</v>
      </c>
      <c r="E9560">
        <v>1.7861111111111112</v>
      </c>
    </row>
    <row r="9561" spans="1:5" x14ac:dyDescent="0.2">
      <c r="A9561" t="s">
        <v>7798</v>
      </c>
      <c r="B9561" t="s">
        <v>2763</v>
      </c>
      <c r="C9561" t="s">
        <v>5926</v>
      </c>
      <c r="D9561" t="s">
        <v>8686</v>
      </c>
      <c r="E9561">
        <v>80.7</v>
      </c>
    </row>
    <row r="9562" spans="1:5" x14ac:dyDescent="0.2">
      <c r="A9562" t="s">
        <v>7799</v>
      </c>
      <c r="B9562" t="s">
        <v>2763</v>
      </c>
      <c r="C9562" t="s">
        <v>5947</v>
      </c>
      <c r="D9562" t="s">
        <v>8686</v>
      </c>
      <c r="E9562">
        <v>55.1</v>
      </c>
    </row>
    <row r="9563" spans="1:5" x14ac:dyDescent="0.2">
      <c r="A9563" t="s">
        <v>7800</v>
      </c>
      <c r="B9563" t="s">
        <v>2763</v>
      </c>
      <c r="C9563" t="s">
        <v>5968</v>
      </c>
      <c r="D9563" t="s">
        <v>8686</v>
      </c>
      <c r="E9563">
        <v>97.2</v>
      </c>
    </row>
    <row r="9564" spans="1:5" x14ac:dyDescent="0.2">
      <c r="A9564" t="s">
        <v>7801</v>
      </c>
      <c r="B9564" t="s">
        <v>2763</v>
      </c>
      <c r="C9564" t="s">
        <v>5989</v>
      </c>
      <c r="D9564" t="s">
        <v>8686</v>
      </c>
      <c r="E9564">
        <v>89.8</v>
      </c>
    </row>
    <row r="9565" spans="1:5" x14ac:dyDescent="0.2">
      <c r="A9565" t="s">
        <v>7802</v>
      </c>
      <c r="B9565" t="s">
        <v>2763</v>
      </c>
      <c r="C9565" t="s">
        <v>6010</v>
      </c>
      <c r="D9565" t="s">
        <v>8686</v>
      </c>
      <c r="E9565">
        <v>92.5</v>
      </c>
    </row>
    <row r="9566" spans="1:5" x14ac:dyDescent="0.2">
      <c r="A9566" t="s">
        <v>7803</v>
      </c>
      <c r="B9566" t="s">
        <v>2763</v>
      </c>
      <c r="C9566" t="s">
        <v>2776</v>
      </c>
      <c r="D9566" t="s">
        <v>8686</v>
      </c>
      <c r="E9566">
        <v>73.3</v>
      </c>
    </row>
    <row r="9567" spans="1:5" x14ac:dyDescent="0.2">
      <c r="A9567" t="s">
        <v>7804</v>
      </c>
      <c r="B9567" t="s">
        <v>2763</v>
      </c>
      <c r="C9567" t="s">
        <v>2777</v>
      </c>
      <c r="D9567" t="s">
        <v>8686</v>
      </c>
      <c r="E9567">
        <v>40.299999999999997</v>
      </c>
    </row>
    <row r="9568" spans="1:5" x14ac:dyDescent="0.2">
      <c r="A9568" t="s">
        <v>7805</v>
      </c>
      <c r="B9568" t="s">
        <v>2763</v>
      </c>
      <c r="C9568" t="s">
        <v>2778</v>
      </c>
      <c r="D9568" t="s">
        <v>8686</v>
      </c>
      <c r="E9568">
        <v>97.7</v>
      </c>
    </row>
    <row r="9569" spans="1:5" x14ac:dyDescent="0.2">
      <c r="A9569" t="s">
        <v>7806</v>
      </c>
      <c r="B9569" t="s">
        <v>2763</v>
      </c>
      <c r="C9569" t="s">
        <v>2779</v>
      </c>
      <c r="D9569" t="s">
        <v>8686</v>
      </c>
      <c r="E9569">
        <v>99</v>
      </c>
    </row>
    <row r="9570" spans="1:5" x14ac:dyDescent="0.2">
      <c r="A9570" t="s">
        <v>9609</v>
      </c>
      <c r="B9570" t="s">
        <v>2785</v>
      </c>
      <c r="C9570" t="s">
        <v>9610</v>
      </c>
      <c r="D9570" t="s">
        <v>8686</v>
      </c>
      <c r="E9570">
        <v>85.5</v>
      </c>
    </row>
    <row r="9571" spans="1:5" x14ac:dyDescent="0.2">
      <c r="A9571" t="s">
        <v>9611</v>
      </c>
      <c r="B9571" t="s">
        <v>2811</v>
      </c>
      <c r="C9571" t="s">
        <v>9610</v>
      </c>
      <c r="D9571" t="s">
        <v>8686</v>
      </c>
      <c r="E9571">
        <v>51.3</v>
      </c>
    </row>
    <row r="9572" spans="1:5" x14ac:dyDescent="0.2">
      <c r="A9572" t="s">
        <v>9612</v>
      </c>
      <c r="B9572" t="s">
        <v>2788</v>
      </c>
      <c r="C9572" t="s">
        <v>9610</v>
      </c>
      <c r="D9572" t="s">
        <v>8686</v>
      </c>
      <c r="E9572">
        <v>64</v>
      </c>
    </row>
    <row r="9573" spans="1:5" x14ac:dyDescent="0.2">
      <c r="A9573" t="s">
        <v>9613</v>
      </c>
      <c r="B9573" t="s">
        <v>2814</v>
      </c>
      <c r="C9573" t="s">
        <v>9610</v>
      </c>
      <c r="D9573" t="s">
        <v>8686</v>
      </c>
      <c r="E9573">
        <v>57</v>
      </c>
    </row>
    <row r="9574" spans="1:5" x14ac:dyDescent="0.2">
      <c r="A9574" t="s">
        <v>9614</v>
      </c>
      <c r="B9574" t="s">
        <v>2816</v>
      </c>
      <c r="C9574" t="s">
        <v>9610</v>
      </c>
      <c r="D9574" t="s">
        <v>8686</v>
      </c>
      <c r="E9574">
        <v>56.4</v>
      </c>
    </row>
    <row r="9575" spans="1:5" x14ac:dyDescent="0.2">
      <c r="A9575" t="s">
        <v>9615</v>
      </c>
      <c r="B9575" t="s">
        <v>2818</v>
      </c>
      <c r="C9575" t="s">
        <v>9610</v>
      </c>
      <c r="D9575" t="s">
        <v>8686</v>
      </c>
      <c r="E9575">
        <v>68.400000000000006</v>
      </c>
    </row>
    <row r="9576" spans="1:5" x14ac:dyDescent="0.2">
      <c r="A9576" t="s">
        <v>9616</v>
      </c>
      <c r="B9576" t="s">
        <v>2820</v>
      </c>
      <c r="C9576" t="s">
        <v>9610</v>
      </c>
      <c r="D9576" t="s">
        <v>8686</v>
      </c>
      <c r="E9576">
        <v>70.3</v>
      </c>
    </row>
    <row r="9577" spans="1:5" x14ac:dyDescent="0.2">
      <c r="A9577" t="s">
        <v>9617</v>
      </c>
      <c r="B9577" t="s">
        <v>2825</v>
      </c>
      <c r="C9577" t="s">
        <v>9610</v>
      </c>
      <c r="D9577" t="s">
        <v>8686</v>
      </c>
      <c r="E9577">
        <v>62.7</v>
      </c>
    </row>
    <row r="9578" spans="1:5" x14ac:dyDescent="0.2">
      <c r="A9578" t="s">
        <v>9618</v>
      </c>
      <c r="B9578" t="s">
        <v>2786</v>
      </c>
      <c r="C9578" t="s">
        <v>9610</v>
      </c>
      <c r="D9578" t="s">
        <v>8686</v>
      </c>
      <c r="E9578">
        <v>70.3</v>
      </c>
    </row>
    <row r="9579" spans="1:5" x14ac:dyDescent="0.2">
      <c r="A9579" t="s">
        <v>9619</v>
      </c>
      <c r="B9579" t="s">
        <v>2787</v>
      </c>
      <c r="C9579" t="s">
        <v>9610</v>
      </c>
      <c r="D9579" t="s">
        <v>8686</v>
      </c>
      <c r="E9579">
        <v>81.7</v>
      </c>
    </row>
    <row r="9580" spans="1:5" x14ac:dyDescent="0.2">
      <c r="A9580" t="s">
        <v>9620</v>
      </c>
      <c r="B9580" t="s">
        <v>2829</v>
      </c>
      <c r="C9580" t="s">
        <v>9610</v>
      </c>
      <c r="D9580" t="s">
        <v>8686</v>
      </c>
      <c r="E9580">
        <v>66.5</v>
      </c>
    </row>
    <row r="9581" spans="1:5" x14ac:dyDescent="0.2">
      <c r="A9581" t="s">
        <v>9621</v>
      </c>
      <c r="B9581" t="s">
        <v>2831</v>
      </c>
      <c r="C9581" t="s">
        <v>9610</v>
      </c>
      <c r="D9581" t="s">
        <v>8686</v>
      </c>
      <c r="E9581">
        <v>57</v>
      </c>
    </row>
    <row r="9582" spans="1:5" x14ac:dyDescent="0.2">
      <c r="A9582" t="s">
        <v>9622</v>
      </c>
      <c r="B9582" t="s">
        <v>2833</v>
      </c>
      <c r="C9582" t="s">
        <v>9610</v>
      </c>
      <c r="D9582" t="s">
        <v>8686</v>
      </c>
      <c r="E9582">
        <v>45.6</v>
      </c>
    </row>
    <row r="9583" spans="1:5" x14ac:dyDescent="0.2">
      <c r="A9583" t="s">
        <v>9623</v>
      </c>
      <c r="B9583" t="s">
        <v>2835</v>
      </c>
      <c r="C9583" t="s">
        <v>9610</v>
      </c>
      <c r="D9583" t="s">
        <v>8686</v>
      </c>
      <c r="E9583">
        <v>79.8</v>
      </c>
    </row>
    <row r="9584" spans="1:5" x14ac:dyDescent="0.2">
      <c r="A9584" t="s">
        <v>9624</v>
      </c>
      <c r="B9584" t="s">
        <v>2789</v>
      </c>
      <c r="C9584" t="s">
        <v>9610</v>
      </c>
      <c r="D9584" t="s">
        <v>8686</v>
      </c>
      <c r="E9584">
        <v>61.4</v>
      </c>
    </row>
    <row r="9585" spans="1:5" x14ac:dyDescent="0.2">
      <c r="A9585" t="s">
        <v>9625</v>
      </c>
      <c r="B9585" t="s">
        <v>2838</v>
      </c>
      <c r="C9585" t="s">
        <v>9610</v>
      </c>
      <c r="D9585" t="s">
        <v>8686</v>
      </c>
      <c r="E9585">
        <v>70</v>
      </c>
    </row>
    <row r="9586" spans="1:5" x14ac:dyDescent="0.2">
      <c r="A9586" t="s">
        <v>9626</v>
      </c>
      <c r="B9586" t="s">
        <v>2840</v>
      </c>
      <c r="C9586" t="s">
        <v>9610</v>
      </c>
      <c r="D9586" t="s">
        <v>8686</v>
      </c>
      <c r="E9586">
        <v>70</v>
      </c>
    </row>
    <row r="9587" spans="1:5" x14ac:dyDescent="0.2">
      <c r="A9587" t="s">
        <v>9627</v>
      </c>
      <c r="B9587" t="s">
        <v>2785</v>
      </c>
      <c r="C9587" t="s">
        <v>9610</v>
      </c>
      <c r="D9587" t="s">
        <v>5384</v>
      </c>
      <c r="E9587">
        <v>75.599999999999994</v>
      </c>
    </row>
    <row r="9588" spans="1:5" x14ac:dyDescent="0.2">
      <c r="A9588" t="s">
        <v>9628</v>
      </c>
      <c r="B9588" t="s">
        <v>2811</v>
      </c>
      <c r="C9588" t="s">
        <v>9610</v>
      </c>
      <c r="D9588" t="s">
        <v>5384</v>
      </c>
      <c r="E9588">
        <v>51.3</v>
      </c>
    </row>
    <row r="9589" spans="1:5" x14ac:dyDescent="0.2">
      <c r="A9589" t="s">
        <v>9629</v>
      </c>
      <c r="B9589" t="s">
        <v>2788</v>
      </c>
      <c r="C9589" t="s">
        <v>9610</v>
      </c>
      <c r="D9589" t="s">
        <v>5384</v>
      </c>
      <c r="E9589">
        <v>58</v>
      </c>
    </row>
    <row r="9590" spans="1:5" x14ac:dyDescent="0.2">
      <c r="A9590" t="s">
        <v>9630</v>
      </c>
      <c r="B9590" t="s">
        <v>2814</v>
      </c>
      <c r="C9590" t="s">
        <v>9610</v>
      </c>
      <c r="D9590" t="s">
        <v>5384</v>
      </c>
      <c r="E9590">
        <v>61.4</v>
      </c>
    </row>
    <row r="9591" spans="1:5" x14ac:dyDescent="0.2">
      <c r="A9591" t="s">
        <v>9631</v>
      </c>
      <c r="B9591" t="s">
        <v>2816</v>
      </c>
      <c r="C9591" t="s">
        <v>9610</v>
      </c>
      <c r="D9591" t="s">
        <v>5384</v>
      </c>
      <c r="E9591">
        <v>46.2</v>
      </c>
    </row>
    <row r="9592" spans="1:5" x14ac:dyDescent="0.2">
      <c r="A9592" t="s">
        <v>9632</v>
      </c>
      <c r="B9592" t="s">
        <v>2818</v>
      </c>
      <c r="C9592" t="s">
        <v>9610</v>
      </c>
      <c r="D9592" t="s">
        <v>5384</v>
      </c>
      <c r="E9592">
        <v>63.2</v>
      </c>
    </row>
    <row r="9593" spans="1:5" x14ac:dyDescent="0.2">
      <c r="A9593" t="s">
        <v>9633</v>
      </c>
      <c r="B9593" t="s">
        <v>2820</v>
      </c>
      <c r="C9593" t="s">
        <v>9610</v>
      </c>
      <c r="D9593" t="s">
        <v>5384</v>
      </c>
      <c r="E9593">
        <v>60.8</v>
      </c>
    </row>
    <row r="9594" spans="1:5" x14ac:dyDescent="0.2">
      <c r="A9594" t="s">
        <v>9634</v>
      </c>
      <c r="B9594" t="s">
        <v>2825</v>
      </c>
      <c r="C9594" t="s">
        <v>9610</v>
      </c>
      <c r="D9594" t="s">
        <v>5384</v>
      </c>
      <c r="E9594">
        <v>62.7</v>
      </c>
    </row>
    <row r="9595" spans="1:5" x14ac:dyDescent="0.2">
      <c r="A9595" t="s">
        <v>9635</v>
      </c>
      <c r="B9595" t="s">
        <v>2786</v>
      </c>
      <c r="C9595" t="s">
        <v>9610</v>
      </c>
      <c r="D9595" t="s">
        <v>5384</v>
      </c>
      <c r="E9595">
        <v>60.8</v>
      </c>
    </row>
    <row r="9596" spans="1:5" x14ac:dyDescent="0.2">
      <c r="A9596" t="s">
        <v>9636</v>
      </c>
      <c r="B9596" t="s">
        <v>2787</v>
      </c>
      <c r="C9596" t="s">
        <v>9610</v>
      </c>
      <c r="D9596" t="s">
        <v>5384</v>
      </c>
      <c r="E9596">
        <v>70.3</v>
      </c>
    </row>
    <row r="9597" spans="1:5" x14ac:dyDescent="0.2">
      <c r="A9597" t="s">
        <v>9637</v>
      </c>
      <c r="B9597" t="s">
        <v>2829</v>
      </c>
      <c r="C9597" t="s">
        <v>9610</v>
      </c>
      <c r="D9597" t="s">
        <v>5384</v>
      </c>
      <c r="E9597">
        <v>62.7</v>
      </c>
    </row>
    <row r="9598" spans="1:5" x14ac:dyDescent="0.2">
      <c r="A9598" t="s">
        <v>9638</v>
      </c>
      <c r="B9598" t="s">
        <v>2831</v>
      </c>
      <c r="C9598" t="s">
        <v>9610</v>
      </c>
      <c r="D9598" t="s">
        <v>5384</v>
      </c>
      <c r="E9598">
        <v>58.9</v>
      </c>
    </row>
    <row r="9599" spans="1:5" x14ac:dyDescent="0.2">
      <c r="A9599" t="s">
        <v>9639</v>
      </c>
      <c r="B9599" t="s">
        <v>2833</v>
      </c>
      <c r="C9599" t="s">
        <v>9610</v>
      </c>
      <c r="D9599" t="s">
        <v>5384</v>
      </c>
      <c r="E9599">
        <v>43.7</v>
      </c>
    </row>
    <row r="9600" spans="1:5" x14ac:dyDescent="0.2">
      <c r="A9600" t="s">
        <v>9640</v>
      </c>
      <c r="B9600" t="s">
        <v>2835</v>
      </c>
      <c r="C9600" t="s">
        <v>9610</v>
      </c>
      <c r="D9600" t="s">
        <v>5384</v>
      </c>
      <c r="E9600">
        <v>84</v>
      </c>
    </row>
    <row r="9601" spans="1:5" x14ac:dyDescent="0.2">
      <c r="A9601" t="s">
        <v>9641</v>
      </c>
      <c r="B9601" t="s">
        <v>2789</v>
      </c>
      <c r="C9601" t="s">
        <v>9610</v>
      </c>
      <c r="D9601" t="s">
        <v>5384</v>
      </c>
      <c r="E9601">
        <v>57</v>
      </c>
    </row>
    <row r="9602" spans="1:5" x14ac:dyDescent="0.2">
      <c r="A9602" t="s">
        <v>9642</v>
      </c>
      <c r="B9602" t="s">
        <v>2838</v>
      </c>
      <c r="C9602" t="s">
        <v>9610</v>
      </c>
      <c r="D9602" t="s">
        <v>5384</v>
      </c>
      <c r="E9602">
        <v>64</v>
      </c>
    </row>
    <row r="9603" spans="1:5" x14ac:dyDescent="0.2">
      <c r="A9603" t="s">
        <v>9643</v>
      </c>
      <c r="B9603" t="s">
        <v>2840</v>
      </c>
      <c r="C9603" t="s">
        <v>9610</v>
      </c>
      <c r="D9603" t="s">
        <v>5384</v>
      </c>
      <c r="E9603">
        <v>76</v>
      </c>
    </row>
    <row r="9604" spans="1:5" x14ac:dyDescent="0.2">
      <c r="A9604" t="s">
        <v>9644</v>
      </c>
      <c r="B9604" t="s">
        <v>2785</v>
      </c>
      <c r="C9604" t="s">
        <v>9610</v>
      </c>
      <c r="D9604" t="s">
        <v>10647</v>
      </c>
      <c r="E9604">
        <v>70.2</v>
      </c>
    </row>
    <row r="9605" spans="1:5" x14ac:dyDescent="0.2">
      <c r="A9605" t="s">
        <v>9645</v>
      </c>
      <c r="B9605" t="s">
        <v>2811</v>
      </c>
      <c r="C9605" t="s">
        <v>9610</v>
      </c>
      <c r="D9605" t="s">
        <v>10647</v>
      </c>
      <c r="E9605">
        <v>62</v>
      </c>
    </row>
    <row r="9606" spans="1:5" x14ac:dyDescent="0.2">
      <c r="A9606" t="s">
        <v>9646</v>
      </c>
      <c r="B9606" t="s">
        <v>2788</v>
      </c>
      <c r="C9606" t="s">
        <v>9610</v>
      </c>
      <c r="D9606" t="s">
        <v>10647</v>
      </c>
      <c r="E9606">
        <v>58</v>
      </c>
    </row>
    <row r="9607" spans="1:5" x14ac:dyDescent="0.2">
      <c r="A9607" t="s">
        <v>9647</v>
      </c>
      <c r="B9607" t="s">
        <v>2814</v>
      </c>
      <c r="C9607" t="s">
        <v>9610</v>
      </c>
      <c r="D9607" t="s">
        <v>10647</v>
      </c>
      <c r="E9607">
        <v>52.3</v>
      </c>
    </row>
    <row r="9608" spans="1:5" x14ac:dyDescent="0.2">
      <c r="A9608" t="s">
        <v>9648</v>
      </c>
      <c r="B9608" t="s">
        <v>2816</v>
      </c>
      <c r="C9608" t="s">
        <v>9610</v>
      </c>
      <c r="D9608" t="s">
        <v>10647</v>
      </c>
      <c r="E9608">
        <v>51.3</v>
      </c>
    </row>
    <row r="9609" spans="1:5" x14ac:dyDescent="0.2">
      <c r="A9609" t="s">
        <v>9649</v>
      </c>
      <c r="B9609" t="s">
        <v>2818</v>
      </c>
      <c r="C9609" t="s">
        <v>9610</v>
      </c>
      <c r="D9609" t="s">
        <v>10647</v>
      </c>
      <c r="E9609">
        <v>74.099999999999994</v>
      </c>
    </row>
    <row r="9610" spans="1:5" x14ac:dyDescent="0.2">
      <c r="A9610" t="s">
        <v>9650</v>
      </c>
      <c r="B9610" t="s">
        <v>2820</v>
      </c>
      <c r="C9610" t="s">
        <v>9610</v>
      </c>
      <c r="D9610" t="s">
        <v>10647</v>
      </c>
      <c r="E9610">
        <v>68.400000000000006</v>
      </c>
    </row>
    <row r="9611" spans="1:5" x14ac:dyDescent="0.2">
      <c r="A9611" t="s">
        <v>9651</v>
      </c>
      <c r="B9611" t="s">
        <v>2825</v>
      </c>
      <c r="C9611" t="s">
        <v>9610</v>
      </c>
      <c r="D9611" t="s">
        <v>10647</v>
      </c>
      <c r="E9611">
        <v>53.2</v>
      </c>
    </row>
    <row r="9612" spans="1:5" x14ac:dyDescent="0.2">
      <c r="A9612" t="s">
        <v>9652</v>
      </c>
      <c r="B9612" t="s">
        <v>2786</v>
      </c>
      <c r="C9612" t="s">
        <v>9610</v>
      </c>
      <c r="D9612" t="s">
        <v>10647</v>
      </c>
      <c r="E9612">
        <v>68.400000000000006</v>
      </c>
    </row>
    <row r="9613" spans="1:5" x14ac:dyDescent="0.2">
      <c r="A9613" t="s">
        <v>9653</v>
      </c>
      <c r="B9613" t="s">
        <v>2787</v>
      </c>
      <c r="C9613" t="s">
        <v>9610</v>
      </c>
      <c r="D9613" t="s">
        <v>10647</v>
      </c>
      <c r="E9613">
        <v>76</v>
      </c>
    </row>
    <row r="9614" spans="1:5" x14ac:dyDescent="0.2">
      <c r="A9614" t="s">
        <v>9654</v>
      </c>
      <c r="B9614" t="s">
        <v>2829</v>
      </c>
      <c r="C9614" t="s">
        <v>9610</v>
      </c>
      <c r="D9614" t="s">
        <v>10647</v>
      </c>
      <c r="E9614">
        <v>66.5</v>
      </c>
    </row>
    <row r="9615" spans="1:5" x14ac:dyDescent="0.2">
      <c r="A9615" t="s">
        <v>9655</v>
      </c>
      <c r="B9615" t="s">
        <v>2831</v>
      </c>
      <c r="C9615" t="s">
        <v>9610</v>
      </c>
      <c r="D9615" t="s">
        <v>10647</v>
      </c>
      <c r="E9615">
        <v>48.6</v>
      </c>
    </row>
    <row r="9616" spans="1:5" x14ac:dyDescent="0.2">
      <c r="A9616" t="s">
        <v>9656</v>
      </c>
      <c r="B9616" t="s">
        <v>2833</v>
      </c>
      <c r="C9616" t="s">
        <v>9610</v>
      </c>
      <c r="D9616" t="s">
        <v>10647</v>
      </c>
      <c r="E9616">
        <v>43.7</v>
      </c>
    </row>
    <row r="9617" spans="1:5" x14ac:dyDescent="0.2">
      <c r="A9617" t="s">
        <v>9657</v>
      </c>
      <c r="B9617" t="s">
        <v>2835</v>
      </c>
      <c r="C9617" t="s">
        <v>9610</v>
      </c>
      <c r="D9617" t="s">
        <v>10647</v>
      </c>
      <c r="E9617">
        <v>84</v>
      </c>
    </row>
    <row r="9618" spans="1:5" x14ac:dyDescent="0.2">
      <c r="A9618" t="s">
        <v>9658</v>
      </c>
      <c r="B9618" t="s">
        <v>2789</v>
      </c>
      <c r="C9618" t="s">
        <v>9610</v>
      </c>
      <c r="D9618" t="s">
        <v>10647</v>
      </c>
    </row>
    <row r="9619" spans="1:5" x14ac:dyDescent="0.2">
      <c r="A9619" t="s">
        <v>9659</v>
      </c>
      <c r="B9619" t="s">
        <v>2838</v>
      </c>
      <c r="C9619" t="s">
        <v>9610</v>
      </c>
      <c r="D9619" t="s">
        <v>10647</v>
      </c>
      <c r="E9619">
        <v>70</v>
      </c>
    </row>
    <row r="9620" spans="1:5" x14ac:dyDescent="0.2">
      <c r="A9620" t="s">
        <v>9660</v>
      </c>
      <c r="B9620" t="s">
        <v>2840</v>
      </c>
      <c r="C9620" t="s">
        <v>9610</v>
      </c>
      <c r="D9620" t="s">
        <v>10647</v>
      </c>
      <c r="E9620">
        <v>78</v>
      </c>
    </row>
    <row r="9621" spans="1:5" x14ac:dyDescent="0.2">
      <c r="A9621" t="s">
        <v>9661</v>
      </c>
      <c r="B9621" t="s">
        <v>2785</v>
      </c>
      <c r="C9621" t="s">
        <v>9610</v>
      </c>
      <c r="D9621" t="s">
        <v>1840</v>
      </c>
      <c r="E9621">
        <v>77.900000000000006</v>
      </c>
    </row>
    <row r="9622" spans="1:5" x14ac:dyDescent="0.2">
      <c r="A9622" t="s">
        <v>9662</v>
      </c>
      <c r="B9622" t="s">
        <v>2811</v>
      </c>
      <c r="C9622" t="s">
        <v>9610</v>
      </c>
      <c r="D9622" t="s">
        <v>1840</v>
      </c>
      <c r="E9622">
        <v>36.1</v>
      </c>
    </row>
    <row r="9623" spans="1:5" x14ac:dyDescent="0.2">
      <c r="A9623" t="s">
        <v>9663</v>
      </c>
      <c r="B9623" t="s">
        <v>2788</v>
      </c>
      <c r="C9623" t="s">
        <v>9610</v>
      </c>
      <c r="D9623" t="s">
        <v>1840</v>
      </c>
      <c r="E9623">
        <v>64</v>
      </c>
    </row>
    <row r="9624" spans="1:5" x14ac:dyDescent="0.2">
      <c r="A9624" t="s">
        <v>9664</v>
      </c>
      <c r="B9624" t="s">
        <v>2814</v>
      </c>
      <c r="C9624" t="s">
        <v>9610</v>
      </c>
      <c r="D9624" t="s">
        <v>1840</v>
      </c>
      <c r="E9624">
        <v>59.6</v>
      </c>
    </row>
    <row r="9625" spans="1:5" x14ac:dyDescent="0.2">
      <c r="A9625" t="s">
        <v>9665</v>
      </c>
      <c r="B9625" t="s">
        <v>2816</v>
      </c>
      <c r="C9625" t="s">
        <v>9610</v>
      </c>
      <c r="D9625" t="s">
        <v>1840</v>
      </c>
      <c r="E9625">
        <v>55.1</v>
      </c>
    </row>
    <row r="9626" spans="1:5" x14ac:dyDescent="0.2">
      <c r="A9626" t="s">
        <v>9666</v>
      </c>
      <c r="B9626" t="s">
        <v>2818</v>
      </c>
      <c r="C9626" t="s">
        <v>9610</v>
      </c>
      <c r="D9626" t="s">
        <v>1840</v>
      </c>
      <c r="E9626">
        <v>55.1</v>
      </c>
    </row>
    <row r="9627" spans="1:5" x14ac:dyDescent="0.2">
      <c r="A9627" t="s">
        <v>9667</v>
      </c>
      <c r="B9627" t="s">
        <v>2820</v>
      </c>
      <c r="C9627" t="s">
        <v>9610</v>
      </c>
      <c r="D9627" t="s">
        <v>1840</v>
      </c>
      <c r="E9627">
        <v>70.3</v>
      </c>
    </row>
    <row r="9628" spans="1:5" x14ac:dyDescent="0.2">
      <c r="A9628" t="s">
        <v>9668</v>
      </c>
      <c r="B9628" t="s">
        <v>2825</v>
      </c>
      <c r="C9628" t="s">
        <v>9610</v>
      </c>
      <c r="D9628" t="s">
        <v>1840</v>
      </c>
      <c r="E9628">
        <v>49.3</v>
      </c>
    </row>
    <row r="9629" spans="1:5" x14ac:dyDescent="0.2">
      <c r="A9629" t="s">
        <v>9669</v>
      </c>
      <c r="B9629" t="s">
        <v>2786</v>
      </c>
      <c r="C9629" t="s">
        <v>9610</v>
      </c>
      <c r="D9629" t="s">
        <v>1840</v>
      </c>
      <c r="E9629">
        <v>74.099999999999994</v>
      </c>
    </row>
    <row r="9630" spans="1:5" x14ac:dyDescent="0.2">
      <c r="A9630" t="s">
        <v>9670</v>
      </c>
      <c r="B9630" t="s">
        <v>2787</v>
      </c>
      <c r="C9630" t="s">
        <v>9610</v>
      </c>
      <c r="D9630" t="s">
        <v>1840</v>
      </c>
      <c r="E9630">
        <v>72.2</v>
      </c>
    </row>
    <row r="9631" spans="1:5" x14ac:dyDescent="0.2">
      <c r="A9631" t="s">
        <v>9671</v>
      </c>
      <c r="B9631" t="s">
        <v>2829</v>
      </c>
      <c r="C9631" t="s">
        <v>9610</v>
      </c>
      <c r="D9631" t="s">
        <v>1840</v>
      </c>
      <c r="E9631">
        <v>60.8</v>
      </c>
    </row>
    <row r="9632" spans="1:5" x14ac:dyDescent="0.2">
      <c r="A9632" t="s">
        <v>9672</v>
      </c>
      <c r="B9632" t="s">
        <v>2831</v>
      </c>
      <c r="C9632" t="s">
        <v>9610</v>
      </c>
      <c r="D9632" t="s">
        <v>1840</v>
      </c>
      <c r="E9632">
        <v>45.1</v>
      </c>
    </row>
    <row r="9633" spans="1:5" x14ac:dyDescent="0.2">
      <c r="A9633" t="s">
        <v>9673</v>
      </c>
      <c r="B9633" t="s">
        <v>2833</v>
      </c>
      <c r="C9633" t="s">
        <v>9610</v>
      </c>
      <c r="D9633" t="s">
        <v>1840</v>
      </c>
      <c r="E9633">
        <v>39.6</v>
      </c>
    </row>
    <row r="9634" spans="1:5" x14ac:dyDescent="0.2">
      <c r="A9634" t="s">
        <v>9674</v>
      </c>
      <c r="B9634" t="s">
        <v>2835</v>
      </c>
      <c r="C9634" t="s">
        <v>9610</v>
      </c>
      <c r="D9634" t="s">
        <v>1840</v>
      </c>
      <c r="E9634">
        <v>79.8</v>
      </c>
    </row>
    <row r="9635" spans="1:5" x14ac:dyDescent="0.2">
      <c r="A9635" t="s">
        <v>9675</v>
      </c>
      <c r="B9635" t="s">
        <v>2789</v>
      </c>
      <c r="C9635" t="s">
        <v>9610</v>
      </c>
      <c r="D9635" t="s">
        <v>1840</v>
      </c>
      <c r="E9635">
        <v>64</v>
      </c>
    </row>
    <row r="9636" spans="1:5" x14ac:dyDescent="0.2">
      <c r="A9636" t="s">
        <v>9676</v>
      </c>
      <c r="B9636" t="s">
        <v>2838</v>
      </c>
      <c r="C9636" t="s">
        <v>9610</v>
      </c>
      <c r="D9636" t="s">
        <v>1840</v>
      </c>
      <c r="E9636">
        <v>66</v>
      </c>
    </row>
    <row r="9637" spans="1:5" x14ac:dyDescent="0.2">
      <c r="A9637" t="s">
        <v>9677</v>
      </c>
      <c r="B9637" t="s">
        <v>2840</v>
      </c>
      <c r="C9637" t="s">
        <v>9610</v>
      </c>
      <c r="D9637" t="s">
        <v>1840</v>
      </c>
      <c r="E9637">
        <v>66</v>
      </c>
    </row>
    <row r="9638" spans="1:5" x14ac:dyDescent="0.2">
      <c r="A9638" t="s">
        <v>9678</v>
      </c>
      <c r="B9638" t="s">
        <v>2785</v>
      </c>
      <c r="C9638" t="s">
        <v>9610</v>
      </c>
      <c r="D9638" t="s">
        <v>1485</v>
      </c>
      <c r="E9638">
        <v>74</v>
      </c>
    </row>
    <row r="9639" spans="1:5" x14ac:dyDescent="0.2">
      <c r="A9639" t="s">
        <v>9679</v>
      </c>
      <c r="B9639" t="s">
        <v>2811</v>
      </c>
      <c r="C9639" t="s">
        <v>9610</v>
      </c>
      <c r="D9639" t="s">
        <v>1485</v>
      </c>
      <c r="E9639">
        <v>52</v>
      </c>
    </row>
    <row r="9640" spans="1:5" x14ac:dyDescent="0.2">
      <c r="A9640" t="s">
        <v>9680</v>
      </c>
      <c r="B9640" t="s">
        <v>2788</v>
      </c>
      <c r="C9640" t="s">
        <v>9610</v>
      </c>
      <c r="D9640" t="s">
        <v>1485</v>
      </c>
      <c r="E9640">
        <v>68</v>
      </c>
    </row>
    <row r="9641" spans="1:5" x14ac:dyDescent="0.2">
      <c r="A9641" t="s">
        <v>9681</v>
      </c>
      <c r="B9641" t="s">
        <v>2814</v>
      </c>
      <c r="C9641" t="s">
        <v>9610</v>
      </c>
      <c r="D9641" t="s">
        <v>1485</v>
      </c>
      <c r="E9641">
        <v>43.6</v>
      </c>
    </row>
    <row r="9642" spans="1:5" x14ac:dyDescent="0.2">
      <c r="A9642" t="s">
        <v>9682</v>
      </c>
      <c r="B9642" t="s">
        <v>2816</v>
      </c>
      <c r="C9642" t="s">
        <v>9610</v>
      </c>
      <c r="D9642" t="s">
        <v>1485</v>
      </c>
      <c r="E9642">
        <v>44.2</v>
      </c>
    </row>
    <row r="9643" spans="1:5" x14ac:dyDescent="0.2">
      <c r="A9643" t="s">
        <v>9683</v>
      </c>
      <c r="B9643" t="s">
        <v>2818</v>
      </c>
      <c r="C9643" t="s">
        <v>9610</v>
      </c>
      <c r="D9643" t="s">
        <v>1485</v>
      </c>
      <c r="E9643">
        <v>64.599999999999994</v>
      </c>
    </row>
    <row r="9644" spans="1:5" x14ac:dyDescent="0.2">
      <c r="A9644" t="s">
        <v>9684</v>
      </c>
      <c r="B9644" t="s">
        <v>2820</v>
      </c>
      <c r="C9644" t="s">
        <v>9610</v>
      </c>
      <c r="D9644" t="s">
        <v>1485</v>
      </c>
      <c r="E9644">
        <v>80</v>
      </c>
    </row>
    <row r="9645" spans="1:5" x14ac:dyDescent="0.2">
      <c r="A9645" t="s">
        <v>9685</v>
      </c>
      <c r="B9645" t="s">
        <v>2825</v>
      </c>
      <c r="C9645" t="s">
        <v>9610</v>
      </c>
      <c r="D9645" t="s">
        <v>1485</v>
      </c>
      <c r="E9645">
        <v>45.9</v>
      </c>
    </row>
    <row r="9646" spans="1:5" x14ac:dyDescent="0.2">
      <c r="A9646" t="s">
        <v>9686</v>
      </c>
      <c r="B9646" t="s">
        <v>2786</v>
      </c>
      <c r="C9646" t="s">
        <v>9610</v>
      </c>
      <c r="D9646" t="s">
        <v>1485</v>
      </c>
      <c r="E9646">
        <v>57</v>
      </c>
    </row>
    <row r="9647" spans="1:5" x14ac:dyDescent="0.2">
      <c r="A9647" t="s">
        <v>9687</v>
      </c>
      <c r="B9647" t="s">
        <v>2787</v>
      </c>
      <c r="C9647" t="s">
        <v>9610</v>
      </c>
      <c r="D9647" t="s">
        <v>1485</v>
      </c>
      <c r="E9647">
        <v>70.3</v>
      </c>
    </row>
    <row r="9648" spans="1:5" x14ac:dyDescent="0.2">
      <c r="A9648" t="s">
        <v>9688</v>
      </c>
      <c r="B9648" t="s">
        <v>2829</v>
      </c>
      <c r="C9648" t="s">
        <v>9610</v>
      </c>
      <c r="D9648" t="s">
        <v>1485</v>
      </c>
      <c r="E9648">
        <v>59.5</v>
      </c>
    </row>
    <row r="9649" spans="1:5" x14ac:dyDescent="0.2">
      <c r="A9649" t="s">
        <v>9689</v>
      </c>
      <c r="B9649" t="s">
        <v>2831</v>
      </c>
      <c r="C9649" t="s">
        <v>9610</v>
      </c>
      <c r="D9649" t="s">
        <v>1485</v>
      </c>
      <c r="E9649">
        <v>51.3</v>
      </c>
    </row>
    <row r="9650" spans="1:5" x14ac:dyDescent="0.2">
      <c r="A9650" t="s">
        <v>9690</v>
      </c>
      <c r="B9650" t="s">
        <v>2833</v>
      </c>
      <c r="C9650" t="s">
        <v>9610</v>
      </c>
      <c r="D9650" t="s">
        <v>1485</v>
      </c>
      <c r="E9650">
        <v>36.1</v>
      </c>
    </row>
    <row r="9651" spans="1:5" x14ac:dyDescent="0.2">
      <c r="A9651" t="s">
        <v>9691</v>
      </c>
      <c r="B9651" t="s">
        <v>2835</v>
      </c>
      <c r="C9651" t="s">
        <v>9610</v>
      </c>
      <c r="D9651" t="s">
        <v>1485</v>
      </c>
      <c r="E9651">
        <v>74.099999999999994</v>
      </c>
    </row>
    <row r="9652" spans="1:5" x14ac:dyDescent="0.2">
      <c r="A9652" t="s">
        <v>9692</v>
      </c>
      <c r="B9652" t="s">
        <v>2789</v>
      </c>
      <c r="C9652" t="s">
        <v>9610</v>
      </c>
      <c r="D9652" t="s">
        <v>1485</v>
      </c>
      <c r="E9652">
        <v>70.3</v>
      </c>
    </row>
    <row r="9653" spans="1:5" x14ac:dyDescent="0.2">
      <c r="A9653" t="s">
        <v>9693</v>
      </c>
      <c r="B9653" t="s">
        <v>2838</v>
      </c>
      <c r="C9653" t="s">
        <v>9610</v>
      </c>
      <c r="D9653" t="s">
        <v>1485</v>
      </c>
      <c r="E9653">
        <v>60.8</v>
      </c>
    </row>
    <row r="9654" spans="1:5" x14ac:dyDescent="0.2">
      <c r="A9654" t="s">
        <v>9694</v>
      </c>
      <c r="B9654" t="s">
        <v>2840</v>
      </c>
      <c r="C9654" t="s">
        <v>9610</v>
      </c>
      <c r="D9654" t="s">
        <v>1485</v>
      </c>
      <c r="E9654">
        <v>66.5</v>
      </c>
    </row>
    <row r="9655" spans="1:5" x14ac:dyDescent="0.2">
      <c r="A9655" t="s">
        <v>9695</v>
      </c>
      <c r="B9655" t="s">
        <v>2785</v>
      </c>
      <c r="C9655" t="s">
        <v>9610</v>
      </c>
      <c r="D9655" t="s">
        <v>2930</v>
      </c>
      <c r="E9655">
        <v>66.7</v>
      </c>
    </row>
    <row r="9656" spans="1:5" x14ac:dyDescent="0.2">
      <c r="A9656" t="s">
        <v>9696</v>
      </c>
      <c r="B9656" t="s">
        <v>2811</v>
      </c>
      <c r="C9656" t="s">
        <v>9610</v>
      </c>
      <c r="D9656" t="s">
        <v>2930</v>
      </c>
      <c r="E9656">
        <v>52</v>
      </c>
    </row>
    <row r="9657" spans="1:5" x14ac:dyDescent="0.2">
      <c r="A9657" t="s">
        <v>9697</v>
      </c>
      <c r="B9657" t="s">
        <v>2788</v>
      </c>
      <c r="C9657" t="s">
        <v>9610</v>
      </c>
      <c r="D9657" t="s">
        <v>2930</v>
      </c>
      <c r="E9657">
        <v>58.9</v>
      </c>
    </row>
    <row r="9658" spans="1:5" x14ac:dyDescent="0.2">
      <c r="A9658" t="s">
        <v>9698</v>
      </c>
      <c r="B9658" t="s">
        <v>2814</v>
      </c>
      <c r="C9658" t="s">
        <v>9610</v>
      </c>
      <c r="D9658" t="s">
        <v>2930</v>
      </c>
      <c r="E9658">
        <v>43.6</v>
      </c>
    </row>
    <row r="9659" spans="1:5" x14ac:dyDescent="0.2">
      <c r="A9659" t="s">
        <v>9699</v>
      </c>
      <c r="B9659" t="s">
        <v>2816</v>
      </c>
      <c r="C9659" t="s">
        <v>9610</v>
      </c>
      <c r="D9659" t="s">
        <v>2930</v>
      </c>
      <c r="E9659">
        <v>39.1</v>
      </c>
    </row>
    <row r="9660" spans="1:5" x14ac:dyDescent="0.2">
      <c r="A9660" t="s">
        <v>9700</v>
      </c>
      <c r="B9660" t="s">
        <v>2818</v>
      </c>
      <c r="C9660" t="s">
        <v>9610</v>
      </c>
      <c r="D9660" t="s">
        <v>2930</v>
      </c>
      <c r="E9660">
        <v>61.4</v>
      </c>
    </row>
    <row r="9661" spans="1:5" x14ac:dyDescent="0.2">
      <c r="A9661" t="s">
        <v>9701</v>
      </c>
      <c r="B9661" t="s">
        <v>2820</v>
      </c>
      <c r="C9661" t="s">
        <v>9610</v>
      </c>
      <c r="D9661" t="s">
        <v>2930</v>
      </c>
      <c r="E9661">
        <v>62.7</v>
      </c>
    </row>
    <row r="9662" spans="1:5" x14ac:dyDescent="0.2">
      <c r="A9662" t="s">
        <v>9702</v>
      </c>
      <c r="B9662" t="s">
        <v>2825</v>
      </c>
      <c r="C9662" t="s">
        <v>9610</v>
      </c>
      <c r="D9662" t="s">
        <v>2930</v>
      </c>
      <c r="E9662">
        <v>45.9</v>
      </c>
    </row>
    <row r="9663" spans="1:5" x14ac:dyDescent="0.2">
      <c r="A9663" t="s">
        <v>9703</v>
      </c>
      <c r="B9663" t="s">
        <v>2786</v>
      </c>
      <c r="C9663" t="s">
        <v>9610</v>
      </c>
      <c r="D9663" t="s">
        <v>2930</v>
      </c>
      <c r="E9663">
        <v>70.3</v>
      </c>
    </row>
    <row r="9664" spans="1:5" x14ac:dyDescent="0.2">
      <c r="A9664" t="s">
        <v>9704</v>
      </c>
      <c r="B9664" t="s">
        <v>2787</v>
      </c>
      <c r="C9664" t="s">
        <v>9610</v>
      </c>
      <c r="D9664" t="s">
        <v>2930</v>
      </c>
      <c r="E9664">
        <v>74.099999999999994</v>
      </c>
    </row>
    <row r="9665" spans="1:5" x14ac:dyDescent="0.2">
      <c r="A9665" t="s">
        <v>9705</v>
      </c>
      <c r="B9665" t="s">
        <v>2829</v>
      </c>
      <c r="C9665" t="s">
        <v>9610</v>
      </c>
      <c r="D9665" t="s">
        <v>2930</v>
      </c>
      <c r="E9665">
        <v>41.6</v>
      </c>
    </row>
    <row r="9666" spans="1:5" x14ac:dyDescent="0.2">
      <c r="A9666" t="s">
        <v>9706</v>
      </c>
      <c r="B9666" t="s">
        <v>2831</v>
      </c>
      <c r="C9666" t="s">
        <v>9610</v>
      </c>
      <c r="D9666" t="s">
        <v>2930</v>
      </c>
      <c r="E9666">
        <v>41.4</v>
      </c>
    </row>
    <row r="9667" spans="1:5" x14ac:dyDescent="0.2">
      <c r="A9667" t="s">
        <v>9707</v>
      </c>
      <c r="B9667" t="s">
        <v>2833</v>
      </c>
      <c r="C9667" t="s">
        <v>9610</v>
      </c>
      <c r="D9667" t="s">
        <v>2930</v>
      </c>
      <c r="E9667">
        <v>41.4</v>
      </c>
    </row>
    <row r="9668" spans="1:5" x14ac:dyDescent="0.2">
      <c r="A9668" t="s">
        <v>9708</v>
      </c>
      <c r="B9668" t="s">
        <v>2835</v>
      </c>
      <c r="C9668" t="s">
        <v>9610</v>
      </c>
      <c r="D9668" t="s">
        <v>2930</v>
      </c>
      <c r="E9668">
        <v>59.4</v>
      </c>
    </row>
    <row r="9669" spans="1:5" x14ac:dyDescent="0.2">
      <c r="A9669" t="s">
        <v>9709</v>
      </c>
      <c r="B9669" t="s">
        <v>2789</v>
      </c>
      <c r="C9669" t="s">
        <v>9610</v>
      </c>
      <c r="D9669" t="s">
        <v>2930</v>
      </c>
      <c r="E9669">
        <v>68.400000000000006</v>
      </c>
    </row>
    <row r="9670" spans="1:5" x14ac:dyDescent="0.2">
      <c r="A9670" t="s">
        <v>9710</v>
      </c>
      <c r="B9670" t="s">
        <v>2838</v>
      </c>
      <c r="C9670" t="s">
        <v>9610</v>
      </c>
      <c r="D9670" t="s">
        <v>2930</v>
      </c>
      <c r="E9670">
        <v>39.700000000000003</v>
      </c>
    </row>
    <row r="9671" spans="1:5" x14ac:dyDescent="0.2">
      <c r="A9671" t="s">
        <v>9711</v>
      </c>
      <c r="B9671" t="s">
        <v>2840</v>
      </c>
      <c r="C9671" t="s">
        <v>9610</v>
      </c>
      <c r="D9671" t="s">
        <v>2930</v>
      </c>
      <c r="E9671">
        <v>57.8</v>
      </c>
    </row>
    <row r="9672" spans="1:5" x14ac:dyDescent="0.2">
      <c r="A9672" t="s">
        <v>9712</v>
      </c>
      <c r="B9672" t="s">
        <v>2785</v>
      </c>
      <c r="C9672" t="s">
        <v>9610</v>
      </c>
      <c r="D9672" t="s">
        <v>2792</v>
      </c>
      <c r="E9672">
        <v>54</v>
      </c>
    </row>
    <row r="9673" spans="1:5" x14ac:dyDescent="0.2">
      <c r="A9673" t="s">
        <v>9713</v>
      </c>
      <c r="B9673" t="s">
        <v>2811</v>
      </c>
      <c r="C9673" t="s">
        <v>9610</v>
      </c>
      <c r="D9673" t="s">
        <v>2792</v>
      </c>
      <c r="E9673">
        <v>44</v>
      </c>
    </row>
    <row r="9674" spans="1:5" x14ac:dyDescent="0.2">
      <c r="A9674" t="s">
        <v>9714</v>
      </c>
      <c r="B9674" t="s">
        <v>2788</v>
      </c>
      <c r="C9674" t="s">
        <v>9610</v>
      </c>
      <c r="D9674" t="s">
        <v>2792</v>
      </c>
      <c r="E9674">
        <v>53.2</v>
      </c>
    </row>
    <row r="9675" spans="1:5" x14ac:dyDescent="0.2">
      <c r="A9675" t="s">
        <v>9715</v>
      </c>
      <c r="B9675" t="s">
        <v>2814</v>
      </c>
      <c r="C9675" t="s">
        <v>9610</v>
      </c>
      <c r="D9675" t="s">
        <v>2792</v>
      </c>
      <c r="E9675">
        <v>37.9</v>
      </c>
    </row>
    <row r="9676" spans="1:5" x14ac:dyDescent="0.2">
      <c r="A9676" t="s">
        <v>9716</v>
      </c>
      <c r="B9676" t="s">
        <v>2816</v>
      </c>
      <c r="C9676" t="s">
        <v>9610</v>
      </c>
      <c r="D9676" t="s">
        <v>2792</v>
      </c>
      <c r="E9676">
        <v>40.799999999999997</v>
      </c>
    </row>
    <row r="9677" spans="1:5" x14ac:dyDescent="0.2">
      <c r="A9677" t="s">
        <v>9717</v>
      </c>
      <c r="B9677" t="s">
        <v>2818</v>
      </c>
      <c r="C9677" t="s">
        <v>9610</v>
      </c>
      <c r="D9677" t="s">
        <v>2792</v>
      </c>
      <c r="E9677">
        <v>54.7</v>
      </c>
    </row>
    <row r="9678" spans="1:5" x14ac:dyDescent="0.2">
      <c r="A9678" t="s">
        <v>9718</v>
      </c>
      <c r="B9678" t="s">
        <v>2820</v>
      </c>
      <c r="C9678" t="s">
        <v>9610</v>
      </c>
      <c r="D9678" t="s">
        <v>2792</v>
      </c>
      <c r="E9678">
        <v>58.9</v>
      </c>
    </row>
    <row r="9679" spans="1:5" x14ac:dyDescent="0.2">
      <c r="A9679" t="s">
        <v>9719</v>
      </c>
      <c r="B9679" t="s">
        <v>2825</v>
      </c>
      <c r="C9679" t="s">
        <v>9610</v>
      </c>
      <c r="D9679" t="s">
        <v>2792</v>
      </c>
      <c r="E9679">
        <v>45.9</v>
      </c>
    </row>
    <row r="9680" spans="1:5" x14ac:dyDescent="0.2">
      <c r="A9680" t="s">
        <v>9720</v>
      </c>
      <c r="B9680" t="s">
        <v>2786</v>
      </c>
      <c r="C9680" t="s">
        <v>9610</v>
      </c>
      <c r="D9680" t="s">
        <v>2792</v>
      </c>
      <c r="E9680">
        <v>66.5</v>
      </c>
    </row>
    <row r="9681" spans="1:5" x14ac:dyDescent="0.2">
      <c r="A9681" t="s">
        <v>9721</v>
      </c>
      <c r="B9681" t="s">
        <v>2787</v>
      </c>
      <c r="C9681" t="s">
        <v>9610</v>
      </c>
      <c r="D9681" t="s">
        <v>2792</v>
      </c>
      <c r="E9681">
        <v>61.2</v>
      </c>
    </row>
    <row r="9682" spans="1:5" x14ac:dyDescent="0.2">
      <c r="A9682" t="s">
        <v>9722</v>
      </c>
      <c r="B9682" t="s">
        <v>2829</v>
      </c>
      <c r="C9682" t="s">
        <v>9610</v>
      </c>
      <c r="D9682" t="s">
        <v>2792</v>
      </c>
      <c r="E9682">
        <v>42.5</v>
      </c>
    </row>
    <row r="9683" spans="1:5" x14ac:dyDescent="0.2">
      <c r="A9683" t="s">
        <v>9723</v>
      </c>
      <c r="B9683" t="s">
        <v>2831</v>
      </c>
      <c r="C9683" t="s">
        <v>9610</v>
      </c>
      <c r="D9683" t="s">
        <v>2792</v>
      </c>
      <c r="E9683">
        <v>37.799999999999997</v>
      </c>
    </row>
    <row r="9684" spans="1:5" x14ac:dyDescent="0.2">
      <c r="A9684" t="s">
        <v>9724</v>
      </c>
      <c r="B9684" t="s">
        <v>2833</v>
      </c>
      <c r="C9684" t="s">
        <v>9610</v>
      </c>
      <c r="D9684" t="s">
        <v>2792</v>
      </c>
      <c r="E9684">
        <v>42.8</v>
      </c>
    </row>
    <row r="9685" spans="1:5" x14ac:dyDescent="0.2">
      <c r="A9685" t="s">
        <v>9725</v>
      </c>
      <c r="B9685" t="s">
        <v>2835</v>
      </c>
      <c r="C9685" t="s">
        <v>9610</v>
      </c>
      <c r="D9685" t="s">
        <v>2792</v>
      </c>
      <c r="E9685">
        <v>61.2</v>
      </c>
    </row>
    <row r="9686" spans="1:5" x14ac:dyDescent="0.2">
      <c r="A9686" t="s">
        <v>9726</v>
      </c>
      <c r="B9686" t="s">
        <v>2789</v>
      </c>
      <c r="C9686" t="s">
        <v>9610</v>
      </c>
      <c r="D9686" t="s">
        <v>2792</v>
      </c>
      <c r="E9686">
        <v>48.7</v>
      </c>
    </row>
    <row r="9687" spans="1:5" x14ac:dyDescent="0.2">
      <c r="A9687" t="s">
        <v>9727</v>
      </c>
      <c r="B9687" t="s">
        <v>2838</v>
      </c>
      <c r="C9687" t="s">
        <v>9610</v>
      </c>
      <c r="D9687" t="s">
        <v>2792</v>
      </c>
      <c r="E9687">
        <v>38</v>
      </c>
    </row>
    <row r="9688" spans="1:5" x14ac:dyDescent="0.2">
      <c r="A9688" t="s">
        <v>9728</v>
      </c>
      <c r="B9688" t="s">
        <v>2840</v>
      </c>
      <c r="C9688" t="s">
        <v>9610</v>
      </c>
      <c r="D9688" t="s">
        <v>2792</v>
      </c>
      <c r="E9688">
        <v>49.4</v>
      </c>
    </row>
    <row r="9689" spans="1:5" x14ac:dyDescent="0.2">
      <c r="A9689" t="s">
        <v>9729</v>
      </c>
      <c r="B9689" t="s">
        <v>2785</v>
      </c>
      <c r="C9689" t="s">
        <v>9610</v>
      </c>
      <c r="D9689" t="s">
        <v>2791</v>
      </c>
      <c r="E9689">
        <v>56.4</v>
      </c>
    </row>
    <row r="9690" spans="1:5" x14ac:dyDescent="0.2">
      <c r="A9690" t="s">
        <v>9730</v>
      </c>
      <c r="B9690" t="s">
        <v>2811</v>
      </c>
      <c r="C9690" t="s">
        <v>9610</v>
      </c>
      <c r="D9690" t="s">
        <v>2791</v>
      </c>
      <c r="E9690">
        <v>37.4</v>
      </c>
    </row>
    <row r="9691" spans="1:5" x14ac:dyDescent="0.2">
      <c r="A9691" t="s">
        <v>9731</v>
      </c>
      <c r="B9691" t="s">
        <v>2788</v>
      </c>
      <c r="C9691" t="s">
        <v>9610</v>
      </c>
      <c r="D9691" t="s">
        <v>2791</v>
      </c>
      <c r="E9691">
        <v>43.7</v>
      </c>
    </row>
    <row r="9692" spans="1:5" x14ac:dyDescent="0.2">
      <c r="A9692" t="s">
        <v>9732</v>
      </c>
      <c r="B9692" t="s">
        <v>2814</v>
      </c>
      <c r="C9692" t="s">
        <v>9610</v>
      </c>
      <c r="D9692" t="s">
        <v>2791</v>
      </c>
      <c r="E9692">
        <v>31.9</v>
      </c>
    </row>
    <row r="9693" spans="1:5" x14ac:dyDescent="0.2">
      <c r="A9693" t="s">
        <v>9733</v>
      </c>
      <c r="B9693" t="s">
        <v>2816</v>
      </c>
      <c r="C9693" t="s">
        <v>9610</v>
      </c>
      <c r="D9693" t="s">
        <v>2791</v>
      </c>
      <c r="E9693">
        <v>45</v>
      </c>
    </row>
    <row r="9694" spans="1:5" x14ac:dyDescent="0.2">
      <c r="A9694" t="s">
        <v>9734</v>
      </c>
      <c r="B9694" t="s">
        <v>2818</v>
      </c>
      <c r="C9694" t="s">
        <v>9610</v>
      </c>
      <c r="D9694" t="s">
        <v>2791</v>
      </c>
      <c r="E9694">
        <v>54.7</v>
      </c>
    </row>
    <row r="9695" spans="1:5" x14ac:dyDescent="0.2">
      <c r="A9695" t="s">
        <v>9735</v>
      </c>
      <c r="B9695" t="s">
        <v>2820</v>
      </c>
      <c r="C9695" t="s">
        <v>9610</v>
      </c>
      <c r="D9695" t="s">
        <v>2791</v>
      </c>
      <c r="E9695">
        <v>55.8</v>
      </c>
    </row>
    <row r="9696" spans="1:5" x14ac:dyDescent="0.2">
      <c r="A9696" t="s">
        <v>9736</v>
      </c>
      <c r="B9696" t="s">
        <v>2825</v>
      </c>
      <c r="C9696" t="s">
        <v>9610</v>
      </c>
      <c r="D9696" t="s">
        <v>2791</v>
      </c>
      <c r="E9696">
        <v>40.4</v>
      </c>
    </row>
    <row r="9697" spans="1:5" x14ac:dyDescent="0.2">
      <c r="A9697" t="s">
        <v>9737</v>
      </c>
      <c r="B9697" t="s">
        <v>2786</v>
      </c>
      <c r="C9697" t="s">
        <v>9610</v>
      </c>
      <c r="D9697" t="s">
        <v>2791</v>
      </c>
      <c r="E9697">
        <v>61.2</v>
      </c>
    </row>
    <row r="9698" spans="1:5" x14ac:dyDescent="0.2">
      <c r="A9698" t="s">
        <v>9738</v>
      </c>
      <c r="B9698" t="s">
        <v>2787</v>
      </c>
      <c r="C9698" t="s">
        <v>9610</v>
      </c>
      <c r="D9698" t="s">
        <v>2791</v>
      </c>
      <c r="E9698">
        <v>52.7</v>
      </c>
    </row>
    <row r="9699" spans="1:5" x14ac:dyDescent="0.2">
      <c r="A9699" t="s">
        <v>9739</v>
      </c>
      <c r="B9699" t="s">
        <v>2829</v>
      </c>
      <c r="C9699" t="s">
        <v>9610</v>
      </c>
      <c r="D9699" t="s">
        <v>2791</v>
      </c>
      <c r="E9699">
        <v>35.200000000000003</v>
      </c>
    </row>
    <row r="9700" spans="1:5" x14ac:dyDescent="0.2">
      <c r="A9700" t="s">
        <v>9740</v>
      </c>
      <c r="B9700" t="s">
        <v>2831</v>
      </c>
      <c r="C9700" t="s">
        <v>9610</v>
      </c>
      <c r="D9700" t="s">
        <v>2791</v>
      </c>
      <c r="E9700">
        <v>32.4</v>
      </c>
    </row>
    <row r="9701" spans="1:5" x14ac:dyDescent="0.2">
      <c r="A9701" t="s">
        <v>9741</v>
      </c>
      <c r="B9701" t="s">
        <v>2833</v>
      </c>
      <c r="C9701" t="s">
        <v>9610</v>
      </c>
      <c r="D9701" t="s">
        <v>2791</v>
      </c>
      <c r="E9701">
        <v>26.6</v>
      </c>
    </row>
    <row r="9702" spans="1:5" x14ac:dyDescent="0.2">
      <c r="A9702" t="s">
        <v>9742</v>
      </c>
      <c r="B9702" t="s">
        <v>2835</v>
      </c>
      <c r="C9702" t="s">
        <v>9610</v>
      </c>
      <c r="D9702" t="s">
        <v>2791</v>
      </c>
      <c r="E9702">
        <v>54</v>
      </c>
    </row>
    <row r="9703" spans="1:5" x14ac:dyDescent="0.2">
      <c r="A9703" t="s">
        <v>9743</v>
      </c>
      <c r="B9703" t="s">
        <v>2789</v>
      </c>
      <c r="C9703" t="s">
        <v>9610</v>
      </c>
      <c r="D9703" t="s">
        <v>2791</v>
      </c>
      <c r="E9703">
        <v>37.9</v>
      </c>
    </row>
    <row r="9704" spans="1:5" x14ac:dyDescent="0.2">
      <c r="A9704" t="s">
        <v>9744</v>
      </c>
      <c r="B9704" t="s">
        <v>2838</v>
      </c>
      <c r="C9704" t="s">
        <v>9610</v>
      </c>
      <c r="D9704" t="s">
        <v>2791</v>
      </c>
      <c r="E9704">
        <v>36.1</v>
      </c>
    </row>
    <row r="9705" spans="1:5" x14ac:dyDescent="0.2">
      <c r="A9705" t="s">
        <v>9745</v>
      </c>
      <c r="B9705" t="s">
        <v>2840</v>
      </c>
      <c r="C9705" t="s">
        <v>9610</v>
      </c>
      <c r="D9705" t="s">
        <v>2791</v>
      </c>
      <c r="E9705">
        <v>49.4</v>
      </c>
    </row>
    <row r="9706" spans="1:5" x14ac:dyDescent="0.2">
      <c r="A9706" t="s">
        <v>9746</v>
      </c>
      <c r="B9706" t="s">
        <v>2785</v>
      </c>
      <c r="C9706" t="s">
        <v>9610</v>
      </c>
      <c r="D9706" t="s">
        <v>2793</v>
      </c>
      <c r="E9706">
        <v>64</v>
      </c>
    </row>
    <row r="9707" spans="1:5" x14ac:dyDescent="0.2">
      <c r="A9707" t="s">
        <v>9747</v>
      </c>
      <c r="B9707" t="s">
        <v>2811</v>
      </c>
      <c r="C9707" t="s">
        <v>9610</v>
      </c>
      <c r="D9707" t="s">
        <v>2793</v>
      </c>
      <c r="E9707">
        <v>42</v>
      </c>
    </row>
    <row r="9708" spans="1:5" x14ac:dyDescent="0.2">
      <c r="A9708" t="s">
        <v>9748</v>
      </c>
      <c r="B9708" t="s">
        <v>2788</v>
      </c>
      <c r="C9708" t="s">
        <v>9610</v>
      </c>
      <c r="D9708" t="s">
        <v>2793</v>
      </c>
      <c r="E9708">
        <v>46</v>
      </c>
    </row>
    <row r="9709" spans="1:5" x14ac:dyDescent="0.2">
      <c r="A9709" t="s">
        <v>9749</v>
      </c>
      <c r="B9709" t="s">
        <v>2814</v>
      </c>
      <c r="C9709" t="s">
        <v>9610</v>
      </c>
      <c r="D9709" t="s">
        <v>2793</v>
      </c>
      <c r="E9709">
        <v>34</v>
      </c>
    </row>
    <row r="9710" spans="1:5" x14ac:dyDescent="0.2">
      <c r="A9710" t="s">
        <v>9750</v>
      </c>
      <c r="B9710" t="s">
        <v>2816</v>
      </c>
      <c r="C9710" t="s">
        <v>9610</v>
      </c>
      <c r="D9710" t="s">
        <v>2793</v>
      </c>
      <c r="E9710">
        <v>58</v>
      </c>
    </row>
    <row r="9711" spans="1:5" x14ac:dyDescent="0.2">
      <c r="A9711" t="s">
        <v>9751</v>
      </c>
      <c r="B9711" t="s">
        <v>2818</v>
      </c>
      <c r="C9711" t="s">
        <v>9610</v>
      </c>
      <c r="D9711" t="s">
        <v>2793</v>
      </c>
      <c r="E9711">
        <v>68</v>
      </c>
    </row>
    <row r="9712" spans="1:5" x14ac:dyDescent="0.2">
      <c r="A9712" t="s">
        <v>9752</v>
      </c>
      <c r="B9712" t="s">
        <v>2820</v>
      </c>
      <c r="C9712" t="s">
        <v>9610</v>
      </c>
      <c r="D9712" t="s">
        <v>2793</v>
      </c>
      <c r="E9712">
        <v>56</v>
      </c>
    </row>
    <row r="9713" spans="1:5" x14ac:dyDescent="0.2">
      <c r="A9713" t="s">
        <v>9753</v>
      </c>
      <c r="B9713" t="s">
        <v>2825</v>
      </c>
      <c r="C9713" t="s">
        <v>9610</v>
      </c>
      <c r="D9713" t="s">
        <v>2793</v>
      </c>
      <c r="E9713">
        <v>46</v>
      </c>
    </row>
    <row r="9714" spans="1:5" x14ac:dyDescent="0.2">
      <c r="A9714" t="s">
        <v>9754</v>
      </c>
      <c r="B9714" t="s">
        <v>2786</v>
      </c>
      <c r="C9714" t="s">
        <v>9610</v>
      </c>
      <c r="D9714" t="s">
        <v>2793</v>
      </c>
      <c r="E9714">
        <v>66</v>
      </c>
    </row>
    <row r="9715" spans="1:5" x14ac:dyDescent="0.2">
      <c r="A9715" t="s">
        <v>9755</v>
      </c>
      <c r="B9715" t="s">
        <v>2787</v>
      </c>
      <c r="C9715" t="s">
        <v>9610</v>
      </c>
      <c r="D9715" t="s">
        <v>2793</v>
      </c>
      <c r="E9715">
        <v>72</v>
      </c>
    </row>
    <row r="9716" spans="1:5" x14ac:dyDescent="0.2">
      <c r="A9716" t="s">
        <v>9756</v>
      </c>
      <c r="B9716" t="s">
        <v>2829</v>
      </c>
      <c r="C9716" t="s">
        <v>9610</v>
      </c>
      <c r="D9716" t="s">
        <v>2793</v>
      </c>
      <c r="E9716">
        <v>32</v>
      </c>
    </row>
    <row r="9717" spans="1:5" x14ac:dyDescent="0.2">
      <c r="A9717" t="s">
        <v>9757</v>
      </c>
      <c r="B9717" t="s">
        <v>2831</v>
      </c>
      <c r="C9717" t="s">
        <v>9610</v>
      </c>
      <c r="D9717" t="s">
        <v>2793</v>
      </c>
      <c r="E9717">
        <v>34</v>
      </c>
    </row>
    <row r="9718" spans="1:5" x14ac:dyDescent="0.2">
      <c r="A9718" t="s">
        <v>9758</v>
      </c>
      <c r="B9718" t="s">
        <v>2833</v>
      </c>
      <c r="C9718" t="s">
        <v>9610</v>
      </c>
      <c r="D9718" t="s">
        <v>2793</v>
      </c>
      <c r="E9718">
        <v>40</v>
      </c>
    </row>
    <row r="9719" spans="1:5" x14ac:dyDescent="0.2">
      <c r="A9719" t="s">
        <v>9759</v>
      </c>
      <c r="B9719" t="s">
        <v>2835</v>
      </c>
      <c r="C9719" t="s">
        <v>9610</v>
      </c>
      <c r="D9719" t="s">
        <v>2793</v>
      </c>
      <c r="E9719">
        <v>58</v>
      </c>
    </row>
    <row r="9720" spans="1:5" x14ac:dyDescent="0.2">
      <c r="A9720" t="s">
        <v>9760</v>
      </c>
      <c r="B9720" t="s">
        <v>2789</v>
      </c>
      <c r="C9720" t="s">
        <v>9610</v>
      </c>
      <c r="D9720" t="s">
        <v>2793</v>
      </c>
      <c r="E9720">
        <v>46</v>
      </c>
    </row>
    <row r="9721" spans="1:5" x14ac:dyDescent="0.2">
      <c r="A9721" t="s">
        <v>9761</v>
      </c>
      <c r="B9721" t="s">
        <v>2838</v>
      </c>
      <c r="C9721" t="s">
        <v>9610</v>
      </c>
      <c r="D9721" t="s">
        <v>2793</v>
      </c>
      <c r="E9721">
        <v>30</v>
      </c>
    </row>
    <row r="9722" spans="1:5" x14ac:dyDescent="0.2">
      <c r="A9722" t="s">
        <v>9762</v>
      </c>
      <c r="B9722" t="s">
        <v>2840</v>
      </c>
      <c r="C9722" t="s">
        <v>9610</v>
      </c>
      <c r="D9722" t="s">
        <v>2793</v>
      </c>
      <c r="E9722">
        <v>40</v>
      </c>
    </row>
    <row r="9723" spans="1:5" x14ac:dyDescent="0.2">
      <c r="A9723" t="s">
        <v>1439</v>
      </c>
      <c r="B9723" t="s">
        <v>2763</v>
      </c>
      <c r="C9723" t="s">
        <v>9610</v>
      </c>
      <c r="D9723" t="s">
        <v>8686</v>
      </c>
      <c r="E9723">
        <v>53.2</v>
      </c>
    </row>
    <row r="9724" spans="1:5" x14ac:dyDescent="0.2">
      <c r="A9724" t="s">
        <v>1440</v>
      </c>
      <c r="B9724" t="s">
        <v>2763</v>
      </c>
      <c r="C9724" t="s">
        <v>9610</v>
      </c>
      <c r="D9724" t="s">
        <v>5384</v>
      </c>
      <c r="E9724">
        <v>53.2</v>
      </c>
    </row>
    <row r="9725" spans="1:5" x14ac:dyDescent="0.2">
      <c r="A9725" t="s">
        <v>1441</v>
      </c>
      <c r="B9725" t="s">
        <v>2763</v>
      </c>
      <c r="C9725" t="s">
        <v>9610</v>
      </c>
      <c r="D9725" t="s">
        <v>10647</v>
      </c>
      <c r="E9725">
        <v>49.4</v>
      </c>
    </row>
    <row r="9726" spans="1:5" x14ac:dyDescent="0.2">
      <c r="A9726" t="s">
        <v>1442</v>
      </c>
      <c r="B9726" t="s">
        <v>2763</v>
      </c>
      <c r="C9726" t="s">
        <v>9610</v>
      </c>
      <c r="D9726" t="s">
        <v>1840</v>
      </c>
      <c r="E9726">
        <v>38.799999999999997</v>
      </c>
    </row>
    <row r="9727" spans="1:5" x14ac:dyDescent="0.2">
      <c r="A9727" t="s">
        <v>1443</v>
      </c>
      <c r="B9727" t="s">
        <v>2763</v>
      </c>
      <c r="C9727" t="s">
        <v>9610</v>
      </c>
      <c r="D9727" t="s">
        <v>1485</v>
      </c>
      <c r="E9727">
        <v>34.200000000000003</v>
      </c>
    </row>
    <row r="9728" spans="1:5" x14ac:dyDescent="0.2">
      <c r="A9728" t="s">
        <v>1444</v>
      </c>
      <c r="B9728" t="s">
        <v>2763</v>
      </c>
      <c r="C9728" t="s">
        <v>9610</v>
      </c>
      <c r="D9728" t="s">
        <v>2930</v>
      </c>
      <c r="E9728">
        <v>27</v>
      </c>
    </row>
    <row r="9729" spans="1:5" x14ac:dyDescent="0.2">
      <c r="A9729" t="s">
        <v>1445</v>
      </c>
      <c r="B9729" t="s">
        <v>2763</v>
      </c>
      <c r="C9729" t="s">
        <v>9610</v>
      </c>
      <c r="D9729" t="s">
        <v>2792</v>
      </c>
      <c r="E9729">
        <v>27</v>
      </c>
    </row>
    <row r="9730" spans="1:5" x14ac:dyDescent="0.2">
      <c r="A9730" t="s">
        <v>1446</v>
      </c>
      <c r="B9730" t="s">
        <v>2763</v>
      </c>
      <c r="C9730" t="s">
        <v>9610</v>
      </c>
      <c r="D9730" t="s">
        <v>2791</v>
      </c>
      <c r="E9730">
        <v>21.7</v>
      </c>
    </row>
    <row r="9731" spans="1:5" x14ac:dyDescent="0.2">
      <c r="A9731" t="s">
        <v>1447</v>
      </c>
      <c r="B9731" t="s">
        <v>2763</v>
      </c>
      <c r="C9731" t="s">
        <v>9610</v>
      </c>
      <c r="D9731" t="s">
        <v>2793</v>
      </c>
    </row>
    <row r="9732" spans="1:5" x14ac:dyDescent="0.2">
      <c r="A9732" t="s">
        <v>10908</v>
      </c>
      <c r="B9732" t="s">
        <v>2780</v>
      </c>
      <c r="C9732" t="s">
        <v>2807</v>
      </c>
      <c r="D9732" t="s">
        <v>10909</v>
      </c>
      <c r="E9732">
        <v>86.866666666666674</v>
      </c>
    </row>
    <row r="9733" spans="1:5" x14ac:dyDescent="0.2">
      <c r="A9733" t="s">
        <v>10910</v>
      </c>
      <c r="B9733" t="s">
        <v>2794</v>
      </c>
      <c r="C9733" t="s">
        <v>2807</v>
      </c>
      <c r="D9733" t="s">
        <v>10909</v>
      </c>
      <c r="E9733">
        <v>96.666666666666671</v>
      </c>
    </row>
    <row r="9734" spans="1:5" x14ac:dyDescent="0.2">
      <c r="A9734" t="s">
        <v>10911</v>
      </c>
      <c r="B9734" t="s">
        <v>2785</v>
      </c>
      <c r="C9734" t="s">
        <v>2807</v>
      </c>
      <c r="D9734" t="s">
        <v>10909</v>
      </c>
      <c r="E9734">
        <v>100</v>
      </c>
    </row>
    <row r="9735" spans="1:5" x14ac:dyDescent="0.2">
      <c r="A9735" t="s">
        <v>10912</v>
      </c>
      <c r="B9735" t="s">
        <v>2811</v>
      </c>
      <c r="C9735" t="s">
        <v>2807</v>
      </c>
      <c r="D9735" t="s">
        <v>10909</v>
      </c>
      <c r="E9735">
        <v>96.7</v>
      </c>
    </row>
    <row r="9736" spans="1:5" x14ac:dyDescent="0.2">
      <c r="A9736" t="s">
        <v>10913</v>
      </c>
      <c r="B9736" t="s">
        <v>2788</v>
      </c>
      <c r="C9736" t="s">
        <v>2807</v>
      </c>
      <c r="D9736" t="s">
        <v>10909</v>
      </c>
      <c r="E9736">
        <v>100</v>
      </c>
    </row>
    <row r="9737" spans="1:5" x14ac:dyDescent="0.2">
      <c r="A9737" t="s">
        <v>10914</v>
      </c>
      <c r="B9737" t="s">
        <v>2814</v>
      </c>
      <c r="C9737" t="s">
        <v>2807</v>
      </c>
      <c r="D9737" t="s">
        <v>10909</v>
      </c>
      <c r="E9737">
        <v>92.5</v>
      </c>
    </row>
    <row r="9738" spans="1:5" x14ac:dyDescent="0.2">
      <c r="A9738" t="s">
        <v>10915</v>
      </c>
      <c r="B9738" t="s">
        <v>2816</v>
      </c>
      <c r="C9738" t="s">
        <v>2807</v>
      </c>
      <c r="D9738" t="s">
        <v>10909</v>
      </c>
      <c r="E9738">
        <v>91.5</v>
      </c>
    </row>
    <row r="9739" spans="1:5" x14ac:dyDescent="0.2">
      <c r="A9739" t="s">
        <v>10916</v>
      </c>
      <c r="B9739" t="s">
        <v>2818</v>
      </c>
      <c r="C9739" t="s">
        <v>2807</v>
      </c>
      <c r="D9739" t="s">
        <v>10909</v>
      </c>
      <c r="E9739">
        <v>100</v>
      </c>
    </row>
    <row r="9740" spans="1:5" x14ac:dyDescent="0.2">
      <c r="A9740" t="s">
        <v>10917</v>
      </c>
      <c r="B9740" t="s">
        <v>2820</v>
      </c>
      <c r="C9740" t="s">
        <v>2807</v>
      </c>
      <c r="D9740" t="s">
        <v>10909</v>
      </c>
      <c r="E9740">
        <v>96.7</v>
      </c>
    </row>
    <row r="9741" spans="1:5" x14ac:dyDescent="0.2">
      <c r="A9741" t="s">
        <v>10918</v>
      </c>
      <c r="B9741" t="s">
        <v>2825</v>
      </c>
      <c r="C9741" t="s">
        <v>2807</v>
      </c>
      <c r="D9741" t="s">
        <v>10909</v>
      </c>
      <c r="E9741">
        <v>100</v>
      </c>
    </row>
    <row r="9742" spans="1:5" x14ac:dyDescent="0.2">
      <c r="A9742" t="s">
        <v>10919</v>
      </c>
      <c r="B9742" t="s">
        <v>2786</v>
      </c>
      <c r="C9742" t="s">
        <v>2807</v>
      </c>
      <c r="D9742" t="s">
        <v>10909</v>
      </c>
      <c r="E9742">
        <v>100</v>
      </c>
    </row>
    <row r="9743" spans="1:5" x14ac:dyDescent="0.2">
      <c r="A9743" t="s">
        <v>10920</v>
      </c>
      <c r="B9743" t="s">
        <v>2787</v>
      </c>
      <c r="C9743" t="s">
        <v>2807</v>
      </c>
      <c r="D9743" t="s">
        <v>10909</v>
      </c>
      <c r="E9743">
        <v>85.2</v>
      </c>
    </row>
    <row r="9744" spans="1:5" x14ac:dyDescent="0.2">
      <c r="A9744" t="s">
        <v>10921</v>
      </c>
      <c r="B9744" t="s">
        <v>2829</v>
      </c>
      <c r="C9744" t="s">
        <v>2807</v>
      </c>
      <c r="D9744" t="s">
        <v>10909</v>
      </c>
      <c r="E9744">
        <v>96.7</v>
      </c>
    </row>
    <row r="9745" spans="1:5" x14ac:dyDescent="0.2">
      <c r="A9745" t="s">
        <v>10922</v>
      </c>
      <c r="B9745" t="s">
        <v>2831</v>
      </c>
      <c r="C9745" t="s">
        <v>2807</v>
      </c>
      <c r="D9745" t="s">
        <v>10909</v>
      </c>
      <c r="E9745">
        <v>96.7</v>
      </c>
    </row>
    <row r="9746" spans="1:5" x14ac:dyDescent="0.2">
      <c r="A9746" t="s">
        <v>10923</v>
      </c>
      <c r="B9746" t="s">
        <v>2833</v>
      </c>
      <c r="C9746" t="s">
        <v>2807</v>
      </c>
      <c r="D9746" t="s">
        <v>10909</v>
      </c>
      <c r="E9746">
        <v>91.9</v>
      </c>
    </row>
    <row r="9747" spans="1:5" x14ac:dyDescent="0.2">
      <c r="A9747" t="s">
        <v>10924</v>
      </c>
      <c r="B9747" t="s">
        <v>2835</v>
      </c>
      <c r="C9747" t="s">
        <v>2807</v>
      </c>
      <c r="D9747" t="s">
        <v>10909</v>
      </c>
      <c r="E9747">
        <v>96.7</v>
      </c>
    </row>
    <row r="9748" spans="1:5" x14ac:dyDescent="0.2">
      <c r="A9748" t="s">
        <v>10925</v>
      </c>
      <c r="B9748" t="s">
        <v>2789</v>
      </c>
      <c r="C9748" t="s">
        <v>2807</v>
      </c>
      <c r="D9748" t="s">
        <v>10909</v>
      </c>
      <c r="E9748">
        <v>100</v>
      </c>
    </row>
    <row r="9749" spans="1:5" x14ac:dyDescent="0.2">
      <c r="A9749" t="s">
        <v>10926</v>
      </c>
      <c r="B9749" t="s">
        <v>2838</v>
      </c>
      <c r="C9749" t="s">
        <v>2807</v>
      </c>
      <c r="D9749" t="s">
        <v>10909</v>
      </c>
      <c r="E9749">
        <v>77.8</v>
      </c>
    </row>
    <row r="9750" spans="1:5" x14ac:dyDescent="0.2">
      <c r="A9750" t="s">
        <v>10927</v>
      </c>
      <c r="B9750" t="s">
        <v>2840</v>
      </c>
      <c r="C9750" t="s">
        <v>2807</v>
      </c>
      <c r="D9750" t="s">
        <v>10909</v>
      </c>
      <c r="E9750">
        <v>96.7</v>
      </c>
    </row>
    <row r="9751" spans="1:5" x14ac:dyDescent="0.2">
      <c r="A9751" t="s">
        <v>10928</v>
      </c>
      <c r="B9751" t="s">
        <v>2780</v>
      </c>
      <c r="C9751" t="s">
        <v>2842</v>
      </c>
      <c r="D9751" t="s">
        <v>10909</v>
      </c>
      <c r="E9751">
        <v>48.2</v>
      </c>
    </row>
    <row r="9752" spans="1:5" x14ac:dyDescent="0.2">
      <c r="A9752" t="s">
        <v>10929</v>
      </c>
      <c r="B9752" t="s">
        <v>2794</v>
      </c>
      <c r="C9752" t="s">
        <v>2842</v>
      </c>
      <c r="D9752" t="s">
        <v>10909</v>
      </c>
      <c r="E9752">
        <v>60.67623642943304</v>
      </c>
    </row>
    <row r="9753" spans="1:5" x14ac:dyDescent="0.2">
      <c r="A9753" t="s">
        <v>10930</v>
      </c>
      <c r="B9753" t="s">
        <v>2785</v>
      </c>
      <c r="C9753" t="s">
        <v>2842</v>
      </c>
      <c r="D9753" t="s">
        <v>10909</v>
      </c>
      <c r="E9753">
        <v>67.2</v>
      </c>
    </row>
    <row r="9754" spans="1:5" x14ac:dyDescent="0.2">
      <c r="A9754" t="s">
        <v>10931</v>
      </c>
      <c r="B9754" t="s">
        <v>2811</v>
      </c>
      <c r="C9754" t="s">
        <v>2842</v>
      </c>
      <c r="D9754" t="s">
        <v>10909</v>
      </c>
      <c r="E9754">
        <v>60.9</v>
      </c>
    </row>
    <row r="9755" spans="1:5" x14ac:dyDescent="0.2">
      <c r="A9755" t="s">
        <v>10932</v>
      </c>
      <c r="B9755" t="s">
        <v>2788</v>
      </c>
      <c r="C9755" t="s">
        <v>2842</v>
      </c>
      <c r="D9755" t="s">
        <v>10909</v>
      </c>
      <c r="E9755">
        <v>61.8</v>
      </c>
    </row>
    <row r="9756" spans="1:5" x14ac:dyDescent="0.2">
      <c r="A9756" t="s">
        <v>10933</v>
      </c>
      <c r="B9756" t="s">
        <v>2814</v>
      </c>
      <c r="C9756" t="s">
        <v>2842</v>
      </c>
      <c r="D9756" t="s">
        <v>10909</v>
      </c>
      <c r="E9756">
        <v>48.7</v>
      </c>
    </row>
    <row r="9757" spans="1:5" x14ac:dyDescent="0.2">
      <c r="A9757" t="s">
        <v>10934</v>
      </c>
      <c r="B9757" t="s">
        <v>2816</v>
      </c>
      <c r="C9757" t="s">
        <v>2842</v>
      </c>
      <c r="D9757" t="s">
        <v>10909</v>
      </c>
      <c r="E9757">
        <v>47.3</v>
      </c>
    </row>
    <row r="9758" spans="1:5" x14ac:dyDescent="0.2">
      <c r="A9758" t="s">
        <v>10935</v>
      </c>
      <c r="B9758" t="s">
        <v>2818</v>
      </c>
      <c r="C9758" t="s">
        <v>2842</v>
      </c>
      <c r="D9758" t="s">
        <v>10909</v>
      </c>
      <c r="E9758">
        <v>77</v>
      </c>
    </row>
    <row r="9759" spans="1:5" x14ac:dyDescent="0.2">
      <c r="A9759" t="s">
        <v>10936</v>
      </c>
      <c r="B9759" t="s">
        <v>2820</v>
      </c>
      <c r="C9759" t="s">
        <v>2842</v>
      </c>
      <c r="D9759" t="s">
        <v>10909</v>
      </c>
      <c r="E9759">
        <v>65.3</v>
      </c>
    </row>
    <row r="9760" spans="1:5" x14ac:dyDescent="0.2">
      <c r="A9760" t="s">
        <v>10937</v>
      </c>
      <c r="B9760" t="s">
        <v>2825</v>
      </c>
      <c r="C9760" t="s">
        <v>2842</v>
      </c>
      <c r="D9760" t="s">
        <v>10909</v>
      </c>
      <c r="E9760">
        <v>86.6</v>
      </c>
    </row>
    <row r="9761" spans="1:5" x14ac:dyDescent="0.2">
      <c r="A9761" t="s">
        <v>10938</v>
      </c>
      <c r="B9761" t="s">
        <v>2786</v>
      </c>
      <c r="C9761" t="s">
        <v>2842</v>
      </c>
      <c r="D9761" t="s">
        <v>10909</v>
      </c>
      <c r="E9761">
        <v>68.7</v>
      </c>
    </row>
    <row r="9762" spans="1:5" x14ac:dyDescent="0.2">
      <c r="A9762" t="s">
        <v>10939</v>
      </c>
      <c r="B9762" t="s">
        <v>2787</v>
      </c>
      <c r="C9762" t="s">
        <v>2842</v>
      </c>
      <c r="D9762" t="s">
        <v>10909</v>
      </c>
      <c r="E9762">
        <v>42.9</v>
      </c>
    </row>
    <row r="9763" spans="1:5" x14ac:dyDescent="0.2">
      <c r="A9763" t="s">
        <v>10940</v>
      </c>
      <c r="B9763" t="s">
        <v>2829</v>
      </c>
      <c r="C9763" t="s">
        <v>2842</v>
      </c>
      <c r="D9763" t="s">
        <v>10909</v>
      </c>
      <c r="E9763">
        <v>57.1</v>
      </c>
    </row>
    <row r="9764" spans="1:5" x14ac:dyDescent="0.2">
      <c r="A9764" t="s">
        <v>10941</v>
      </c>
      <c r="B9764" t="s">
        <v>2831</v>
      </c>
      <c r="C9764" t="s">
        <v>2842</v>
      </c>
      <c r="D9764" t="s">
        <v>10909</v>
      </c>
      <c r="E9764">
        <v>59.3</v>
      </c>
    </row>
    <row r="9765" spans="1:5" x14ac:dyDescent="0.2">
      <c r="A9765" t="s">
        <v>10942</v>
      </c>
      <c r="B9765" t="s">
        <v>2833</v>
      </c>
      <c r="C9765" t="s">
        <v>2842</v>
      </c>
      <c r="D9765" t="s">
        <v>10909</v>
      </c>
      <c r="E9765">
        <v>47.8</v>
      </c>
    </row>
    <row r="9766" spans="1:5" x14ac:dyDescent="0.2">
      <c r="A9766" t="s">
        <v>10943</v>
      </c>
      <c r="B9766" t="s">
        <v>2835</v>
      </c>
      <c r="C9766" t="s">
        <v>2842</v>
      </c>
      <c r="D9766" t="s">
        <v>10909</v>
      </c>
      <c r="E9766">
        <v>70.2</v>
      </c>
    </row>
    <row r="9767" spans="1:5" x14ac:dyDescent="0.2">
      <c r="A9767" t="s">
        <v>10944</v>
      </c>
      <c r="B9767" t="s">
        <v>2789</v>
      </c>
      <c r="C9767" t="s">
        <v>2842</v>
      </c>
      <c r="D9767" t="s">
        <v>10909</v>
      </c>
      <c r="E9767">
        <v>68.8</v>
      </c>
    </row>
    <row r="9768" spans="1:5" x14ac:dyDescent="0.2">
      <c r="A9768" t="s">
        <v>10945</v>
      </c>
      <c r="B9768" t="s">
        <v>2838</v>
      </c>
      <c r="C9768" t="s">
        <v>2842</v>
      </c>
      <c r="D9768" t="s">
        <v>10909</v>
      </c>
      <c r="E9768">
        <v>36.700000000000003</v>
      </c>
    </row>
    <row r="9769" spans="1:5" x14ac:dyDescent="0.2">
      <c r="A9769" t="s">
        <v>10946</v>
      </c>
      <c r="B9769" t="s">
        <v>2840</v>
      </c>
      <c r="C9769" t="s">
        <v>2842</v>
      </c>
      <c r="D9769" t="s">
        <v>10909</v>
      </c>
      <c r="E9769">
        <v>53.3</v>
      </c>
    </row>
    <row r="9770" spans="1:5" x14ac:dyDescent="0.2">
      <c r="A9770" t="s">
        <v>10947</v>
      </c>
      <c r="B9770" t="s">
        <v>2780</v>
      </c>
      <c r="C9770" t="s">
        <v>2863</v>
      </c>
      <c r="D9770" t="s">
        <v>10909</v>
      </c>
      <c r="E9770">
        <v>91.8</v>
      </c>
    </row>
    <row r="9771" spans="1:5" x14ac:dyDescent="0.2">
      <c r="A9771" t="s">
        <v>10948</v>
      </c>
      <c r="B9771" t="s">
        <v>2794</v>
      </c>
      <c r="C9771" t="s">
        <v>2863</v>
      </c>
      <c r="D9771" t="s">
        <v>10909</v>
      </c>
      <c r="E9771">
        <v>96.079794933655023</v>
      </c>
    </row>
    <row r="9772" spans="1:5" x14ac:dyDescent="0.2">
      <c r="A9772" t="s">
        <v>10949</v>
      </c>
      <c r="B9772" t="s">
        <v>2785</v>
      </c>
      <c r="C9772" t="s">
        <v>2863</v>
      </c>
      <c r="D9772" t="s">
        <v>10909</v>
      </c>
      <c r="E9772">
        <v>98.4</v>
      </c>
    </row>
    <row r="9773" spans="1:5" x14ac:dyDescent="0.2">
      <c r="A9773" t="s">
        <v>10950</v>
      </c>
      <c r="B9773" t="s">
        <v>2811</v>
      </c>
      <c r="C9773" t="s">
        <v>2863</v>
      </c>
      <c r="D9773" t="s">
        <v>10909</v>
      </c>
      <c r="E9773">
        <v>93.5</v>
      </c>
    </row>
    <row r="9774" spans="1:5" x14ac:dyDescent="0.2">
      <c r="A9774" t="s">
        <v>10951</v>
      </c>
      <c r="B9774" t="s">
        <v>2788</v>
      </c>
      <c r="C9774" t="s">
        <v>2863</v>
      </c>
      <c r="D9774" t="s">
        <v>10909</v>
      </c>
      <c r="E9774">
        <v>95.1</v>
      </c>
    </row>
    <row r="9775" spans="1:5" x14ac:dyDescent="0.2">
      <c r="A9775" t="s">
        <v>10952</v>
      </c>
      <c r="B9775" t="s">
        <v>2814</v>
      </c>
      <c r="C9775" t="s">
        <v>2863</v>
      </c>
      <c r="D9775" t="s">
        <v>10909</v>
      </c>
      <c r="E9775">
        <v>96.1</v>
      </c>
    </row>
    <row r="9776" spans="1:5" x14ac:dyDescent="0.2">
      <c r="A9776" t="s">
        <v>10953</v>
      </c>
      <c r="B9776" t="s">
        <v>2816</v>
      </c>
      <c r="C9776" t="s">
        <v>2863</v>
      </c>
      <c r="D9776" t="s">
        <v>10909</v>
      </c>
      <c r="E9776">
        <v>96.4</v>
      </c>
    </row>
    <row r="9777" spans="1:5" x14ac:dyDescent="0.2">
      <c r="A9777" t="s">
        <v>10954</v>
      </c>
      <c r="B9777" t="s">
        <v>2818</v>
      </c>
      <c r="C9777" t="s">
        <v>2863</v>
      </c>
      <c r="D9777" t="s">
        <v>10909</v>
      </c>
      <c r="E9777">
        <v>96</v>
      </c>
    </row>
    <row r="9778" spans="1:5" x14ac:dyDescent="0.2">
      <c r="A9778" t="s">
        <v>10955</v>
      </c>
      <c r="B9778" t="s">
        <v>2820</v>
      </c>
      <c r="C9778" t="s">
        <v>2863</v>
      </c>
      <c r="D9778" t="s">
        <v>10909</v>
      </c>
      <c r="E9778">
        <v>93.4</v>
      </c>
    </row>
    <row r="9779" spans="1:5" x14ac:dyDescent="0.2">
      <c r="A9779" t="s">
        <v>10956</v>
      </c>
      <c r="B9779" t="s">
        <v>2825</v>
      </c>
      <c r="C9779" t="s">
        <v>2863</v>
      </c>
      <c r="D9779" t="s">
        <v>10909</v>
      </c>
      <c r="E9779">
        <v>100</v>
      </c>
    </row>
    <row r="9780" spans="1:5" x14ac:dyDescent="0.2">
      <c r="A9780" t="s">
        <v>10957</v>
      </c>
      <c r="B9780" t="s">
        <v>2786</v>
      </c>
      <c r="C9780" t="s">
        <v>2863</v>
      </c>
      <c r="D9780" t="s">
        <v>10909</v>
      </c>
      <c r="E9780">
        <v>98.8</v>
      </c>
    </row>
    <row r="9781" spans="1:5" x14ac:dyDescent="0.2">
      <c r="A9781" t="s">
        <v>10958</v>
      </c>
      <c r="B9781" t="s">
        <v>2787</v>
      </c>
      <c r="C9781" t="s">
        <v>2863</v>
      </c>
      <c r="D9781" t="s">
        <v>10909</v>
      </c>
      <c r="E9781">
        <v>96.2</v>
      </c>
    </row>
    <row r="9782" spans="1:5" x14ac:dyDescent="0.2">
      <c r="A9782" t="s">
        <v>10959</v>
      </c>
      <c r="B9782" t="s">
        <v>2829</v>
      </c>
      <c r="C9782" t="s">
        <v>2863</v>
      </c>
      <c r="D9782" t="s">
        <v>10909</v>
      </c>
      <c r="E9782">
        <v>96.6</v>
      </c>
    </row>
    <row r="9783" spans="1:5" x14ac:dyDescent="0.2">
      <c r="A9783" t="s">
        <v>10960</v>
      </c>
      <c r="B9783" t="s">
        <v>2831</v>
      </c>
      <c r="C9783" t="s">
        <v>2863</v>
      </c>
      <c r="D9783" t="s">
        <v>10909</v>
      </c>
      <c r="E9783">
        <v>91.4</v>
      </c>
    </row>
    <row r="9784" spans="1:5" x14ac:dyDescent="0.2">
      <c r="A9784" t="s">
        <v>10961</v>
      </c>
      <c r="B9784" t="s">
        <v>2833</v>
      </c>
      <c r="C9784" t="s">
        <v>2863</v>
      </c>
      <c r="D9784" t="s">
        <v>10909</v>
      </c>
      <c r="E9784">
        <v>98.9</v>
      </c>
    </row>
    <row r="9785" spans="1:5" x14ac:dyDescent="0.2">
      <c r="A9785" t="s">
        <v>10962</v>
      </c>
      <c r="B9785" t="s">
        <v>2835</v>
      </c>
      <c r="C9785" t="s">
        <v>2863</v>
      </c>
      <c r="D9785" t="s">
        <v>10909</v>
      </c>
      <c r="E9785">
        <v>94</v>
      </c>
    </row>
    <row r="9786" spans="1:5" x14ac:dyDescent="0.2">
      <c r="A9786" t="s">
        <v>10963</v>
      </c>
      <c r="B9786" t="s">
        <v>2789</v>
      </c>
      <c r="C9786" t="s">
        <v>2863</v>
      </c>
      <c r="D9786" t="s">
        <v>10909</v>
      </c>
      <c r="E9786">
        <v>98.6</v>
      </c>
    </row>
    <row r="9787" spans="1:5" x14ac:dyDescent="0.2">
      <c r="A9787" t="s">
        <v>10964</v>
      </c>
      <c r="B9787" t="s">
        <v>2838</v>
      </c>
      <c r="C9787" t="s">
        <v>2863</v>
      </c>
      <c r="D9787" t="s">
        <v>10909</v>
      </c>
      <c r="E9787">
        <v>92.2</v>
      </c>
    </row>
    <row r="9788" spans="1:5" x14ac:dyDescent="0.2">
      <c r="A9788" t="s">
        <v>10965</v>
      </c>
      <c r="B9788" t="s">
        <v>2840</v>
      </c>
      <c r="C9788" t="s">
        <v>2863</v>
      </c>
      <c r="D9788" t="s">
        <v>10909</v>
      </c>
      <c r="E9788">
        <v>95</v>
      </c>
    </row>
    <row r="9789" spans="1:5" x14ac:dyDescent="0.2">
      <c r="A9789" t="s">
        <v>10966</v>
      </c>
      <c r="B9789" t="s">
        <v>2780</v>
      </c>
      <c r="C9789" t="s">
        <v>1580</v>
      </c>
      <c r="D9789" t="s">
        <v>10909</v>
      </c>
      <c r="E9789">
        <v>4.4444444444444446E-2</v>
      </c>
    </row>
    <row r="9790" spans="1:5" x14ac:dyDescent="0.2">
      <c r="A9790" t="s">
        <v>10967</v>
      </c>
      <c r="B9790" t="s">
        <v>2794</v>
      </c>
      <c r="C9790" t="s">
        <v>1580</v>
      </c>
      <c r="D9790" t="s">
        <v>10909</v>
      </c>
      <c r="E9790">
        <v>3.3507572711432787E-2</v>
      </c>
    </row>
    <row r="9791" spans="1:5" x14ac:dyDescent="0.2">
      <c r="A9791" t="s">
        <v>10968</v>
      </c>
      <c r="B9791" t="s">
        <v>2785</v>
      </c>
      <c r="C9791" t="s">
        <v>1580</v>
      </c>
      <c r="D9791" t="s">
        <v>10909</v>
      </c>
      <c r="E9791">
        <v>2.2222222222222223E-2</v>
      </c>
    </row>
    <row r="9792" spans="1:5" x14ac:dyDescent="0.2">
      <c r="A9792" t="s">
        <v>10969</v>
      </c>
      <c r="B9792" t="s">
        <v>2811</v>
      </c>
      <c r="C9792" t="s">
        <v>1580</v>
      </c>
      <c r="D9792" t="s">
        <v>10909</v>
      </c>
      <c r="E9792">
        <v>2.9861111111111113E-2</v>
      </c>
    </row>
    <row r="9793" spans="1:5" x14ac:dyDescent="0.2">
      <c r="A9793" t="s">
        <v>10970</v>
      </c>
      <c r="B9793" t="s">
        <v>2788</v>
      </c>
      <c r="C9793" t="s">
        <v>1580</v>
      </c>
      <c r="D9793" t="s">
        <v>10909</v>
      </c>
      <c r="E9793">
        <v>2.5000000000000001E-2</v>
      </c>
    </row>
    <row r="9794" spans="1:5" x14ac:dyDescent="0.2">
      <c r="A9794" t="s">
        <v>10971</v>
      </c>
      <c r="B9794" t="s">
        <v>2814</v>
      </c>
      <c r="C9794" t="s">
        <v>1580</v>
      </c>
      <c r="D9794" t="s">
        <v>10909</v>
      </c>
      <c r="E9794">
        <v>4.3749999999999997E-2</v>
      </c>
    </row>
    <row r="9795" spans="1:5" x14ac:dyDescent="0.2">
      <c r="A9795" t="s">
        <v>10972</v>
      </c>
      <c r="B9795" t="s">
        <v>2816</v>
      </c>
      <c r="C9795" t="s">
        <v>1580</v>
      </c>
      <c r="D9795" t="s">
        <v>10909</v>
      </c>
      <c r="E9795">
        <v>4.3749999999999997E-2</v>
      </c>
    </row>
    <row r="9796" spans="1:5" x14ac:dyDescent="0.2">
      <c r="A9796" t="s">
        <v>10973</v>
      </c>
      <c r="B9796" t="s">
        <v>2818</v>
      </c>
      <c r="C9796" t="s">
        <v>1580</v>
      </c>
      <c r="D9796" t="s">
        <v>10909</v>
      </c>
      <c r="E9796">
        <v>2.2222222222222223E-2</v>
      </c>
    </row>
    <row r="9797" spans="1:5" x14ac:dyDescent="0.2">
      <c r="A9797" t="s">
        <v>10974</v>
      </c>
      <c r="B9797" t="s">
        <v>2820</v>
      </c>
      <c r="C9797" t="s">
        <v>1580</v>
      </c>
      <c r="D9797" t="s">
        <v>10909</v>
      </c>
      <c r="E9797">
        <v>2.5000000000000001E-2</v>
      </c>
    </row>
    <row r="9798" spans="1:5" x14ac:dyDescent="0.2">
      <c r="A9798" t="s">
        <v>10975</v>
      </c>
      <c r="B9798" t="s">
        <v>2825</v>
      </c>
      <c r="C9798" t="s">
        <v>1580</v>
      </c>
      <c r="D9798" t="s">
        <v>10909</v>
      </c>
      <c r="E9798">
        <v>1.8749999999999999E-2</v>
      </c>
    </row>
    <row r="9799" spans="1:5" x14ac:dyDescent="0.2">
      <c r="A9799" t="s">
        <v>10976</v>
      </c>
      <c r="B9799" t="s">
        <v>2786</v>
      </c>
      <c r="C9799" t="s">
        <v>1580</v>
      </c>
      <c r="D9799" t="s">
        <v>10909</v>
      </c>
      <c r="E9799">
        <v>2.8472222222222222E-2</v>
      </c>
    </row>
    <row r="9800" spans="1:5" x14ac:dyDescent="0.2">
      <c r="A9800" t="s">
        <v>10977</v>
      </c>
      <c r="B9800" t="s">
        <v>2787</v>
      </c>
      <c r="C9800" t="s">
        <v>1580</v>
      </c>
      <c r="D9800" t="s">
        <v>10909</v>
      </c>
      <c r="E9800">
        <v>6.0416666666666667E-2</v>
      </c>
    </row>
    <row r="9801" spans="1:5" x14ac:dyDescent="0.2">
      <c r="A9801" t="s">
        <v>10978</v>
      </c>
      <c r="B9801" t="s">
        <v>2829</v>
      </c>
      <c r="C9801" t="s">
        <v>1580</v>
      </c>
      <c r="D9801" t="s">
        <v>10909</v>
      </c>
      <c r="E9801">
        <v>3.6805555555555557E-2</v>
      </c>
    </row>
    <row r="9802" spans="1:5" x14ac:dyDescent="0.2">
      <c r="A9802" t="s">
        <v>10979</v>
      </c>
      <c r="B9802" t="s">
        <v>2831</v>
      </c>
      <c r="C9802" t="s">
        <v>1580</v>
      </c>
      <c r="D9802" t="s">
        <v>10909</v>
      </c>
      <c r="E9802">
        <v>2.9861111111111113E-2</v>
      </c>
    </row>
    <row r="9803" spans="1:5" x14ac:dyDescent="0.2">
      <c r="A9803" t="s">
        <v>10980</v>
      </c>
      <c r="B9803" t="s">
        <v>2833</v>
      </c>
      <c r="C9803" t="s">
        <v>1580</v>
      </c>
      <c r="D9803" t="s">
        <v>10909</v>
      </c>
      <c r="E9803">
        <v>4.4444444444444446E-2</v>
      </c>
    </row>
    <row r="9804" spans="1:5" x14ac:dyDescent="0.2">
      <c r="A9804" t="s">
        <v>10981</v>
      </c>
      <c r="B9804" t="s">
        <v>2835</v>
      </c>
      <c r="C9804" t="s">
        <v>1580</v>
      </c>
      <c r="D9804" t="s">
        <v>10909</v>
      </c>
      <c r="E9804">
        <v>2.013888888888889E-2</v>
      </c>
    </row>
    <row r="9805" spans="1:5" x14ac:dyDescent="0.2">
      <c r="A9805" t="s">
        <v>10982</v>
      </c>
      <c r="B9805" t="s">
        <v>2789</v>
      </c>
      <c r="C9805" t="s">
        <v>1580</v>
      </c>
      <c r="D9805" t="s">
        <v>10909</v>
      </c>
      <c r="E9805">
        <v>2.8472222222222222E-2</v>
      </c>
    </row>
    <row r="9806" spans="1:5" x14ac:dyDescent="0.2">
      <c r="A9806" t="s">
        <v>10983</v>
      </c>
      <c r="B9806" t="s">
        <v>2838</v>
      </c>
      <c r="C9806" t="s">
        <v>1580</v>
      </c>
      <c r="D9806" t="s">
        <v>10909</v>
      </c>
      <c r="E9806">
        <v>6.1111111111111116E-2</v>
      </c>
    </row>
    <row r="9807" spans="1:5" x14ac:dyDescent="0.2">
      <c r="A9807" t="s">
        <v>10984</v>
      </c>
      <c r="B9807" t="s">
        <v>2840</v>
      </c>
      <c r="C9807" t="s">
        <v>1580</v>
      </c>
      <c r="D9807" t="s">
        <v>10909</v>
      </c>
      <c r="E9807">
        <v>3.9583333333333331E-2</v>
      </c>
    </row>
    <row r="9808" spans="1:5" x14ac:dyDescent="0.2">
      <c r="A9808" t="s">
        <v>10985</v>
      </c>
      <c r="B9808" t="s">
        <v>2780</v>
      </c>
      <c r="C9808" t="s">
        <v>1601</v>
      </c>
      <c r="D9808" t="s">
        <v>10909</v>
      </c>
      <c r="E9808">
        <v>71.8</v>
      </c>
    </row>
    <row r="9809" spans="1:5" x14ac:dyDescent="0.2">
      <c r="A9809" t="s">
        <v>10986</v>
      </c>
      <c r="B9809" t="s">
        <v>2794</v>
      </c>
      <c r="C9809" t="s">
        <v>1601</v>
      </c>
      <c r="D9809" t="s">
        <v>10909</v>
      </c>
      <c r="E9809">
        <v>73.124510821602641</v>
      </c>
    </row>
    <row r="9810" spans="1:5" x14ac:dyDescent="0.2">
      <c r="A9810" t="s">
        <v>10987</v>
      </c>
      <c r="B9810" t="s">
        <v>2785</v>
      </c>
      <c r="C9810" t="s">
        <v>1601</v>
      </c>
      <c r="D9810" t="s">
        <v>10909</v>
      </c>
      <c r="E9810">
        <v>78.2</v>
      </c>
    </row>
    <row r="9811" spans="1:5" x14ac:dyDescent="0.2">
      <c r="A9811" t="s">
        <v>10988</v>
      </c>
      <c r="B9811" t="s">
        <v>2811</v>
      </c>
      <c r="C9811" t="s">
        <v>1601</v>
      </c>
      <c r="D9811" t="s">
        <v>10909</v>
      </c>
      <c r="E9811">
        <v>83.6</v>
      </c>
    </row>
    <row r="9812" spans="1:5" x14ac:dyDescent="0.2">
      <c r="A9812" t="s">
        <v>10989</v>
      </c>
      <c r="B9812" t="s">
        <v>2788</v>
      </c>
      <c r="C9812" t="s">
        <v>1601</v>
      </c>
      <c r="D9812" t="s">
        <v>10909</v>
      </c>
      <c r="E9812">
        <v>78.400000000000006</v>
      </c>
    </row>
    <row r="9813" spans="1:5" x14ac:dyDescent="0.2">
      <c r="A9813" t="s">
        <v>10990</v>
      </c>
      <c r="B9813" t="s">
        <v>2814</v>
      </c>
      <c r="C9813" t="s">
        <v>1601</v>
      </c>
      <c r="D9813" t="s">
        <v>10909</v>
      </c>
      <c r="E9813">
        <v>44.3</v>
      </c>
    </row>
    <row r="9814" spans="1:5" x14ac:dyDescent="0.2">
      <c r="A9814" t="s">
        <v>10991</v>
      </c>
      <c r="B9814" t="s">
        <v>2816</v>
      </c>
      <c r="C9814" t="s">
        <v>1601</v>
      </c>
      <c r="D9814" t="s">
        <v>10909</v>
      </c>
      <c r="E9814">
        <v>71.099999999999994</v>
      </c>
    </row>
    <row r="9815" spans="1:5" x14ac:dyDescent="0.2">
      <c r="A9815" t="s">
        <v>10992</v>
      </c>
      <c r="B9815" t="s">
        <v>2818</v>
      </c>
      <c r="C9815" t="s">
        <v>1601</v>
      </c>
      <c r="D9815" t="s">
        <v>10909</v>
      </c>
      <c r="E9815">
        <v>74.400000000000006</v>
      </c>
    </row>
    <row r="9816" spans="1:5" x14ac:dyDescent="0.2">
      <c r="A9816" t="s">
        <v>10993</v>
      </c>
      <c r="B9816" t="s">
        <v>2820</v>
      </c>
      <c r="C9816" t="s">
        <v>1601</v>
      </c>
      <c r="D9816" t="s">
        <v>10909</v>
      </c>
      <c r="E9816">
        <v>68.599999999999994</v>
      </c>
    </row>
    <row r="9817" spans="1:5" x14ac:dyDescent="0.2">
      <c r="A9817" t="s">
        <v>10994</v>
      </c>
      <c r="B9817" t="s">
        <v>2825</v>
      </c>
      <c r="C9817" t="s">
        <v>1601</v>
      </c>
      <c r="D9817" t="s">
        <v>10909</v>
      </c>
      <c r="E9817">
        <v>88.3</v>
      </c>
    </row>
    <row r="9818" spans="1:5" x14ac:dyDescent="0.2">
      <c r="A9818" t="s">
        <v>10995</v>
      </c>
      <c r="B9818" t="s">
        <v>2786</v>
      </c>
      <c r="C9818" t="s">
        <v>1601</v>
      </c>
      <c r="D9818" t="s">
        <v>10909</v>
      </c>
      <c r="E9818">
        <v>73.5</v>
      </c>
    </row>
    <row r="9819" spans="1:5" x14ac:dyDescent="0.2">
      <c r="A9819" t="s">
        <v>10996</v>
      </c>
      <c r="B9819" t="s">
        <v>2787</v>
      </c>
      <c r="C9819" t="s">
        <v>1601</v>
      </c>
      <c r="D9819" t="s">
        <v>10909</v>
      </c>
      <c r="E9819">
        <v>72.3</v>
      </c>
    </row>
    <row r="9820" spans="1:5" x14ac:dyDescent="0.2">
      <c r="A9820" t="s">
        <v>10997</v>
      </c>
      <c r="B9820" t="s">
        <v>2829</v>
      </c>
      <c r="C9820" t="s">
        <v>1601</v>
      </c>
      <c r="D9820" t="s">
        <v>10909</v>
      </c>
      <c r="E9820">
        <v>71.400000000000006</v>
      </c>
    </row>
    <row r="9821" spans="1:5" x14ac:dyDescent="0.2">
      <c r="A9821" t="s">
        <v>10998</v>
      </c>
      <c r="B9821" t="s">
        <v>2831</v>
      </c>
      <c r="C9821" t="s">
        <v>1601</v>
      </c>
      <c r="D9821" t="s">
        <v>10909</v>
      </c>
      <c r="E9821">
        <v>40.1</v>
      </c>
    </row>
    <row r="9822" spans="1:5" x14ac:dyDescent="0.2">
      <c r="A9822" t="s">
        <v>10999</v>
      </c>
      <c r="B9822" t="s">
        <v>2833</v>
      </c>
      <c r="C9822" t="s">
        <v>1601</v>
      </c>
      <c r="D9822" t="s">
        <v>10909</v>
      </c>
      <c r="E9822">
        <v>61.7</v>
      </c>
    </row>
    <row r="9823" spans="1:5" x14ac:dyDescent="0.2">
      <c r="A9823" t="s">
        <v>11000</v>
      </c>
      <c r="B9823" t="s">
        <v>2835</v>
      </c>
      <c r="C9823" t="s">
        <v>1601</v>
      </c>
      <c r="D9823" t="s">
        <v>10909</v>
      </c>
      <c r="E9823">
        <v>78</v>
      </c>
    </row>
    <row r="9824" spans="1:5" x14ac:dyDescent="0.2">
      <c r="A9824" t="s">
        <v>11001</v>
      </c>
      <c r="B9824" t="s">
        <v>2789</v>
      </c>
      <c r="C9824" t="s">
        <v>1601</v>
      </c>
      <c r="D9824" t="s">
        <v>10909</v>
      </c>
      <c r="E9824">
        <v>71</v>
      </c>
    </row>
    <row r="9825" spans="1:5" x14ac:dyDescent="0.2">
      <c r="A9825" t="s">
        <v>11002</v>
      </c>
      <c r="B9825" t="s">
        <v>2838</v>
      </c>
      <c r="C9825" t="s">
        <v>1601</v>
      </c>
      <c r="D9825" t="s">
        <v>10909</v>
      </c>
      <c r="E9825">
        <v>78</v>
      </c>
    </row>
    <row r="9826" spans="1:5" x14ac:dyDescent="0.2">
      <c r="A9826" t="s">
        <v>11003</v>
      </c>
      <c r="B9826" t="s">
        <v>2840</v>
      </c>
      <c r="C9826" t="s">
        <v>1601</v>
      </c>
      <c r="D9826" t="s">
        <v>10909</v>
      </c>
      <c r="E9826">
        <v>84.8</v>
      </c>
    </row>
    <row r="9827" spans="1:5" x14ac:dyDescent="0.2">
      <c r="A9827" t="s">
        <v>11004</v>
      </c>
      <c r="B9827" t="s">
        <v>2780</v>
      </c>
      <c r="C9827" t="s">
        <v>1622</v>
      </c>
      <c r="D9827" t="s">
        <v>10909</v>
      </c>
      <c r="E9827">
        <v>59.8</v>
      </c>
    </row>
    <row r="9828" spans="1:5" x14ac:dyDescent="0.2">
      <c r="A9828" t="s">
        <v>11005</v>
      </c>
      <c r="B9828" t="s">
        <v>2794</v>
      </c>
      <c r="C9828" t="s">
        <v>1622</v>
      </c>
      <c r="D9828" t="s">
        <v>10909</v>
      </c>
      <c r="E9828">
        <v>62.178106151990342</v>
      </c>
    </row>
    <row r="9829" spans="1:5" x14ac:dyDescent="0.2">
      <c r="A9829" t="s">
        <v>11006</v>
      </c>
      <c r="B9829" t="s">
        <v>2785</v>
      </c>
      <c r="C9829" t="s">
        <v>1622</v>
      </c>
      <c r="D9829" t="s">
        <v>10909</v>
      </c>
      <c r="E9829">
        <v>72</v>
      </c>
    </row>
    <row r="9830" spans="1:5" x14ac:dyDescent="0.2">
      <c r="A9830" t="s">
        <v>11007</v>
      </c>
      <c r="B9830" t="s">
        <v>2811</v>
      </c>
      <c r="C9830" t="s">
        <v>1622</v>
      </c>
      <c r="D9830" t="s">
        <v>10909</v>
      </c>
      <c r="E9830">
        <v>75.599999999999994</v>
      </c>
    </row>
    <row r="9831" spans="1:5" x14ac:dyDescent="0.2">
      <c r="A9831" t="s">
        <v>11008</v>
      </c>
      <c r="B9831" t="s">
        <v>2788</v>
      </c>
      <c r="C9831" t="s">
        <v>1622</v>
      </c>
      <c r="D9831" t="s">
        <v>10909</v>
      </c>
      <c r="E9831">
        <v>68.599999999999994</v>
      </c>
    </row>
    <row r="9832" spans="1:5" x14ac:dyDescent="0.2">
      <c r="A9832" t="s">
        <v>11009</v>
      </c>
      <c r="B9832" t="s">
        <v>2814</v>
      </c>
      <c r="C9832" t="s">
        <v>1622</v>
      </c>
      <c r="D9832" t="s">
        <v>10909</v>
      </c>
      <c r="E9832">
        <v>31.9</v>
      </c>
    </row>
    <row r="9833" spans="1:5" x14ac:dyDescent="0.2">
      <c r="A9833" t="s">
        <v>11010</v>
      </c>
      <c r="B9833" t="s">
        <v>2816</v>
      </c>
      <c r="C9833" t="s">
        <v>1622</v>
      </c>
      <c r="D9833" t="s">
        <v>10909</v>
      </c>
      <c r="E9833">
        <v>55.8</v>
      </c>
    </row>
    <row r="9834" spans="1:5" x14ac:dyDescent="0.2">
      <c r="A9834" t="s">
        <v>11011</v>
      </c>
      <c r="B9834" t="s">
        <v>2818</v>
      </c>
      <c r="C9834" t="s">
        <v>1622</v>
      </c>
      <c r="D9834" t="s">
        <v>10909</v>
      </c>
      <c r="E9834">
        <v>67.7</v>
      </c>
    </row>
    <row r="9835" spans="1:5" x14ac:dyDescent="0.2">
      <c r="A9835" t="s">
        <v>11012</v>
      </c>
      <c r="B9835" t="s">
        <v>2820</v>
      </c>
      <c r="C9835" t="s">
        <v>1622</v>
      </c>
      <c r="D9835" t="s">
        <v>10909</v>
      </c>
      <c r="E9835">
        <v>51.7</v>
      </c>
    </row>
    <row r="9836" spans="1:5" x14ac:dyDescent="0.2">
      <c r="A9836" t="s">
        <v>11013</v>
      </c>
      <c r="B9836" t="s">
        <v>2825</v>
      </c>
      <c r="C9836" t="s">
        <v>1622</v>
      </c>
      <c r="D9836" t="s">
        <v>10909</v>
      </c>
      <c r="E9836">
        <v>85.1</v>
      </c>
    </row>
    <row r="9837" spans="1:5" x14ac:dyDescent="0.2">
      <c r="A9837" t="s">
        <v>11014</v>
      </c>
      <c r="B9837" t="s">
        <v>2786</v>
      </c>
      <c r="C9837" t="s">
        <v>1622</v>
      </c>
      <c r="D9837" t="s">
        <v>10909</v>
      </c>
      <c r="E9837">
        <v>62</v>
      </c>
    </row>
    <row r="9838" spans="1:5" x14ac:dyDescent="0.2">
      <c r="A9838" t="s">
        <v>11015</v>
      </c>
      <c r="B9838" t="s">
        <v>2787</v>
      </c>
      <c r="C9838" t="s">
        <v>1622</v>
      </c>
      <c r="D9838" t="s">
        <v>10909</v>
      </c>
      <c r="E9838">
        <v>59.8</v>
      </c>
    </row>
    <row r="9839" spans="1:5" x14ac:dyDescent="0.2">
      <c r="A9839" t="s">
        <v>11016</v>
      </c>
      <c r="B9839" t="s">
        <v>2829</v>
      </c>
      <c r="C9839" t="s">
        <v>1622</v>
      </c>
      <c r="D9839" t="s">
        <v>10909</v>
      </c>
      <c r="E9839">
        <v>55.1</v>
      </c>
    </row>
    <row r="9840" spans="1:5" x14ac:dyDescent="0.2">
      <c r="A9840" t="s">
        <v>11017</v>
      </c>
      <c r="B9840" t="s">
        <v>2831</v>
      </c>
      <c r="C9840" t="s">
        <v>1622</v>
      </c>
      <c r="D9840" t="s">
        <v>10909</v>
      </c>
      <c r="E9840">
        <v>34.6</v>
      </c>
    </row>
    <row r="9841" spans="1:5" x14ac:dyDescent="0.2">
      <c r="A9841" t="s">
        <v>11018</v>
      </c>
      <c r="B9841" t="s">
        <v>2833</v>
      </c>
      <c r="C9841" t="s">
        <v>1622</v>
      </c>
      <c r="D9841" t="s">
        <v>10909</v>
      </c>
      <c r="E9841">
        <v>43.2</v>
      </c>
    </row>
    <row r="9842" spans="1:5" x14ac:dyDescent="0.2">
      <c r="A9842" t="s">
        <v>11019</v>
      </c>
      <c r="B9842" t="s">
        <v>2835</v>
      </c>
      <c r="C9842" t="s">
        <v>1622</v>
      </c>
      <c r="D9842" t="s">
        <v>10909</v>
      </c>
      <c r="E9842">
        <v>72.5</v>
      </c>
    </row>
    <row r="9843" spans="1:5" x14ac:dyDescent="0.2">
      <c r="A9843" t="s">
        <v>11020</v>
      </c>
      <c r="B9843" t="s">
        <v>2789</v>
      </c>
      <c r="C9843" t="s">
        <v>1622</v>
      </c>
      <c r="D9843" t="s">
        <v>10909</v>
      </c>
      <c r="E9843">
        <v>61.4</v>
      </c>
    </row>
    <row r="9844" spans="1:5" x14ac:dyDescent="0.2">
      <c r="A9844" t="s">
        <v>11021</v>
      </c>
      <c r="B9844" t="s">
        <v>2838</v>
      </c>
      <c r="C9844" t="s">
        <v>1622</v>
      </c>
      <c r="D9844" t="s">
        <v>10909</v>
      </c>
      <c r="E9844">
        <v>70</v>
      </c>
    </row>
    <row r="9845" spans="1:5" x14ac:dyDescent="0.2">
      <c r="A9845" t="s">
        <v>11022</v>
      </c>
      <c r="B9845" t="s">
        <v>2840</v>
      </c>
      <c r="C9845" t="s">
        <v>1622</v>
      </c>
      <c r="D9845" t="s">
        <v>10909</v>
      </c>
      <c r="E9845">
        <v>79.7</v>
      </c>
    </row>
    <row r="9846" spans="1:5" x14ac:dyDescent="0.2">
      <c r="A9846" t="s">
        <v>11023</v>
      </c>
      <c r="B9846" t="s">
        <v>2780</v>
      </c>
      <c r="C9846" t="s">
        <v>1643</v>
      </c>
      <c r="D9846" t="s">
        <v>10909</v>
      </c>
      <c r="E9846">
        <v>0.14930555555555555</v>
      </c>
    </row>
    <row r="9847" spans="1:5" x14ac:dyDescent="0.2">
      <c r="A9847" t="s">
        <v>11024</v>
      </c>
      <c r="B9847" t="s">
        <v>2794</v>
      </c>
      <c r="C9847" t="s">
        <v>1643</v>
      </c>
      <c r="D9847" t="s">
        <v>10909</v>
      </c>
      <c r="E9847">
        <v>0.1547924205870527</v>
      </c>
    </row>
    <row r="9848" spans="1:5" x14ac:dyDescent="0.2">
      <c r="A9848" t="s">
        <v>11025</v>
      </c>
      <c r="B9848" t="s">
        <v>2785</v>
      </c>
      <c r="C9848" t="s">
        <v>1643</v>
      </c>
      <c r="D9848" t="s">
        <v>10909</v>
      </c>
      <c r="E9848">
        <v>0.14791666666666667</v>
      </c>
    </row>
    <row r="9849" spans="1:5" x14ac:dyDescent="0.2">
      <c r="A9849" t="s">
        <v>11026</v>
      </c>
      <c r="B9849" t="s">
        <v>2811</v>
      </c>
      <c r="C9849" t="s">
        <v>1643</v>
      </c>
      <c r="D9849" t="s">
        <v>10909</v>
      </c>
      <c r="E9849">
        <v>0.12152777777777778</v>
      </c>
    </row>
    <row r="9850" spans="1:5" x14ac:dyDescent="0.2">
      <c r="A9850" t="s">
        <v>11027</v>
      </c>
      <c r="B9850" t="s">
        <v>2788</v>
      </c>
      <c r="C9850" t="s">
        <v>1643</v>
      </c>
      <c r="D9850" t="s">
        <v>10909</v>
      </c>
      <c r="E9850">
        <v>0.12361111111111112</v>
      </c>
    </row>
    <row r="9851" spans="1:5" x14ac:dyDescent="0.2">
      <c r="A9851" t="s">
        <v>11028</v>
      </c>
      <c r="B9851" t="s">
        <v>2814</v>
      </c>
      <c r="C9851" t="s">
        <v>1643</v>
      </c>
      <c r="D9851" t="s">
        <v>10909</v>
      </c>
      <c r="E9851">
        <v>0.26111111111111113</v>
      </c>
    </row>
    <row r="9852" spans="1:5" x14ac:dyDescent="0.2">
      <c r="A9852" t="s">
        <v>11029</v>
      </c>
      <c r="B9852" t="s">
        <v>2816</v>
      </c>
      <c r="C9852" t="s">
        <v>1643</v>
      </c>
      <c r="D9852" t="s">
        <v>10909</v>
      </c>
      <c r="E9852">
        <v>0.15763888888888888</v>
      </c>
    </row>
    <row r="9853" spans="1:5" x14ac:dyDescent="0.2">
      <c r="A9853" t="s">
        <v>11030</v>
      </c>
      <c r="B9853" t="s">
        <v>2818</v>
      </c>
      <c r="C9853" t="s">
        <v>1643</v>
      </c>
      <c r="D9853" t="s">
        <v>10909</v>
      </c>
      <c r="E9853">
        <v>0.13194444444444445</v>
      </c>
    </row>
    <row r="9854" spans="1:5" x14ac:dyDescent="0.2">
      <c r="A9854" t="s">
        <v>11031</v>
      </c>
      <c r="B9854" t="s">
        <v>2820</v>
      </c>
      <c r="C9854" t="s">
        <v>1643</v>
      </c>
      <c r="D9854" t="s">
        <v>10909</v>
      </c>
      <c r="E9854">
        <v>0.13402777777777777</v>
      </c>
    </row>
    <row r="9855" spans="1:5" x14ac:dyDescent="0.2">
      <c r="A9855" t="s">
        <v>11032</v>
      </c>
      <c r="B9855" t="s">
        <v>2825</v>
      </c>
      <c r="C9855" t="s">
        <v>1643</v>
      </c>
      <c r="D9855" t="s">
        <v>10909</v>
      </c>
      <c r="E9855">
        <v>8.1944444444444445E-2</v>
      </c>
    </row>
    <row r="9856" spans="1:5" x14ac:dyDescent="0.2">
      <c r="A9856" t="s">
        <v>11033</v>
      </c>
      <c r="B9856" t="s">
        <v>2786</v>
      </c>
      <c r="C9856" t="s">
        <v>1643</v>
      </c>
      <c r="D9856" t="s">
        <v>10909</v>
      </c>
      <c r="E9856">
        <v>0.16319444444444445</v>
      </c>
    </row>
    <row r="9857" spans="1:5" x14ac:dyDescent="0.2">
      <c r="A9857" t="s">
        <v>11034</v>
      </c>
      <c r="B9857" t="s">
        <v>2787</v>
      </c>
      <c r="C9857" t="s">
        <v>1643</v>
      </c>
      <c r="D9857" t="s">
        <v>10909</v>
      </c>
      <c r="E9857">
        <v>0.16388888888888889</v>
      </c>
    </row>
    <row r="9858" spans="1:5" x14ac:dyDescent="0.2">
      <c r="A9858" t="s">
        <v>11035</v>
      </c>
      <c r="B9858" t="s">
        <v>2829</v>
      </c>
      <c r="C9858" t="s">
        <v>1643</v>
      </c>
      <c r="D9858" t="s">
        <v>10909</v>
      </c>
      <c r="E9858">
        <v>0.16527777777777777</v>
      </c>
    </row>
    <row r="9859" spans="1:5" x14ac:dyDescent="0.2">
      <c r="A9859" t="s">
        <v>11036</v>
      </c>
      <c r="B9859" t="s">
        <v>2831</v>
      </c>
      <c r="C9859" t="s">
        <v>1643</v>
      </c>
      <c r="D9859" t="s">
        <v>10909</v>
      </c>
      <c r="E9859">
        <v>0.25624999999999998</v>
      </c>
    </row>
    <row r="9860" spans="1:5" x14ac:dyDescent="0.2">
      <c r="A9860" t="s">
        <v>11037</v>
      </c>
      <c r="B9860" t="s">
        <v>2833</v>
      </c>
      <c r="C9860" t="s">
        <v>1643</v>
      </c>
      <c r="D9860" t="s">
        <v>10909</v>
      </c>
      <c r="E9860">
        <v>0.18055555555555555</v>
      </c>
    </row>
    <row r="9861" spans="1:5" x14ac:dyDescent="0.2">
      <c r="A9861" t="s">
        <v>11038</v>
      </c>
      <c r="B9861" t="s">
        <v>2835</v>
      </c>
      <c r="C9861" t="s">
        <v>1643</v>
      </c>
      <c r="D9861" t="s">
        <v>10909</v>
      </c>
      <c r="E9861">
        <v>0.15972222222222224</v>
      </c>
    </row>
    <row r="9862" spans="1:5" x14ac:dyDescent="0.2">
      <c r="A9862" t="s">
        <v>11039</v>
      </c>
      <c r="B9862" t="s">
        <v>2789</v>
      </c>
      <c r="C9862" t="s">
        <v>1643</v>
      </c>
      <c r="D9862" t="s">
        <v>10909</v>
      </c>
      <c r="E9862">
        <v>0.15416666666666667</v>
      </c>
    </row>
    <row r="9863" spans="1:5" x14ac:dyDescent="0.2">
      <c r="A9863" t="s">
        <v>11040</v>
      </c>
      <c r="B9863" t="s">
        <v>2838</v>
      </c>
      <c r="C9863" t="s">
        <v>1643</v>
      </c>
      <c r="D9863" t="s">
        <v>10909</v>
      </c>
      <c r="E9863">
        <v>0.15347222222222223</v>
      </c>
    </row>
    <row r="9864" spans="1:5" x14ac:dyDescent="0.2">
      <c r="A9864" t="s">
        <v>11041</v>
      </c>
      <c r="B9864" t="s">
        <v>2840</v>
      </c>
      <c r="C9864" t="s">
        <v>1643</v>
      </c>
      <c r="D9864" t="s">
        <v>10909</v>
      </c>
      <c r="E9864">
        <v>0.12291666666666667</v>
      </c>
    </row>
    <row r="9865" spans="1:5" x14ac:dyDescent="0.2">
      <c r="A9865" t="s">
        <v>11042</v>
      </c>
      <c r="B9865" t="s">
        <v>2780</v>
      </c>
      <c r="C9865" t="s">
        <v>1664</v>
      </c>
      <c r="D9865" t="s">
        <v>10909</v>
      </c>
      <c r="E9865">
        <v>85.6</v>
      </c>
    </row>
    <row r="9866" spans="1:5" x14ac:dyDescent="0.2">
      <c r="A9866" t="s">
        <v>11043</v>
      </c>
      <c r="B9866" t="s">
        <v>2794</v>
      </c>
      <c r="C9866" t="s">
        <v>1664</v>
      </c>
      <c r="D9866" t="s">
        <v>10909</v>
      </c>
      <c r="E9866">
        <v>87.195426312817602</v>
      </c>
    </row>
    <row r="9867" spans="1:5" x14ac:dyDescent="0.2">
      <c r="A9867" t="s">
        <v>11044</v>
      </c>
      <c r="B9867" t="s">
        <v>2785</v>
      </c>
      <c r="C9867" t="s">
        <v>1664</v>
      </c>
      <c r="D9867" t="s">
        <v>10909</v>
      </c>
      <c r="E9867">
        <v>92.6</v>
      </c>
    </row>
    <row r="9868" spans="1:5" x14ac:dyDescent="0.2">
      <c r="A9868" t="s">
        <v>11045</v>
      </c>
      <c r="B9868" t="s">
        <v>2811</v>
      </c>
      <c r="C9868" t="s">
        <v>1664</v>
      </c>
      <c r="D9868" t="s">
        <v>10909</v>
      </c>
      <c r="E9868">
        <v>95.2</v>
      </c>
    </row>
    <row r="9869" spans="1:5" x14ac:dyDescent="0.2">
      <c r="A9869" t="s">
        <v>11046</v>
      </c>
      <c r="B9869" t="s">
        <v>2788</v>
      </c>
      <c r="C9869" t="s">
        <v>1664</v>
      </c>
      <c r="D9869" t="s">
        <v>10909</v>
      </c>
      <c r="E9869">
        <v>86.6</v>
      </c>
    </row>
    <row r="9870" spans="1:5" x14ac:dyDescent="0.2">
      <c r="A9870" t="s">
        <v>11047</v>
      </c>
      <c r="B9870" t="s">
        <v>2814</v>
      </c>
      <c r="C9870" t="s">
        <v>1664</v>
      </c>
      <c r="D9870" t="s">
        <v>10909</v>
      </c>
      <c r="E9870">
        <v>80.900000000000006</v>
      </c>
    </row>
    <row r="9871" spans="1:5" x14ac:dyDescent="0.2">
      <c r="A9871" t="s">
        <v>11048</v>
      </c>
      <c r="B9871" t="s">
        <v>2816</v>
      </c>
      <c r="C9871" t="s">
        <v>1664</v>
      </c>
      <c r="D9871" t="s">
        <v>10909</v>
      </c>
      <c r="E9871">
        <v>87.5</v>
      </c>
    </row>
    <row r="9872" spans="1:5" x14ac:dyDescent="0.2">
      <c r="A9872" t="s">
        <v>11049</v>
      </c>
      <c r="B9872" t="s">
        <v>2818</v>
      </c>
      <c r="C9872" t="s">
        <v>1664</v>
      </c>
      <c r="D9872" t="s">
        <v>10909</v>
      </c>
      <c r="E9872">
        <v>85.4</v>
      </c>
    </row>
    <row r="9873" spans="1:5" x14ac:dyDescent="0.2">
      <c r="A9873" t="s">
        <v>11050</v>
      </c>
      <c r="B9873" t="s">
        <v>2820</v>
      </c>
      <c r="C9873" t="s">
        <v>1664</v>
      </c>
      <c r="D9873" t="s">
        <v>10909</v>
      </c>
      <c r="E9873">
        <v>84.1</v>
      </c>
    </row>
    <row r="9874" spans="1:5" x14ac:dyDescent="0.2">
      <c r="A9874" t="s">
        <v>11051</v>
      </c>
      <c r="B9874" t="s">
        <v>2825</v>
      </c>
      <c r="C9874" t="s">
        <v>1664</v>
      </c>
      <c r="D9874" t="s">
        <v>10909</v>
      </c>
      <c r="E9874">
        <v>89.7</v>
      </c>
    </row>
    <row r="9875" spans="1:5" x14ac:dyDescent="0.2">
      <c r="A9875" t="s">
        <v>11052</v>
      </c>
      <c r="B9875" t="s">
        <v>2786</v>
      </c>
      <c r="C9875" t="s">
        <v>1664</v>
      </c>
      <c r="D9875" t="s">
        <v>10909</v>
      </c>
      <c r="E9875">
        <v>88.6</v>
      </c>
    </row>
    <row r="9876" spans="1:5" x14ac:dyDescent="0.2">
      <c r="A9876" t="s">
        <v>11053</v>
      </c>
      <c r="B9876" t="s">
        <v>2787</v>
      </c>
      <c r="C9876" t="s">
        <v>1664</v>
      </c>
      <c r="D9876" t="s">
        <v>10909</v>
      </c>
      <c r="E9876">
        <v>87</v>
      </c>
    </row>
    <row r="9877" spans="1:5" x14ac:dyDescent="0.2">
      <c r="A9877" t="s">
        <v>11054</v>
      </c>
      <c r="B9877" t="s">
        <v>2829</v>
      </c>
      <c r="C9877" t="s">
        <v>1664</v>
      </c>
      <c r="D9877" t="s">
        <v>10909</v>
      </c>
      <c r="E9877">
        <v>89.1</v>
      </c>
    </row>
    <row r="9878" spans="1:5" x14ac:dyDescent="0.2">
      <c r="A9878" t="s">
        <v>11055</v>
      </c>
      <c r="B9878" t="s">
        <v>2831</v>
      </c>
      <c r="C9878" t="s">
        <v>1664</v>
      </c>
      <c r="D9878" t="s">
        <v>10909</v>
      </c>
      <c r="E9878">
        <v>65.8</v>
      </c>
    </row>
    <row r="9879" spans="1:5" x14ac:dyDescent="0.2">
      <c r="A9879" t="s">
        <v>11056</v>
      </c>
      <c r="B9879" t="s">
        <v>2833</v>
      </c>
      <c r="C9879" t="s">
        <v>1664</v>
      </c>
      <c r="D9879" t="s">
        <v>10909</v>
      </c>
      <c r="E9879">
        <v>81.900000000000006</v>
      </c>
    </row>
    <row r="9880" spans="1:5" x14ac:dyDescent="0.2">
      <c r="A9880" t="s">
        <v>11057</v>
      </c>
      <c r="B9880" t="s">
        <v>2835</v>
      </c>
      <c r="C9880" t="s">
        <v>1664</v>
      </c>
      <c r="D9880" t="s">
        <v>10909</v>
      </c>
      <c r="E9880">
        <v>91.6</v>
      </c>
    </row>
    <row r="9881" spans="1:5" x14ac:dyDescent="0.2">
      <c r="A9881" t="s">
        <v>11058</v>
      </c>
      <c r="B9881" t="s">
        <v>2789</v>
      </c>
      <c r="C9881" t="s">
        <v>1664</v>
      </c>
      <c r="D9881" t="s">
        <v>10909</v>
      </c>
      <c r="E9881">
        <v>81.8</v>
      </c>
    </row>
    <row r="9882" spans="1:5" x14ac:dyDescent="0.2">
      <c r="A9882" t="s">
        <v>11059</v>
      </c>
      <c r="B9882" t="s">
        <v>2838</v>
      </c>
      <c r="C9882" t="s">
        <v>1664</v>
      </c>
      <c r="D9882" t="s">
        <v>10909</v>
      </c>
      <c r="E9882">
        <v>93.9</v>
      </c>
    </row>
    <row r="9883" spans="1:5" x14ac:dyDescent="0.2">
      <c r="A9883" t="s">
        <v>11060</v>
      </c>
      <c r="B9883" t="s">
        <v>2840</v>
      </c>
      <c r="C9883" t="s">
        <v>1664</v>
      </c>
      <c r="D9883" t="s">
        <v>10909</v>
      </c>
      <c r="E9883">
        <v>94.9</v>
      </c>
    </row>
    <row r="9884" spans="1:5" x14ac:dyDescent="0.2">
      <c r="A9884" t="s">
        <v>11061</v>
      </c>
      <c r="B9884" t="s">
        <v>2780</v>
      </c>
      <c r="C9884" t="s">
        <v>1685</v>
      </c>
      <c r="D9884" t="s">
        <v>10909</v>
      </c>
      <c r="E9884">
        <v>65.58</v>
      </c>
    </row>
    <row r="9885" spans="1:5" x14ac:dyDescent="0.2">
      <c r="A9885" t="s">
        <v>11062</v>
      </c>
      <c r="B9885" t="s">
        <v>2794</v>
      </c>
      <c r="C9885" t="s">
        <v>1685</v>
      </c>
      <c r="D9885" t="s">
        <v>10909</v>
      </c>
      <c r="E9885">
        <v>63.146984318455964</v>
      </c>
    </row>
    <row r="9886" spans="1:5" x14ac:dyDescent="0.2">
      <c r="A9886" t="s">
        <v>11063</v>
      </c>
      <c r="B9886" t="s">
        <v>2785</v>
      </c>
      <c r="C9886" t="s">
        <v>1685</v>
      </c>
      <c r="D9886" t="s">
        <v>10909</v>
      </c>
      <c r="E9886">
        <v>65.900000000000006</v>
      </c>
    </row>
    <row r="9887" spans="1:5" x14ac:dyDescent="0.2">
      <c r="A9887" t="s">
        <v>11064</v>
      </c>
      <c r="B9887" t="s">
        <v>2811</v>
      </c>
      <c r="C9887" t="s">
        <v>1685</v>
      </c>
      <c r="D9887" t="s">
        <v>10909</v>
      </c>
      <c r="E9887">
        <v>46.1</v>
      </c>
    </row>
    <row r="9888" spans="1:5" x14ac:dyDescent="0.2">
      <c r="A9888" t="s">
        <v>11065</v>
      </c>
      <c r="B9888" t="s">
        <v>2788</v>
      </c>
      <c r="C9888" t="s">
        <v>1685</v>
      </c>
      <c r="D9888" t="s">
        <v>10909</v>
      </c>
      <c r="E9888">
        <v>71.900000000000006</v>
      </c>
    </row>
    <row r="9889" spans="1:5" x14ac:dyDescent="0.2">
      <c r="A9889" t="s">
        <v>11066</v>
      </c>
      <c r="B9889" t="s">
        <v>2814</v>
      </c>
      <c r="C9889" t="s">
        <v>1685</v>
      </c>
      <c r="D9889" t="s">
        <v>10909</v>
      </c>
      <c r="E9889">
        <v>42.8</v>
      </c>
    </row>
    <row r="9890" spans="1:5" x14ac:dyDescent="0.2">
      <c r="A9890" t="s">
        <v>11067</v>
      </c>
      <c r="B9890" t="s">
        <v>2816</v>
      </c>
      <c r="C9890" t="s">
        <v>1685</v>
      </c>
      <c r="D9890" t="s">
        <v>10909</v>
      </c>
      <c r="E9890">
        <v>60.9</v>
      </c>
    </row>
    <row r="9891" spans="1:5" x14ac:dyDescent="0.2">
      <c r="A9891" t="s">
        <v>11068</v>
      </c>
      <c r="B9891" t="s">
        <v>2818</v>
      </c>
      <c r="C9891" t="s">
        <v>1685</v>
      </c>
      <c r="D9891" t="s">
        <v>10909</v>
      </c>
      <c r="E9891">
        <v>67.900000000000006</v>
      </c>
    </row>
    <row r="9892" spans="1:5" x14ac:dyDescent="0.2">
      <c r="A9892" t="s">
        <v>11069</v>
      </c>
      <c r="B9892" t="s">
        <v>2820</v>
      </c>
      <c r="C9892" t="s">
        <v>1685</v>
      </c>
      <c r="D9892" t="s">
        <v>10909</v>
      </c>
      <c r="E9892">
        <v>65</v>
      </c>
    </row>
    <row r="9893" spans="1:5" x14ac:dyDescent="0.2">
      <c r="A9893" t="s">
        <v>11070</v>
      </c>
      <c r="B9893" t="s">
        <v>2825</v>
      </c>
      <c r="C9893" t="s">
        <v>1685</v>
      </c>
      <c r="D9893" t="s">
        <v>10909</v>
      </c>
      <c r="E9893">
        <v>65.3</v>
      </c>
    </row>
    <row r="9894" spans="1:5" x14ac:dyDescent="0.2">
      <c r="A9894" t="s">
        <v>11071</v>
      </c>
      <c r="B9894" t="s">
        <v>2786</v>
      </c>
      <c r="C9894" t="s">
        <v>1685</v>
      </c>
      <c r="D9894" t="s">
        <v>10909</v>
      </c>
      <c r="E9894">
        <v>38.700000000000003</v>
      </c>
    </row>
    <row r="9895" spans="1:5" x14ac:dyDescent="0.2">
      <c r="A9895" t="s">
        <v>11072</v>
      </c>
      <c r="B9895" t="s">
        <v>2787</v>
      </c>
      <c r="C9895" t="s">
        <v>1685</v>
      </c>
      <c r="D9895" t="s">
        <v>10909</v>
      </c>
      <c r="E9895">
        <v>75.7</v>
      </c>
    </row>
    <row r="9896" spans="1:5" x14ac:dyDescent="0.2">
      <c r="A9896" t="s">
        <v>11073</v>
      </c>
      <c r="B9896" t="s">
        <v>2829</v>
      </c>
      <c r="C9896" t="s">
        <v>1685</v>
      </c>
      <c r="D9896" t="s">
        <v>10909</v>
      </c>
      <c r="E9896">
        <v>55.3</v>
      </c>
    </row>
    <row r="9897" spans="1:5" x14ac:dyDescent="0.2">
      <c r="A9897" t="s">
        <v>11074</v>
      </c>
      <c r="B9897" t="s">
        <v>2831</v>
      </c>
      <c r="C9897" t="s">
        <v>1685</v>
      </c>
      <c r="D9897" t="s">
        <v>10909</v>
      </c>
      <c r="E9897">
        <v>58.5</v>
      </c>
    </row>
    <row r="9898" spans="1:5" x14ac:dyDescent="0.2">
      <c r="A9898" t="s">
        <v>11075</v>
      </c>
      <c r="B9898" t="s">
        <v>2833</v>
      </c>
      <c r="C9898" t="s">
        <v>1685</v>
      </c>
      <c r="D9898" t="s">
        <v>10909</v>
      </c>
      <c r="E9898">
        <v>43.5</v>
      </c>
    </row>
    <row r="9899" spans="1:5" x14ac:dyDescent="0.2">
      <c r="A9899" t="s">
        <v>11076</v>
      </c>
      <c r="B9899" t="s">
        <v>2835</v>
      </c>
      <c r="C9899" t="s">
        <v>1685</v>
      </c>
      <c r="D9899" t="s">
        <v>10909</v>
      </c>
      <c r="E9899">
        <v>67.599999999999994</v>
      </c>
    </row>
    <row r="9900" spans="1:5" x14ac:dyDescent="0.2">
      <c r="A9900" t="s">
        <v>11077</v>
      </c>
      <c r="B9900" t="s">
        <v>2789</v>
      </c>
      <c r="C9900" t="s">
        <v>1685</v>
      </c>
      <c r="D9900" t="s">
        <v>10909</v>
      </c>
      <c r="E9900">
        <v>69.5</v>
      </c>
    </row>
    <row r="9901" spans="1:5" x14ac:dyDescent="0.2">
      <c r="A9901" t="s">
        <v>11078</v>
      </c>
      <c r="B9901" t="s">
        <v>2838</v>
      </c>
      <c r="C9901" t="s">
        <v>1685</v>
      </c>
      <c r="D9901" t="s">
        <v>10909</v>
      </c>
      <c r="E9901">
        <v>76.7</v>
      </c>
    </row>
    <row r="9902" spans="1:5" x14ac:dyDescent="0.2">
      <c r="A9902" t="s">
        <v>11079</v>
      </c>
      <c r="B9902" t="s">
        <v>2840</v>
      </c>
      <c r="C9902" t="s">
        <v>1685</v>
      </c>
      <c r="D9902" t="s">
        <v>10909</v>
      </c>
      <c r="E9902">
        <v>76</v>
      </c>
    </row>
    <row r="9903" spans="1:5" x14ac:dyDescent="0.2">
      <c r="A9903" t="s">
        <v>11080</v>
      </c>
      <c r="B9903" t="s">
        <v>2780</v>
      </c>
      <c r="C9903" t="s">
        <v>1706</v>
      </c>
      <c r="D9903" t="s">
        <v>10909</v>
      </c>
      <c r="E9903">
        <v>11</v>
      </c>
    </row>
    <row r="9904" spans="1:5" x14ac:dyDescent="0.2">
      <c r="A9904" t="s">
        <v>11081</v>
      </c>
      <c r="B9904" t="s">
        <v>2794</v>
      </c>
      <c r="C9904" t="s">
        <v>1706</v>
      </c>
      <c r="D9904" t="s">
        <v>10909</v>
      </c>
      <c r="E9904">
        <v>11.574969843184558</v>
      </c>
    </row>
    <row r="9905" spans="1:5" x14ac:dyDescent="0.2">
      <c r="A9905" t="s">
        <v>11082</v>
      </c>
      <c r="B9905" t="s">
        <v>2785</v>
      </c>
      <c r="C9905" t="s">
        <v>1706</v>
      </c>
      <c r="D9905" t="s">
        <v>10909</v>
      </c>
      <c r="E9905">
        <v>10.9</v>
      </c>
    </row>
    <row r="9906" spans="1:5" x14ac:dyDescent="0.2">
      <c r="A9906" t="s">
        <v>11083</v>
      </c>
      <c r="B9906" t="s">
        <v>2811</v>
      </c>
      <c r="C9906" t="s">
        <v>1706</v>
      </c>
      <c r="D9906" t="s">
        <v>10909</v>
      </c>
      <c r="E9906">
        <v>8.6999999999999993</v>
      </c>
    </row>
    <row r="9907" spans="1:5" x14ac:dyDescent="0.2">
      <c r="A9907" t="s">
        <v>11084</v>
      </c>
      <c r="B9907" t="s">
        <v>2788</v>
      </c>
      <c r="C9907" t="s">
        <v>1706</v>
      </c>
      <c r="D9907" t="s">
        <v>10909</v>
      </c>
      <c r="E9907">
        <v>12.2</v>
      </c>
    </row>
    <row r="9908" spans="1:5" x14ac:dyDescent="0.2">
      <c r="A9908" t="s">
        <v>11085</v>
      </c>
      <c r="B9908" t="s">
        <v>2814</v>
      </c>
      <c r="C9908" t="s">
        <v>1706</v>
      </c>
      <c r="D9908" t="s">
        <v>10909</v>
      </c>
      <c r="E9908">
        <v>7.9</v>
      </c>
    </row>
    <row r="9909" spans="1:5" x14ac:dyDescent="0.2">
      <c r="A9909" t="s">
        <v>11086</v>
      </c>
      <c r="B9909" t="s">
        <v>2816</v>
      </c>
      <c r="C9909" t="s">
        <v>1706</v>
      </c>
      <c r="D9909" t="s">
        <v>10909</v>
      </c>
      <c r="E9909">
        <v>16.399999999999999</v>
      </c>
    </row>
    <row r="9910" spans="1:5" x14ac:dyDescent="0.2">
      <c r="A9910" t="s">
        <v>11087</v>
      </c>
      <c r="B9910" t="s">
        <v>2818</v>
      </c>
      <c r="C9910" t="s">
        <v>1706</v>
      </c>
      <c r="D9910" t="s">
        <v>10909</v>
      </c>
      <c r="E9910">
        <v>14</v>
      </c>
    </row>
    <row r="9911" spans="1:5" x14ac:dyDescent="0.2">
      <c r="A9911" t="s">
        <v>11088</v>
      </c>
      <c r="B9911" t="s">
        <v>2820</v>
      </c>
      <c r="C9911" t="s">
        <v>1706</v>
      </c>
      <c r="D9911" t="s">
        <v>10909</v>
      </c>
      <c r="E9911">
        <v>18.2</v>
      </c>
    </row>
    <row r="9912" spans="1:5" x14ac:dyDescent="0.2">
      <c r="A9912" t="s">
        <v>11089</v>
      </c>
      <c r="B9912" t="s">
        <v>2825</v>
      </c>
      <c r="C9912" t="s">
        <v>1706</v>
      </c>
      <c r="D9912" t="s">
        <v>10909</v>
      </c>
      <c r="E9912">
        <v>13.4</v>
      </c>
    </row>
    <row r="9913" spans="1:5" x14ac:dyDescent="0.2">
      <c r="A9913" t="s">
        <v>11090</v>
      </c>
      <c r="B9913" t="s">
        <v>2786</v>
      </c>
      <c r="C9913" t="s">
        <v>1706</v>
      </c>
      <c r="D9913" t="s">
        <v>10909</v>
      </c>
      <c r="E9913">
        <v>3.6</v>
      </c>
    </row>
    <row r="9914" spans="1:5" x14ac:dyDescent="0.2">
      <c r="A9914" t="s">
        <v>11091</v>
      </c>
      <c r="B9914" t="s">
        <v>2787</v>
      </c>
      <c r="C9914" t="s">
        <v>1706</v>
      </c>
      <c r="D9914" t="s">
        <v>10909</v>
      </c>
      <c r="E9914">
        <v>12.4</v>
      </c>
    </row>
    <row r="9915" spans="1:5" x14ac:dyDescent="0.2">
      <c r="A9915" t="s">
        <v>11092</v>
      </c>
      <c r="B9915" t="s">
        <v>2829</v>
      </c>
      <c r="C9915" t="s">
        <v>1706</v>
      </c>
      <c r="D9915" t="s">
        <v>10909</v>
      </c>
      <c r="E9915">
        <v>6.7</v>
      </c>
    </row>
    <row r="9916" spans="1:5" x14ac:dyDescent="0.2">
      <c r="A9916" t="s">
        <v>11093</v>
      </c>
      <c r="B9916" t="s">
        <v>2831</v>
      </c>
      <c r="C9916" t="s">
        <v>1706</v>
      </c>
      <c r="D9916" t="s">
        <v>10909</v>
      </c>
      <c r="E9916">
        <v>8.6</v>
      </c>
    </row>
    <row r="9917" spans="1:5" x14ac:dyDescent="0.2">
      <c r="A9917" t="s">
        <v>11094</v>
      </c>
      <c r="B9917" t="s">
        <v>2833</v>
      </c>
      <c r="C9917" t="s">
        <v>1706</v>
      </c>
      <c r="D9917" t="s">
        <v>10909</v>
      </c>
      <c r="E9917">
        <v>10.9</v>
      </c>
    </row>
    <row r="9918" spans="1:5" x14ac:dyDescent="0.2">
      <c r="A9918" t="s">
        <v>11095</v>
      </c>
      <c r="B9918" t="s">
        <v>2835</v>
      </c>
      <c r="C9918" t="s">
        <v>1706</v>
      </c>
      <c r="D9918" t="s">
        <v>10909</v>
      </c>
      <c r="E9918">
        <v>16.7</v>
      </c>
    </row>
    <row r="9919" spans="1:5" x14ac:dyDescent="0.2">
      <c r="A9919" t="s">
        <v>11096</v>
      </c>
      <c r="B9919" t="s">
        <v>2789</v>
      </c>
      <c r="C9919" t="s">
        <v>1706</v>
      </c>
      <c r="D9919" t="s">
        <v>10909</v>
      </c>
      <c r="E9919">
        <v>7.2</v>
      </c>
    </row>
    <row r="9920" spans="1:5" x14ac:dyDescent="0.2">
      <c r="A9920" t="s">
        <v>11097</v>
      </c>
      <c r="B9920" t="s">
        <v>2838</v>
      </c>
      <c r="C9920" t="s">
        <v>1706</v>
      </c>
      <c r="D9920" t="s">
        <v>10909</v>
      </c>
      <c r="E9920">
        <v>13.3</v>
      </c>
    </row>
    <row r="9921" spans="1:5" x14ac:dyDescent="0.2">
      <c r="A9921" t="s">
        <v>11098</v>
      </c>
      <c r="B9921" t="s">
        <v>2840</v>
      </c>
      <c r="C9921" t="s">
        <v>1706</v>
      </c>
      <c r="D9921" t="s">
        <v>10909</v>
      </c>
      <c r="E9921">
        <v>15</v>
      </c>
    </row>
    <row r="9922" spans="1:5" x14ac:dyDescent="0.2">
      <c r="A9922" t="s">
        <v>11099</v>
      </c>
      <c r="B9922" t="s">
        <v>2780</v>
      </c>
      <c r="C9922" t="s">
        <v>1727</v>
      </c>
      <c r="D9922" t="s">
        <v>10909</v>
      </c>
      <c r="E9922">
        <v>85.6</v>
      </c>
    </row>
    <row r="9923" spans="1:5" x14ac:dyDescent="0.2">
      <c r="A9923" t="s">
        <v>11100</v>
      </c>
      <c r="B9923" t="s">
        <v>2794</v>
      </c>
      <c r="C9923" t="s">
        <v>1727</v>
      </c>
      <c r="D9923" t="s">
        <v>10909</v>
      </c>
      <c r="E9923">
        <v>87.424306393244862</v>
      </c>
    </row>
    <row r="9924" spans="1:5" x14ac:dyDescent="0.2">
      <c r="A9924" t="s">
        <v>11101</v>
      </c>
      <c r="B9924" t="s">
        <v>2785</v>
      </c>
      <c r="C9924" t="s">
        <v>1727</v>
      </c>
      <c r="D9924" t="s">
        <v>10909</v>
      </c>
      <c r="E9924">
        <v>100</v>
      </c>
    </row>
    <row r="9925" spans="1:5" x14ac:dyDescent="0.2">
      <c r="A9925" t="s">
        <v>11102</v>
      </c>
      <c r="B9925" t="s">
        <v>2811</v>
      </c>
      <c r="C9925" t="s">
        <v>1727</v>
      </c>
      <c r="D9925" t="s">
        <v>10909</v>
      </c>
      <c r="E9925">
        <v>66.7</v>
      </c>
    </row>
    <row r="9926" spans="1:5" x14ac:dyDescent="0.2">
      <c r="A9926" t="s">
        <v>11103</v>
      </c>
      <c r="B9926" t="s">
        <v>2788</v>
      </c>
      <c r="C9926" t="s">
        <v>1727</v>
      </c>
      <c r="D9926" t="s">
        <v>10909</v>
      </c>
      <c r="E9926">
        <v>100</v>
      </c>
    </row>
    <row r="9927" spans="1:5" x14ac:dyDescent="0.2">
      <c r="A9927" t="s">
        <v>11104</v>
      </c>
      <c r="B9927" t="s">
        <v>2814</v>
      </c>
      <c r="C9927" t="s">
        <v>1727</v>
      </c>
      <c r="D9927" t="s">
        <v>10909</v>
      </c>
      <c r="E9927">
        <v>85.7</v>
      </c>
    </row>
    <row r="9928" spans="1:5" x14ac:dyDescent="0.2">
      <c r="A9928" t="s">
        <v>11105</v>
      </c>
      <c r="B9928" t="s">
        <v>2816</v>
      </c>
      <c r="C9928" t="s">
        <v>1727</v>
      </c>
      <c r="D9928" t="s">
        <v>10909</v>
      </c>
      <c r="E9928">
        <v>62.5</v>
      </c>
    </row>
    <row r="9929" spans="1:5" x14ac:dyDescent="0.2">
      <c r="A9929" t="s">
        <v>11106</v>
      </c>
      <c r="B9929" t="s">
        <v>2818</v>
      </c>
      <c r="C9929" t="s">
        <v>1727</v>
      </c>
      <c r="D9929" t="s">
        <v>10909</v>
      </c>
      <c r="E9929">
        <v>91.7</v>
      </c>
    </row>
    <row r="9930" spans="1:5" x14ac:dyDescent="0.2">
      <c r="A9930" t="s">
        <v>11107</v>
      </c>
      <c r="B9930" t="s">
        <v>2820</v>
      </c>
      <c r="C9930" t="s">
        <v>1727</v>
      </c>
      <c r="D9930" t="s">
        <v>10909</v>
      </c>
      <c r="E9930">
        <v>72.2</v>
      </c>
    </row>
    <row r="9931" spans="1:5" x14ac:dyDescent="0.2">
      <c r="A9931" t="s">
        <v>11108</v>
      </c>
      <c r="B9931" t="s">
        <v>2825</v>
      </c>
      <c r="C9931" t="s">
        <v>1727</v>
      </c>
      <c r="D9931" t="s">
        <v>10909</v>
      </c>
      <c r="E9931">
        <v>85.7</v>
      </c>
    </row>
    <row r="9932" spans="1:5" x14ac:dyDescent="0.2">
      <c r="A9932" t="s">
        <v>11109</v>
      </c>
      <c r="B9932" t="s">
        <v>2786</v>
      </c>
      <c r="C9932" t="s">
        <v>1727</v>
      </c>
      <c r="D9932" t="s">
        <v>10909</v>
      </c>
      <c r="E9932">
        <v>50</v>
      </c>
    </row>
    <row r="9933" spans="1:5" x14ac:dyDescent="0.2">
      <c r="A9933" t="s">
        <v>11110</v>
      </c>
      <c r="B9933" t="s">
        <v>2787</v>
      </c>
      <c r="C9933" t="s">
        <v>1727</v>
      </c>
      <c r="D9933" t="s">
        <v>10909</v>
      </c>
      <c r="E9933">
        <v>100</v>
      </c>
    </row>
    <row r="9934" spans="1:5" x14ac:dyDescent="0.2">
      <c r="A9934" t="s">
        <v>11111</v>
      </c>
      <c r="B9934" t="s">
        <v>2829</v>
      </c>
      <c r="C9934" t="s">
        <v>1727</v>
      </c>
      <c r="D9934" t="s">
        <v>10909</v>
      </c>
      <c r="E9934">
        <v>77.8</v>
      </c>
    </row>
    <row r="9935" spans="1:5" x14ac:dyDescent="0.2">
      <c r="A9935" t="s">
        <v>11112</v>
      </c>
      <c r="B9935" t="s">
        <v>2831</v>
      </c>
      <c r="C9935" t="s">
        <v>1727</v>
      </c>
      <c r="D9935" t="s">
        <v>10909</v>
      </c>
      <c r="E9935">
        <v>87.5</v>
      </c>
    </row>
    <row r="9936" spans="1:5" x14ac:dyDescent="0.2">
      <c r="A9936" t="s">
        <v>11113</v>
      </c>
      <c r="B9936" t="s">
        <v>2833</v>
      </c>
      <c r="C9936" t="s">
        <v>1727</v>
      </c>
      <c r="D9936" t="s">
        <v>10909</v>
      </c>
      <c r="E9936">
        <v>90</v>
      </c>
    </row>
    <row r="9937" spans="1:5" x14ac:dyDescent="0.2">
      <c r="A9937" t="s">
        <v>11114</v>
      </c>
      <c r="B9937" t="s">
        <v>2835</v>
      </c>
      <c r="C9937" t="s">
        <v>1727</v>
      </c>
      <c r="D9937" t="s">
        <v>10909</v>
      </c>
      <c r="E9937">
        <v>86.7</v>
      </c>
    </row>
    <row r="9938" spans="1:5" x14ac:dyDescent="0.2">
      <c r="A9938" t="s">
        <v>11115</v>
      </c>
      <c r="B9938" t="s">
        <v>2789</v>
      </c>
      <c r="C9938" t="s">
        <v>1727</v>
      </c>
      <c r="D9938" t="s">
        <v>10909</v>
      </c>
      <c r="E9938">
        <v>100</v>
      </c>
    </row>
    <row r="9939" spans="1:5" x14ac:dyDescent="0.2">
      <c r="A9939" t="s">
        <v>11116</v>
      </c>
      <c r="B9939" t="s">
        <v>2838</v>
      </c>
      <c r="C9939" t="s">
        <v>1727</v>
      </c>
      <c r="D9939" t="s">
        <v>10909</v>
      </c>
      <c r="E9939">
        <v>91.7</v>
      </c>
    </row>
    <row r="9940" spans="1:5" x14ac:dyDescent="0.2">
      <c r="A9940" t="s">
        <v>11117</v>
      </c>
      <c r="B9940" t="s">
        <v>2840</v>
      </c>
      <c r="C9940" t="s">
        <v>1727</v>
      </c>
      <c r="D9940" t="s">
        <v>10909</v>
      </c>
      <c r="E9940">
        <v>100</v>
      </c>
    </row>
    <row r="9941" spans="1:5" x14ac:dyDescent="0.2">
      <c r="A9941" t="s">
        <v>11118</v>
      </c>
      <c r="B9941" t="s">
        <v>2780</v>
      </c>
      <c r="C9941" t="s">
        <v>1748</v>
      </c>
      <c r="D9941" t="s">
        <v>10909</v>
      </c>
      <c r="E9941">
        <v>57.9</v>
      </c>
    </row>
    <row r="9942" spans="1:5" x14ac:dyDescent="0.2">
      <c r="A9942" t="s">
        <v>11119</v>
      </c>
      <c r="B9942" t="s">
        <v>2794</v>
      </c>
      <c r="C9942" t="s">
        <v>1748</v>
      </c>
      <c r="D9942" t="s">
        <v>10909</v>
      </c>
      <c r="E9942">
        <v>48.257659831121842</v>
      </c>
    </row>
    <row r="9943" spans="1:5" x14ac:dyDescent="0.2">
      <c r="A9943" t="s">
        <v>11120</v>
      </c>
      <c r="B9943" t="s">
        <v>2785</v>
      </c>
      <c r="C9943" t="s">
        <v>1748</v>
      </c>
      <c r="D9943" t="s">
        <v>10909</v>
      </c>
      <c r="E9943">
        <v>42.9</v>
      </c>
    </row>
    <row r="9944" spans="1:5" x14ac:dyDescent="0.2">
      <c r="A9944" t="s">
        <v>11121</v>
      </c>
      <c r="B9944" t="s">
        <v>2811</v>
      </c>
      <c r="C9944" t="s">
        <v>1748</v>
      </c>
      <c r="D9944" t="s">
        <v>10909</v>
      </c>
      <c r="E9944">
        <v>25</v>
      </c>
    </row>
    <row r="9945" spans="1:5" x14ac:dyDescent="0.2">
      <c r="A9945" t="s">
        <v>11122</v>
      </c>
      <c r="B9945" t="s">
        <v>2788</v>
      </c>
      <c r="C9945" t="s">
        <v>1748</v>
      </c>
      <c r="D9945" t="s">
        <v>10909</v>
      </c>
      <c r="E9945">
        <v>60</v>
      </c>
    </row>
    <row r="9946" spans="1:5" x14ac:dyDescent="0.2">
      <c r="A9946" t="s">
        <v>11123</v>
      </c>
      <c r="B9946" t="s">
        <v>2814</v>
      </c>
      <c r="C9946" t="s">
        <v>1748</v>
      </c>
      <c r="D9946" t="s">
        <v>10909</v>
      </c>
      <c r="E9946">
        <v>16.7</v>
      </c>
    </row>
    <row r="9947" spans="1:5" x14ac:dyDescent="0.2">
      <c r="A9947" t="s">
        <v>11124</v>
      </c>
      <c r="B9947" t="s">
        <v>2816</v>
      </c>
      <c r="C9947" t="s">
        <v>1748</v>
      </c>
      <c r="D9947" t="s">
        <v>10909</v>
      </c>
      <c r="E9947">
        <v>44.4</v>
      </c>
    </row>
    <row r="9948" spans="1:5" x14ac:dyDescent="0.2">
      <c r="A9948" t="s">
        <v>11125</v>
      </c>
      <c r="B9948" t="s">
        <v>2818</v>
      </c>
      <c r="C9948" t="s">
        <v>1748</v>
      </c>
      <c r="D9948" t="s">
        <v>10909</v>
      </c>
      <c r="E9948">
        <v>50</v>
      </c>
    </row>
    <row r="9949" spans="1:5" x14ac:dyDescent="0.2">
      <c r="A9949" t="s">
        <v>11126</v>
      </c>
      <c r="B9949" t="s">
        <v>2820</v>
      </c>
      <c r="C9949" t="s">
        <v>1748</v>
      </c>
      <c r="D9949" t="s">
        <v>10909</v>
      </c>
      <c r="E9949">
        <v>50</v>
      </c>
    </row>
    <row r="9950" spans="1:5" x14ac:dyDescent="0.2">
      <c r="A9950" t="s">
        <v>11127</v>
      </c>
      <c r="B9950" t="s">
        <v>2825</v>
      </c>
      <c r="C9950" t="s">
        <v>1748</v>
      </c>
      <c r="D9950" t="s">
        <v>10909</v>
      </c>
      <c r="E9950">
        <v>38.5</v>
      </c>
    </row>
    <row r="9951" spans="1:5" x14ac:dyDescent="0.2">
      <c r="A9951" t="s">
        <v>11128</v>
      </c>
      <c r="B9951" t="s">
        <v>2786</v>
      </c>
      <c r="C9951" t="s">
        <v>1748</v>
      </c>
      <c r="D9951" t="s">
        <v>10909</v>
      </c>
      <c r="E9951">
        <v>33.299999999999997</v>
      </c>
    </row>
    <row r="9952" spans="1:5" x14ac:dyDescent="0.2">
      <c r="A9952" t="s">
        <v>11129</v>
      </c>
      <c r="B9952" t="s">
        <v>2787</v>
      </c>
      <c r="C9952" t="s">
        <v>1748</v>
      </c>
      <c r="D9952" t="s">
        <v>10909</v>
      </c>
      <c r="E9952">
        <v>76.900000000000006</v>
      </c>
    </row>
    <row r="9953" spans="1:5" x14ac:dyDescent="0.2">
      <c r="A9953" t="s">
        <v>11130</v>
      </c>
      <c r="B9953" t="s">
        <v>2829</v>
      </c>
      <c r="C9953" t="s">
        <v>1748</v>
      </c>
      <c r="D9953" t="s">
        <v>10909</v>
      </c>
      <c r="E9953">
        <v>50</v>
      </c>
    </row>
    <row r="9954" spans="1:5" x14ac:dyDescent="0.2">
      <c r="A9954" t="s">
        <v>11131</v>
      </c>
      <c r="B9954" t="s">
        <v>2831</v>
      </c>
      <c r="C9954" t="s">
        <v>1748</v>
      </c>
      <c r="D9954" t="s">
        <v>10909</v>
      </c>
      <c r="E9954">
        <v>57.1</v>
      </c>
    </row>
    <row r="9955" spans="1:5" x14ac:dyDescent="0.2">
      <c r="A9955" t="s">
        <v>11132</v>
      </c>
      <c r="B9955" t="s">
        <v>2833</v>
      </c>
      <c r="C9955" t="s">
        <v>1748</v>
      </c>
      <c r="D9955" t="s">
        <v>10909</v>
      </c>
      <c r="E9955">
        <v>0</v>
      </c>
    </row>
    <row r="9956" spans="1:5" x14ac:dyDescent="0.2">
      <c r="A9956" t="s">
        <v>11133</v>
      </c>
      <c r="B9956" t="s">
        <v>2835</v>
      </c>
      <c r="C9956" t="s">
        <v>1748</v>
      </c>
      <c r="D9956" t="s">
        <v>10909</v>
      </c>
      <c r="E9956">
        <v>35.700000000000003</v>
      </c>
    </row>
    <row r="9957" spans="1:5" x14ac:dyDescent="0.2">
      <c r="A9957" t="s">
        <v>11134</v>
      </c>
      <c r="B9957" t="s">
        <v>2789</v>
      </c>
      <c r="C9957" t="s">
        <v>1748</v>
      </c>
      <c r="D9957" t="s">
        <v>10909</v>
      </c>
      <c r="E9957">
        <v>70</v>
      </c>
    </row>
    <row r="9958" spans="1:5" x14ac:dyDescent="0.2">
      <c r="A9958" t="s">
        <v>11135</v>
      </c>
      <c r="B9958" t="s">
        <v>2838</v>
      </c>
      <c r="C9958" t="s">
        <v>1748</v>
      </c>
      <c r="D9958" t="s">
        <v>10909</v>
      </c>
      <c r="E9958">
        <v>75</v>
      </c>
    </row>
    <row r="9959" spans="1:5" x14ac:dyDescent="0.2">
      <c r="A9959" t="s">
        <v>11136</v>
      </c>
      <c r="B9959" t="s">
        <v>2840</v>
      </c>
      <c r="C9959" t="s">
        <v>1748</v>
      </c>
      <c r="D9959" t="s">
        <v>10909</v>
      </c>
      <c r="E9959">
        <v>55.6</v>
      </c>
    </row>
    <row r="9960" spans="1:5" x14ac:dyDescent="0.2">
      <c r="A9960" t="s">
        <v>11137</v>
      </c>
      <c r="B9960" t="s">
        <v>2780</v>
      </c>
      <c r="C9960" t="s">
        <v>1769</v>
      </c>
      <c r="D9960" t="s">
        <v>10909</v>
      </c>
      <c r="E9960">
        <v>59.4</v>
      </c>
    </row>
    <row r="9961" spans="1:5" x14ac:dyDescent="0.2">
      <c r="A9961" t="s">
        <v>11138</v>
      </c>
      <c r="B9961" t="s">
        <v>2794</v>
      </c>
      <c r="C9961" t="s">
        <v>1769</v>
      </c>
      <c r="D9961" t="s">
        <v>10909</v>
      </c>
      <c r="E9961">
        <v>62.178106151990342</v>
      </c>
    </row>
    <row r="9962" spans="1:5" x14ac:dyDescent="0.2">
      <c r="A9962" t="s">
        <v>11139</v>
      </c>
      <c r="B9962" t="s">
        <v>2785</v>
      </c>
      <c r="C9962" t="s">
        <v>1769</v>
      </c>
      <c r="D9962" t="s">
        <v>10909</v>
      </c>
      <c r="E9962">
        <v>72</v>
      </c>
    </row>
    <row r="9963" spans="1:5" x14ac:dyDescent="0.2">
      <c r="A9963" t="s">
        <v>11140</v>
      </c>
      <c r="B9963" t="s">
        <v>2811</v>
      </c>
      <c r="C9963" t="s">
        <v>1769</v>
      </c>
      <c r="D9963" t="s">
        <v>10909</v>
      </c>
      <c r="E9963">
        <v>75.599999999999994</v>
      </c>
    </row>
    <row r="9964" spans="1:5" x14ac:dyDescent="0.2">
      <c r="A9964" t="s">
        <v>11141</v>
      </c>
      <c r="B9964" t="s">
        <v>2788</v>
      </c>
      <c r="C9964" t="s">
        <v>1769</v>
      </c>
      <c r="D9964" t="s">
        <v>10909</v>
      </c>
      <c r="E9964">
        <v>68.599999999999994</v>
      </c>
    </row>
    <row r="9965" spans="1:5" x14ac:dyDescent="0.2">
      <c r="A9965" t="s">
        <v>11142</v>
      </c>
      <c r="B9965" t="s">
        <v>2814</v>
      </c>
      <c r="C9965" t="s">
        <v>1769</v>
      </c>
      <c r="D9965" t="s">
        <v>10909</v>
      </c>
      <c r="E9965">
        <v>31.9</v>
      </c>
    </row>
    <row r="9966" spans="1:5" x14ac:dyDescent="0.2">
      <c r="A9966" t="s">
        <v>11143</v>
      </c>
      <c r="B9966" t="s">
        <v>2816</v>
      </c>
      <c r="C9966" t="s">
        <v>1769</v>
      </c>
      <c r="D9966" t="s">
        <v>10909</v>
      </c>
      <c r="E9966">
        <v>55.8</v>
      </c>
    </row>
    <row r="9967" spans="1:5" x14ac:dyDescent="0.2">
      <c r="A9967" t="s">
        <v>11144</v>
      </c>
      <c r="B9967" t="s">
        <v>2818</v>
      </c>
      <c r="C9967" t="s">
        <v>1769</v>
      </c>
      <c r="D9967" t="s">
        <v>10909</v>
      </c>
      <c r="E9967">
        <v>67.7</v>
      </c>
    </row>
    <row r="9968" spans="1:5" x14ac:dyDescent="0.2">
      <c r="A9968" t="s">
        <v>11145</v>
      </c>
      <c r="B9968" t="s">
        <v>2820</v>
      </c>
      <c r="C9968" t="s">
        <v>1769</v>
      </c>
      <c r="D9968" t="s">
        <v>10909</v>
      </c>
      <c r="E9968">
        <v>51.7</v>
      </c>
    </row>
    <row r="9969" spans="1:5" x14ac:dyDescent="0.2">
      <c r="A9969" t="s">
        <v>11146</v>
      </c>
      <c r="B9969" t="s">
        <v>2825</v>
      </c>
      <c r="C9969" t="s">
        <v>1769</v>
      </c>
      <c r="D9969" t="s">
        <v>10909</v>
      </c>
      <c r="E9969">
        <v>85.1</v>
      </c>
    </row>
    <row r="9970" spans="1:5" x14ac:dyDescent="0.2">
      <c r="A9970" t="s">
        <v>11147</v>
      </c>
      <c r="B9970" t="s">
        <v>2786</v>
      </c>
      <c r="C9970" t="s">
        <v>1769</v>
      </c>
      <c r="D9970" t="s">
        <v>10909</v>
      </c>
      <c r="E9970">
        <v>62</v>
      </c>
    </row>
    <row r="9971" spans="1:5" x14ac:dyDescent="0.2">
      <c r="A9971" t="s">
        <v>11148</v>
      </c>
      <c r="B9971" t="s">
        <v>2787</v>
      </c>
      <c r="C9971" t="s">
        <v>1769</v>
      </c>
      <c r="D9971" t="s">
        <v>10909</v>
      </c>
      <c r="E9971">
        <v>59.8</v>
      </c>
    </row>
    <row r="9972" spans="1:5" x14ac:dyDescent="0.2">
      <c r="A9972" t="s">
        <v>11149</v>
      </c>
      <c r="B9972" t="s">
        <v>2829</v>
      </c>
      <c r="C9972" t="s">
        <v>1769</v>
      </c>
      <c r="D9972" t="s">
        <v>10909</v>
      </c>
      <c r="E9972">
        <v>55.1</v>
      </c>
    </row>
    <row r="9973" spans="1:5" x14ac:dyDescent="0.2">
      <c r="A9973" t="s">
        <v>11150</v>
      </c>
      <c r="B9973" t="s">
        <v>2831</v>
      </c>
      <c r="C9973" t="s">
        <v>1769</v>
      </c>
      <c r="D9973" t="s">
        <v>10909</v>
      </c>
      <c r="E9973">
        <v>34.6</v>
      </c>
    </row>
    <row r="9974" spans="1:5" x14ac:dyDescent="0.2">
      <c r="A9974" t="s">
        <v>11151</v>
      </c>
      <c r="B9974" t="s">
        <v>2833</v>
      </c>
      <c r="C9974" t="s">
        <v>1769</v>
      </c>
      <c r="D9974" t="s">
        <v>10909</v>
      </c>
      <c r="E9974">
        <v>43.2</v>
      </c>
    </row>
    <row r="9975" spans="1:5" x14ac:dyDescent="0.2">
      <c r="A9975" t="s">
        <v>11152</v>
      </c>
      <c r="B9975" t="s">
        <v>2835</v>
      </c>
      <c r="C9975" t="s">
        <v>1769</v>
      </c>
      <c r="D9975" t="s">
        <v>10909</v>
      </c>
      <c r="E9975">
        <v>72.5</v>
      </c>
    </row>
    <row r="9976" spans="1:5" x14ac:dyDescent="0.2">
      <c r="A9976" t="s">
        <v>11153</v>
      </c>
      <c r="B9976" t="s">
        <v>2789</v>
      </c>
      <c r="C9976" t="s">
        <v>1769</v>
      </c>
      <c r="D9976" t="s">
        <v>10909</v>
      </c>
      <c r="E9976">
        <v>61.4</v>
      </c>
    </row>
    <row r="9977" spans="1:5" x14ac:dyDescent="0.2">
      <c r="A9977" t="s">
        <v>11154</v>
      </c>
      <c r="B9977" t="s">
        <v>2838</v>
      </c>
      <c r="C9977" t="s">
        <v>1769</v>
      </c>
      <c r="D9977" t="s">
        <v>10909</v>
      </c>
      <c r="E9977">
        <v>70</v>
      </c>
    </row>
    <row r="9978" spans="1:5" x14ac:dyDescent="0.2">
      <c r="A9978" t="s">
        <v>11155</v>
      </c>
      <c r="B9978" t="s">
        <v>2840</v>
      </c>
      <c r="C9978" t="s">
        <v>1769</v>
      </c>
      <c r="D9978" t="s">
        <v>10909</v>
      </c>
      <c r="E9978">
        <v>79.7</v>
      </c>
    </row>
    <row r="9979" spans="1:5" x14ac:dyDescent="0.2">
      <c r="A9979" t="s">
        <v>11156</v>
      </c>
      <c r="B9979" t="s">
        <v>2780</v>
      </c>
      <c r="C9979" t="s">
        <v>1790</v>
      </c>
      <c r="D9979" t="s">
        <v>10909</v>
      </c>
      <c r="E9979">
        <v>3.8194444444444441E-2</v>
      </c>
    </row>
    <row r="9980" spans="1:5" x14ac:dyDescent="0.2">
      <c r="A9980" t="s">
        <v>11157</v>
      </c>
      <c r="B9980" t="s">
        <v>2794</v>
      </c>
      <c r="C9980" t="s">
        <v>1790</v>
      </c>
      <c r="D9980" t="s">
        <v>10909</v>
      </c>
      <c r="E9980">
        <v>4.4845278783004969E-2</v>
      </c>
    </row>
    <row r="9981" spans="1:5" x14ac:dyDescent="0.2">
      <c r="A9981" t="s">
        <v>11158</v>
      </c>
      <c r="B9981" t="s">
        <v>2785</v>
      </c>
      <c r="C9981" t="s">
        <v>1790</v>
      </c>
      <c r="D9981" t="s">
        <v>10909</v>
      </c>
      <c r="E9981">
        <v>4.6527777777777779E-2</v>
      </c>
    </row>
    <row r="9982" spans="1:5" x14ac:dyDescent="0.2">
      <c r="A9982" t="s">
        <v>11159</v>
      </c>
      <c r="B9982" t="s">
        <v>2811</v>
      </c>
      <c r="C9982" t="s">
        <v>1790</v>
      </c>
      <c r="D9982" t="s">
        <v>10909</v>
      </c>
      <c r="E9982">
        <v>7.013888888888889E-2</v>
      </c>
    </row>
    <row r="9983" spans="1:5" x14ac:dyDescent="0.2">
      <c r="A9983" t="s">
        <v>11160</v>
      </c>
      <c r="B9983" t="s">
        <v>2788</v>
      </c>
      <c r="C9983" t="s">
        <v>1790</v>
      </c>
      <c r="D9983" t="s">
        <v>10909</v>
      </c>
      <c r="E9983">
        <v>3.888888888888889E-2</v>
      </c>
    </row>
    <row r="9984" spans="1:5" x14ac:dyDescent="0.2">
      <c r="A9984" t="s">
        <v>11161</v>
      </c>
      <c r="B9984" t="s">
        <v>2814</v>
      </c>
      <c r="C9984" t="s">
        <v>1790</v>
      </c>
      <c r="D9984" t="s">
        <v>10909</v>
      </c>
      <c r="E9984">
        <v>5.8333333333333327E-2</v>
      </c>
    </row>
    <row r="9985" spans="1:5" x14ac:dyDescent="0.2">
      <c r="A9985" t="s">
        <v>11162</v>
      </c>
      <c r="B9985" t="s">
        <v>2816</v>
      </c>
      <c r="C9985" t="s">
        <v>1790</v>
      </c>
      <c r="D9985" t="s">
        <v>10909</v>
      </c>
      <c r="E9985">
        <v>4.7222222222222221E-2</v>
      </c>
    </row>
    <row r="9986" spans="1:5" x14ac:dyDescent="0.2">
      <c r="A9986" t="s">
        <v>11163</v>
      </c>
      <c r="B9986" t="s">
        <v>2818</v>
      </c>
      <c r="C9986" t="s">
        <v>1790</v>
      </c>
      <c r="D9986" t="s">
        <v>10909</v>
      </c>
      <c r="E9986">
        <v>4.3055555555555562E-2</v>
      </c>
    </row>
    <row r="9987" spans="1:5" x14ac:dyDescent="0.2">
      <c r="A9987" t="s">
        <v>11164</v>
      </c>
      <c r="B9987" t="s">
        <v>2820</v>
      </c>
      <c r="C9987" t="s">
        <v>1790</v>
      </c>
      <c r="D9987" t="s">
        <v>10909</v>
      </c>
      <c r="E9987">
        <v>4.2361111111111106E-2</v>
      </c>
    </row>
    <row r="9988" spans="1:5" x14ac:dyDescent="0.2">
      <c r="A9988" t="s">
        <v>11165</v>
      </c>
      <c r="B9988" t="s">
        <v>2825</v>
      </c>
      <c r="C9988" t="s">
        <v>1790</v>
      </c>
      <c r="D9988" t="s">
        <v>10909</v>
      </c>
      <c r="E9988">
        <v>4.9305555555555554E-2</v>
      </c>
    </row>
    <row r="9989" spans="1:5" x14ac:dyDescent="0.2">
      <c r="A9989" t="s">
        <v>11166</v>
      </c>
      <c r="B9989" t="s">
        <v>2786</v>
      </c>
      <c r="C9989" t="s">
        <v>1790</v>
      </c>
      <c r="D9989" t="s">
        <v>10909</v>
      </c>
      <c r="E9989">
        <v>6.805555555555555E-2</v>
      </c>
    </row>
    <row r="9990" spans="1:5" x14ac:dyDescent="0.2">
      <c r="A9990" t="s">
        <v>11167</v>
      </c>
      <c r="B9990" t="s">
        <v>2787</v>
      </c>
      <c r="C9990" t="s">
        <v>1790</v>
      </c>
      <c r="D9990" t="s">
        <v>10909</v>
      </c>
      <c r="E9990">
        <v>2.8472222222222222E-2</v>
      </c>
    </row>
    <row r="9991" spans="1:5" x14ac:dyDescent="0.2">
      <c r="A9991" t="s">
        <v>11168</v>
      </c>
      <c r="B9991" t="s">
        <v>2829</v>
      </c>
      <c r="C9991" t="s">
        <v>1790</v>
      </c>
      <c r="D9991" t="s">
        <v>10909</v>
      </c>
      <c r="E9991">
        <v>4.5138888888888888E-2</v>
      </c>
    </row>
    <row r="9992" spans="1:5" x14ac:dyDescent="0.2">
      <c r="A9992" t="s">
        <v>11169</v>
      </c>
      <c r="B9992" t="s">
        <v>2831</v>
      </c>
      <c r="C9992" t="s">
        <v>1790</v>
      </c>
      <c r="D9992" t="s">
        <v>10909</v>
      </c>
      <c r="E9992">
        <v>3.8194444444444441E-2</v>
      </c>
    </row>
    <row r="9993" spans="1:5" x14ac:dyDescent="0.2">
      <c r="A9993" t="s">
        <v>11170</v>
      </c>
      <c r="B9993" t="s">
        <v>2833</v>
      </c>
      <c r="C9993" t="s">
        <v>1790</v>
      </c>
      <c r="D9993" t="s">
        <v>10909</v>
      </c>
      <c r="E9993">
        <v>6.3888888888888884E-2</v>
      </c>
    </row>
    <row r="9994" spans="1:5" x14ac:dyDescent="0.2">
      <c r="A9994" t="s">
        <v>11171</v>
      </c>
      <c r="B9994" t="s">
        <v>2835</v>
      </c>
      <c r="C9994" t="s">
        <v>1790</v>
      </c>
      <c r="D9994" t="s">
        <v>10909</v>
      </c>
      <c r="E9994">
        <v>4.8611111111111112E-2</v>
      </c>
    </row>
    <row r="9995" spans="1:5" x14ac:dyDescent="0.2">
      <c r="A9995" t="s">
        <v>11172</v>
      </c>
      <c r="B9995" t="s">
        <v>2789</v>
      </c>
      <c r="C9995" t="s">
        <v>1790</v>
      </c>
      <c r="D9995" t="s">
        <v>10909</v>
      </c>
      <c r="E9995">
        <v>3.3333333333333333E-2</v>
      </c>
    </row>
    <row r="9996" spans="1:5" x14ac:dyDescent="0.2">
      <c r="A9996" t="s">
        <v>11173</v>
      </c>
      <c r="B9996" t="s">
        <v>2838</v>
      </c>
      <c r="C9996" t="s">
        <v>1790</v>
      </c>
      <c r="D9996" t="s">
        <v>10909</v>
      </c>
      <c r="E9996">
        <v>3.125E-2</v>
      </c>
    </row>
    <row r="9997" spans="1:5" x14ac:dyDescent="0.2">
      <c r="A9997" t="s">
        <v>11174</v>
      </c>
      <c r="B9997" t="s">
        <v>2840</v>
      </c>
      <c r="C9997" t="s">
        <v>1790</v>
      </c>
      <c r="D9997" t="s">
        <v>10909</v>
      </c>
      <c r="E9997">
        <v>3.888888888888889E-2</v>
      </c>
    </row>
    <row r="9998" spans="1:5" x14ac:dyDescent="0.2">
      <c r="A9998" t="s">
        <v>11175</v>
      </c>
      <c r="B9998" t="s">
        <v>2780</v>
      </c>
      <c r="C9998" t="s">
        <v>1811</v>
      </c>
      <c r="D9998" t="s">
        <v>10909</v>
      </c>
      <c r="E9998">
        <v>77.216666666666669</v>
      </c>
    </row>
    <row r="9999" spans="1:5" x14ac:dyDescent="0.2">
      <c r="A9999" t="s">
        <v>11176</v>
      </c>
      <c r="B9999" t="s">
        <v>2794</v>
      </c>
      <c r="C9999" t="s">
        <v>1811</v>
      </c>
      <c r="D9999" t="s">
        <v>10909</v>
      </c>
      <c r="E9999">
        <v>83.192139123441905</v>
      </c>
    </row>
    <row r="10000" spans="1:5" x14ac:dyDescent="0.2">
      <c r="A10000" t="s">
        <v>11177</v>
      </c>
      <c r="B10000" t="s">
        <v>2785</v>
      </c>
      <c r="C10000" t="s">
        <v>1811</v>
      </c>
      <c r="D10000" t="s">
        <v>10909</v>
      </c>
      <c r="E10000">
        <v>95</v>
      </c>
    </row>
    <row r="10001" spans="1:5" x14ac:dyDescent="0.2">
      <c r="A10001" t="s">
        <v>11178</v>
      </c>
      <c r="B10001" t="s">
        <v>2811</v>
      </c>
      <c r="C10001" t="s">
        <v>1811</v>
      </c>
      <c r="D10001" t="s">
        <v>10909</v>
      </c>
      <c r="E10001">
        <v>68.900000000000006</v>
      </c>
    </row>
    <row r="10002" spans="1:5" x14ac:dyDescent="0.2">
      <c r="A10002" t="s">
        <v>11179</v>
      </c>
      <c r="B10002" t="s">
        <v>2788</v>
      </c>
      <c r="C10002" t="s">
        <v>1811</v>
      </c>
      <c r="D10002" t="s">
        <v>10909</v>
      </c>
      <c r="E10002">
        <v>92</v>
      </c>
    </row>
    <row r="10003" spans="1:5" x14ac:dyDescent="0.2">
      <c r="A10003" t="s">
        <v>11180</v>
      </c>
      <c r="B10003" t="s">
        <v>2814</v>
      </c>
      <c r="C10003" t="s">
        <v>1811</v>
      </c>
      <c r="D10003" t="s">
        <v>10909</v>
      </c>
      <c r="E10003">
        <v>61.7</v>
      </c>
    </row>
    <row r="10004" spans="1:5" x14ac:dyDescent="0.2">
      <c r="A10004" t="s">
        <v>11181</v>
      </c>
      <c r="B10004" t="s">
        <v>2816</v>
      </c>
      <c r="C10004" t="s">
        <v>1811</v>
      </c>
      <c r="D10004" t="s">
        <v>10909</v>
      </c>
      <c r="E10004">
        <v>92.1</v>
      </c>
    </row>
    <row r="10005" spans="1:5" x14ac:dyDescent="0.2">
      <c r="A10005" t="s">
        <v>11182</v>
      </c>
      <c r="B10005" t="s">
        <v>2818</v>
      </c>
      <c r="C10005" t="s">
        <v>1811</v>
      </c>
      <c r="D10005" t="s">
        <v>10909</v>
      </c>
      <c r="E10005">
        <v>95.9</v>
      </c>
    </row>
    <row r="10006" spans="1:5" x14ac:dyDescent="0.2">
      <c r="A10006" t="s">
        <v>11183</v>
      </c>
      <c r="B10006" t="s">
        <v>2820</v>
      </c>
      <c r="C10006" t="s">
        <v>1811</v>
      </c>
      <c r="D10006" t="s">
        <v>10909</v>
      </c>
      <c r="E10006">
        <v>88.2</v>
      </c>
    </row>
    <row r="10007" spans="1:5" x14ac:dyDescent="0.2">
      <c r="A10007" t="s">
        <v>11184</v>
      </c>
      <c r="B10007" t="s">
        <v>2825</v>
      </c>
      <c r="C10007" t="s">
        <v>1811</v>
      </c>
      <c r="D10007" t="s">
        <v>10909</v>
      </c>
      <c r="E10007">
        <v>84.2</v>
      </c>
    </row>
    <row r="10008" spans="1:5" x14ac:dyDescent="0.2">
      <c r="A10008" t="s">
        <v>11185</v>
      </c>
      <c r="B10008" t="s">
        <v>2786</v>
      </c>
      <c r="C10008" t="s">
        <v>1811</v>
      </c>
      <c r="D10008" t="s">
        <v>10909</v>
      </c>
      <c r="E10008">
        <v>81.8</v>
      </c>
    </row>
    <row r="10009" spans="1:5" x14ac:dyDescent="0.2">
      <c r="A10009" t="s">
        <v>11186</v>
      </c>
      <c r="B10009" t="s">
        <v>2787</v>
      </c>
      <c r="C10009" t="s">
        <v>1811</v>
      </c>
      <c r="D10009" t="s">
        <v>10909</v>
      </c>
      <c r="E10009">
        <v>86.7</v>
      </c>
    </row>
    <row r="10010" spans="1:5" x14ac:dyDescent="0.2">
      <c r="A10010" t="s">
        <v>11187</v>
      </c>
      <c r="B10010" t="s">
        <v>2829</v>
      </c>
      <c r="C10010" t="s">
        <v>1811</v>
      </c>
      <c r="D10010" t="s">
        <v>10909</v>
      </c>
      <c r="E10010">
        <v>75.900000000000006</v>
      </c>
    </row>
    <row r="10011" spans="1:5" x14ac:dyDescent="0.2">
      <c r="A10011" t="s">
        <v>11188</v>
      </c>
      <c r="B10011" t="s">
        <v>2831</v>
      </c>
      <c r="C10011" t="s">
        <v>1811</v>
      </c>
      <c r="D10011" t="s">
        <v>10909</v>
      </c>
      <c r="E10011">
        <v>74.2</v>
      </c>
    </row>
    <row r="10012" spans="1:5" x14ac:dyDescent="0.2">
      <c r="A10012" t="s">
        <v>11189</v>
      </c>
      <c r="B10012" t="s">
        <v>2833</v>
      </c>
      <c r="C10012" t="s">
        <v>1811</v>
      </c>
      <c r="D10012" t="s">
        <v>10909</v>
      </c>
      <c r="E10012">
        <v>69</v>
      </c>
    </row>
    <row r="10013" spans="1:5" x14ac:dyDescent="0.2">
      <c r="A10013" t="s">
        <v>11190</v>
      </c>
      <c r="B10013" t="s">
        <v>2835</v>
      </c>
      <c r="C10013" t="s">
        <v>1811</v>
      </c>
      <c r="D10013" t="s">
        <v>10909</v>
      </c>
      <c r="E10013">
        <v>74.400000000000006</v>
      </c>
    </row>
    <row r="10014" spans="1:5" x14ac:dyDescent="0.2">
      <c r="A10014" t="s">
        <v>11191</v>
      </c>
      <c r="B10014" t="s">
        <v>2789</v>
      </c>
      <c r="C10014" t="s">
        <v>1811</v>
      </c>
      <c r="D10014" t="s">
        <v>10909</v>
      </c>
      <c r="E10014">
        <v>82.4</v>
      </c>
    </row>
    <row r="10015" spans="1:5" x14ac:dyDescent="0.2">
      <c r="A10015" t="s">
        <v>11192</v>
      </c>
      <c r="B10015" t="s">
        <v>2838</v>
      </c>
      <c r="C10015" t="s">
        <v>1811</v>
      </c>
      <c r="D10015" t="s">
        <v>10909</v>
      </c>
      <c r="E10015">
        <v>80.2</v>
      </c>
    </row>
    <row r="10016" spans="1:5" x14ac:dyDescent="0.2">
      <c r="A10016" t="s">
        <v>11193</v>
      </c>
      <c r="B10016" t="s">
        <v>2840</v>
      </c>
      <c r="C10016" t="s">
        <v>1811</v>
      </c>
      <c r="D10016" t="s">
        <v>10909</v>
      </c>
      <c r="E10016">
        <v>87.4</v>
      </c>
    </row>
    <row r="10017" spans="1:5" x14ac:dyDescent="0.2">
      <c r="A10017" t="s">
        <v>11194</v>
      </c>
      <c r="B10017" t="s">
        <v>2780</v>
      </c>
      <c r="C10017" t="s">
        <v>1832</v>
      </c>
      <c r="D10017" t="s">
        <v>10909</v>
      </c>
      <c r="E10017">
        <v>78.7</v>
      </c>
    </row>
    <row r="10018" spans="1:5" x14ac:dyDescent="0.2">
      <c r="A10018" t="s">
        <v>11195</v>
      </c>
      <c r="B10018" t="s">
        <v>2794</v>
      </c>
      <c r="C10018" t="s">
        <v>1832</v>
      </c>
      <c r="D10018" t="s">
        <v>10909</v>
      </c>
      <c r="E10018">
        <v>77.086911942098922</v>
      </c>
    </row>
    <row r="10019" spans="1:5" x14ac:dyDescent="0.2">
      <c r="A10019" t="s">
        <v>11196</v>
      </c>
      <c r="B10019" t="s">
        <v>2785</v>
      </c>
      <c r="C10019" t="s">
        <v>1832</v>
      </c>
      <c r="D10019" t="s">
        <v>10909</v>
      </c>
      <c r="E10019">
        <v>91.4</v>
      </c>
    </row>
    <row r="10020" spans="1:5" x14ac:dyDescent="0.2">
      <c r="A10020" t="s">
        <v>11197</v>
      </c>
      <c r="B10020" t="s">
        <v>2811</v>
      </c>
      <c r="C10020" t="s">
        <v>1832</v>
      </c>
      <c r="D10020" t="s">
        <v>10909</v>
      </c>
      <c r="E10020">
        <v>52.2</v>
      </c>
    </row>
    <row r="10021" spans="1:5" x14ac:dyDescent="0.2">
      <c r="A10021" t="s">
        <v>11198</v>
      </c>
      <c r="B10021" t="s">
        <v>2788</v>
      </c>
      <c r="C10021" t="s">
        <v>1832</v>
      </c>
      <c r="D10021" t="s">
        <v>10909</v>
      </c>
      <c r="E10021">
        <v>92.7</v>
      </c>
    </row>
    <row r="10022" spans="1:5" x14ac:dyDescent="0.2">
      <c r="A10022" t="s">
        <v>11199</v>
      </c>
      <c r="B10022" t="s">
        <v>2814</v>
      </c>
      <c r="C10022" t="s">
        <v>1832</v>
      </c>
      <c r="D10022" t="s">
        <v>10909</v>
      </c>
      <c r="E10022">
        <v>51.3</v>
      </c>
    </row>
    <row r="10023" spans="1:5" x14ac:dyDescent="0.2">
      <c r="A10023" t="s">
        <v>11200</v>
      </c>
      <c r="B10023" t="s">
        <v>2816</v>
      </c>
      <c r="C10023" t="s">
        <v>1832</v>
      </c>
      <c r="D10023" t="s">
        <v>10909</v>
      </c>
      <c r="E10023">
        <v>89.1</v>
      </c>
    </row>
    <row r="10024" spans="1:5" x14ac:dyDescent="0.2">
      <c r="A10024" t="s">
        <v>11201</v>
      </c>
      <c r="B10024" t="s">
        <v>2818</v>
      </c>
      <c r="C10024" t="s">
        <v>1832</v>
      </c>
      <c r="D10024" t="s">
        <v>10909</v>
      </c>
      <c r="E10024">
        <v>94</v>
      </c>
    </row>
    <row r="10025" spans="1:5" x14ac:dyDescent="0.2">
      <c r="A10025" t="s">
        <v>11202</v>
      </c>
      <c r="B10025" t="s">
        <v>2820</v>
      </c>
      <c r="C10025" t="s">
        <v>1832</v>
      </c>
      <c r="D10025" t="s">
        <v>10909</v>
      </c>
      <c r="E10025">
        <v>80.2</v>
      </c>
    </row>
    <row r="10026" spans="1:5" x14ac:dyDescent="0.2">
      <c r="A10026" t="s">
        <v>11203</v>
      </c>
      <c r="B10026" t="s">
        <v>2825</v>
      </c>
      <c r="C10026" t="s">
        <v>1832</v>
      </c>
      <c r="D10026" t="s">
        <v>10909</v>
      </c>
      <c r="E10026">
        <v>88.7</v>
      </c>
    </row>
    <row r="10027" spans="1:5" x14ac:dyDescent="0.2">
      <c r="A10027" t="s">
        <v>11204</v>
      </c>
      <c r="B10027" t="s">
        <v>2786</v>
      </c>
      <c r="C10027" t="s">
        <v>1832</v>
      </c>
      <c r="D10027" t="s">
        <v>10909</v>
      </c>
      <c r="E10027">
        <v>72.3</v>
      </c>
    </row>
    <row r="10028" spans="1:5" x14ac:dyDescent="0.2">
      <c r="A10028" t="s">
        <v>11205</v>
      </c>
      <c r="B10028" t="s">
        <v>2787</v>
      </c>
      <c r="C10028" t="s">
        <v>1832</v>
      </c>
      <c r="D10028" t="s">
        <v>10909</v>
      </c>
      <c r="E10028">
        <v>94.3</v>
      </c>
    </row>
    <row r="10029" spans="1:5" x14ac:dyDescent="0.2">
      <c r="A10029" t="s">
        <v>11206</v>
      </c>
      <c r="B10029" t="s">
        <v>2829</v>
      </c>
      <c r="C10029" t="s">
        <v>1832</v>
      </c>
      <c r="D10029" t="s">
        <v>10909</v>
      </c>
      <c r="E10029">
        <v>60.5</v>
      </c>
    </row>
    <row r="10030" spans="1:5" x14ac:dyDescent="0.2">
      <c r="A10030" t="s">
        <v>11207</v>
      </c>
      <c r="B10030" t="s">
        <v>2831</v>
      </c>
      <c r="C10030" t="s">
        <v>1832</v>
      </c>
      <c r="D10030" t="s">
        <v>10909</v>
      </c>
      <c r="E10030">
        <v>67.900000000000006</v>
      </c>
    </row>
    <row r="10031" spans="1:5" x14ac:dyDescent="0.2">
      <c r="A10031" t="s">
        <v>11208</v>
      </c>
      <c r="B10031" t="s">
        <v>2833</v>
      </c>
      <c r="C10031" t="s">
        <v>1832</v>
      </c>
      <c r="D10031" t="s">
        <v>10909</v>
      </c>
      <c r="E10031">
        <v>47.8</v>
      </c>
    </row>
    <row r="10032" spans="1:5" x14ac:dyDescent="0.2">
      <c r="A10032" t="s">
        <v>11209</v>
      </c>
      <c r="B10032" t="s">
        <v>2835</v>
      </c>
      <c r="C10032" t="s">
        <v>1832</v>
      </c>
      <c r="D10032" t="s">
        <v>10909</v>
      </c>
      <c r="E10032">
        <v>72.599999999999994</v>
      </c>
    </row>
    <row r="10033" spans="1:5" x14ac:dyDescent="0.2">
      <c r="A10033" t="s">
        <v>11210</v>
      </c>
      <c r="B10033" t="s">
        <v>2789</v>
      </c>
      <c r="C10033" t="s">
        <v>1832</v>
      </c>
      <c r="D10033" t="s">
        <v>10909</v>
      </c>
      <c r="E10033">
        <v>63.8</v>
      </c>
    </row>
    <row r="10034" spans="1:5" x14ac:dyDescent="0.2">
      <c r="A10034" t="s">
        <v>11211</v>
      </c>
      <c r="B10034" t="s">
        <v>2838</v>
      </c>
      <c r="C10034" t="s">
        <v>1832</v>
      </c>
      <c r="D10034" t="s">
        <v>10909</v>
      </c>
      <c r="E10034">
        <v>82.2</v>
      </c>
    </row>
    <row r="10035" spans="1:5" x14ac:dyDescent="0.2">
      <c r="A10035" t="s">
        <v>11212</v>
      </c>
      <c r="B10035" t="s">
        <v>2840</v>
      </c>
      <c r="C10035" t="s">
        <v>1832</v>
      </c>
      <c r="D10035" t="s">
        <v>10909</v>
      </c>
      <c r="E10035">
        <v>87.5</v>
      </c>
    </row>
    <row r="10036" spans="1:5" x14ac:dyDescent="0.2">
      <c r="A10036" t="s">
        <v>11213</v>
      </c>
      <c r="B10036" t="s">
        <v>2780</v>
      </c>
      <c r="C10036" t="s">
        <v>5023</v>
      </c>
      <c r="D10036" t="s">
        <v>10909</v>
      </c>
      <c r="E10036">
        <v>0.51180555555555551</v>
      </c>
    </row>
    <row r="10037" spans="1:5" x14ac:dyDescent="0.2">
      <c r="A10037" t="s">
        <v>11214</v>
      </c>
      <c r="B10037" t="s">
        <v>2794</v>
      </c>
      <c r="C10037" t="s">
        <v>5023</v>
      </c>
      <c r="D10037" t="s">
        <v>10909</v>
      </c>
      <c r="E10037">
        <v>0.45362803243533029</v>
      </c>
    </row>
    <row r="10038" spans="1:5" x14ac:dyDescent="0.2">
      <c r="A10038" t="s">
        <v>11215</v>
      </c>
      <c r="B10038" t="s">
        <v>2785</v>
      </c>
      <c r="C10038" t="s">
        <v>5023</v>
      </c>
      <c r="D10038" t="s">
        <v>10909</v>
      </c>
      <c r="E10038">
        <v>0.18472222222222223</v>
      </c>
    </row>
    <row r="10039" spans="1:5" x14ac:dyDescent="0.2">
      <c r="A10039" t="s">
        <v>11216</v>
      </c>
      <c r="B10039" t="s">
        <v>2811</v>
      </c>
      <c r="C10039" t="s">
        <v>5023</v>
      </c>
      <c r="D10039" t="s">
        <v>10909</v>
      </c>
      <c r="E10039">
        <v>0.8930555555555556</v>
      </c>
    </row>
    <row r="10040" spans="1:5" x14ac:dyDescent="0.2">
      <c r="A10040" t="s">
        <v>11217</v>
      </c>
      <c r="B10040" t="s">
        <v>2788</v>
      </c>
      <c r="C10040" t="s">
        <v>5023</v>
      </c>
      <c r="D10040" t="s">
        <v>10909</v>
      </c>
      <c r="E10040">
        <v>0.12638888888888888</v>
      </c>
    </row>
    <row r="10041" spans="1:5" x14ac:dyDescent="0.2">
      <c r="A10041" t="s">
        <v>11218</v>
      </c>
      <c r="B10041" t="s">
        <v>2814</v>
      </c>
      <c r="C10041" t="s">
        <v>5023</v>
      </c>
      <c r="D10041" t="s">
        <v>10909</v>
      </c>
      <c r="E10041">
        <v>0.93888888888888899</v>
      </c>
    </row>
    <row r="10042" spans="1:5" x14ac:dyDescent="0.2">
      <c r="A10042" t="s">
        <v>11219</v>
      </c>
      <c r="B10042" t="s">
        <v>2816</v>
      </c>
      <c r="C10042" t="s">
        <v>5023</v>
      </c>
      <c r="D10042" t="s">
        <v>10909</v>
      </c>
      <c r="E10042">
        <v>2.2222222222222223E-2</v>
      </c>
    </row>
    <row r="10043" spans="1:5" x14ac:dyDescent="0.2">
      <c r="A10043" t="s">
        <v>11220</v>
      </c>
      <c r="B10043" t="s">
        <v>2818</v>
      </c>
      <c r="C10043" t="s">
        <v>5023</v>
      </c>
      <c r="D10043" t="s">
        <v>10909</v>
      </c>
      <c r="E10043">
        <v>2.013888888888889E-2</v>
      </c>
    </row>
    <row r="10044" spans="1:5" x14ac:dyDescent="0.2">
      <c r="A10044" t="s">
        <v>11221</v>
      </c>
      <c r="B10044" t="s">
        <v>2820</v>
      </c>
      <c r="C10044" t="s">
        <v>5023</v>
      </c>
      <c r="D10044" t="s">
        <v>10909</v>
      </c>
      <c r="E10044">
        <v>6.805555555555555E-2</v>
      </c>
    </row>
    <row r="10045" spans="1:5" x14ac:dyDescent="0.2">
      <c r="A10045" t="s">
        <v>11222</v>
      </c>
      <c r="B10045" t="s">
        <v>2825</v>
      </c>
      <c r="C10045" t="s">
        <v>5023</v>
      </c>
      <c r="D10045" t="s">
        <v>10909</v>
      </c>
      <c r="E10045">
        <v>0.4055555555555555</v>
      </c>
    </row>
    <row r="10046" spans="1:5" x14ac:dyDescent="0.2">
      <c r="A10046" t="s">
        <v>11223</v>
      </c>
      <c r="B10046" t="s">
        <v>2786</v>
      </c>
      <c r="C10046" t="s">
        <v>5023</v>
      </c>
      <c r="D10046" t="s">
        <v>10909</v>
      </c>
      <c r="E10046">
        <v>0.57013888888888886</v>
      </c>
    </row>
    <row r="10047" spans="1:5" x14ac:dyDescent="0.2">
      <c r="A10047" t="s">
        <v>11224</v>
      </c>
      <c r="B10047" t="s">
        <v>2787</v>
      </c>
      <c r="C10047" t="s">
        <v>5023</v>
      </c>
      <c r="D10047" t="s">
        <v>10909</v>
      </c>
      <c r="E10047">
        <v>0.15833333333333333</v>
      </c>
    </row>
    <row r="10048" spans="1:5" x14ac:dyDescent="0.2">
      <c r="A10048" t="s">
        <v>11225</v>
      </c>
      <c r="B10048" t="s">
        <v>2829</v>
      </c>
      <c r="C10048" t="s">
        <v>5023</v>
      </c>
      <c r="D10048" t="s">
        <v>10909</v>
      </c>
      <c r="E10048">
        <v>0.76180555555555562</v>
      </c>
    </row>
    <row r="10049" spans="1:5" x14ac:dyDescent="0.2">
      <c r="A10049" t="s">
        <v>11226</v>
      </c>
      <c r="B10049" t="s">
        <v>2831</v>
      </c>
      <c r="C10049" t="s">
        <v>5023</v>
      </c>
      <c r="D10049" t="s">
        <v>10909</v>
      </c>
      <c r="E10049">
        <v>0.77638888888888891</v>
      </c>
    </row>
    <row r="10050" spans="1:5" x14ac:dyDescent="0.2">
      <c r="A10050" t="s">
        <v>11227</v>
      </c>
      <c r="B10050" t="s">
        <v>2833</v>
      </c>
      <c r="C10050" t="s">
        <v>5023</v>
      </c>
      <c r="D10050" t="s">
        <v>10909</v>
      </c>
      <c r="E10050">
        <v>0.97222222222222221</v>
      </c>
    </row>
    <row r="10051" spans="1:5" x14ac:dyDescent="0.2">
      <c r="A10051" t="s">
        <v>11228</v>
      </c>
      <c r="B10051" t="s">
        <v>2835</v>
      </c>
      <c r="C10051" t="s">
        <v>5023</v>
      </c>
      <c r="D10051" t="s">
        <v>10909</v>
      </c>
      <c r="E10051">
        <v>0.60624999999999996</v>
      </c>
    </row>
    <row r="10052" spans="1:5" x14ac:dyDescent="0.2">
      <c r="A10052" t="s">
        <v>11229</v>
      </c>
      <c r="B10052" t="s">
        <v>2789</v>
      </c>
      <c r="C10052" t="s">
        <v>5023</v>
      </c>
      <c r="D10052" t="s">
        <v>10909</v>
      </c>
      <c r="E10052">
        <v>0.83611111111111114</v>
      </c>
    </row>
    <row r="10053" spans="1:5" x14ac:dyDescent="0.2">
      <c r="A10053" t="s">
        <v>11230</v>
      </c>
      <c r="B10053" t="s">
        <v>2838</v>
      </c>
      <c r="C10053" t="s">
        <v>5023</v>
      </c>
      <c r="D10053" t="s">
        <v>10909</v>
      </c>
      <c r="E10053">
        <v>0.52430555555555558</v>
      </c>
    </row>
    <row r="10054" spans="1:5" x14ac:dyDescent="0.2">
      <c r="A10054" t="s">
        <v>11231</v>
      </c>
      <c r="B10054" t="s">
        <v>2840</v>
      </c>
      <c r="C10054" t="s">
        <v>5023</v>
      </c>
      <c r="D10054" t="s">
        <v>10909</v>
      </c>
      <c r="E10054">
        <v>0.24374999999999999</v>
      </c>
    </row>
    <row r="10055" spans="1:5" x14ac:dyDescent="0.2">
      <c r="A10055" t="s">
        <v>11232</v>
      </c>
      <c r="B10055" t="s">
        <v>2780</v>
      </c>
      <c r="C10055" t="s">
        <v>5044</v>
      </c>
      <c r="D10055" t="s">
        <v>10909</v>
      </c>
      <c r="E10055">
        <v>88.8</v>
      </c>
    </row>
    <row r="10056" spans="1:5" x14ac:dyDescent="0.2">
      <c r="A10056" t="s">
        <v>11233</v>
      </c>
      <c r="B10056" t="s">
        <v>2794</v>
      </c>
      <c r="C10056" t="s">
        <v>5044</v>
      </c>
      <c r="D10056" t="s">
        <v>10909</v>
      </c>
      <c r="E10056">
        <v>92.036911942098911</v>
      </c>
    </row>
    <row r="10057" spans="1:5" x14ac:dyDescent="0.2">
      <c r="A10057" t="s">
        <v>11234</v>
      </c>
      <c r="B10057" t="s">
        <v>2785</v>
      </c>
      <c r="C10057" t="s">
        <v>5044</v>
      </c>
      <c r="D10057" t="s">
        <v>10909</v>
      </c>
      <c r="E10057">
        <v>98.4</v>
      </c>
    </row>
    <row r="10058" spans="1:5" x14ac:dyDescent="0.2">
      <c r="A10058" t="s">
        <v>11235</v>
      </c>
      <c r="B10058" t="s">
        <v>2811</v>
      </c>
      <c r="C10058" t="s">
        <v>5044</v>
      </c>
      <c r="D10058" t="s">
        <v>10909</v>
      </c>
      <c r="E10058">
        <v>89.1</v>
      </c>
    </row>
    <row r="10059" spans="1:5" x14ac:dyDescent="0.2">
      <c r="A10059" t="s">
        <v>11236</v>
      </c>
      <c r="B10059" t="s">
        <v>2788</v>
      </c>
      <c r="C10059" t="s">
        <v>5044</v>
      </c>
      <c r="D10059" t="s">
        <v>10909</v>
      </c>
      <c r="E10059">
        <v>89.4</v>
      </c>
    </row>
    <row r="10060" spans="1:5" x14ac:dyDescent="0.2">
      <c r="A10060" t="s">
        <v>11237</v>
      </c>
      <c r="B10060" t="s">
        <v>2814</v>
      </c>
      <c r="C10060" t="s">
        <v>5044</v>
      </c>
      <c r="D10060" t="s">
        <v>10909</v>
      </c>
      <c r="E10060">
        <v>81.599999999999994</v>
      </c>
    </row>
    <row r="10061" spans="1:5" x14ac:dyDescent="0.2">
      <c r="A10061" t="s">
        <v>11238</v>
      </c>
      <c r="B10061" t="s">
        <v>2816</v>
      </c>
      <c r="C10061" t="s">
        <v>5044</v>
      </c>
      <c r="D10061" t="s">
        <v>10909</v>
      </c>
      <c r="E10061">
        <v>90.9</v>
      </c>
    </row>
    <row r="10062" spans="1:5" x14ac:dyDescent="0.2">
      <c r="A10062" t="s">
        <v>11239</v>
      </c>
      <c r="B10062" t="s">
        <v>2818</v>
      </c>
      <c r="C10062" t="s">
        <v>5044</v>
      </c>
      <c r="D10062" t="s">
        <v>10909</v>
      </c>
      <c r="E10062">
        <v>88</v>
      </c>
    </row>
    <row r="10063" spans="1:5" x14ac:dyDescent="0.2">
      <c r="A10063" t="s">
        <v>11240</v>
      </c>
      <c r="B10063" t="s">
        <v>2820</v>
      </c>
      <c r="C10063" t="s">
        <v>5044</v>
      </c>
      <c r="D10063" t="s">
        <v>10909</v>
      </c>
      <c r="E10063">
        <v>90.1</v>
      </c>
    </row>
    <row r="10064" spans="1:5" x14ac:dyDescent="0.2">
      <c r="A10064" t="s">
        <v>11241</v>
      </c>
      <c r="B10064" t="s">
        <v>2825</v>
      </c>
      <c r="C10064" t="s">
        <v>5044</v>
      </c>
      <c r="D10064" t="s">
        <v>10909</v>
      </c>
      <c r="E10064">
        <v>94.8</v>
      </c>
    </row>
    <row r="10065" spans="1:5" x14ac:dyDescent="0.2">
      <c r="A10065" t="s">
        <v>11242</v>
      </c>
      <c r="B10065" t="s">
        <v>2786</v>
      </c>
      <c r="C10065" t="s">
        <v>5044</v>
      </c>
      <c r="D10065" t="s">
        <v>10909</v>
      </c>
      <c r="E10065">
        <v>92.8</v>
      </c>
    </row>
    <row r="10066" spans="1:5" x14ac:dyDescent="0.2">
      <c r="A10066" t="s">
        <v>11243</v>
      </c>
      <c r="B10066" t="s">
        <v>2787</v>
      </c>
      <c r="C10066" t="s">
        <v>5044</v>
      </c>
      <c r="D10066" t="s">
        <v>10909</v>
      </c>
      <c r="E10066">
        <v>95.2</v>
      </c>
    </row>
    <row r="10067" spans="1:5" x14ac:dyDescent="0.2">
      <c r="A10067" t="s">
        <v>11244</v>
      </c>
      <c r="B10067" t="s">
        <v>2829</v>
      </c>
      <c r="C10067" t="s">
        <v>5044</v>
      </c>
      <c r="D10067" t="s">
        <v>10909</v>
      </c>
      <c r="E10067">
        <v>89.9</v>
      </c>
    </row>
    <row r="10068" spans="1:5" x14ac:dyDescent="0.2">
      <c r="A10068" t="s">
        <v>11245</v>
      </c>
      <c r="B10068" t="s">
        <v>2831</v>
      </c>
      <c r="C10068" t="s">
        <v>5044</v>
      </c>
      <c r="D10068" t="s">
        <v>10909</v>
      </c>
      <c r="E10068">
        <v>87.7</v>
      </c>
    </row>
    <row r="10069" spans="1:5" x14ac:dyDescent="0.2">
      <c r="A10069" t="s">
        <v>11246</v>
      </c>
      <c r="B10069" t="s">
        <v>2833</v>
      </c>
      <c r="C10069" t="s">
        <v>5044</v>
      </c>
      <c r="D10069" t="s">
        <v>10909</v>
      </c>
      <c r="E10069">
        <v>85.9</v>
      </c>
    </row>
    <row r="10070" spans="1:5" x14ac:dyDescent="0.2">
      <c r="A10070" t="s">
        <v>11247</v>
      </c>
      <c r="B10070" t="s">
        <v>2835</v>
      </c>
      <c r="C10070" t="s">
        <v>5044</v>
      </c>
      <c r="D10070" t="s">
        <v>10909</v>
      </c>
      <c r="E10070">
        <v>90.5</v>
      </c>
    </row>
    <row r="10071" spans="1:5" x14ac:dyDescent="0.2">
      <c r="A10071" t="s">
        <v>11248</v>
      </c>
      <c r="B10071" t="s">
        <v>2789</v>
      </c>
      <c r="C10071" t="s">
        <v>5044</v>
      </c>
      <c r="D10071" t="s">
        <v>10909</v>
      </c>
      <c r="E10071">
        <v>97.8</v>
      </c>
    </row>
    <row r="10072" spans="1:5" x14ac:dyDescent="0.2">
      <c r="A10072" t="s">
        <v>11249</v>
      </c>
      <c r="B10072" t="s">
        <v>2838</v>
      </c>
      <c r="C10072" t="s">
        <v>5044</v>
      </c>
      <c r="D10072" t="s">
        <v>10909</v>
      </c>
      <c r="E10072">
        <v>96.7</v>
      </c>
    </row>
    <row r="10073" spans="1:5" x14ac:dyDescent="0.2">
      <c r="A10073" t="s">
        <v>11250</v>
      </c>
      <c r="B10073" t="s">
        <v>2840</v>
      </c>
      <c r="C10073" t="s">
        <v>5044</v>
      </c>
      <c r="D10073" t="s">
        <v>10909</v>
      </c>
      <c r="E10073">
        <v>96.7</v>
      </c>
    </row>
    <row r="10074" spans="1:5" x14ac:dyDescent="0.2">
      <c r="A10074" t="s">
        <v>11251</v>
      </c>
      <c r="B10074" t="s">
        <v>2780</v>
      </c>
      <c r="C10074" t="s">
        <v>5065</v>
      </c>
      <c r="D10074" t="s">
        <v>10909</v>
      </c>
      <c r="E10074">
        <v>5.9722222222222225E-2</v>
      </c>
    </row>
    <row r="10075" spans="1:5" x14ac:dyDescent="0.2">
      <c r="A10075" t="s">
        <v>11252</v>
      </c>
      <c r="B10075" t="s">
        <v>2794</v>
      </c>
      <c r="C10075" t="s">
        <v>5065</v>
      </c>
      <c r="D10075" t="s">
        <v>10909</v>
      </c>
      <c r="E10075">
        <v>3.1358899611312156E-2</v>
      </c>
    </row>
    <row r="10076" spans="1:5" x14ac:dyDescent="0.2">
      <c r="A10076" t="s">
        <v>11253</v>
      </c>
      <c r="B10076" t="s">
        <v>2785</v>
      </c>
      <c r="C10076" t="s">
        <v>5065</v>
      </c>
      <c r="D10076" t="s">
        <v>10909</v>
      </c>
      <c r="E10076">
        <v>4.1666666666666664E-2</v>
      </c>
    </row>
    <row r="10077" spans="1:5" x14ac:dyDescent="0.2">
      <c r="A10077" t="s">
        <v>11254</v>
      </c>
      <c r="B10077" t="s">
        <v>2811</v>
      </c>
      <c r="C10077" t="s">
        <v>5065</v>
      </c>
      <c r="D10077" t="s">
        <v>10909</v>
      </c>
      <c r="E10077">
        <v>7.9861111111111105E-2</v>
      </c>
    </row>
    <row r="10078" spans="1:5" x14ac:dyDescent="0.2">
      <c r="A10078" t="s">
        <v>11255</v>
      </c>
      <c r="B10078" t="s">
        <v>2788</v>
      </c>
      <c r="C10078" t="s">
        <v>5065</v>
      </c>
      <c r="D10078" t="s">
        <v>10909</v>
      </c>
      <c r="E10078">
        <v>6.9444444444444441E-3</v>
      </c>
    </row>
    <row r="10079" spans="1:5" x14ac:dyDescent="0.2">
      <c r="A10079" t="s">
        <v>11256</v>
      </c>
      <c r="B10079" t="s">
        <v>2814</v>
      </c>
      <c r="C10079" t="s">
        <v>5065</v>
      </c>
      <c r="D10079" t="s">
        <v>10909</v>
      </c>
      <c r="E10079">
        <v>7.7083333333333337E-2</v>
      </c>
    </row>
    <row r="10080" spans="1:5" x14ac:dyDescent="0.2">
      <c r="A10080" t="s">
        <v>11257</v>
      </c>
      <c r="B10080" t="s">
        <v>2816</v>
      </c>
      <c r="C10080" t="s">
        <v>5065</v>
      </c>
      <c r="D10080" t="s">
        <v>10909</v>
      </c>
      <c r="E10080">
        <v>2.0833333333333332E-2</v>
      </c>
    </row>
    <row r="10081" spans="1:5" x14ac:dyDescent="0.2">
      <c r="A10081" t="s">
        <v>11258</v>
      </c>
      <c r="B10081" t="s">
        <v>2818</v>
      </c>
      <c r="C10081" t="s">
        <v>5065</v>
      </c>
      <c r="D10081" t="s">
        <v>10909</v>
      </c>
      <c r="E10081">
        <v>6.9444444444444447E-4</v>
      </c>
    </row>
    <row r="10082" spans="1:5" x14ac:dyDescent="0.2">
      <c r="A10082" t="s">
        <v>11259</v>
      </c>
      <c r="B10082" t="s">
        <v>2820</v>
      </c>
      <c r="C10082" t="s">
        <v>5065</v>
      </c>
      <c r="D10082" t="s">
        <v>10909</v>
      </c>
      <c r="E10082">
        <v>1.3888888888888889E-3</v>
      </c>
    </row>
    <row r="10083" spans="1:5" x14ac:dyDescent="0.2">
      <c r="A10083" t="s">
        <v>11260</v>
      </c>
      <c r="B10083" t="s">
        <v>2825</v>
      </c>
      <c r="C10083" t="s">
        <v>5065</v>
      </c>
      <c r="D10083" t="s">
        <v>10909</v>
      </c>
      <c r="E10083">
        <v>0</v>
      </c>
    </row>
    <row r="10084" spans="1:5" x14ac:dyDescent="0.2">
      <c r="A10084" t="s">
        <v>11261</v>
      </c>
      <c r="B10084" t="s">
        <v>2786</v>
      </c>
      <c r="C10084" t="s">
        <v>5065</v>
      </c>
      <c r="D10084" t="s">
        <v>10909</v>
      </c>
      <c r="E10084">
        <v>1.3194444444444444E-2</v>
      </c>
    </row>
    <row r="10085" spans="1:5" x14ac:dyDescent="0.2">
      <c r="A10085" t="s">
        <v>11262</v>
      </c>
      <c r="B10085" t="s">
        <v>2787</v>
      </c>
      <c r="C10085" t="s">
        <v>5065</v>
      </c>
      <c r="D10085" t="s">
        <v>10909</v>
      </c>
      <c r="E10085">
        <v>6.1111111111111116E-2</v>
      </c>
    </row>
    <row r="10086" spans="1:5" x14ac:dyDescent="0.2">
      <c r="A10086" t="s">
        <v>11263</v>
      </c>
      <c r="B10086" t="s">
        <v>2829</v>
      </c>
      <c r="C10086" t="s">
        <v>5065</v>
      </c>
      <c r="D10086" t="s">
        <v>10909</v>
      </c>
      <c r="E10086">
        <v>3.2638888888888891E-2</v>
      </c>
    </row>
    <row r="10087" spans="1:5" x14ac:dyDescent="0.2">
      <c r="A10087" t="s">
        <v>11264</v>
      </c>
      <c r="B10087" t="s">
        <v>2831</v>
      </c>
      <c r="C10087" t="s">
        <v>5065</v>
      </c>
      <c r="D10087" t="s">
        <v>10909</v>
      </c>
      <c r="E10087">
        <v>2.2222222222222223E-2</v>
      </c>
    </row>
    <row r="10088" spans="1:5" x14ac:dyDescent="0.2">
      <c r="A10088" t="s">
        <v>11265</v>
      </c>
      <c r="B10088" t="s">
        <v>2833</v>
      </c>
      <c r="C10088" t="s">
        <v>5065</v>
      </c>
      <c r="D10088" t="s">
        <v>10909</v>
      </c>
      <c r="E10088">
        <v>2.8472222222222222E-2</v>
      </c>
    </row>
    <row r="10089" spans="1:5" x14ac:dyDescent="0.2">
      <c r="A10089" t="s">
        <v>11266</v>
      </c>
      <c r="B10089" t="s">
        <v>2835</v>
      </c>
      <c r="C10089" t="s">
        <v>5065</v>
      </c>
      <c r="D10089" t="s">
        <v>10909</v>
      </c>
      <c r="E10089">
        <v>4.3055555555555562E-2</v>
      </c>
    </row>
    <row r="10090" spans="1:5" x14ac:dyDescent="0.2">
      <c r="A10090" t="s">
        <v>11267</v>
      </c>
      <c r="B10090" t="s">
        <v>2789</v>
      </c>
      <c r="C10090" t="s">
        <v>5065</v>
      </c>
      <c r="D10090" t="s">
        <v>10909</v>
      </c>
      <c r="E10090">
        <v>6.9444444444444441E-3</v>
      </c>
    </row>
    <row r="10091" spans="1:5" x14ac:dyDescent="0.2">
      <c r="A10091" t="s">
        <v>11268</v>
      </c>
      <c r="B10091" t="s">
        <v>2838</v>
      </c>
      <c r="C10091" t="s">
        <v>5065</v>
      </c>
      <c r="D10091" t="s">
        <v>10909</v>
      </c>
      <c r="E10091">
        <v>9.4444444444444442E-2</v>
      </c>
    </row>
    <row r="10092" spans="1:5" x14ac:dyDescent="0.2">
      <c r="A10092" t="s">
        <v>11269</v>
      </c>
      <c r="B10092" t="s">
        <v>2840</v>
      </c>
      <c r="C10092" t="s">
        <v>5065</v>
      </c>
      <c r="D10092" t="s">
        <v>10909</v>
      </c>
      <c r="E10092">
        <v>0.05</v>
      </c>
    </row>
    <row r="10093" spans="1:5" x14ac:dyDescent="0.2">
      <c r="A10093" t="s">
        <v>11270</v>
      </c>
      <c r="B10093" t="s">
        <v>2780</v>
      </c>
      <c r="C10093" t="s">
        <v>8173</v>
      </c>
      <c r="D10093" t="s">
        <v>10909</v>
      </c>
      <c r="E10093">
        <v>72</v>
      </c>
    </row>
    <row r="10094" spans="1:5" x14ac:dyDescent="0.2">
      <c r="A10094" t="s">
        <v>11271</v>
      </c>
      <c r="B10094" t="s">
        <v>2794</v>
      </c>
      <c r="C10094" t="s">
        <v>8173</v>
      </c>
      <c r="D10094" t="s">
        <v>10909</v>
      </c>
      <c r="E10094">
        <v>79.212303980699645</v>
      </c>
    </row>
    <row r="10095" spans="1:5" x14ac:dyDescent="0.2">
      <c r="A10095" t="s">
        <v>11272</v>
      </c>
      <c r="B10095" t="s">
        <v>2785</v>
      </c>
      <c r="C10095" t="s">
        <v>8173</v>
      </c>
      <c r="D10095" t="s">
        <v>10909</v>
      </c>
      <c r="E10095">
        <v>100</v>
      </c>
    </row>
    <row r="10096" spans="1:5" x14ac:dyDescent="0.2">
      <c r="A10096" t="s">
        <v>11273</v>
      </c>
      <c r="B10096" t="s">
        <v>2811</v>
      </c>
      <c r="C10096" t="s">
        <v>8173</v>
      </c>
      <c r="D10096" t="s">
        <v>10909</v>
      </c>
      <c r="E10096">
        <v>72.099999999999994</v>
      </c>
    </row>
    <row r="10097" spans="1:5" x14ac:dyDescent="0.2">
      <c r="A10097" t="s">
        <v>11274</v>
      </c>
      <c r="B10097" t="s">
        <v>2788</v>
      </c>
      <c r="C10097" t="s">
        <v>8173</v>
      </c>
      <c r="D10097" t="s">
        <v>10909</v>
      </c>
      <c r="E10097">
        <v>88</v>
      </c>
    </row>
    <row r="10098" spans="1:5" x14ac:dyDescent="0.2">
      <c r="A10098" t="s">
        <v>11275</v>
      </c>
      <c r="B10098" t="s">
        <v>2814</v>
      </c>
      <c r="C10098" t="s">
        <v>8173</v>
      </c>
      <c r="D10098" t="s">
        <v>10909</v>
      </c>
      <c r="E10098">
        <v>53.7</v>
      </c>
    </row>
    <row r="10099" spans="1:5" x14ac:dyDescent="0.2">
      <c r="A10099" t="s">
        <v>11276</v>
      </c>
      <c r="B10099" t="s">
        <v>2816</v>
      </c>
      <c r="C10099" t="s">
        <v>8173</v>
      </c>
      <c r="D10099" t="s">
        <v>10909</v>
      </c>
      <c r="E10099">
        <v>91.8</v>
      </c>
    </row>
    <row r="10100" spans="1:5" x14ac:dyDescent="0.2">
      <c r="A10100" t="s">
        <v>11277</v>
      </c>
      <c r="B10100" t="s">
        <v>2818</v>
      </c>
      <c r="C10100" t="s">
        <v>8173</v>
      </c>
      <c r="D10100" t="s">
        <v>10909</v>
      </c>
      <c r="E10100">
        <v>93.7</v>
      </c>
    </row>
    <row r="10101" spans="1:5" x14ac:dyDescent="0.2">
      <c r="A10101" t="s">
        <v>11278</v>
      </c>
      <c r="B10101" t="s">
        <v>2820</v>
      </c>
      <c r="C10101" t="s">
        <v>8173</v>
      </c>
      <c r="D10101" t="s">
        <v>10909</v>
      </c>
      <c r="E10101">
        <v>77.8</v>
      </c>
    </row>
    <row r="10102" spans="1:5" x14ac:dyDescent="0.2">
      <c r="A10102" t="s">
        <v>11279</v>
      </c>
      <c r="B10102" t="s">
        <v>2825</v>
      </c>
      <c r="C10102" t="s">
        <v>8173</v>
      </c>
      <c r="D10102" t="s">
        <v>10909</v>
      </c>
      <c r="E10102">
        <v>71.599999999999994</v>
      </c>
    </row>
    <row r="10103" spans="1:5" x14ac:dyDescent="0.2">
      <c r="A10103" t="s">
        <v>11280</v>
      </c>
      <c r="B10103" t="s">
        <v>2786</v>
      </c>
      <c r="C10103" t="s">
        <v>8173</v>
      </c>
      <c r="D10103" t="s">
        <v>10909</v>
      </c>
      <c r="E10103">
        <v>74.7</v>
      </c>
    </row>
    <row r="10104" spans="1:5" x14ac:dyDescent="0.2">
      <c r="A10104" t="s">
        <v>11281</v>
      </c>
      <c r="B10104" t="s">
        <v>2787</v>
      </c>
      <c r="C10104" t="s">
        <v>8173</v>
      </c>
      <c r="D10104" t="s">
        <v>10909</v>
      </c>
      <c r="E10104">
        <v>68.3</v>
      </c>
    </row>
    <row r="10105" spans="1:5" x14ac:dyDescent="0.2">
      <c r="A10105" t="s">
        <v>11282</v>
      </c>
      <c r="B10105" t="s">
        <v>2829</v>
      </c>
      <c r="C10105" t="s">
        <v>8173</v>
      </c>
      <c r="D10105" t="s">
        <v>10909</v>
      </c>
      <c r="E10105">
        <v>79.3</v>
      </c>
    </row>
    <row r="10106" spans="1:5" x14ac:dyDescent="0.2">
      <c r="A10106" t="s">
        <v>11283</v>
      </c>
      <c r="B10106" t="s">
        <v>2831</v>
      </c>
      <c r="C10106" t="s">
        <v>8173</v>
      </c>
      <c r="D10106" t="s">
        <v>10909</v>
      </c>
      <c r="E10106">
        <v>76.3</v>
      </c>
    </row>
    <row r="10107" spans="1:5" x14ac:dyDescent="0.2">
      <c r="A10107" t="s">
        <v>11284</v>
      </c>
      <c r="B10107" t="s">
        <v>2833</v>
      </c>
      <c r="C10107" t="s">
        <v>8173</v>
      </c>
      <c r="D10107" t="s">
        <v>10909</v>
      </c>
      <c r="E10107">
        <v>68.7</v>
      </c>
    </row>
    <row r="10108" spans="1:5" x14ac:dyDescent="0.2">
      <c r="A10108" t="s">
        <v>11285</v>
      </c>
      <c r="B10108" t="s">
        <v>2835</v>
      </c>
      <c r="C10108" t="s">
        <v>8173</v>
      </c>
      <c r="D10108" t="s">
        <v>10909</v>
      </c>
      <c r="E10108">
        <v>61.7</v>
      </c>
    </row>
    <row r="10109" spans="1:5" x14ac:dyDescent="0.2">
      <c r="A10109" t="s">
        <v>11286</v>
      </c>
      <c r="B10109" t="s">
        <v>2789</v>
      </c>
      <c r="C10109" t="s">
        <v>8173</v>
      </c>
      <c r="D10109" t="s">
        <v>10909</v>
      </c>
      <c r="E10109">
        <v>94.8</v>
      </c>
    </row>
    <row r="10110" spans="1:5" x14ac:dyDescent="0.2">
      <c r="A10110" t="s">
        <v>11287</v>
      </c>
      <c r="B10110" t="s">
        <v>2838</v>
      </c>
      <c r="C10110" t="s">
        <v>8173</v>
      </c>
      <c r="D10110" t="s">
        <v>10909</v>
      </c>
      <c r="E10110">
        <v>72.400000000000006</v>
      </c>
    </row>
    <row r="10111" spans="1:5" x14ac:dyDescent="0.2">
      <c r="A10111" t="s">
        <v>11288</v>
      </c>
      <c r="B10111" t="s">
        <v>2840</v>
      </c>
      <c r="C10111" t="s">
        <v>8173</v>
      </c>
      <c r="D10111" t="s">
        <v>10909</v>
      </c>
      <c r="E10111">
        <v>78.7</v>
      </c>
    </row>
    <row r="10112" spans="1:5" x14ac:dyDescent="0.2">
      <c r="A10112" t="s">
        <v>11289</v>
      </c>
      <c r="B10112" t="s">
        <v>2780</v>
      </c>
      <c r="C10112" t="s">
        <v>8194</v>
      </c>
      <c r="D10112" t="s">
        <v>10909</v>
      </c>
      <c r="E10112">
        <v>83.8</v>
      </c>
    </row>
    <row r="10113" spans="1:5" x14ac:dyDescent="0.2">
      <c r="A10113" t="s">
        <v>11290</v>
      </c>
      <c r="B10113" t="s">
        <v>2794</v>
      </c>
      <c r="C10113" t="s">
        <v>8194</v>
      </c>
      <c r="D10113" t="s">
        <v>10909</v>
      </c>
      <c r="E10113">
        <v>90.816706875753923</v>
      </c>
    </row>
    <row r="10114" spans="1:5" x14ac:dyDescent="0.2">
      <c r="A10114" t="s">
        <v>11291</v>
      </c>
      <c r="B10114" t="s">
        <v>2785</v>
      </c>
      <c r="C10114" t="s">
        <v>8194</v>
      </c>
      <c r="D10114" t="s">
        <v>10909</v>
      </c>
      <c r="E10114">
        <v>100</v>
      </c>
    </row>
    <row r="10115" spans="1:5" x14ac:dyDescent="0.2">
      <c r="A10115" t="s">
        <v>11292</v>
      </c>
      <c r="B10115" t="s">
        <v>2811</v>
      </c>
      <c r="C10115" t="s">
        <v>8194</v>
      </c>
      <c r="D10115" t="s">
        <v>10909</v>
      </c>
      <c r="E10115">
        <v>90</v>
      </c>
    </row>
    <row r="10116" spans="1:5" x14ac:dyDescent="0.2">
      <c r="A10116" t="s">
        <v>11293</v>
      </c>
      <c r="B10116" t="s">
        <v>2788</v>
      </c>
      <c r="C10116" t="s">
        <v>8194</v>
      </c>
      <c r="D10116" t="s">
        <v>10909</v>
      </c>
      <c r="E10116">
        <v>91.7</v>
      </c>
    </row>
    <row r="10117" spans="1:5" x14ac:dyDescent="0.2">
      <c r="A10117" t="s">
        <v>11294</v>
      </c>
      <c r="B10117" t="s">
        <v>2814</v>
      </c>
      <c r="C10117" t="s">
        <v>8194</v>
      </c>
      <c r="D10117" t="s">
        <v>10909</v>
      </c>
      <c r="E10117">
        <v>73.3</v>
      </c>
    </row>
    <row r="10118" spans="1:5" x14ac:dyDescent="0.2">
      <c r="A10118" t="s">
        <v>11295</v>
      </c>
      <c r="B10118" t="s">
        <v>2816</v>
      </c>
      <c r="C10118" t="s">
        <v>8194</v>
      </c>
      <c r="D10118" t="s">
        <v>10909</v>
      </c>
      <c r="E10118">
        <v>90.9</v>
      </c>
    </row>
    <row r="10119" spans="1:5" x14ac:dyDescent="0.2">
      <c r="A10119" t="s">
        <v>11296</v>
      </c>
      <c r="B10119" t="s">
        <v>2818</v>
      </c>
      <c r="C10119" t="s">
        <v>8194</v>
      </c>
      <c r="D10119" t="s">
        <v>10909</v>
      </c>
      <c r="E10119">
        <v>100</v>
      </c>
    </row>
    <row r="10120" spans="1:5" x14ac:dyDescent="0.2">
      <c r="A10120" t="s">
        <v>11297</v>
      </c>
      <c r="B10120" t="s">
        <v>2820</v>
      </c>
      <c r="C10120" t="s">
        <v>8194</v>
      </c>
      <c r="D10120" t="s">
        <v>10909</v>
      </c>
      <c r="E10120">
        <v>81.3</v>
      </c>
    </row>
    <row r="10121" spans="1:5" x14ac:dyDescent="0.2">
      <c r="A10121" t="s">
        <v>11298</v>
      </c>
      <c r="B10121" t="s">
        <v>2825</v>
      </c>
      <c r="C10121" t="s">
        <v>8194</v>
      </c>
      <c r="D10121" t="s">
        <v>10909</v>
      </c>
      <c r="E10121">
        <v>80</v>
      </c>
    </row>
    <row r="10122" spans="1:5" x14ac:dyDescent="0.2">
      <c r="A10122" t="s">
        <v>11299</v>
      </c>
      <c r="B10122" t="s">
        <v>2786</v>
      </c>
      <c r="C10122" t="s">
        <v>8194</v>
      </c>
      <c r="D10122" t="s">
        <v>10909</v>
      </c>
      <c r="E10122">
        <v>91.2</v>
      </c>
    </row>
    <row r="10123" spans="1:5" x14ac:dyDescent="0.2">
      <c r="A10123" t="s">
        <v>11300</v>
      </c>
      <c r="B10123" t="s">
        <v>2787</v>
      </c>
      <c r="C10123" t="s">
        <v>8194</v>
      </c>
      <c r="D10123" t="s">
        <v>10909</v>
      </c>
      <c r="E10123">
        <v>92.6</v>
      </c>
    </row>
    <row r="10124" spans="1:5" x14ac:dyDescent="0.2">
      <c r="A10124" t="s">
        <v>11301</v>
      </c>
      <c r="B10124" t="s">
        <v>2829</v>
      </c>
      <c r="C10124" t="s">
        <v>8194</v>
      </c>
      <c r="D10124" t="s">
        <v>10909</v>
      </c>
      <c r="E10124">
        <v>95.5</v>
      </c>
    </row>
    <row r="10125" spans="1:5" x14ac:dyDescent="0.2">
      <c r="A10125" t="s">
        <v>11302</v>
      </c>
      <c r="B10125" t="s">
        <v>2831</v>
      </c>
      <c r="C10125" t="s">
        <v>8194</v>
      </c>
      <c r="D10125" t="s">
        <v>10909</v>
      </c>
      <c r="E10125">
        <v>83.3</v>
      </c>
    </row>
    <row r="10126" spans="1:5" x14ac:dyDescent="0.2">
      <c r="A10126" t="s">
        <v>11303</v>
      </c>
      <c r="B10126" t="s">
        <v>2833</v>
      </c>
      <c r="C10126" t="s">
        <v>8194</v>
      </c>
      <c r="D10126" t="s">
        <v>10909</v>
      </c>
      <c r="E10126">
        <v>91.8</v>
      </c>
    </row>
    <row r="10127" spans="1:5" x14ac:dyDescent="0.2">
      <c r="A10127" t="s">
        <v>11304</v>
      </c>
      <c r="B10127" t="s">
        <v>2835</v>
      </c>
      <c r="C10127" t="s">
        <v>8194</v>
      </c>
      <c r="D10127" t="s">
        <v>10909</v>
      </c>
      <c r="E10127">
        <v>81.8</v>
      </c>
    </row>
    <row r="10128" spans="1:5" x14ac:dyDescent="0.2">
      <c r="A10128" t="s">
        <v>11305</v>
      </c>
      <c r="B10128" t="s">
        <v>2789</v>
      </c>
      <c r="C10128" t="s">
        <v>8194</v>
      </c>
      <c r="D10128" t="s">
        <v>10909</v>
      </c>
      <c r="E10128">
        <v>97.9</v>
      </c>
    </row>
    <row r="10129" spans="1:5" x14ac:dyDescent="0.2">
      <c r="A10129" t="s">
        <v>11306</v>
      </c>
      <c r="B10129" t="s">
        <v>2838</v>
      </c>
      <c r="C10129" t="s">
        <v>8194</v>
      </c>
      <c r="D10129" t="s">
        <v>10909</v>
      </c>
      <c r="E10129">
        <v>100</v>
      </c>
    </row>
    <row r="10130" spans="1:5" x14ac:dyDescent="0.2">
      <c r="A10130" t="s">
        <v>11307</v>
      </c>
      <c r="B10130" t="s">
        <v>2840</v>
      </c>
      <c r="C10130" t="s">
        <v>8194</v>
      </c>
      <c r="D10130" t="s">
        <v>10909</v>
      </c>
      <c r="E10130">
        <v>91.3</v>
      </c>
    </row>
    <row r="10131" spans="1:5" x14ac:dyDescent="0.2">
      <c r="A10131" t="s">
        <v>11308</v>
      </c>
      <c r="B10131" t="s">
        <v>2780</v>
      </c>
      <c r="C10131" t="s">
        <v>8215</v>
      </c>
      <c r="D10131" t="s">
        <v>10909</v>
      </c>
      <c r="E10131">
        <v>83.075000000000003</v>
      </c>
    </row>
    <row r="10132" spans="1:5" x14ac:dyDescent="0.2">
      <c r="A10132" t="s">
        <v>11309</v>
      </c>
      <c r="B10132" t="s">
        <v>2794</v>
      </c>
      <c r="C10132" t="s">
        <v>8215</v>
      </c>
      <c r="D10132" t="s">
        <v>10909</v>
      </c>
      <c r="E10132">
        <v>77.071033314511581</v>
      </c>
    </row>
    <row r="10133" spans="1:5" x14ac:dyDescent="0.2">
      <c r="A10133" t="s">
        <v>11310</v>
      </c>
      <c r="B10133" t="s">
        <v>2785</v>
      </c>
      <c r="C10133" t="s">
        <v>8215</v>
      </c>
      <c r="D10133" t="s">
        <v>10909</v>
      </c>
      <c r="E10133">
        <v>87.6</v>
      </c>
    </row>
    <row r="10134" spans="1:5" x14ac:dyDescent="0.2">
      <c r="A10134" t="s">
        <v>11311</v>
      </c>
      <c r="B10134" t="s">
        <v>2811</v>
      </c>
      <c r="C10134" t="s">
        <v>8215</v>
      </c>
      <c r="D10134" t="s">
        <v>10909</v>
      </c>
      <c r="E10134">
        <v>65.599999999999994</v>
      </c>
    </row>
    <row r="10135" spans="1:5" x14ac:dyDescent="0.2">
      <c r="A10135" t="s">
        <v>11312</v>
      </c>
      <c r="B10135" t="s">
        <v>2788</v>
      </c>
      <c r="C10135" t="s">
        <v>8215</v>
      </c>
      <c r="D10135" t="s">
        <v>10909</v>
      </c>
      <c r="E10135">
        <v>54.5</v>
      </c>
    </row>
    <row r="10136" spans="1:5" x14ac:dyDescent="0.2">
      <c r="A10136" t="s">
        <v>11313</v>
      </c>
      <c r="B10136" t="s">
        <v>2814</v>
      </c>
      <c r="C10136" t="s">
        <v>8215</v>
      </c>
      <c r="D10136" t="s">
        <v>10909</v>
      </c>
      <c r="E10136">
        <v>67.2</v>
      </c>
    </row>
    <row r="10137" spans="1:5" x14ac:dyDescent="0.2">
      <c r="A10137" t="s">
        <v>11314</v>
      </c>
      <c r="B10137" t="s">
        <v>2816</v>
      </c>
      <c r="C10137" t="s">
        <v>8215</v>
      </c>
      <c r="D10137" t="s">
        <v>10909</v>
      </c>
      <c r="E10137">
        <v>59.7</v>
      </c>
    </row>
    <row r="10138" spans="1:5" x14ac:dyDescent="0.2">
      <c r="A10138" t="s">
        <v>11315</v>
      </c>
      <c r="B10138" t="s">
        <v>2818</v>
      </c>
      <c r="C10138" t="s">
        <v>8215</v>
      </c>
      <c r="D10138" t="s">
        <v>10909</v>
      </c>
      <c r="E10138">
        <v>87.3</v>
      </c>
    </row>
    <row r="10139" spans="1:5" x14ac:dyDescent="0.2">
      <c r="A10139" t="s">
        <v>11316</v>
      </c>
      <c r="B10139" t="s">
        <v>2820</v>
      </c>
      <c r="C10139" t="s">
        <v>8215</v>
      </c>
      <c r="D10139" t="s">
        <v>10909</v>
      </c>
      <c r="E10139">
        <v>80.8</v>
      </c>
    </row>
    <row r="10140" spans="1:5" x14ac:dyDescent="0.2">
      <c r="A10140" t="s">
        <v>11317</v>
      </c>
      <c r="B10140" t="s">
        <v>2825</v>
      </c>
      <c r="C10140" t="s">
        <v>8215</v>
      </c>
      <c r="D10140" t="s">
        <v>10909</v>
      </c>
      <c r="E10140">
        <v>64.7</v>
      </c>
    </row>
    <row r="10141" spans="1:5" x14ac:dyDescent="0.2">
      <c r="A10141" t="s">
        <v>11318</v>
      </c>
      <c r="B10141" t="s">
        <v>2786</v>
      </c>
      <c r="C10141" t="s">
        <v>8215</v>
      </c>
      <c r="D10141" t="s">
        <v>10909</v>
      </c>
      <c r="E10141">
        <v>90.4</v>
      </c>
    </row>
    <row r="10142" spans="1:5" x14ac:dyDescent="0.2">
      <c r="A10142" t="s">
        <v>11319</v>
      </c>
      <c r="B10142" t="s">
        <v>2787</v>
      </c>
      <c r="C10142" t="s">
        <v>8215</v>
      </c>
      <c r="D10142" t="s">
        <v>10909</v>
      </c>
      <c r="E10142">
        <v>86.7</v>
      </c>
    </row>
    <row r="10143" spans="1:5" x14ac:dyDescent="0.2">
      <c r="A10143" t="s">
        <v>11320</v>
      </c>
      <c r="B10143" t="s">
        <v>2829</v>
      </c>
      <c r="C10143" t="s">
        <v>8215</v>
      </c>
      <c r="D10143" t="s">
        <v>10909</v>
      </c>
      <c r="E10143">
        <v>82.4</v>
      </c>
    </row>
    <row r="10144" spans="1:5" x14ac:dyDescent="0.2">
      <c r="A10144" t="s">
        <v>11321</v>
      </c>
      <c r="B10144" t="s">
        <v>2831</v>
      </c>
      <c r="C10144" t="s">
        <v>8215</v>
      </c>
      <c r="D10144" t="s">
        <v>10909</v>
      </c>
      <c r="E10144">
        <v>79.599999999999994</v>
      </c>
    </row>
    <row r="10145" spans="1:5" x14ac:dyDescent="0.2">
      <c r="A10145" t="s">
        <v>11322</v>
      </c>
      <c r="B10145" t="s">
        <v>2833</v>
      </c>
      <c r="C10145" t="s">
        <v>8215</v>
      </c>
      <c r="D10145" t="s">
        <v>10909</v>
      </c>
      <c r="E10145">
        <v>45.6</v>
      </c>
    </row>
    <row r="10146" spans="1:5" x14ac:dyDescent="0.2">
      <c r="A10146" t="s">
        <v>11323</v>
      </c>
      <c r="B10146" t="s">
        <v>2835</v>
      </c>
      <c r="C10146" t="s">
        <v>8215</v>
      </c>
      <c r="D10146" t="s">
        <v>10909</v>
      </c>
      <c r="E10146">
        <v>102.6</v>
      </c>
    </row>
    <row r="10147" spans="1:5" x14ac:dyDescent="0.2">
      <c r="A10147" t="s">
        <v>11324</v>
      </c>
      <c r="B10147" t="s">
        <v>2789</v>
      </c>
      <c r="C10147" t="s">
        <v>8215</v>
      </c>
      <c r="D10147" t="s">
        <v>10909</v>
      </c>
      <c r="E10147">
        <v>82.7</v>
      </c>
    </row>
    <row r="10148" spans="1:5" x14ac:dyDescent="0.2">
      <c r="A10148" t="s">
        <v>11325</v>
      </c>
      <c r="B10148" t="s">
        <v>2838</v>
      </c>
      <c r="C10148" t="s">
        <v>8215</v>
      </c>
      <c r="D10148" t="s">
        <v>10909</v>
      </c>
      <c r="E10148">
        <v>87.5</v>
      </c>
    </row>
    <row r="10149" spans="1:5" x14ac:dyDescent="0.2">
      <c r="A10149" t="s">
        <v>11326</v>
      </c>
      <c r="B10149" t="s">
        <v>2840</v>
      </c>
      <c r="C10149" t="s">
        <v>8215</v>
      </c>
      <c r="D10149" t="s">
        <v>10909</v>
      </c>
      <c r="E10149">
        <v>90.4</v>
      </c>
    </row>
    <row r="10150" spans="1:5" x14ac:dyDescent="0.2">
      <c r="A10150" t="s">
        <v>11327</v>
      </c>
      <c r="B10150" t="s">
        <v>2780</v>
      </c>
      <c r="C10150" t="s">
        <v>8236</v>
      </c>
      <c r="D10150" t="s">
        <v>10909</v>
      </c>
      <c r="E10150">
        <v>84</v>
      </c>
    </row>
    <row r="10151" spans="1:5" x14ac:dyDescent="0.2">
      <c r="A10151" t="s">
        <v>11328</v>
      </c>
      <c r="B10151" t="s">
        <v>2794</v>
      </c>
      <c r="C10151" t="s">
        <v>8236</v>
      </c>
      <c r="D10151" t="s">
        <v>10909</v>
      </c>
      <c r="E10151">
        <v>82.501581027667996</v>
      </c>
    </row>
    <row r="10152" spans="1:5" x14ac:dyDescent="0.2">
      <c r="A10152" t="s">
        <v>11329</v>
      </c>
      <c r="B10152" t="s">
        <v>2785</v>
      </c>
      <c r="C10152" t="s">
        <v>8236</v>
      </c>
      <c r="D10152" t="s">
        <v>10909</v>
      </c>
      <c r="E10152">
        <v>79.7</v>
      </c>
    </row>
    <row r="10153" spans="1:5" x14ac:dyDescent="0.2">
      <c r="A10153" t="s">
        <v>11330</v>
      </c>
      <c r="B10153" t="s">
        <v>2811</v>
      </c>
      <c r="C10153" t="s">
        <v>8236</v>
      </c>
      <c r="D10153" t="s">
        <v>10909</v>
      </c>
      <c r="E10153">
        <v>81.400000000000006</v>
      </c>
    </row>
    <row r="10154" spans="1:5" x14ac:dyDescent="0.2">
      <c r="A10154" t="s">
        <v>11331</v>
      </c>
      <c r="B10154" t="s">
        <v>2788</v>
      </c>
      <c r="C10154" t="s">
        <v>8236</v>
      </c>
      <c r="D10154" t="s">
        <v>10909</v>
      </c>
      <c r="E10154">
        <v>52.7</v>
      </c>
    </row>
    <row r="10155" spans="1:5" x14ac:dyDescent="0.2">
      <c r="A10155" t="s">
        <v>11332</v>
      </c>
      <c r="B10155" t="s">
        <v>2814</v>
      </c>
      <c r="C10155" t="s">
        <v>8236</v>
      </c>
      <c r="D10155" t="s">
        <v>10909</v>
      </c>
      <c r="E10155">
        <v>80</v>
      </c>
    </row>
    <row r="10156" spans="1:5" x14ac:dyDescent="0.2">
      <c r="A10156" t="s">
        <v>11333</v>
      </c>
      <c r="B10156" t="s">
        <v>2816</v>
      </c>
      <c r="C10156" t="s">
        <v>8236</v>
      </c>
      <c r="D10156" t="s">
        <v>10909</v>
      </c>
      <c r="E10156">
        <v>70.2</v>
      </c>
    </row>
    <row r="10157" spans="1:5" x14ac:dyDescent="0.2">
      <c r="A10157" t="s">
        <v>11334</v>
      </c>
      <c r="B10157" t="s">
        <v>2818</v>
      </c>
      <c r="C10157" t="s">
        <v>8236</v>
      </c>
      <c r="D10157" t="s">
        <v>10909</v>
      </c>
      <c r="E10157">
        <v>90.9</v>
      </c>
    </row>
    <row r="10158" spans="1:5" x14ac:dyDescent="0.2">
      <c r="A10158" t="s">
        <v>11335</v>
      </c>
      <c r="B10158" t="s">
        <v>2820</v>
      </c>
      <c r="C10158" t="s">
        <v>8236</v>
      </c>
      <c r="D10158" t="s">
        <v>10909</v>
      </c>
      <c r="E10158">
        <v>79.5</v>
      </c>
    </row>
    <row r="10159" spans="1:5" x14ac:dyDescent="0.2">
      <c r="A10159" t="s">
        <v>11336</v>
      </c>
      <c r="B10159" t="s">
        <v>2825</v>
      </c>
      <c r="C10159" t="s">
        <v>8236</v>
      </c>
      <c r="D10159" t="s">
        <v>10909</v>
      </c>
      <c r="E10159">
        <v>83.3</v>
      </c>
    </row>
    <row r="10160" spans="1:5" x14ac:dyDescent="0.2">
      <c r="A10160" t="s">
        <v>11337</v>
      </c>
      <c r="B10160" t="s">
        <v>2786</v>
      </c>
      <c r="C10160" t="s">
        <v>8236</v>
      </c>
      <c r="D10160" t="s">
        <v>10909</v>
      </c>
      <c r="E10160">
        <v>92.9</v>
      </c>
    </row>
    <row r="10161" spans="1:5" x14ac:dyDescent="0.2">
      <c r="A10161" t="s">
        <v>11338</v>
      </c>
      <c r="B10161" t="s">
        <v>2787</v>
      </c>
      <c r="C10161" t="s">
        <v>8236</v>
      </c>
      <c r="D10161" t="s">
        <v>10909</v>
      </c>
      <c r="E10161">
        <v>93.2</v>
      </c>
    </row>
    <row r="10162" spans="1:5" x14ac:dyDescent="0.2">
      <c r="A10162" t="s">
        <v>11339</v>
      </c>
      <c r="B10162" t="s">
        <v>2829</v>
      </c>
      <c r="C10162" t="s">
        <v>8236</v>
      </c>
      <c r="D10162" t="s">
        <v>10909</v>
      </c>
      <c r="E10162">
        <v>85.6</v>
      </c>
    </row>
    <row r="10163" spans="1:5" x14ac:dyDescent="0.2">
      <c r="A10163" t="s">
        <v>11340</v>
      </c>
      <c r="B10163" t="s">
        <v>2831</v>
      </c>
      <c r="C10163" t="s">
        <v>8236</v>
      </c>
      <c r="D10163" t="s">
        <v>10909</v>
      </c>
      <c r="E10163">
        <v>91.3</v>
      </c>
    </row>
    <row r="10164" spans="1:5" x14ac:dyDescent="0.2">
      <c r="A10164" t="s">
        <v>11341</v>
      </c>
      <c r="B10164" t="s">
        <v>2833</v>
      </c>
      <c r="C10164" t="s">
        <v>8236</v>
      </c>
      <c r="D10164" t="s">
        <v>10909</v>
      </c>
      <c r="E10164">
        <v>44.9</v>
      </c>
    </row>
    <row r="10165" spans="1:5" x14ac:dyDescent="0.2">
      <c r="A10165" t="s">
        <v>11342</v>
      </c>
      <c r="B10165" t="s">
        <v>2835</v>
      </c>
      <c r="C10165" t="s">
        <v>8236</v>
      </c>
      <c r="D10165" t="s">
        <v>10909</v>
      </c>
      <c r="E10165">
        <v>93.1</v>
      </c>
    </row>
    <row r="10166" spans="1:5" x14ac:dyDescent="0.2">
      <c r="A10166" t="s">
        <v>11343</v>
      </c>
      <c r="B10166" t="s">
        <v>2789</v>
      </c>
      <c r="C10166" t="s">
        <v>8236</v>
      </c>
      <c r="D10166" t="s">
        <v>10909</v>
      </c>
      <c r="E10166">
        <v>95.5</v>
      </c>
    </row>
    <row r="10167" spans="1:5" x14ac:dyDescent="0.2">
      <c r="A10167" t="s">
        <v>11344</v>
      </c>
      <c r="B10167" t="s">
        <v>2838</v>
      </c>
      <c r="C10167" t="s">
        <v>8236</v>
      </c>
      <c r="D10167" t="s">
        <v>10909</v>
      </c>
      <c r="E10167">
        <v>86.7</v>
      </c>
    </row>
    <row r="10168" spans="1:5" x14ac:dyDescent="0.2">
      <c r="A10168" t="s">
        <v>11345</v>
      </c>
      <c r="B10168" t="s">
        <v>2840</v>
      </c>
      <c r="C10168" t="s">
        <v>8236</v>
      </c>
      <c r="D10168" t="s">
        <v>10909</v>
      </c>
      <c r="E10168">
        <v>92.5</v>
      </c>
    </row>
    <row r="10169" spans="1:5" x14ac:dyDescent="0.2">
      <c r="A10169" t="s">
        <v>11346</v>
      </c>
      <c r="B10169" t="s">
        <v>2780</v>
      </c>
      <c r="C10169" t="s">
        <v>8257</v>
      </c>
      <c r="D10169" t="s">
        <v>10909</v>
      </c>
      <c r="E10169">
        <v>41.3</v>
      </c>
    </row>
    <row r="10170" spans="1:5" x14ac:dyDescent="0.2">
      <c r="A10170" t="s">
        <v>11347</v>
      </c>
      <c r="B10170" t="s">
        <v>2794</v>
      </c>
      <c r="C10170" t="s">
        <v>8257</v>
      </c>
      <c r="D10170" t="s">
        <v>10909</v>
      </c>
      <c r="E10170">
        <v>39.475324675324678</v>
      </c>
    </row>
    <row r="10171" spans="1:5" x14ac:dyDescent="0.2">
      <c r="A10171" t="s">
        <v>11348</v>
      </c>
      <c r="B10171" t="s">
        <v>2785</v>
      </c>
      <c r="C10171" t="s">
        <v>8257</v>
      </c>
      <c r="D10171" t="s">
        <v>10909</v>
      </c>
      <c r="E10171">
        <v>45</v>
      </c>
    </row>
    <row r="10172" spans="1:5" x14ac:dyDescent="0.2">
      <c r="A10172" t="s">
        <v>11349</v>
      </c>
      <c r="B10172" t="s">
        <v>2811</v>
      </c>
      <c r="C10172" t="s">
        <v>8257</v>
      </c>
      <c r="D10172" t="s">
        <v>10909</v>
      </c>
      <c r="E10172">
        <v>39.799999999999997</v>
      </c>
    </row>
    <row r="10173" spans="1:5" x14ac:dyDescent="0.2">
      <c r="A10173" t="s">
        <v>11350</v>
      </c>
      <c r="B10173" t="s">
        <v>2788</v>
      </c>
      <c r="C10173" t="s">
        <v>8257</v>
      </c>
      <c r="D10173" t="s">
        <v>10909</v>
      </c>
      <c r="E10173">
        <v>43.3</v>
      </c>
    </row>
    <row r="10174" spans="1:5" x14ac:dyDescent="0.2">
      <c r="A10174" t="s">
        <v>11351</v>
      </c>
      <c r="B10174" t="s">
        <v>2814</v>
      </c>
      <c r="C10174" t="s">
        <v>8257</v>
      </c>
      <c r="D10174" t="s">
        <v>10909</v>
      </c>
      <c r="E10174">
        <v>40</v>
      </c>
    </row>
    <row r="10175" spans="1:5" x14ac:dyDescent="0.2">
      <c r="A10175" t="s">
        <v>11352</v>
      </c>
      <c r="B10175" t="s">
        <v>2816</v>
      </c>
      <c r="C10175" t="s">
        <v>8257</v>
      </c>
      <c r="D10175" t="s">
        <v>10909</v>
      </c>
      <c r="E10175">
        <v>28.7</v>
      </c>
    </row>
    <row r="10176" spans="1:5" x14ac:dyDescent="0.2">
      <c r="A10176" t="s">
        <v>11353</v>
      </c>
      <c r="B10176" t="s">
        <v>2818</v>
      </c>
      <c r="C10176" t="s">
        <v>8257</v>
      </c>
      <c r="D10176" t="s">
        <v>10909</v>
      </c>
      <c r="E10176">
        <v>37.5</v>
      </c>
    </row>
    <row r="10177" spans="1:5" x14ac:dyDescent="0.2">
      <c r="A10177" t="s">
        <v>11354</v>
      </c>
      <c r="B10177" t="s">
        <v>2820</v>
      </c>
      <c r="C10177" t="s">
        <v>8257</v>
      </c>
      <c r="D10177" t="s">
        <v>10909</v>
      </c>
      <c r="E10177">
        <v>37.700000000000003</v>
      </c>
    </row>
    <row r="10178" spans="1:5" x14ac:dyDescent="0.2">
      <c r="A10178" t="s">
        <v>11355</v>
      </c>
      <c r="B10178" t="s">
        <v>2825</v>
      </c>
      <c r="C10178" t="s">
        <v>8257</v>
      </c>
      <c r="D10178" t="s">
        <v>10909</v>
      </c>
      <c r="E10178">
        <v>35.5</v>
      </c>
    </row>
    <row r="10179" spans="1:5" x14ac:dyDescent="0.2">
      <c r="A10179" t="s">
        <v>11356</v>
      </c>
      <c r="B10179" t="s">
        <v>2786</v>
      </c>
      <c r="C10179" t="s">
        <v>8257</v>
      </c>
      <c r="D10179" t="s">
        <v>10909</v>
      </c>
      <c r="E10179">
        <v>46</v>
      </c>
    </row>
    <row r="10180" spans="1:5" x14ac:dyDescent="0.2">
      <c r="A10180" t="s">
        <v>11357</v>
      </c>
      <c r="B10180" t="s">
        <v>2787</v>
      </c>
      <c r="C10180" t="s">
        <v>8257</v>
      </c>
      <c r="D10180" t="s">
        <v>10909</v>
      </c>
      <c r="E10180">
        <v>35.5</v>
      </c>
    </row>
    <row r="10181" spans="1:5" x14ac:dyDescent="0.2">
      <c r="A10181" t="s">
        <v>11358</v>
      </c>
      <c r="B10181" t="s">
        <v>2829</v>
      </c>
      <c r="C10181" t="s">
        <v>8257</v>
      </c>
      <c r="D10181" t="s">
        <v>10909</v>
      </c>
      <c r="E10181">
        <v>37.299999999999997</v>
      </c>
    </row>
    <row r="10182" spans="1:5" x14ac:dyDescent="0.2">
      <c r="A10182" t="s">
        <v>11359</v>
      </c>
      <c r="B10182" t="s">
        <v>2831</v>
      </c>
      <c r="C10182" t="s">
        <v>8257</v>
      </c>
      <c r="D10182" t="s">
        <v>10909</v>
      </c>
      <c r="E10182">
        <v>41.1</v>
      </c>
    </row>
    <row r="10183" spans="1:5" x14ac:dyDescent="0.2">
      <c r="A10183" t="s">
        <v>11360</v>
      </c>
      <c r="B10183" t="s">
        <v>2833</v>
      </c>
      <c r="C10183" t="s">
        <v>8257</v>
      </c>
      <c r="D10183" t="s">
        <v>10909</v>
      </c>
      <c r="E10183">
        <v>39.200000000000003</v>
      </c>
    </row>
    <row r="10184" spans="1:5" x14ac:dyDescent="0.2">
      <c r="A10184" t="s">
        <v>11361</v>
      </c>
      <c r="B10184" t="s">
        <v>2835</v>
      </c>
      <c r="C10184" t="s">
        <v>8257</v>
      </c>
      <c r="D10184" t="s">
        <v>10909</v>
      </c>
      <c r="E10184">
        <v>43.8</v>
      </c>
    </row>
    <row r="10185" spans="1:5" x14ac:dyDescent="0.2">
      <c r="A10185" t="s">
        <v>11362</v>
      </c>
      <c r="B10185" t="s">
        <v>2789</v>
      </c>
      <c r="C10185" t="s">
        <v>8257</v>
      </c>
      <c r="D10185" t="s">
        <v>10909</v>
      </c>
      <c r="E10185">
        <v>31.4</v>
      </c>
    </row>
    <row r="10186" spans="1:5" x14ac:dyDescent="0.2">
      <c r="A10186" t="s">
        <v>11363</v>
      </c>
      <c r="B10186" t="s">
        <v>2838</v>
      </c>
      <c r="C10186" t="s">
        <v>8257</v>
      </c>
      <c r="D10186" t="s">
        <v>10909</v>
      </c>
      <c r="E10186">
        <v>43.9</v>
      </c>
    </row>
    <row r="10187" spans="1:5" x14ac:dyDescent="0.2">
      <c r="A10187" t="s">
        <v>11364</v>
      </c>
      <c r="B10187" t="s">
        <v>2840</v>
      </c>
      <c r="C10187" t="s">
        <v>8257</v>
      </c>
      <c r="D10187" t="s">
        <v>10909</v>
      </c>
      <c r="E10187">
        <v>44.5</v>
      </c>
    </row>
    <row r="10188" spans="1:5" x14ac:dyDescent="0.2">
      <c r="A10188" t="s">
        <v>11365</v>
      </c>
      <c r="B10188" t="s">
        <v>2780</v>
      </c>
      <c r="C10188" t="s">
        <v>8278</v>
      </c>
      <c r="D10188" t="s">
        <v>10909</v>
      </c>
      <c r="E10188">
        <v>63.2</v>
      </c>
    </row>
    <row r="10189" spans="1:5" x14ac:dyDescent="0.2">
      <c r="A10189" t="s">
        <v>11366</v>
      </c>
      <c r="B10189" t="s">
        <v>2794</v>
      </c>
      <c r="C10189" t="s">
        <v>8278</v>
      </c>
      <c r="D10189" t="s">
        <v>10909</v>
      </c>
      <c r="E10189">
        <v>58.954206662902322</v>
      </c>
    </row>
    <row r="10190" spans="1:5" x14ac:dyDescent="0.2">
      <c r="A10190" t="s">
        <v>11367</v>
      </c>
      <c r="B10190" t="s">
        <v>2785</v>
      </c>
      <c r="C10190" t="s">
        <v>8278</v>
      </c>
      <c r="D10190" t="s">
        <v>10909</v>
      </c>
      <c r="E10190">
        <v>71.400000000000006</v>
      </c>
    </row>
    <row r="10191" spans="1:5" x14ac:dyDescent="0.2">
      <c r="A10191" t="s">
        <v>11368</v>
      </c>
      <c r="B10191" t="s">
        <v>2811</v>
      </c>
      <c r="C10191" t="s">
        <v>8278</v>
      </c>
      <c r="D10191" t="s">
        <v>10909</v>
      </c>
      <c r="E10191">
        <v>40.299999999999997</v>
      </c>
    </row>
    <row r="10192" spans="1:5" x14ac:dyDescent="0.2">
      <c r="A10192" t="s">
        <v>11369</v>
      </c>
      <c r="B10192" t="s">
        <v>2788</v>
      </c>
      <c r="C10192" t="s">
        <v>8278</v>
      </c>
      <c r="D10192" t="s">
        <v>10909</v>
      </c>
      <c r="E10192">
        <v>34.6</v>
      </c>
    </row>
    <row r="10193" spans="1:5" x14ac:dyDescent="0.2">
      <c r="A10193" t="s">
        <v>11370</v>
      </c>
      <c r="B10193" t="s">
        <v>2814</v>
      </c>
      <c r="C10193" t="s">
        <v>8278</v>
      </c>
      <c r="D10193" t="s">
        <v>10909</v>
      </c>
      <c r="E10193">
        <v>44.1</v>
      </c>
    </row>
    <row r="10194" spans="1:5" x14ac:dyDescent="0.2">
      <c r="A10194" t="s">
        <v>11371</v>
      </c>
      <c r="B10194" t="s">
        <v>2816</v>
      </c>
      <c r="C10194" t="s">
        <v>8278</v>
      </c>
      <c r="D10194" t="s">
        <v>10909</v>
      </c>
      <c r="E10194">
        <v>49.7</v>
      </c>
    </row>
    <row r="10195" spans="1:5" x14ac:dyDescent="0.2">
      <c r="A10195" t="s">
        <v>11372</v>
      </c>
      <c r="B10195" t="s">
        <v>2818</v>
      </c>
      <c r="C10195" t="s">
        <v>8278</v>
      </c>
      <c r="D10195" t="s">
        <v>10909</v>
      </c>
      <c r="E10195">
        <v>72.3</v>
      </c>
    </row>
    <row r="10196" spans="1:5" x14ac:dyDescent="0.2">
      <c r="A10196" t="s">
        <v>11373</v>
      </c>
      <c r="B10196" t="s">
        <v>2820</v>
      </c>
      <c r="C10196" t="s">
        <v>8278</v>
      </c>
      <c r="D10196" t="s">
        <v>10909</v>
      </c>
      <c r="E10196">
        <v>71</v>
      </c>
    </row>
    <row r="10197" spans="1:5" x14ac:dyDescent="0.2">
      <c r="A10197" t="s">
        <v>11374</v>
      </c>
      <c r="B10197" t="s">
        <v>2825</v>
      </c>
      <c r="C10197" t="s">
        <v>8278</v>
      </c>
      <c r="D10197" t="s">
        <v>10909</v>
      </c>
      <c r="E10197">
        <v>39.6</v>
      </c>
    </row>
    <row r="10198" spans="1:5" x14ac:dyDescent="0.2">
      <c r="A10198" t="s">
        <v>11375</v>
      </c>
      <c r="B10198" t="s">
        <v>2786</v>
      </c>
      <c r="C10198" t="s">
        <v>8278</v>
      </c>
      <c r="D10198" t="s">
        <v>10909</v>
      </c>
      <c r="E10198">
        <v>63.3</v>
      </c>
    </row>
    <row r="10199" spans="1:5" x14ac:dyDescent="0.2">
      <c r="A10199" t="s">
        <v>11376</v>
      </c>
      <c r="B10199" t="s">
        <v>2787</v>
      </c>
      <c r="C10199" t="s">
        <v>8278</v>
      </c>
      <c r="D10199" t="s">
        <v>10909</v>
      </c>
      <c r="E10199">
        <v>71.5</v>
      </c>
    </row>
    <row r="10200" spans="1:5" x14ac:dyDescent="0.2">
      <c r="A10200" t="s">
        <v>11377</v>
      </c>
      <c r="B10200" t="s">
        <v>2829</v>
      </c>
      <c r="C10200" t="s">
        <v>8278</v>
      </c>
      <c r="D10200" t="s">
        <v>10909</v>
      </c>
      <c r="E10200">
        <v>68.8</v>
      </c>
    </row>
    <row r="10201" spans="1:5" x14ac:dyDescent="0.2">
      <c r="A10201" t="s">
        <v>11378</v>
      </c>
      <c r="B10201" t="s">
        <v>2831</v>
      </c>
      <c r="C10201" t="s">
        <v>8278</v>
      </c>
      <c r="D10201" t="s">
        <v>10909</v>
      </c>
      <c r="E10201">
        <v>51.6</v>
      </c>
    </row>
    <row r="10202" spans="1:5" x14ac:dyDescent="0.2">
      <c r="A10202" t="s">
        <v>11379</v>
      </c>
      <c r="B10202" t="s">
        <v>2833</v>
      </c>
      <c r="C10202" t="s">
        <v>8278</v>
      </c>
      <c r="D10202" t="s">
        <v>10909</v>
      </c>
      <c r="E10202">
        <v>28.3</v>
      </c>
    </row>
    <row r="10203" spans="1:5" x14ac:dyDescent="0.2">
      <c r="A10203" t="s">
        <v>11380</v>
      </c>
      <c r="B10203" t="s">
        <v>2835</v>
      </c>
      <c r="C10203" t="s">
        <v>8278</v>
      </c>
      <c r="D10203" t="s">
        <v>10909</v>
      </c>
      <c r="E10203">
        <v>84.2</v>
      </c>
    </row>
    <row r="10204" spans="1:5" x14ac:dyDescent="0.2">
      <c r="A10204" t="s">
        <v>11381</v>
      </c>
      <c r="B10204" t="s">
        <v>2789</v>
      </c>
      <c r="C10204" t="s">
        <v>8278</v>
      </c>
      <c r="D10204" t="s">
        <v>10909</v>
      </c>
      <c r="E10204">
        <v>71.7</v>
      </c>
    </row>
    <row r="10205" spans="1:5" x14ac:dyDescent="0.2">
      <c r="A10205" t="s">
        <v>11382</v>
      </c>
      <c r="B10205" t="s">
        <v>2838</v>
      </c>
      <c r="C10205" t="s">
        <v>8278</v>
      </c>
      <c r="D10205" t="s">
        <v>10909</v>
      </c>
      <c r="E10205">
        <v>65.8</v>
      </c>
    </row>
    <row r="10206" spans="1:5" x14ac:dyDescent="0.2">
      <c r="A10206" t="s">
        <v>11383</v>
      </c>
      <c r="B10206" t="s">
        <v>2840</v>
      </c>
      <c r="C10206" t="s">
        <v>8278</v>
      </c>
      <c r="D10206" t="s">
        <v>10909</v>
      </c>
      <c r="E10206">
        <v>65.099999999999994</v>
      </c>
    </row>
    <row r="10207" spans="1:5" x14ac:dyDescent="0.2">
      <c r="A10207" t="s">
        <v>11384</v>
      </c>
      <c r="B10207" t="s">
        <v>2780</v>
      </c>
      <c r="C10207" t="s">
        <v>8299</v>
      </c>
      <c r="D10207" t="s">
        <v>10909</v>
      </c>
      <c r="E10207">
        <v>85.1</v>
      </c>
    </row>
    <row r="10208" spans="1:5" x14ac:dyDescent="0.2">
      <c r="A10208" t="s">
        <v>11385</v>
      </c>
      <c r="B10208" t="s">
        <v>2794</v>
      </c>
      <c r="C10208" t="s">
        <v>8299</v>
      </c>
      <c r="D10208" t="s">
        <v>10909</v>
      </c>
      <c r="E10208">
        <v>76.828345567476006</v>
      </c>
    </row>
    <row r="10209" spans="1:5" x14ac:dyDescent="0.2">
      <c r="A10209" t="s">
        <v>11386</v>
      </c>
      <c r="B10209" t="s">
        <v>2785</v>
      </c>
      <c r="C10209" t="s">
        <v>8299</v>
      </c>
      <c r="D10209" t="s">
        <v>10909</v>
      </c>
      <c r="E10209">
        <v>99.5</v>
      </c>
    </row>
    <row r="10210" spans="1:5" x14ac:dyDescent="0.2">
      <c r="A10210" t="s">
        <v>11387</v>
      </c>
      <c r="B10210" t="s">
        <v>2811</v>
      </c>
      <c r="C10210" t="s">
        <v>8299</v>
      </c>
      <c r="D10210" t="s">
        <v>10909</v>
      </c>
      <c r="E10210">
        <v>50.8</v>
      </c>
    </row>
    <row r="10211" spans="1:5" x14ac:dyDescent="0.2">
      <c r="A10211" t="s">
        <v>11388</v>
      </c>
      <c r="B10211" t="s">
        <v>2788</v>
      </c>
      <c r="C10211" t="s">
        <v>8299</v>
      </c>
      <c r="D10211" t="s">
        <v>10909</v>
      </c>
      <c r="E10211">
        <v>30.7</v>
      </c>
    </row>
    <row r="10212" spans="1:5" x14ac:dyDescent="0.2">
      <c r="A10212" t="s">
        <v>11389</v>
      </c>
      <c r="B10212" t="s">
        <v>2814</v>
      </c>
      <c r="C10212" t="s">
        <v>8299</v>
      </c>
      <c r="D10212" t="s">
        <v>10909</v>
      </c>
      <c r="E10212">
        <v>54.8</v>
      </c>
    </row>
    <row r="10213" spans="1:5" x14ac:dyDescent="0.2">
      <c r="A10213" t="s">
        <v>11390</v>
      </c>
      <c r="B10213" t="s">
        <v>2816</v>
      </c>
      <c r="C10213" t="s">
        <v>8299</v>
      </c>
      <c r="D10213" t="s">
        <v>10909</v>
      </c>
      <c r="E10213">
        <v>38.9</v>
      </c>
    </row>
    <row r="10214" spans="1:5" x14ac:dyDescent="0.2">
      <c r="A10214" t="s">
        <v>11391</v>
      </c>
      <c r="B10214" t="s">
        <v>2818</v>
      </c>
      <c r="C10214" t="s">
        <v>8299</v>
      </c>
      <c r="D10214" t="s">
        <v>10909</v>
      </c>
      <c r="E10214">
        <v>95.9</v>
      </c>
    </row>
    <row r="10215" spans="1:5" x14ac:dyDescent="0.2">
      <c r="A10215" t="s">
        <v>11392</v>
      </c>
      <c r="B10215" t="s">
        <v>2820</v>
      </c>
      <c r="C10215" t="s">
        <v>8299</v>
      </c>
      <c r="D10215" t="s">
        <v>10909</v>
      </c>
      <c r="E10215">
        <v>82.8</v>
      </c>
    </row>
    <row r="10216" spans="1:5" x14ac:dyDescent="0.2">
      <c r="A10216" t="s">
        <v>11393</v>
      </c>
      <c r="B10216" t="s">
        <v>2825</v>
      </c>
      <c r="C10216" t="s">
        <v>8299</v>
      </c>
      <c r="D10216" t="s">
        <v>10909</v>
      </c>
      <c r="E10216">
        <v>45.6</v>
      </c>
    </row>
    <row r="10217" spans="1:5" x14ac:dyDescent="0.2">
      <c r="A10217" t="s">
        <v>11394</v>
      </c>
      <c r="B10217" t="s">
        <v>2786</v>
      </c>
      <c r="C10217" t="s">
        <v>8299</v>
      </c>
      <c r="D10217" t="s">
        <v>10909</v>
      </c>
      <c r="E10217">
        <v>105.3</v>
      </c>
    </row>
    <row r="10218" spans="1:5" x14ac:dyDescent="0.2">
      <c r="A10218" t="s">
        <v>11395</v>
      </c>
      <c r="B10218" t="s">
        <v>2787</v>
      </c>
      <c r="C10218" t="s">
        <v>8299</v>
      </c>
      <c r="D10218" t="s">
        <v>10909</v>
      </c>
      <c r="E10218">
        <v>91.9</v>
      </c>
    </row>
    <row r="10219" spans="1:5" x14ac:dyDescent="0.2">
      <c r="A10219" t="s">
        <v>11396</v>
      </c>
      <c r="B10219" t="s">
        <v>2829</v>
      </c>
      <c r="C10219" t="s">
        <v>8299</v>
      </c>
      <c r="D10219" t="s">
        <v>10909</v>
      </c>
      <c r="E10219">
        <v>85.3</v>
      </c>
    </row>
    <row r="10220" spans="1:5" x14ac:dyDescent="0.2">
      <c r="A10220" t="s">
        <v>11397</v>
      </c>
      <c r="B10220" t="s">
        <v>2831</v>
      </c>
      <c r="C10220" t="s">
        <v>8299</v>
      </c>
      <c r="D10220" t="s">
        <v>10909</v>
      </c>
      <c r="E10220">
        <v>75.3</v>
      </c>
    </row>
    <row r="10221" spans="1:5" x14ac:dyDescent="0.2">
      <c r="A10221" t="s">
        <v>11398</v>
      </c>
      <c r="B10221" t="s">
        <v>2833</v>
      </c>
      <c r="C10221" t="s">
        <v>8299</v>
      </c>
      <c r="D10221" t="s">
        <v>10909</v>
      </c>
      <c r="E10221">
        <v>19.3</v>
      </c>
    </row>
    <row r="10222" spans="1:5" x14ac:dyDescent="0.2">
      <c r="A10222" t="s">
        <v>11399</v>
      </c>
      <c r="B10222" t="s">
        <v>2835</v>
      </c>
      <c r="C10222" t="s">
        <v>8299</v>
      </c>
      <c r="D10222" t="s">
        <v>10909</v>
      </c>
      <c r="E10222">
        <v>133.30000000000001</v>
      </c>
    </row>
    <row r="10223" spans="1:5" x14ac:dyDescent="0.2">
      <c r="A10223" t="s">
        <v>11400</v>
      </c>
      <c r="B10223" t="s">
        <v>2789</v>
      </c>
      <c r="C10223" t="s">
        <v>8299</v>
      </c>
      <c r="D10223" t="s">
        <v>10909</v>
      </c>
      <c r="E10223">
        <v>83.7</v>
      </c>
    </row>
    <row r="10224" spans="1:5" x14ac:dyDescent="0.2">
      <c r="A10224" t="s">
        <v>11401</v>
      </c>
      <c r="B10224" t="s">
        <v>2838</v>
      </c>
      <c r="C10224" t="s">
        <v>8299</v>
      </c>
      <c r="D10224" t="s">
        <v>10909</v>
      </c>
      <c r="E10224">
        <v>97.4</v>
      </c>
    </row>
    <row r="10225" spans="1:5" x14ac:dyDescent="0.2">
      <c r="A10225" t="s">
        <v>11402</v>
      </c>
      <c r="B10225" t="s">
        <v>2840</v>
      </c>
      <c r="C10225" t="s">
        <v>8299</v>
      </c>
      <c r="D10225" t="s">
        <v>10909</v>
      </c>
      <c r="E10225">
        <v>104.2</v>
      </c>
    </row>
    <row r="10226" spans="1:5" x14ac:dyDescent="0.2">
      <c r="A10226" t="s">
        <v>11403</v>
      </c>
      <c r="B10226" t="s">
        <v>2780</v>
      </c>
      <c r="C10226" t="s">
        <v>8320</v>
      </c>
      <c r="D10226" t="s">
        <v>10909</v>
      </c>
      <c r="E10226">
        <v>81.575000000000003</v>
      </c>
    </row>
    <row r="10227" spans="1:5" x14ac:dyDescent="0.2">
      <c r="A10227" t="s">
        <v>11404</v>
      </c>
      <c r="B10227" t="s">
        <v>2794</v>
      </c>
      <c r="C10227" t="s">
        <v>8320</v>
      </c>
      <c r="D10227" t="s">
        <v>10909</v>
      </c>
      <c r="E10227">
        <v>82.118732354601917</v>
      </c>
    </row>
    <row r="10228" spans="1:5" x14ac:dyDescent="0.2">
      <c r="A10228" t="s">
        <v>11405</v>
      </c>
      <c r="B10228" t="s">
        <v>2785</v>
      </c>
      <c r="C10228" t="s">
        <v>8320</v>
      </c>
      <c r="D10228" t="s">
        <v>10909</v>
      </c>
      <c r="E10228">
        <v>92.4</v>
      </c>
    </row>
    <row r="10229" spans="1:5" x14ac:dyDescent="0.2">
      <c r="A10229" t="s">
        <v>11406</v>
      </c>
      <c r="B10229" t="s">
        <v>2811</v>
      </c>
      <c r="C10229" t="s">
        <v>8320</v>
      </c>
      <c r="D10229" t="s">
        <v>10909</v>
      </c>
      <c r="E10229">
        <v>69</v>
      </c>
    </row>
    <row r="10230" spans="1:5" x14ac:dyDescent="0.2">
      <c r="A10230" t="s">
        <v>11407</v>
      </c>
      <c r="B10230" t="s">
        <v>2788</v>
      </c>
      <c r="C10230" t="s">
        <v>8320</v>
      </c>
      <c r="D10230" t="s">
        <v>10909</v>
      </c>
      <c r="E10230">
        <v>78.8</v>
      </c>
    </row>
    <row r="10231" spans="1:5" x14ac:dyDescent="0.2">
      <c r="A10231" t="s">
        <v>11408</v>
      </c>
      <c r="B10231" t="s">
        <v>2814</v>
      </c>
      <c r="C10231" t="s">
        <v>8320</v>
      </c>
      <c r="D10231" t="s">
        <v>10909</v>
      </c>
      <c r="E10231">
        <v>75</v>
      </c>
    </row>
    <row r="10232" spans="1:5" x14ac:dyDescent="0.2">
      <c r="A10232" t="s">
        <v>11409</v>
      </c>
      <c r="B10232" t="s">
        <v>2816</v>
      </c>
      <c r="C10232" t="s">
        <v>8320</v>
      </c>
      <c r="D10232" t="s">
        <v>10909</v>
      </c>
      <c r="E10232">
        <v>59</v>
      </c>
    </row>
    <row r="10233" spans="1:5" x14ac:dyDescent="0.2">
      <c r="A10233" t="s">
        <v>11410</v>
      </c>
      <c r="B10233" t="s">
        <v>2818</v>
      </c>
      <c r="C10233" t="s">
        <v>8320</v>
      </c>
      <c r="D10233" t="s">
        <v>10909</v>
      </c>
      <c r="E10233">
        <v>87.2</v>
      </c>
    </row>
    <row r="10234" spans="1:5" x14ac:dyDescent="0.2">
      <c r="A10234" t="s">
        <v>11411</v>
      </c>
      <c r="B10234" t="s">
        <v>2820</v>
      </c>
      <c r="C10234" t="s">
        <v>8320</v>
      </c>
      <c r="D10234" t="s">
        <v>10909</v>
      </c>
      <c r="E10234">
        <v>71</v>
      </c>
    </row>
    <row r="10235" spans="1:5" x14ac:dyDescent="0.2">
      <c r="A10235" t="s">
        <v>11412</v>
      </c>
      <c r="B10235" t="s">
        <v>2825</v>
      </c>
      <c r="C10235" t="s">
        <v>8320</v>
      </c>
      <c r="D10235" t="s">
        <v>10909</v>
      </c>
      <c r="E10235">
        <v>76</v>
      </c>
    </row>
    <row r="10236" spans="1:5" x14ac:dyDescent="0.2">
      <c r="A10236" t="s">
        <v>11413</v>
      </c>
      <c r="B10236" t="s">
        <v>2786</v>
      </c>
      <c r="C10236" t="s">
        <v>8320</v>
      </c>
      <c r="D10236" t="s">
        <v>10909</v>
      </c>
      <c r="E10236">
        <v>81.8</v>
      </c>
    </row>
    <row r="10237" spans="1:5" x14ac:dyDescent="0.2">
      <c r="A10237" t="s">
        <v>11414</v>
      </c>
      <c r="B10237" t="s">
        <v>2787</v>
      </c>
      <c r="C10237" t="s">
        <v>8320</v>
      </c>
      <c r="D10237" t="s">
        <v>10909</v>
      </c>
      <c r="E10237">
        <v>102.2</v>
      </c>
    </row>
    <row r="10238" spans="1:5" x14ac:dyDescent="0.2">
      <c r="A10238" t="s">
        <v>11415</v>
      </c>
      <c r="B10238" t="s">
        <v>2829</v>
      </c>
      <c r="C10238" t="s">
        <v>8320</v>
      </c>
      <c r="D10238" t="s">
        <v>10909</v>
      </c>
      <c r="E10238">
        <v>84.2</v>
      </c>
    </row>
    <row r="10239" spans="1:5" x14ac:dyDescent="0.2">
      <c r="A10239" t="s">
        <v>11416</v>
      </c>
      <c r="B10239" t="s">
        <v>2831</v>
      </c>
      <c r="C10239" t="s">
        <v>8320</v>
      </c>
      <c r="D10239" t="s">
        <v>10909</v>
      </c>
      <c r="E10239">
        <v>84.2</v>
      </c>
    </row>
    <row r="10240" spans="1:5" x14ac:dyDescent="0.2">
      <c r="A10240" t="s">
        <v>11417</v>
      </c>
      <c r="B10240" t="s">
        <v>2833</v>
      </c>
      <c r="C10240" t="s">
        <v>8320</v>
      </c>
      <c r="D10240" t="s">
        <v>10909</v>
      </c>
      <c r="E10240">
        <v>62.4</v>
      </c>
    </row>
    <row r="10241" spans="1:5" x14ac:dyDescent="0.2">
      <c r="A10241" t="s">
        <v>11418</v>
      </c>
      <c r="B10241" t="s">
        <v>2835</v>
      </c>
      <c r="C10241" t="s">
        <v>8320</v>
      </c>
      <c r="D10241" t="s">
        <v>10909</v>
      </c>
      <c r="E10241">
        <v>96.5</v>
      </c>
    </row>
    <row r="10242" spans="1:5" x14ac:dyDescent="0.2">
      <c r="A10242" t="s">
        <v>11419</v>
      </c>
      <c r="B10242" t="s">
        <v>2789</v>
      </c>
      <c r="C10242" t="s">
        <v>8320</v>
      </c>
      <c r="D10242" t="s">
        <v>10909</v>
      </c>
      <c r="E10242">
        <v>78.400000000000006</v>
      </c>
    </row>
    <row r="10243" spans="1:5" x14ac:dyDescent="0.2">
      <c r="A10243" t="s">
        <v>11420</v>
      </c>
      <c r="B10243" t="s">
        <v>2838</v>
      </c>
      <c r="C10243" t="s">
        <v>8320</v>
      </c>
      <c r="D10243" t="s">
        <v>10909</v>
      </c>
      <c r="E10243">
        <v>88.7</v>
      </c>
    </row>
    <row r="10244" spans="1:5" x14ac:dyDescent="0.2">
      <c r="A10244" t="s">
        <v>11421</v>
      </c>
      <c r="B10244" t="s">
        <v>2840</v>
      </c>
      <c r="C10244" t="s">
        <v>8320</v>
      </c>
      <c r="D10244" t="s">
        <v>10909</v>
      </c>
      <c r="E10244">
        <v>84</v>
      </c>
    </row>
    <row r="10245" spans="1:5" x14ac:dyDescent="0.2">
      <c r="A10245" t="s">
        <v>11422</v>
      </c>
      <c r="B10245" t="s">
        <v>2780</v>
      </c>
      <c r="C10245" t="s">
        <v>8341</v>
      </c>
      <c r="D10245" t="s">
        <v>10909</v>
      </c>
      <c r="E10245">
        <v>85.8</v>
      </c>
    </row>
    <row r="10246" spans="1:5" x14ac:dyDescent="0.2">
      <c r="A10246" t="s">
        <v>11423</v>
      </c>
      <c r="B10246" t="s">
        <v>2794</v>
      </c>
      <c r="C10246" t="s">
        <v>8341</v>
      </c>
      <c r="D10246" t="s">
        <v>10909</v>
      </c>
      <c r="E10246">
        <v>87.411462450592893</v>
      </c>
    </row>
    <row r="10247" spans="1:5" x14ac:dyDescent="0.2">
      <c r="A10247" t="s">
        <v>11424</v>
      </c>
      <c r="B10247" t="s">
        <v>2785</v>
      </c>
      <c r="C10247" t="s">
        <v>8341</v>
      </c>
      <c r="D10247" t="s">
        <v>10909</v>
      </c>
      <c r="E10247">
        <v>82.1</v>
      </c>
    </row>
    <row r="10248" spans="1:5" x14ac:dyDescent="0.2">
      <c r="A10248" t="s">
        <v>11425</v>
      </c>
      <c r="B10248" t="s">
        <v>2811</v>
      </c>
      <c r="C10248" t="s">
        <v>8341</v>
      </c>
      <c r="D10248" t="s">
        <v>10909</v>
      </c>
      <c r="E10248">
        <v>86</v>
      </c>
    </row>
    <row r="10249" spans="1:5" x14ac:dyDescent="0.2">
      <c r="A10249" t="s">
        <v>11426</v>
      </c>
      <c r="B10249" t="s">
        <v>2788</v>
      </c>
      <c r="C10249" t="s">
        <v>8341</v>
      </c>
      <c r="D10249" t="s">
        <v>10909</v>
      </c>
      <c r="E10249">
        <v>77.900000000000006</v>
      </c>
    </row>
    <row r="10250" spans="1:5" x14ac:dyDescent="0.2">
      <c r="A10250" t="s">
        <v>11427</v>
      </c>
      <c r="B10250" t="s">
        <v>2814</v>
      </c>
      <c r="C10250" t="s">
        <v>8341</v>
      </c>
      <c r="D10250" t="s">
        <v>10909</v>
      </c>
      <c r="E10250">
        <v>94.3</v>
      </c>
    </row>
    <row r="10251" spans="1:5" x14ac:dyDescent="0.2">
      <c r="A10251" t="s">
        <v>11428</v>
      </c>
      <c r="B10251" t="s">
        <v>2816</v>
      </c>
      <c r="C10251" t="s">
        <v>8341</v>
      </c>
      <c r="D10251" t="s">
        <v>10909</v>
      </c>
      <c r="E10251">
        <v>68.400000000000006</v>
      </c>
    </row>
    <row r="10252" spans="1:5" x14ac:dyDescent="0.2">
      <c r="A10252" t="s">
        <v>11429</v>
      </c>
      <c r="B10252" t="s">
        <v>2818</v>
      </c>
      <c r="C10252" t="s">
        <v>8341</v>
      </c>
      <c r="D10252" t="s">
        <v>10909</v>
      </c>
      <c r="E10252">
        <v>90.9</v>
      </c>
    </row>
    <row r="10253" spans="1:5" x14ac:dyDescent="0.2">
      <c r="A10253" t="s">
        <v>11430</v>
      </c>
      <c r="B10253" t="s">
        <v>2820</v>
      </c>
      <c r="C10253" t="s">
        <v>8341</v>
      </c>
      <c r="D10253" t="s">
        <v>10909</v>
      </c>
      <c r="E10253">
        <v>75.599999999999994</v>
      </c>
    </row>
    <row r="10254" spans="1:5" x14ac:dyDescent="0.2">
      <c r="A10254" t="s">
        <v>11431</v>
      </c>
      <c r="B10254" t="s">
        <v>2825</v>
      </c>
      <c r="C10254" t="s">
        <v>8341</v>
      </c>
      <c r="D10254" t="s">
        <v>10909</v>
      </c>
      <c r="E10254">
        <v>93.3</v>
      </c>
    </row>
    <row r="10255" spans="1:5" x14ac:dyDescent="0.2">
      <c r="A10255" t="s">
        <v>11432</v>
      </c>
      <c r="B10255" t="s">
        <v>2786</v>
      </c>
      <c r="C10255" t="s">
        <v>8341</v>
      </c>
      <c r="D10255" t="s">
        <v>10909</v>
      </c>
      <c r="E10255">
        <v>92.9</v>
      </c>
    </row>
    <row r="10256" spans="1:5" x14ac:dyDescent="0.2">
      <c r="A10256" t="s">
        <v>11433</v>
      </c>
      <c r="B10256" t="s">
        <v>2787</v>
      </c>
      <c r="C10256" t="s">
        <v>8341</v>
      </c>
      <c r="D10256" t="s">
        <v>10909</v>
      </c>
      <c r="E10256">
        <v>93.2</v>
      </c>
    </row>
    <row r="10257" spans="1:5" x14ac:dyDescent="0.2">
      <c r="A10257" t="s">
        <v>11434</v>
      </c>
      <c r="B10257" t="s">
        <v>2829</v>
      </c>
      <c r="C10257" t="s">
        <v>8341</v>
      </c>
      <c r="D10257" t="s">
        <v>10909</v>
      </c>
      <c r="E10257">
        <v>84.7</v>
      </c>
    </row>
    <row r="10258" spans="1:5" x14ac:dyDescent="0.2">
      <c r="A10258" t="s">
        <v>11435</v>
      </c>
      <c r="B10258" t="s">
        <v>2831</v>
      </c>
      <c r="C10258" t="s">
        <v>8341</v>
      </c>
      <c r="D10258" t="s">
        <v>10909</v>
      </c>
      <c r="E10258">
        <v>92.5</v>
      </c>
    </row>
    <row r="10259" spans="1:5" x14ac:dyDescent="0.2">
      <c r="A10259" t="s">
        <v>11436</v>
      </c>
      <c r="B10259" t="s">
        <v>2833</v>
      </c>
      <c r="C10259" t="s">
        <v>8341</v>
      </c>
      <c r="D10259" t="s">
        <v>10909</v>
      </c>
      <c r="E10259">
        <v>74.5</v>
      </c>
    </row>
    <row r="10260" spans="1:5" x14ac:dyDescent="0.2">
      <c r="A10260" t="s">
        <v>11437</v>
      </c>
      <c r="B10260" t="s">
        <v>2835</v>
      </c>
      <c r="C10260" t="s">
        <v>8341</v>
      </c>
      <c r="D10260" t="s">
        <v>10909</v>
      </c>
      <c r="E10260">
        <v>89.7</v>
      </c>
    </row>
    <row r="10261" spans="1:5" x14ac:dyDescent="0.2">
      <c r="A10261" t="s">
        <v>11438</v>
      </c>
      <c r="B10261" t="s">
        <v>2789</v>
      </c>
      <c r="C10261" t="s">
        <v>8341</v>
      </c>
      <c r="D10261" t="s">
        <v>10909</v>
      </c>
      <c r="E10261">
        <v>95.5</v>
      </c>
    </row>
    <row r="10262" spans="1:5" x14ac:dyDescent="0.2">
      <c r="A10262" t="s">
        <v>11439</v>
      </c>
      <c r="B10262" t="s">
        <v>2838</v>
      </c>
      <c r="C10262" t="s">
        <v>8341</v>
      </c>
      <c r="D10262" t="s">
        <v>10909</v>
      </c>
      <c r="E10262">
        <v>91.8</v>
      </c>
    </row>
    <row r="10263" spans="1:5" x14ac:dyDescent="0.2">
      <c r="A10263" t="s">
        <v>11440</v>
      </c>
      <c r="B10263" t="s">
        <v>2840</v>
      </c>
      <c r="C10263" t="s">
        <v>8341</v>
      </c>
      <c r="D10263" t="s">
        <v>10909</v>
      </c>
      <c r="E10263">
        <v>93.3</v>
      </c>
    </row>
    <row r="10264" spans="1:5" x14ac:dyDescent="0.2">
      <c r="A10264" t="s">
        <v>11441</v>
      </c>
      <c r="B10264" t="s">
        <v>2780</v>
      </c>
      <c r="C10264" t="s">
        <v>8362</v>
      </c>
      <c r="D10264" t="s">
        <v>10909</v>
      </c>
      <c r="E10264">
        <v>35</v>
      </c>
    </row>
    <row r="10265" spans="1:5" x14ac:dyDescent="0.2">
      <c r="A10265" t="s">
        <v>11442</v>
      </c>
      <c r="B10265" t="s">
        <v>2794</v>
      </c>
      <c r="C10265" t="s">
        <v>8362</v>
      </c>
      <c r="D10265" t="s">
        <v>10909</v>
      </c>
      <c r="E10265">
        <v>35.629531338226997</v>
      </c>
    </row>
    <row r="10266" spans="1:5" x14ac:dyDescent="0.2">
      <c r="A10266" t="s">
        <v>11443</v>
      </c>
      <c r="B10266" t="s">
        <v>2785</v>
      </c>
      <c r="C10266" t="s">
        <v>8362</v>
      </c>
      <c r="D10266" t="s">
        <v>10909</v>
      </c>
      <c r="E10266">
        <v>44</v>
      </c>
    </row>
    <row r="10267" spans="1:5" x14ac:dyDescent="0.2">
      <c r="A10267" t="s">
        <v>11444</v>
      </c>
      <c r="B10267" t="s">
        <v>2811</v>
      </c>
      <c r="C10267" t="s">
        <v>8362</v>
      </c>
      <c r="D10267" t="s">
        <v>10909</v>
      </c>
      <c r="E10267">
        <v>30</v>
      </c>
    </row>
    <row r="10268" spans="1:5" x14ac:dyDescent="0.2">
      <c r="A10268" t="s">
        <v>11445</v>
      </c>
      <c r="B10268" t="s">
        <v>2788</v>
      </c>
      <c r="C10268" t="s">
        <v>8362</v>
      </c>
      <c r="D10268" t="s">
        <v>10909</v>
      </c>
      <c r="E10268">
        <v>44.3</v>
      </c>
    </row>
    <row r="10269" spans="1:5" x14ac:dyDescent="0.2">
      <c r="A10269" t="s">
        <v>11446</v>
      </c>
      <c r="B10269" t="s">
        <v>2814</v>
      </c>
      <c r="C10269" t="s">
        <v>8362</v>
      </c>
      <c r="D10269" t="s">
        <v>10909</v>
      </c>
      <c r="E10269">
        <v>30</v>
      </c>
    </row>
    <row r="10270" spans="1:5" x14ac:dyDescent="0.2">
      <c r="A10270" t="s">
        <v>11447</v>
      </c>
      <c r="B10270" t="s">
        <v>2816</v>
      </c>
      <c r="C10270" t="s">
        <v>8362</v>
      </c>
      <c r="D10270" t="s">
        <v>10909</v>
      </c>
      <c r="E10270">
        <v>25</v>
      </c>
    </row>
    <row r="10271" spans="1:5" x14ac:dyDescent="0.2">
      <c r="A10271" t="s">
        <v>11448</v>
      </c>
      <c r="B10271" t="s">
        <v>2818</v>
      </c>
      <c r="C10271" t="s">
        <v>8362</v>
      </c>
      <c r="D10271" t="s">
        <v>10909</v>
      </c>
      <c r="E10271">
        <v>39</v>
      </c>
    </row>
    <row r="10272" spans="1:5" x14ac:dyDescent="0.2">
      <c r="A10272" t="s">
        <v>11449</v>
      </c>
      <c r="B10272" t="s">
        <v>2820</v>
      </c>
      <c r="C10272" t="s">
        <v>8362</v>
      </c>
      <c r="D10272" t="s">
        <v>10909</v>
      </c>
      <c r="E10272">
        <v>30.8</v>
      </c>
    </row>
    <row r="10273" spans="1:5" x14ac:dyDescent="0.2">
      <c r="A10273" t="s">
        <v>11450</v>
      </c>
      <c r="B10273" t="s">
        <v>2825</v>
      </c>
      <c r="C10273" t="s">
        <v>8362</v>
      </c>
      <c r="D10273" t="s">
        <v>10909</v>
      </c>
      <c r="E10273">
        <v>30</v>
      </c>
    </row>
    <row r="10274" spans="1:5" x14ac:dyDescent="0.2">
      <c r="A10274" t="s">
        <v>11451</v>
      </c>
      <c r="B10274" t="s">
        <v>2786</v>
      </c>
      <c r="C10274" t="s">
        <v>8362</v>
      </c>
      <c r="D10274" t="s">
        <v>10909</v>
      </c>
      <c r="E10274">
        <v>34.700000000000003</v>
      </c>
    </row>
    <row r="10275" spans="1:5" x14ac:dyDescent="0.2">
      <c r="A10275" t="s">
        <v>11452</v>
      </c>
      <c r="B10275" t="s">
        <v>2787</v>
      </c>
      <c r="C10275" t="s">
        <v>8362</v>
      </c>
      <c r="D10275" t="s">
        <v>10909</v>
      </c>
      <c r="E10275">
        <v>40</v>
      </c>
    </row>
    <row r="10276" spans="1:5" x14ac:dyDescent="0.2">
      <c r="A10276" t="s">
        <v>11453</v>
      </c>
      <c r="B10276" t="s">
        <v>2829</v>
      </c>
      <c r="C10276" t="s">
        <v>8362</v>
      </c>
      <c r="D10276" t="s">
        <v>10909</v>
      </c>
      <c r="E10276">
        <v>37.5</v>
      </c>
    </row>
    <row r="10277" spans="1:5" x14ac:dyDescent="0.2">
      <c r="A10277" t="s">
        <v>11454</v>
      </c>
      <c r="B10277" t="s">
        <v>2831</v>
      </c>
      <c r="C10277" t="s">
        <v>8362</v>
      </c>
      <c r="D10277" t="s">
        <v>10909</v>
      </c>
      <c r="E10277">
        <v>37.5</v>
      </c>
    </row>
    <row r="10278" spans="1:5" x14ac:dyDescent="0.2">
      <c r="A10278" t="s">
        <v>11455</v>
      </c>
      <c r="B10278" t="s">
        <v>2833</v>
      </c>
      <c r="C10278" t="s">
        <v>8362</v>
      </c>
      <c r="D10278" t="s">
        <v>10909</v>
      </c>
      <c r="E10278">
        <v>33.299999999999997</v>
      </c>
    </row>
    <row r="10279" spans="1:5" x14ac:dyDescent="0.2">
      <c r="A10279" t="s">
        <v>11456</v>
      </c>
      <c r="B10279" t="s">
        <v>2835</v>
      </c>
      <c r="C10279" t="s">
        <v>8362</v>
      </c>
      <c r="D10279" t="s">
        <v>10909</v>
      </c>
      <c r="E10279">
        <v>35</v>
      </c>
    </row>
    <row r="10280" spans="1:5" x14ac:dyDescent="0.2">
      <c r="A10280" t="s">
        <v>11457</v>
      </c>
      <c r="B10280" t="s">
        <v>2789</v>
      </c>
      <c r="C10280" t="s">
        <v>8362</v>
      </c>
      <c r="D10280" t="s">
        <v>10909</v>
      </c>
      <c r="E10280">
        <v>30</v>
      </c>
    </row>
    <row r="10281" spans="1:5" x14ac:dyDescent="0.2">
      <c r="A10281" t="s">
        <v>11458</v>
      </c>
      <c r="B10281" t="s">
        <v>2838</v>
      </c>
      <c r="C10281" t="s">
        <v>8362</v>
      </c>
      <c r="D10281" t="s">
        <v>10909</v>
      </c>
      <c r="E10281">
        <v>40</v>
      </c>
    </row>
    <row r="10282" spans="1:5" x14ac:dyDescent="0.2">
      <c r="A10282" t="s">
        <v>11459</v>
      </c>
      <c r="B10282" t="s">
        <v>2840</v>
      </c>
      <c r="C10282" t="s">
        <v>8362</v>
      </c>
      <c r="D10282" t="s">
        <v>10909</v>
      </c>
      <c r="E10282">
        <v>33.799999999999997</v>
      </c>
    </row>
    <row r="10283" spans="1:5" x14ac:dyDescent="0.2">
      <c r="A10283" t="s">
        <v>11460</v>
      </c>
      <c r="B10283" t="s">
        <v>2780</v>
      </c>
      <c r="C10283" t="s">
        <v>8383</v>
      </c>
      <c r="D10283" t="s">
        <v>10909</v>
      </c>
      <c r="E10283">
        <v>71.7</v>
      </c>
    </row>
    <row r="10284" spans="1:5" x14ac:dyDescent="0.2">
      <c r="A10284" t="s">
        <v>11461</v>
      </c>
      <c r="B10284" t="s">
        <v>2794</v>
      </c>
      <c r="C10284" t="s">
        <v>8383</v>
      </c>
      <c r="D10284" t="s">
        <v>10909</v>
      </c>
      <c r="E10284">
        <v>70.095821569734596</v>
      </c>
    </row>
    <row r="10285" spans="1:5" x14ac:dyDescent="0.2">
      <c r="A10285" t="s">
        <v>11462</v>
      </c>
      <c r="B10285" t="s">
        <v>2785</v>
      </c>
      <c r="C10285" t="s">
        <v>8383</v>
      </c>
      <c r="D10285" t="s">
        <v>10909</v>
      </c>
      <c r="E10285">
        <v>80.7</v>
      </c>
    </row>
    <row r="10286" spans="1:5" x14ac:dyDescent="0.2">
      <c r="A10286" t="s">
        <v>11463</v>
      </c>
      <c r="B10286" t="s">
        <v>2811</v>
      </c>
      <c r="C10286" t="s">
        <v>8383</v>
      </c>
      <c r="D10286" t="s">
        <v>10909</v>
      </c>
      <c r="E10286">
        <v>56.5</v>
      </c>
    </row>
    <row r="10287" spans="1:5" x14ac:dyDescent="0.2">
      <c r="A10287" t="s">
        <v>11464</v>
      </c>
      <c r="B10287" t="s">
        <v>2788</v>
      </c>
      <c r="C10287" t="s">
        <v>8383</v>
      </c>
      <c r="D10287" t="s">
        <v>10909</v>
      </c>
      <c r="E10287">
        <v>60.7</v>
      </c>
    </row>
    <row r="10288" spans="1:5" x14ac:dyDescent="0.2">
      <c r="A10288" t="s">
        <v>11465</v>
      </c>
      <c r="B10288" t="s">
        <v>2814</v>
      </c>
      <c r="C10288" t="s">
        <v>8383</v>
      </c>
      <c r="D10288" t="s">
        <v>10909</v>
      </c>
      <c r="E10288">
        <v>61.8</v>
      </c>
    </row>
    <row r="10289" spans="1:5" x14ac:dyDescent="0.2">
      <c r="A10289" t="s">
        <v>11466</v>
      </c>
      <c r="B10289" t="s">
        <v>2816</v>
      </c>
      <c r="C10289" t="s">
        <v>8383</v>
      </c>
      <c r="D10289" t="s">
        <v>10909</v>
      </c>
      <c r="E10289">
        <v>60.1</v>
      </c>
    </row>
    <row r="10290" spans="1:5" x14ac:dyDescent="0.2">
      <c r="A10290" t="s">
        <v>11467</v>
      </c>
      <c r="B10290" t="s">
        <v>2818</v>
      </c>
      <c r="C10290" t="s">
        <v>8383</v>
      </c>
      <c r="D10290" t="s">
        <v>10909</v>
      </c>
      <c r="E10290">
        <v>73.099999999999994</v>
      </c>
    </row>
    <row r="10291" spans="1:5" x14ac:dyDescent="0.2">
      <c r="A10291" t="s">
        <v>11468</v>
      </c>
      <c r="B10291" t="s">
        <v>2820</v>
      </c>
      <c r="C10291" t="s">
        <v>8383</v>
      </c>
      <c r="D10291" t="s">
        <v>10909</v>
      </c>
      <c r="E10291">
        <v>69.2</v>
      </c>
    </row>
    <row r="10292" spans="1:5" x14ac:dyDescent="0.2">
      <c r="A10292" t="s">
        <v>11469</v>
      </c>
      <c r="B10292" t="s">
        <v>2825</v>
      </c>
      <c r="C10292" t="s">
        <v>8383</v>
      </c>
      <c r="D10292" t="s">
        <v>10909</v>
      </c>
      <c r="E10292">
        <v>64.5</v>
      </c>
    </row>
    <row r="10293" spans="1:5" x14ac:dyDescent="0.2">
      <c r="A10293" t="s">
        <v>11470</v>
      </c>
      <c r="B10293" t="s">
        <v>2786</v>
      </c>
      <c r="C10293" t="s">
        <v>8383</v>
      </c>
      <c r="D10293" t="s">
        <v>10909</v>
      </c>
      <c r="E10293">
        <v>66.3</v>
      </c>
    </row>
    <row r="10294" spans="1:5" x14ac:dyDescent="0.2">
      <c r="A10294" t="s">
        <v>11471</v>
      </c>
      <c r="B10294" t="s">
        <v>2787</v>
      </c>
      <c r="C10294" t="s">
        <v>8383</v>
      </c>
      <c r="D10294" t="s">
        <v>10909</v>
      </c>
      <c r="E10294">
        <v>95.3</v>
      </c>
    </row>
    <row r="10295" spans="1:5" x14ac:dyDescent="0.2">
      <c r="A10295" t="s">
        <v>11472</v>
      </c>
      <c r="B10295" t="s">
        <v>2829</v>
      </c>
      <c r="C10295" t="s">
        <v>8383</v>
      </c>
      <c r="D10295" t="s">
        <v>10909</v>
      </c>
      <c r="E10295">
        <v>75</v>
      </c>
    </row>
    <row r="10296" spans="1:5" x14ac:dyDescent="0.2">
      <c r="A10296" t="s">
        <v>11473</v>
      </c>
      <c r="B10296" t="s">
        <v>2831</v>
      </c>
      <c r="C10296" t="s">
        <v>8383</v>
      </c>
      <c r="D10296" t="s">
        <v>10909</v>
      </c>
      <c r="E10296">
        <v>67.900000000000006</v>
      </c>
    </row>
    <row r="10297" spans="1:5" x14ac:dyDescent="0.2">
      <c r="A10297" t="s">
        <v>11474</v>
      </c>
      <c r="B10297" t="s">
        <v>2833</v>
      </c>
      <c r="C10297" t="s">
        <v>8383</v>
      </c>
      <c r="D10297" t="s">
        <v>10909</v>
      </c>
      <c r="E10297">
        <v>44.6</v>
      </c>
    </row>
    <row r="10298" spans="1:5" x14ac:dyDescent="0.2">
      <c r="A10298" t="s">
        <v>11475</v>
      </c>
      <c r="B10298" t="s">
        <v>2835</v>
      </c>
      <c r="C10298" t="s">
        <v>8383</v>
      </c>
      <c r="D10298" t="s">
        <v>10909</v>
      </c>
      <c r="E10298">
        <v>96</v>
      </c>
    </row>
    <row r="10299" spans="1:5" x14ac:dyDescent="0.2">
      <c r="A10299" t="s">
        <v>11476</v>
      </c>
      <c r="B10299" t="s">
        <v>2789</v>
      </c>
      <c r="C10299" t="s">
        <v>8383</v>
      </c>
      <c r="D10299" t="s">
        <v>10909</v>
      </c>
      <c r="E10299">
        <v>67.400000000000006</v>
      </c>
    </row>
    <row r="10300" spans="1:5" x14ac:dyDescent="0.2">
      <c r="A10300" t="s">
        <v>11477</v>
      </c>
      <c r="B10300" t="s">
        <v>2838</v>
      </c>
      <c r="C10300" t="s">
        <v>8383</v>
      </c>
      <c r="D10300" t="s">
        <v>10909</v>
      </c>
      <c r="E10300">
        <v>73.7</v>
      </c>
    </row>
    <row r="10301" spans="1:5" x14ac:dyDescent="0.2">
      <c r="A10301" t="s">
        <v>11478</v>
      </c>
      <c r="B10301" t="s">
        <v>2840</v>
      </c>
      <c r="C10301" t="s">
        <v>8383</v>
      </c>
      <c r="D10301" t="s">
        <v>10909</v>
      </c>
      <c r="E10301">
        <v>70.8</v>
      </c>
    </row>
    <row r="10302" spans="1:5" x14ac:dyDescent="0.2">
      <c r="A10302" t="s">
        <v>11479</v>
      </c>
      <c r="B10302" t="s">
        <v>2780</v>
      </c>
      <c r="C10302" t="s">
        <v>8404</v>
      </c>
      <c r="D10302" t="s">
        <v>10909</v>
      </c>
      <c r="E10302">
        <v>78.8</v>
      </c>
    </row>
    <row r="10303" spans="1:5" x14ac:dyDescent="0.2">
      <c r="A10303" t="s">
        <v>11480</v>
      </c>
      <c r="B10303" t="s">
        <v>2794</v>
      </c>
      <c r="C10303" t="s">
        <v>8404</v>
      </c>
      <c r="D10303" t="s">
        <v>10909</v>
      </c>
      <c r="E10303">
        <v>80.967645398080194</v>
      </c>
    </row>
    <row r="10304" spans="1:5" x14ac:dyDescent="0.2">
      <c r="A10304" t="s">
        <v>11481</v>
      </c>
      <c r="B10304" t="s">
        <v>2785</v>
      </c>
      <c r="C10304" t="s">
        <v>8404</v>
      </c>
      <c r="D10304" t="s">
        <v>10909</v>
      </c>
      <c r="E10304">
        <v>106.7</v>
      </c>
    </row>
    <row r="10305" spans="1:5" x14ac:dyDescent="0.2">
      <c r="A10305" t="s">
        <v>11482</v>
      </c>
      <c r="B10305" t="s">
        <v>2811</v>
      </c>
      <c r="C10305" t="s">
        <v>8404</v>
      </c>
      <c r="D10305" t="s">
        <v>10909</v>
      </c>
      <c r="E10305">
        <v>53.4</v>
      </c>
    </row>
    <row r="10306" spans="1:5" x14ac:dyDescent="0.2">
      <c r="A10306" t="s">
        <v>11483</v>
      </c>
      <c r="B10306" t="s">
        <v>2788</v>
      </c>
      <c r="C10306" t="s">
        <v>8404</v>
      </c>
      <c r="D10306" t="s">
        <v>10909</v>
      </c>
      <c r="E10306">
        <v>76.599999999999994</v>
      </c>
    </row>
    <row r="10307" spans="1:5" x14ac:dyDescent="0.2">
      <c r="A10307" t="s">
        <v>11484</v>
      </c>
      <c r="B10307" t="s">
        <v>2814</v>
      </c>
      <c r="C10307" t="s">
        <v>8404</v>
      </c>
      <c r="D10307" t="s">
        <v>10909</v>
      </c>
      <c r="E10307">
        <v>64</v>
      </c>
    </row>
    <row r="10308" spans="1:5" x14ac:dyDescent="0.2">
      <c r="A10308" t="s">
        <v>11485</v>
      </c>
      <c r="B10308" t="s">
        <v>2816</v>
      </c>
      <c r="C10308" t="s">
        <v>8404</v>
      </c>
      <c r="D10308" t="s">
        <v>10909</v>
      </c>
      <c r="E10308">
        <v>37.6</v>
      </c>
    </row>
    <row r="10309" spans="1:5" x14ac:dyDescent="0.2">
      <c r="A10309" t="s">
        <v>11486</v>
      </c>
      <c r="B10309" t="s">
        <v>2818</v>
      </c>
      <c r="C10309" t="s">
        <v>8404</v>
      </c>
      <c r="D10309" t="s">
        <v>10909</v>
      </c>
      <c r="E10309">
        <v>94.8</v>
      </c>
    </row>
    <row r="10310" spans="1:5" x14ac:dyDescent="0.2">
      <c r="A10310" t="s">
        <v>11487</v>
      </c>
      <c r="B10310" t="s">
        <v>2820</v>
      </c>
      <c r="C10310" t="s">
        <v>8404</v>
      </c>
      <c r="D10310" t="s">
        <v>10909</v>
      </c>
      <c r="E10310">
        <v>59</v>
      </c>
    </row>
    <row r="10311" spans="1:5" x14ac:dyDescent="0.2">
      <c r="A10311" t="s">
        <v>11488</v>
      </c>
      <c r="B10311" t="s">
        <v>2825</v>
      </c>
      <c r="C10311" t="s">
        <v>8404</v>
      </c>
      <c r="D10311" t="s">
        <v>10909</v>
      </c>
      <c r="E10311">
        <v>66.099999999999994</v>
      </c>
    </row>
    <row r="10312" spans="1:5" x14ac:dyDescent="0.2">
      <c r="A10312" t="s">
        <v>11489</v>
      </c>
      <c r="B10312" t="s">
        <v>2786</v>
      </c>
      <c r="C10312" t="s">
        <v>8404</v>
      </c>
      <c r="D10312" t="s">
        <v>10909</v>
      </c>
      <c r="E10312">
        <v>78.2</v>
      </c>
    </row>
    <row r="10313" spans="1:5" x14ac:dyDescent="0.2">
      <c r="A10313" t="s">
        <v>11490</v>
      </c>
      <c r="B10313" t="s">
        <v>2787</v>
      </c>
      <c r="C10313" t="s">
        <v>8404</v>
      </c>
      <c r="D10313" t="s">
        <v>10909</v>
      </c>
      <c r="E10313">
        <v>130.1</v>
      </c>
    </row>
    <row r="10314" spans="1:5" x14ac:dyDescent="0.2">
      <c r="A10314" t="s">
        <v>11491</v>
      </c>
      <c r="B10314" t="s">
        <v>2829</v>
      </c>
      <c r="C10314" t="s">
        <v>8404</v>
      </c>
      <c r="D10314" t="s">
        <v>10909</v>
      </c>
      <c r="E10314">
        <v>87.2</v>
      </c>
    </row>
    <row r="10315" spans="1:5" x14ac:dyDescent="0.2">
      <c r="A10315" t="s">
        <v>11492</v>
      </c>
      <c r="B10315" t="s">
        <v>2831</v>
      </c>
      <c r="C10315" t="s">
        <v>8404</v>
      </c>
      <c r="D10315" t="s">
        <v>10909</v>
      </c>
      <c r="E10315">
        <v>86.2</v>
      </c>
    </row>
    <row r="10316" spans="1:5" x14ac:dyDescent="0.2">
      <c r="A10316" t="s">
        <v>11493</v>
      </c>
      <c r="B10316" t="s">
        <v>2833</v>
      </c>
      <c r="C10316" t="s">
        <v>8404</v>
      </c>
      <c r="D10316" t="s">
        <v>10909</v>
      </c>
      <c r="E10316">
        <v>40.5</v>
      </c>
    </row>
    <row r="10317" spans="1:5" x14ac:dyDescent="0.2">
      <c r="A10317" t="s">
        <v>11494</v>
      </c>
      <c r="B10317" t="s">
        <v>2835</v>
      </c>
      <c r="C10317" t="s">
        <v>8404</v>
      </c>
      <c r="D10317" t="s">
        <v>10909</v>
      </c>
      <c r="E10317">
        <v>110.3</v>
      </c>
    </row>
    <row r="10318" spans="1:5" x14ac:dyDescent="0.2">
      <c r="A10318" t="s">
        <v>11495</v>
      </c>
      <c r="B10318" t="s">
        <v>2789</v>
      </c>
      <c r="C10318" t="s">
        <v>8404</v>
      </c>
      <c r="D10318" t="s">
        <v>10909</v>
      </c>
      <c r="E10318">
        <v>70.7</v>
      </c>
    </row>
    <row r="10319" spans="1:5" x14ac:dyDescent="0.2">
      <c r="A10319" t="s">
        <v>11496</v>
      </c>
      <c r="B10319" t="s">
        <v>2838</v>
      </c>
      <c r="C10319" t="s">
        <v>8404</v>
      </c>
      <c r="D10319" t="s">
        <v>10909</v>
      </c>
      <c r="E10319">
        <v>99.2</v>
      </c>
    </row>
    <row r="10320" spans="1:5" x14ac:dyDescent="0.2">
      <c r="A10320" t="s">
        <v>11497</v>
      </c>
      <c r="B10320" t="s">
        <v>2840</v>
      </c>
      <c r="C10320" t="s">
        <v>8404</v>
      </c>
      <c r="D10320" t="s">
        <v>10909</v>
      </c>
      <c r="E10320">
        <v>81.7</v>
      </c>
    </row>
    <row r="10321" spans="1:5" x14ac:dyDescent="0.2">
      <c r="A10321" t="s">
        <v>11498</v>
      </c>
      <c r="B10321" t="s">
        <v>2780</v>
      </c>
      <c r="C10321" t="s">
        <v>8425</v>
      </c>
      <c r="D10321" t="s">
        <v>10909</v>
      </c>
      <c r="E10321">
        <v>57.975000000000001</v>
      </c>
    </row>
    <row r="10322" spans="1:5" x14ac:dyDescent="0.2">
      <c r="A10322" t="s">
        <v>11499</v>
      </c>
      <c r="B10322" t="s">
        <v>2794</v>
      </c>
      <c r="C10322" t="s">
        <v>8425</v>
      </c>
      <c r="D10322" t="s">
        <v>10909</v>
      </c>
      <c r="E10322">
        <v>58.659246188594018</v>
      </c>
    </row>
    <row r="10323" spans="1:5" x14ac:dyDescent="0.2">
      <c r="A10323" t="s">
        <v>11500</v>
      </c>
      <c r="B10323" t="s">
        <v>2785</v>
      </c>
      <c r="C10323" t="s">
        <v>8425</v>
      </c>
      <c r="D10323" t="s">
        <v>10909</v>
      </c>
      <c r="E10323">
        <v>65</v>
      </c>
    </row>
    <row r="10324" spans="1:5" x14ac:dyDescent="0.2">
      <c r="A10324" t="s">
        <v>11501</v>
      </c>
      <c r="B10324" t="s">
        <v>2811</v>
      </c>
      <c r="C10324" t="s">
        <v>8425</v>
      </c>
      <c r="D10324" t="s">
        <v>10909</v>
      </c>
      <c r="E10324">
        <v>50.5</v>
      </c>
    </row>
    <row r="10325" spans="1:5" x14ac:dyDescent="0.2">
      <c r="A10325" t="s">
        <v>11502</v>
      </c>
      <c r="B10325" t="s">
        <v>2788</v>
      </c>
      <c r="C10325" t="s">
        <v>8425</v>
      </c>
      <c r="D10325" t="s">
        <v>10909</v>
      </c>
      <c r="E10325">
        <v>65.8</v>
      </c>
    </row>
    <row r="10326" spans="1:5" x14ac:dyDescent="0.2">
      <c r="A10326" t="s">
        <v>11503</v>
      </c>
      <c r="B10326" t="s">
        <v>2814</v>
      </c>
      <c r="C10326" t="s">
        <v>8425</v>
      </c>
      <c r="D10326" t="s">
        <v>10909</v>
      </c>
      <c r="E10326">
        <v>40.5</v>
      </c>
    </row>
    <row r="10327" spans="1:5" x14ac:dyDescent="0.2">
      <c r="A10327" t="s">
        <v>11504</v>
      </c>
      <c r="B10327" t="s">
        <v>2816</v>
      </c>
      <c r="C10327" t="s">
        <v>8425</v>
      </c>
      <c r="D10327" t="s">
        <v>10909</v>
      </c>
      <c r="E10327">
        <v>36</v>
      </c>
    </row>
    <row r="10328" spans="1:5" x14ac:dyDescent="0.2">
      <c r="A10328" t="s">
        <v>11505</v>
      </c>
      <c r="B10328" t="s">
        <v>2818</v>
      </c>
      <c r="C10328" t="s">
        <v>8425</v>
      </c>
      <c r="D10328" t="s">
        <v>10909</v>
      </c>
      <c r="E10328">
        <v>78.900000000000006</v>
      </c>
    </row>
    <row r="10329" spans="1:5" x14ac:dyDescent="0.2">
      <c r="A10329" t="s">
        <v>11506</v>
      </c>
      <c r="B10329" t="s">
        <v>2820</v>
      </c>
      <c r="C10329" t="s">
        <v>8425</v>
      </c>
      <c r="D10329" t="s">
        <v>10909</v>
      </c>
      <c r="E10329">
        <v>48</v>
      </c>
    </row>
    <row r="10330" spans="1:5" x14ac:dyDescent="0.2">
      <c r="A10330" t="s">
        <v>11507</v>
      </c>
      <c r="B10330" t="s">
        <v>2825</v>
      </c>
      <c r="C10330" t="s">
        <v>8425</v>
      </c>
      <c r="D10330" t="s">
        <v>10909</v>
      </c>
      <c r="E10330">
        <v>56.5</v>
      </c>
    </row>
    <row r="10331" spans="1:5" x14ac:dyDescent="0.2">
      <c r="A10331" t="s">
        <v>11508</v>
      </c>
      <c r="B10331" t="s">
        <v>2786</v>
      </c>
      <c r="C10331" t="s">
        <v>8425</v>
      </c>
      <c r="D10331" t="s">
        <v>10909</v>
      </c>
      <c r="E10331">
        <v>53.6</v>
      </c>
    </row>
    <row r="10332" spans="1:5" x14ac:dyDescent="0.2">
      <c r="A10332" t="s">
        <v>11509</v>
      </c>
      <c r="B10332" t="s">
        <v>2787</v>
      </c>
      <c r="C10332" t="s">
        <v>8425</v>
      </c>
      <c r="D10332" t="s">
        <v>10909</v>
      </c>
      <c r="E10332">
        <v>44.5</v>
      </c>
    </row>
    <row r="10333" spans="1:5" x14ac:dyDescent="0.2">
      <c r="A10333" t="s">
        <v>11510</v>
      </c>
      <c r="B10333" t="s">
        <v>2829</v>
      </c>
      <c r="C10333" t="s">
        <v>8425</v>
      </c>
      <c r="D10333" t="s">
        <v>10909</v>
      </c>
      <c r="E10333">
        <v>62.9</v>
      </c>
    </row>
    <row r="10334" spans="1:5" x14ac:dyDescent="0.2">
      <c r="A10334" t="s">
        <v>11511</v>
      </c>
      <c r="B10334" t="s">
        <v>2831</v>
      </c>
      <c r="C10334" t="s">
        <v>8425</v>
      </c>
      <c r="D10334" t="s">
        <v>10909</v>
      </c>
      <c r="E10334">
        <v>48.8</v>
      </c>
    </row>
    <row r="10335" spans="1:5" x14ac:dyDescent="0.2">
      <c r="A10335" t="s">
        <v>11512</v>
      </c>
      <c r="B10335" t="s">
        <v>2833</v>
      </c>
      <c r="C10335" t="s">
        <v>8425</v>
      </c>
      <c r="D10335" t="s">
        <v>10909</v>
      </c>
      <c r="E10335">
        <v>51.1</v>
      </c>
    </row>
    <row r="10336" spans="1:5" x14ac:dyDescent="0.2">
      <c r="A10336" t="s">
        <v>11513</v>
      </c>
      <c r="B10336" t="s">
        <v>2835</v>
      </c>
      <c r="C10336" t="s">
        <v>8425</v>
      </c>
      <c r="D10336" t="s">
        <v>10909</v>
      </c>
      <c r="E10336">
        <v>57.8</v>
      </c>
    </row>
    <row r="10337" spans="1:5" x14ac:dyDescent="0.2">
      <c r="A10337" t="s">
        <v>11514</v>
      </c>
      <c r="B10337" t="s">
        <v>2789</v>
      </c>
      <c r="C10337" t="s">
        <v>8425</v>
      </c>
      <c r="D10337" t="s">
        <v>10909</v>
      </c>
      <c r="E10337">
        <v>68.3</v>
      </c>
    </row>
    <row r="10338" spans="1:5" x14ac:dyDescent="0.2">
      <c r="A10338" t="s">
        <v>11515</v>
      </c>
      <c r="B10338" t="s">
        <v>2838</v>
      </c>
      <c r="C10338" t="s">
        <v>8425</v>
      </c>
      <c r="D10338" t="s">
        <v>10909</v>
      </c>
      <c r="E10338">
        <v>65.099999999999994</v>
      </c>
    </row>
    <row r="10339" spans="1:5" x14ac:dyDescent="0.2">
      <c r="A10339" t="s">
        <v>11516</v>
      </c>
      <c r="B10339" t="s">
        <v>2840</v>
      </c>
      <c r="C10339" t="s">
        <v>8425</v>
      </c>
      <c r="D10339" t="s">
        <v>10909</v>
      </c>
      <c r="E10339">
        <v>62.6</v>
      </c>
    </row>
    <row r="10340" spans="1:5" x14ac:dyDescent="0.2">
      <c r="A10340" t="s">
        <v>11517</v>
      </c>
      <c r="B10340" t="s">
        <v>2780</v>
      </c>
      <c r="C10340" t="s">
        <v>8446</v>
      </c>
      <c r="D10340" t="s">
        <v>10909</v>
      </c>
      <c r="E10340">
        <v>50.2</v>
      </c>
    </row>
    <row r="10341" spans="1:5" x14ac:dyDescent="0.2">
      <c r="A10341" t="s">
        <v>11518</v>
      </c>
      <c r="B10341" t="s">
        <v>2794</v>
      </c>
      <c r="C10341" t="s">
        <v>8446</v>
      </c>
      <c r="D10341" t="s">
        <v>10909</v>
      </c>
      <c r="E10341">
        <v>49.967250141163177</v>
      </c>
    </row>
    <row r="10342" spans="1:5" x14ac:dyDescent="0.2">
      <c r="A10342" t="s">
        <v>11519</v>
      </c>
      <c r="B10342" t="s">
        <v>2785</v>
      </c>
      <c r="C10342" t="s">
        <v>8446</v>
      </c>
      <c r="D10342" t="s">
        <v>10909</v>
      </c>
      <c r="E10342">
        <v>48.8</v>
      </c>
    </row>
    <row r="10343" spans="1:5" x14ac:dyDescent="0.2">
      <c r="A10343" t="s">
        <v>11520</v>
      </c>
      <c r="B10343" t="s">
        <v>2811</v>
      </c>
      <c r="C10343" t="s">
        <v>8446</v>
      </c>
      <c r="D10343" t="s">
        <v>10909</v>
      </c>
      <c r="E10343">
        <v>41.9</v>
      </c>
    </row>
    <row r="10344" spans="1:5" x14ac:dyDescent="0.2">
      <c r="A10344" t="s">
        <v>11521</v>
      </c>
      <c r="B10344" t="s">
        <v>2788</v>
      </c>
      <c r="C10344" t="s">
        <v>8446</v>
      </c>
      <c r="D10344" t="s">
        <v>10909</v>
      </c>
      <c r="E10344">
        <v>45</v>
      </c>
    </row>
    <row r="10345" spans="1:5" x14ac:dyDescent="0.2">
      <c r="A10345" t="s">
        <v>11522</v>
      </c>
      <c r="B10345" t="s">
        <v>2814</v>
      </c>
      <c r="C10345" t="s">
        <v>8446</v>
      </c>
      <c r="D10345" t="s">
        <v>10909</v>
      </c>
      <c r="E10345">
        <v>30</v>
      </c>
    </row>
    <row r="10346" spans="1:5" x14ac:dyDescent="0.2">
      <c r="A10346" t="s">
        <v>11523</v>
      </c>
      <c r="B10346" t="s">
        <v>2816</v>
      </c>
      <c r="C10346" t="s">
        <v>8446</v>
      </c>
      <c r="D10346" t="s">
        <v>10909</v>
      </c>
      <c r="E10346">
        <v>36.799999999999997</v>
      </c>
    </row>
    <row r="10347" spans="1:5" x14ac:dyDescent="0.2">
      <c r="A10347" t="s">
        <v>11524</v>
      </c>
      <c r="B10347" t="s">
        <v>2818</v>
      </c>
      <c r="C10347" t="s">
        <v>8446</v>
      </c>
      <c r="D10347" t="s">
        <v>10909</v>
      </c>
      <c r="E10347">
        <v>53.5</v>
      </c>
    </row>
    <row r="10348" spans="1:5" x14ac:dyDescent="0.2">
      <c r="A10348" t="s">
        <v>11525</v>
      </c>
      <c r="B10348" t="s">
        <v>2820</v>
      </c>
      <c r="C10348" t="s">
        <v>8446</v>
      </c>
      <c r="D10348" t="s">
        <v>10909</v>
      </c>
      <c r="E10348">
        <v>32.299999999999997</v>
      </c>
    </row>
    <row r="10349" spans="1:5" x14ac:dyDescent="0.2">
      <c r="A10349" t="s">
        <v>11526</v>
      </c>
      <c r="B10349" t="s">
        <v>2825</v>
      </c>
      <c r="C10349" t="s">
        <v>8446</v>
      </c>
      <c r="D10349" t="s">
        <v>10909</v>
      </c>
      <c r="E10349">
        <v>65.8</v>
      </c>
    </row>
    <row r="10350" spans="1:5" x14ac:dyDescent="0.2">
      <c r="A10350" t="s">
        <v>11527</v>
      </c>
      <c r="B10350" t="s">
        <v>2786</v>
      </c>
      <c r="C10350" t="s">
        <v>8446</v>
      </c>
      <c r="D10350" t="s">
        <v>10909</v>
      </c>
      <c r="E10350">
        <v>57.1</v>
      </c>
    </row>
    <row r="10351" spans="1:5" x14ac:dyDescent="0.2">
      <c r="A10351" t="s">
        <v>11528</v>
      </c>
      <c r="B10351" t="s">
        <v>2787</v>
      </c>
      <c r="C10351" t="s">
        <v>8446</v>
      </c>
      <c r="D10351" t="s">
        <v>10909</v>
      </c>
      <c r="E10351">
        <v>39</v>
      </c>
    </row>
    <row r="10352" spans="1:5" x14ac:dyDescent="0.2">
      <c r="A10352" t="s">
        <v>11529</v>
      </c>
      <c r="B10352" t="s">
        <v>2829</v>
      </c>
      <c r="C10352" t="s">
        <v>8446</v>
      </c>
      <c r="D10352" t="s">
        <v>10909</v>
      </c>
      <c r="E10352">
        <v>47.7</v>
      </c>
    </row>
    <row r="10353" spans="1:5" x14ac:dyDescent="0.2">
      <c r="A10353" t="s">
        <v>11530</v>
      </c>
      <c r="B10353" t="s">
        <v>2831</v>
      </c>
      <c r="C10353" t="s">
        <v>8446</v>
      </c>
      <c r="D10353" t="s">
        <v>10909</v>
      </c>
      <c r="E10353">
        <v>43.8</v>
      </c>
    </row>
    <row r="10354" spans="1:5" x14ac:dyDescent="0.2">
      <c r="A10354" t="s">
        <v>11531</v>
      </c>
      <c r="B10354" t="s">
        <v>2833</v>
      </c>
      <c r="C10354" t="s">
        <v>8446</v>
      </c>
      <c r="D10354" t="s">
        <v>10909</v>
      </c>
      <c r="E10354">
        <v>54.1</v>
      </c>
    </row>
    <row r="10355" spans="1:5" x14ac:dyDescent="0.2">
      <c r="A10355" t="s">
        <v>11532</v>
      </c>
      <c r="B10355" t="s">
        <v>2835</v>
      </c>
      <c r="C10355" t="s">
        <v>8446</v>
      </c>
      <c r="D10355" t="s">
        <v>10909</v>
      </c>
      <c r="E10355">
        <v>55.2</v>
      </c>
    </row>
    <row r="10356" spans="1:5" x14ac:dyDescent="0.2">
      <c r="A10356" t="s">
        <v>11533</v>
      </c>
      <c r="B10356" t="s">
        <v>2789</v>
      </c>
      <c r="C10356" t="s">
        <v>8446</v>
      </c>
      <c r="D10356" t="s">
        <v>10909</v>
      </c>
      <c r="E10356">
        <v>57.8</v>
      </c>
    </row>
    <row r="10357" spans="1:5" x14ac:dyDescent="0.2">
      <c r="A10357" t="s">
        <v>11534</v>
      </c>
      <c r="B10357" t="s">
        <v>2838</v>
      </c>
      <c r="C10357" t="s">
        <v>8446</v>
      </c>
      <c r="D10357" t="s">
        <v>10909</v>
      </c>
      <c r="E10357">
        <v>56.1</v>
      </c>
    </row>
    <row r="10358" spans="1:5" x14ac:dyDescent="0.2">
      <c r="A10358" t="s">
        <v>11535</v>
      </c>
      <c r="B10358" t="s">
        <v>2840</v>
      </c>
      <c r="C10358" t="s">
        <v>8446</v>
      </c>
      <c r="D10358" t="s">
        <v>10909</v>
      </c>
      <c r="E10358">
        <v>60</v>
      </c>
    </row>
    <row r="10359" spans="1:5" x14ac:dyDescent="0.2">
      <c r="A10359" t="s">
        <v>11536</v>
      </c>
      <c r="B10359" t="s">
        <v>2780</v>
      </c>
      <c r="C10359" t="s">
        <v>8467</v>
      </c>
      <c r="D10359" t="s">
        <v>10909</v>
      </c>
      <c r="E10359">
        <v>32.5</v>
      </c>
    </row>
    <row r="10360" spans="1:5" x14ac:dyDescent="0.2">
      <c r="A10360" t="s">
        <v>11537</v>
      </c>
      <c r="B10360" t="s">
        <v>2794</v>
      </c>
      <c r="C10360" t="s">
        <v>8467</v>
      </c>
      <c r="D10360" t="s">
        <v>10909</v>
      </c>
      <c r="E10360">
        <v>36.213890457368713</v>
      </c>
    </row>
    <row r="10361" spans="1:5" x14ac:dyDescent="0.2">
      <c r="A10361" t="s">
        <v>11538</v>
      </c>
      <c r="B10361" t="s">
        <v>2785</v>
      </c>
      <c r="C10361" t="s">
        <v>8467</v>
      </c>
      <c r="D10361" t="s">
        <v>10909</v>
      </c>
      <c r="E10361">
        <v>49</v>
      </c>
    </row>
    <row r="10362" spans="1:5" x14ac:dyDescent="0.2">
      <c r="A10362" t="s">
        <v>11539</v>
      </c>
      <c r="B10362" t="s">
        <v>2811</v>
      </c>
      <c r="C10362" t="s">
        <v>8467</v>
      </c>
      <c r="D10362" t="s">
        <v>10909</v>
      </c>
      <c r="E10362">
        <v>44.2</v>
      </c>
    </row>
    <row r="10363" spans="1:5" x14ac:dyDescent="0.2">
      <c r="A10363" t="s">
        <v>11540</v>
      </c>
      <c r="B10363" t="s">
        <v>2788</v>
      </c>
      <c r="C10363" t="s">
        <v>8467</v>
      </c>
      <c r="D10363" t="s">
        <v>10909</v>
      </c>
      <c r="E10363">
        <v>45</v>
      </c>
    </row>
    <row r="10364" spans="1:5" x14ac:dyDescent="0.2">
      <c r="A10364" t="s">
        <v>11541</v>
      </c>
      <c r="B10364" t="s">
        <v>2814</v>
      </c>
      <c r="C10364" t="s">
        <v>8467</v>
      </c>
      <c r="D10364" t="s">
        <v>10909</v>
      </c>
      <c r="E10364">
        <v>24.3</v>
      </c>
    </row>
    <row r="10365" spans="1:5" x14ac:dyDescent="0.2">
      <c r="A10365" t="s">
        <v>11542</v>
      </c>
      <c r="B10365" t="s">
        <v>2816</v>
      </c>
      <c r="C10365" t="s">
        <v>8467</v>
      </c>
      <c r="D10365" t="s">
        <v>10909</v>
      </c>
      <c r="E10365">
        <v>24.3</v>
      </c>
    </row>
    <row r="10366" spans="1:5" x14ac:dyDescent="0.2">
      <c r="A10366" t="s">
        <v>11543</v>
      </c>
      <c r="B10366" t="s">
        <v>2818</v>
      </c>
      <c r="C10366" t="s">
        <v>8467</v>
      </c>
      <c r="D10366" t="s">
        <v>10909</v>
      </c>
      <c r="E10366">
        <v>40</v>
      </c>
    </row>
    <row r="10367" spans="1:5" x14ac:dyDescent="0.2">
      <c r="A10367" t="s">
        <v>11544</v>
      </c>
      <c r="B10367" t="s">
        <v>2820</v>
      </c>
      <c r="C10367" t="s">
        <v>8467</v>
      </c>
      <c r="D10367" t="s">
        <v>10909</v>
      </c>
      <c r="E10367">
        <v>55</v>
      </c>
    </row>
    <row r="10368" spans="1:5" x14ac:dyDescent="0.2">
      <c r="A10368" t="s">
        <v>11545</v>
      </c>
      <c r="B10368" t="s">
        <v>2825</v>
      </c>
      <c r="C10368" t="s">
        <v>8467</v>
      </c>
      <c r="D10368" t="s">
        <v>10909</v>
      </c>
      <c r="E10368">
        <v>30</v>
      </c>
    </row>
    <row r="10369" spans="1:5" x14ac:dyDescent="0.2">
      <c r="A10369" t="s">
        <v>11546</v>
      </c>
      <c r="B10369" t="s">
        <v>2786</v>
      </c>
      <c r="C10369" t="s">
        <v>8467</v>
      </c>
      <c r="D10369" t="s">
        <v>10909</v>
      </c>
      <c r="E10369">
        <v>25.1</v>
      </c>
    </row>
    <row r="10370" spans="1:5" x14ac:dyDescent="0.2">
      <c r="A10370" t="s">
        <v>11547</v>
      </c>
      <c r="B10370" t="s">
        <v>2787</v>
      </c>
      <c r="C10370" t="s">
        <v>8467</v>
      </c>
      <c r="D10370" t="s">
        <v>10909</v>
      </c>
      <c r="E10370">
        <v>20.9</v>
      </c>
    </row>
    <row r="10371" spans="1:5" x14ac:dyDescent="0.2">
      <c r="A10371" t="s">
        <v>11548</v>
      </c>
      <c r="B10371" t="s">
        <v>2829</v>
      </c>
      <c r="C10371" t="s">
        <v>8467</v>
      </c>
      <c r="D10371" t="s">
        <v>10909</v>
      </c>
      <c r="E10371">
        <v>37.6</v>
      </c>
    </row>
    <row r="10372" spans="1:5" x14ac:dyDescent="0.2">
      <c r="A10372" t="s">
        <v>11549</v>
      </c>
      <c r="B10372" t="s">
        <v>2831</v>
      </c>
      <c r="C10372" t="s">
        <v>8467</v>
      </c>
      <c r="D10372" t="s">
        <v>10909</v>
      </c>
      <c r="E10372">
        <v>35</v>
      </c>
    </row>
    <row r="10373" spans="1:5" x14ac:dyDescent="0.2">
      <c r="A10373" t="s">
        <v>11550</v>
      </c>
      <c r="B10373" t="s">
        <v>2833</v>
      </c>
      <c r="C10373" t="s">
        <v>8467</v>
      </c>
      <c r="D10373" t="s">
        <v>10909</v>
      </c>
      <c r="E10373">
        <v>37.5</v>
      </c>
    </row>
    <row r="10374" spans="1:5" x14ac:dyDescent="0.2">
      <c r="A10374" t="s">
        <v>11551</v>
      </c>
      <c r="B10374" t="s">
        <v>2835</v>
      </c>
      <c r="C10374" t="s">
        <v>8467</v>
      </c>
      <c r="D10374" t="s">
        <v>10909</v>
      </c>
      <c r="E10374">
        <v>27.9</v>
      </c>
    </row>
    <row r="10375" spans="1:5" x14ac:dyDescent="0.2">
      <c r="A10375" t="s">
        <v>11552</v>
      </c>
      <c r="B10375" t="s">
        <v>2789</v>
      </c>
      <c r="C10375" t="s">
        <v>8467</v>
      </c>
      <c r="D10375" t="s">
        <v>10909</v>
      </c>
      <c r="E10375">
        <v>30</v>
      </c>
    </row>
    <row r="10376" spans="1:5" x14ac:dyDescent="0.2">
      <c r="A10376" t="s">
        <v>11553</v>
      </c>
      <c r="B10376" t="s">
        <v>2838</v>
      </c>
      <c r="C10376" t="s">
        <v>8467</v>
      </c>
      <c r="D10376" t="s">
        <v>10909</v>
      </c>
      <c r="E10376">
        <v>38.700000000000003</v>
      </c>
    </row>
    <row r="10377" spans="1:5" x14ac:dyDescent="0.2">
      <c r="A10377" t="s">
        <v>11554</v>
      </c>
      <c r="B10377" t="s">
        <v>2840</v>
      </c>
      <c r="C10377" t="s">
        <v>8467</v>
      </c>
      <c r="D10377" t="s">
        <v>10909</v>
      </c>
      <c r="E10377">
        <v>41.4</v>
      </c>
    </row>
    <row r="10378" spans="1:5" x14ac:dyDescent="0.2">
      <c r="A10378" t="s">
        <v>11555</v>
      </c>
      <c r="B10378" t="s">
        <v>2780</v>
      </c>
      <c r="C10378" t="s">
        <v>8488</v>
      </c>
      <c r="D10378" t="s">
        <v>10909</v>
      </c>
      <c r="E10378">
        <v>45.5</v>
      </c>
    </row>
    <row r="10379" spans="1:5" x14ac:dyDescent="0.2">
      <c r="A10379" t="s">
        <v>11556</v>
      </c>
      <c r="B10379" t="s">
        <v>2794</v>
      </c>
      <c r="C10379" t="s">
        <v>8488</v>
      </c>
      <c r="D10379" t="s">
        <v>10909</v>
      </c>
      <c r="E10379">
        <v>44.767363071710903</v>
      </c>
    </row>
    <row r="10380" spans="1:5" x14ac:dyDescent="0.2">
      <c r="A10380" t="s">
        <v>11557</v>
      </c>
      <c r="B10380" t="s">
        <v>2785</v>
      </c>
      <c r="C10380" t="s">
        <v>8488</v>
      </c>
      <c r="D10380" t="s">
        <v>10909</v>
      </c>
      <c r="E10380">
        <v>44.7</v>
      </c>
    </row>
    <row r="10381" spans="1:5" x14ac:dyDescent="0.2">
      <c r="A10381" t="s">
        <v>11558</v>
      </c>
      <c r="B10381" t="s">
        <v>2811</v>
      </c>
      <c r="C10381" t="s">
        <v>8488</v>
      </c>
      <c r="D10381" t="s">
        <v>10909</v>
      </c>
      <c r="E10381">
        <v>28.1</v>
      </c>
    </row>
    <row r="10382" spans="1:5" x14ac:dyDescent="0.2">
      <c r="A10382" t="s">
        <v>11559</v>
      </c>
      <c r="B10382" t="s">
        <v>2788</v>
      </c>
      <c r="C10382" t="s">
        <v>8488</v>
      </c>
      <c r="D10382" t="s">
        <v>10909</v>
      </c>
      <c r="E10382">
        <v>52.3</v>
      </c>
    </row>
    <row r="10383" spans="1:5" x14ac:dyDescent="0.2">
      <c r="A10383" t="s">
        <v>11560</v>
      </c>
      <c r="B10383" t="s">
        <v>2814</v>
      </c>
      <c r="C10383" t="s">
        <v>8488</v>
      </c>
      <c r="D10383" t="s">
        <v>10909</v>
      </c>
      <c r="E10383">
        <v>42.8</v>
      </c>
    </row>
    <row r="10384" spans="1:5" x14ac:dyDescent="0.2">
      <c r="A10384" t="s">
        <v>11561</v>
      </c>
      <c r="B10384" t="s">
        <v>2816</v>
      </c>
      <c r="C10384" t="s">
        <v>8488</v>
      </c>
      <c r="D10384" t="s">
        <v>10909</v>
      </c>
      <c r="E10384">
        <v>23.9</v>
      </c>
    </row>
    <row r="10385" spans="1:5" x14ac:dyDescent="0.2">
      <c r="A10385" t="s">
        <v>11562</v>
      </c>
      <c r="B10385" t="s">
        <v>2818</v>
      </c>
      <c r="C10385" t="s">
        <v>8488</v>
      </c>
      <c r="D10385" t="s">
        <v>10909</v>
      </c>
      <c r="E10385">
        <v>73.7</v>
      </c>
    </row>
    <row r="10386" spans="1:5" x14ac:dyDescent="0.2">
      <c r="A10386" t="s">
        <v>11563</v>
      </c>
      <c r="B10386" t="s">
        <v>2820</v>
      </c>
      <c r="C10386" t="s">
        <v>8488</v>
      </c>
      <c r="D10386" t="s">
        <v>10909</v>
      </c>
      <c r="E10386">
        <v>28.4</v>
      </c>
    </row>
    <row r="10387" spans="1:5" x14ac:dyDescent="0.2">
      <c r="A10387" t="s">
        <v>11564</v>
      </c>
      <c r="B10387" t="s">
        <v>2825</v>
      </c>
      <c r="C10387" t="s">
        <v>8488</v>
      </c>
      <c r="D10387" t="s">
        <v>10909</v>
      </c>
      <c r="E10387">
        <v>36</v>
      </c>
    </row>
    <row r="10388" spans="1:5" x14ac:dyDescent="0.2">
      <c r="A10388" t="s">
        <v>11565</v>
      </c>
      <c r="B10388" t="s">
        <v>2786</v>
      </c>
      <c r="C10388" t="s">
        <v>8488</v>
      </c>
      <c r="D10388" t="s">
        <v>10909</v>
      </c>
      <c r="E10388">
        <v>46.2</v>
      </c>
    </row>
    <row r="10389" spans="1:5" x14ac:dyDescent="0.2">
      <c r="A10389" t="s">
        <v>11566</v>
      </c>
      <c r="B10389" t="s">
        <v>2787</v>
      </c>
      <c r="C10389" t="s">
        <v>8488</v>
      </c>
      <c r="D10389" t="s">
        <v>10909</v>
      </c>
      <c r="E10389">
        <v>52.5</v>
      </c>
    </row>
    <row r="10390" spans="1:5" x14ac:dyDescent="0.2">
      <c r="A10390" t="s">
        <v>11567</v>
      </c>
      <c r="B10390" t="s">
        <v>2829</v>
      </c>
      <c r="C10390" t="s">
        <v>8488</v>
      </c>
      <c r="D10390" t="s">
        <v>10909</v>
      </c>
      <c r="E10390">
        <v>53.8</v>
      </c>
    </row>
    <row r="10391" spans="1:5" x14ac:dyDescent="0.2">
      <c r="A10391" t="s">
        <v>11568</v>
      </c>
      <c r="B10391" t="s">
        <v>2831</v>
      </c>
      <c r="C10391" t="s">
        <v>8488</v>
      </c>
      <c r="D10391" t="s">
        <v>10909</v>
      </c>
      <c r="E10391">
        <v>31.6</v>
      </c>
    </row>
    <row r="10392" spans="1:5" x14ac:dyDescent="0.2">
      <c r="A10392" t="s">
        <v>11569</v>
      </c>
      <c r="B10392" t="s">
        <v>2833</v>
      </c>
      <c r="C10392" t="s">
        <v>8488</v>
      </c>
      <c r="D10392" t="s">
        <v>10909</v>
      </c>
      <c r="E10392">
        <v>26.6</v>
      </c>
    </row>
    <row r="10393" spans="1:5" x14ac:dyDescent="0.2">
      <c r="A10393" t="s">
        <v>11570</v>
      </c>
      <c r="B10393" t="s">
        <v>2835</v>
      </c>
      <c r="C10393" t="s">
        <v>8488</v>
      </c>
      <c r="D10393" t="s">
        <v>10909</v>
      </c>
      <c r="E10393">
        <v>54.2</v>
      </c>
    </row>
    <row r="10394" spans="1:5" x14ac:dyDescent="0.2">
      <c r="A10394" t="s">
        <v>11571</v>
      </c>
      <c r="B10394" t="s">
        <v>2789</v>
      </c>
      <c r="C10394" t="s">
        <v>8488</v>
      </c>
      <c r="D10394" t="s">
        <v>10909</v>
      </c>
      <c r="E10394">
        <v>65.099999999999994</v>
      </c>
    </row>
    <row r="10395" spans="1:5" x14ac:dyDescent="0.2">
      <c r="A10395" t="s">
        <v>11572</v>
      </c>
      <c r="B10395" t="s">
        <v>2838</v>
      </c>
      <c r="C10395" t="s">
        <v>8488</v>
      </c>
      <c r="D10395" t="s">
        <v>10909</v>
      </c>
      <c r="E10395">
        <v>48.6</v>
      </c>
    </row>
    <row r="10396" spans="1:5" x14ac:dyDescent="0.2">
      <c r="A10396" t="s">
        <v>11573</v>
      </c>
      <c r="B10396" t="s">
        <v>2840</v>
      </c>
      <c r="C10396" t="s">
        <v>8488</v>
      </c>
      <c r="D10396" t="s">
        <v>10909</v>
      </c>
      <c r="E10396">
        <v>35.6</v>
      </c>
    </row>
    <row r="10397" spans="1:5" x14ac:dyDescent="0.2">
      <c r="A10397" t="s">
        <v>11574</v>
      </c>
      <c r="B10397" t="s">
        <v>2780</v>
      </c>
      <c r="C10397" t="s">
        <v>8514</v>
      </c>
      <c r="D10397" t="s">
        <v>10909</v>
      </c>
      <c r="E10397">
        <v>46.2</v>
      </c>
    </row>
    <row r="10398" spans="1:5" x14ac:dyDescent="0.2">
      <c r="A10398" t="s">
        <v>11575</v>
      </c>
      <c r="B10398" t="s">
        <v>2794</v>
      </c>
      <c r="C10398" t="s">
        <v>8514</v>
      </c>
      <c r="D10398" t="s">
        <v>10909</v>
      </c>
      <c r="E10398">
        <v>49.902371541501985</v>
      </c>
    </row>
    <row r="10399" spans="1:5" x14ac:dyDescent="0.2">
      <c r="A10399" t="s">
        <v>11576</v>
      </c>
      <c r="B10399" t="s">
        <v>2785</v>
      </c>
      <c r="C10399" t="s">
        <v>8514</v>
      </c>
      <c r="D10399" t="s">
        <v>10909</v>
      </c>
      <c r="E10399">
        <v>66.5</v>
      </c>
    </row>
    <row r="10400" spans="1:5" x14ac:dyDescent="0.2">
      <c r="A10400" t="s">
        <v>11577</v>
      </c>
      <c r="B10400" t="s">
        <v>2811</v>
      </c>
      <c r="C10400" t="s">
        <v>8514</v>
      </c>
      <c r="D10400" t="s">
        <v>10909</v>
      </c>
      <c r="E10400">
        <v>32.299999999999997</v>
      </c>
    </row>
    <row r="10401" spans="1:5" x14ac:dyDescent="0.2">
      <c r="A10401" t="s">
        <v>11578</v>
      </c>
      <c r="B10401" t="s">
        <v>2788</v>
      </c>
      <c r="C10401" t="s">
        <v>8514</v>
      </c>
      <c r="D10401" t="s">
        <v>10909</v>
      </c>
      <c r="E10401">
        <v>66</v>
      </c>
    </row>
    <row r="10402" spans="1:5" x14ac:dyDescent="0.2">
      <c r="A10402" t="s">
        <v>11579</v>
      </c>
      <c r="B10402" t="s">
        <v>2814</v>
      </c>
      <c r="C10402" t="s">
        <v>8514</v>
      </c>
      <c r="D10402" t="s">
        <v>10909</v>
      </c>
      <c r="E10402">
        <v>19.399999999999999</v>
      </c>
    </row>
    <row r="10403" spans="1:5" x14ac:dyDescent="0.2">
      <c r="A10403" t="s">
        <v>11580</v>
      </c>
      <c r="B10403" t="s">
        <v>2816</v>
      </c>
      <c r="C10403" t="s">
        <v>8514</v>
      </c>
      <c r="D10403" t="s">
        <v>10909</v>
      </c>
      <c r="E10403">
        <v>13.3</v>
      </c>
    </row>
    <row r="10404" spans="1:5" x14ac:dyDescent="0.2">
      <c r="A10404" t="s">
        <v>11581</v>
      </c>
      <c r="B10404" t="s">
        <v>2818</v>
      </c>
      <c r="C10404" t="s">
        <v>8514</v>
      </c>
      <c r="D10404" t="s">
        <v>10909</v>
      </c>
      <c r="E10404">
        <v>98.2</v>
      </c>
    </row>
    <row r="10405" spans="1:5" x14ac:dyDescent="0.2">
      <c r="A10405" t="s">
        <v>11582</v>
      </c>
      <c r="B10405" t="s">
        <v>2820</v>
      </c>
      <c r="C10405" t="s">
        <v>8514</v>
      </c>
      <c r="D10405" t="s">
        <v>10909</v>
      </c>
      <c r="E10405">
        <v>31.3</v>
      </c>
    </row>
    <row r="10406" spans="1:5" x14ac:dyDescent="0.2">
      <c r="A10406" t="s">
        <v>11583</v>
      </c>
      <c r="B10406" t="s">
        <v>2825</v>
      </c>
      <c r="C10406" t="s">
        <v>8514</v>
      </c>
      <c r="D10406" t="s">
        <v>10909</v>
      </c>
      <c r="E10406">
        <v>44.3</v>
      </c>
    </row>
    <row r="10407" spans="1:5" x14ac:dyDescent="0.2">
      <c r="A10407" t="s">
        <v>11584</v>
      </c>
      <c r="B10407" t="s">
        <v>2786</v>
      </c>
      <c r="C10407" t="s">
        <v>8514</v>
      </c>
      <c r="D10407" t="s">
        <v>10909</v>
      </c>
      <c r="E10407">
        <v>41.2</v>
      </c>
    </row>
    <row r="10408" spans="1:5" x14ac:dyDescent="0.2">
      <c r="A10408" t="s">
        <v>11585</v>
      </c>
      <c r="B10408" t="s">
        <v>2787</v>
      </c>
      <c r="C10408" t="s">
        <v>8514</v>
      </c>
      <c r="D10408" t="s">
        <v>10909</v>
      </c>
      <c r="E10408">
        <v>26.6</v>
      </c>
    </row>
    <row r="10409" spans="1:5" x14ac:dyDescent="0.2">
      <c r="A10409" t="s">
        <v>11586</v>
      </c>
      <c r="B10409" t="s">
        <v>2829</v>
      </c>
      <c r="C10409" t="s">
        <v>8514</v>
      </c>
      <c r="D10409" t="s">
        <v>10909</v>
      </c>
      <c r="E10409">
        <v>60.1</v>
      </c>
    </row>
    <row r="10410" spans="1:5" x14ac:dyDescent="0.2">
      <c r="A10410" t="s">
        <v>11587</v>
      </c>
      <c r="B10410" t="s">
        <v>2831</v>
      </c>
      <c r="C10410" t="s">
        <v>8514</v>
      </c>
      <c r="D10410" t="s">
        <v>10909</v>
      </c>
      <c r="E10410">
        <v>30.1</v>
      </c>
    </row>
    <row r="10411" spans="1:5" x14ac:dyDescent="0.2">
      <c r="A10411" t="s">
        <v>11588</v>
      </c>
      <c r="B10411" t="s">
        <v>2833</v>
      </c>
      <c r="C10411" t="s">
        <v>8514</v>
      </c>
      <c r="D10411" t="s">
        <v>10909</v>
      </c>
      <c r="E10411">
        <v>33.6</v>
      </c>
    </row>
    <row r="10412" spans="1:5" x14ac:dyDescent="0.2">
      <c r="A10412" t="s">
        <v>11589</v>
      </c>
      <c r="B10412" t="s">
        <v>2835</v>
      </c>
      <c r="C10412" t="s">
        <v>8514</v>
      </c>
      <c r="D10412" t="s">
        <v>10909</v>
      </c>
      <c r="E10412">
        <v>52</v>
      </c>
    </row>
    <row r="10413" spans="1:5" x14ac:dyDescent="0.2">
      <c r="A10413" t="s">
        <v>11590</v>
      </c>
      <c r="B10413" t="s">
        <v>2789</v>
      </c>
      <c r="C10413" t="s">
        <v>8514</v>
      </c>
      <c r="D10413" t="s">
        <v>10909</v>
      </c>
      <c r="E10413">
        <v>70.2</v>
      </c>
    </row>
    <row r="10414" spans="1:5" x14ac:dyDescent="0.2">
      <c r="A10414" t="s">
        <v>11591</v>
      </c>
      <c r="B10414" t="s">
        <v>2838</v>
      </c>
      <c r="C10414" t="s">
        <v>8514</v>
      </c>
      <c r="D10414" t="s">
        <v>10909</v>
      </c>
      <c r="E10414">
        <v>65.7</v>
      </c>
    </row>
    <row r="10415" spans="1:5" x14ac:dyDescent="0.2">
      <c r="A10415" t="s">
        <v>11592</v>
      </c>
      <c r="B10415" t="s">
        <v>2840</v>
      </c>
      <c r="C10415" t="s">
        <v>8514</v>
      </c>
      <c r="D10415" t="s">
        <v>10909</v>
      </c>
      <c r="E10415">
        <v>55</v>
      </c>
    </row>
    <row r="10416" spans="1:5" x14ac:dyDescent="0.2">
      <c r="A10416" t="s">
        <v>11593</v>
      </c>
      <c r="B10416" t="s">
        <v>2780</v>
      </c>
      <c r="C10416" t="s">
        <v>8535</v>
      </c>
      <c r="D10416" t="s">
        <v>10909</v>
      </c>
      <c r="E10416">
        <v>79.916666666666671</v>
      </c>
    </row>
    <row r="10417" spans="1:5" x14ac:dyDescent="0.2">
      <c r="A10417" t="s">
        <v>11594</v>
      </c>
      <c r="B10417" t="s">
        <v>2794</v>
      </c>
      <c r="C10417" t="s">
        <v>8535</v>
      </c>
      <c r="D10417" t="s">
        <v>10909</v>
      </c>
      <c r="E10417">
        <v>76.565621230398065</v>
      </c>
    </row>
    <row r="10418" spans="1:5" x14ac:dyDescent="0.2">
      <c r="A10418" t="s">
        <v>11595</v>
      </c>
      <c r="B10418" t="s">
        <v>2785</v>
      </c>
      <c r="C10418" t="s">
        <v>8535</v>
      </c>
      <c r="D10418" t="s">
        <v>10909</v>
      </c>
      <c r="E10418">
        <v>86.5</v>
      </c>
    </row>
    <row r="10419" spans="1:5" x14ac:dyDescent="0.2">
      <c r="A10419" t="s">
        <v>11596</v>
      </c>
      <c r="B10419" t="s">
        <v>2811</v>
      </c>
      <c r="C10419" t="s">
        <v>8535</v>
      </c>
      <c r="D10419" t="s">
        <v>10909</v>
      </c>
      <c r="E10419">
        <v>64.5</v>
      </c>
    </row>
    <row r="10420" spans="1:5" x14ac:dyDescent="0.2">
      <c r="A10420" t="s">
        <v>11597</v>
      </c>
      <c r="B10420" t="s">
        <v>2788</v>
      </c>
      <c r="C10420" t="s">
        <v>8535</v>
      </c>
      <c r="D10420" t="s">
        <v>10909</v>
      </c>
      <c r="E10420">
        <v>67.8</v>
      </c>
    </row>
    <row r="10421" spans="1:5" x14ac:dyDescent="0.2">
      <c r="A10421" t="s">
        <v>11598</v>
      </c>
      <c r="B10421" t="s">
        <v>2814</v>
      </c>
      <c r="C10421" t="s">
        <v>8535</v>
      </c>
      <c r="D10421" t="s">
        <v>10909</v>
      </c>
      <c r="E10421">
        <v>64.400000000000006</v>
      </c>
    </row>
    <row r="10422" spans="1:5" x14ac:dyDescent="0.2">
      <c r="A10422" t="s">
        <v>11599</v>
      </c>
      <c r="B10422" t="s">
        <v>2816</v>
      </c>
      <c r="C10422" t="s">
        <v>8535</v>
      </c>
      <c r="D10422" t="s">
        <v>10909</v>
      </c>
      <c r="E10422">
        <v>73.400000000000006</v>
      </c>
    </row>
    <row r="10423" spans="1:5" x14ac:dyDescent="0.2">
      <c r="A10423" t="s">
        <v>11600</v>
      </c>
      <c r="B10423" t="s">
        <v>2818</v>
      </c>
      <c r="C10423" t="s">
        <v>8535</v>
      </c>
      <c r="D10423" t="s">
        <v>10909</v>
      </c>
      <c r="E10423">
        <v>82.1</v>
      </c>
    </row>
    <row r="10424" spans="1:5" x14ac:dyDescent="0.2">
      <c r="A10424" t="s">
        <v>11601</v>
      </c>
      <c r="B10424" t="s">
        <v>2820</v>
      </c>
      <c r="C10424" t="s">
        <v>8535</v>
      </c>
      <c r="D10424" t="s">
        <v>10909</v>
      </c>
      <c r="E10424">
        <v>73</v>
      </c>
    </row>
    <row r="10425" spans="1:5" x14ac:dyDescent="0.2">
      <c r="A10425" t="s">
        <v>11602</v>
      </c>
      <c r="B10425" t="s">
        <v>2825</v>
      </c>
      <c r="C10425" t="s">
        <v>8535</v>
      </c>
      <c r="D10425" t="s">
        <v>10909</v>
      </c>
      <c r="E10425">
        <v>55</v>
      </c>
    </row>
    <row r="10426" spans="1:5" x14ac:dyDescent="0.2">
      <c r="A10426" t="s">
        <v>11603</v>
      </c>
      <c r="B10426" t="s">
        <v>2786</v>
      </c>
      <c r="C10426" t="s">
        <v>8535</v>
      </c>
      <c r="D10426" t="s">
        <v>10909</v>
      </c>
      <c r="E10426">
        <v>81.900000000000006</v>
      </c>
    </row>
    <row r="10427" spans="1:5" x14ac:dyDescent="0.2">
      <c r="A10427" t="s">
        <v>11604</v>
      </c>
      <c r="B10427" t="s">
        <v>2787</v>
      </c>
      <c r="C10427" t="s">
        <v>8535</v>
      </c>
      <c r="D10427" t="s">
        <v>10909</v>
      </c>
      <c r="E10427">
        <v>80.8</v>
      </c>
    </row>
    <row r="10428" spans="1:5" x14ac:dyDescent="0.2">
      <c r="A10428" t="s">
        <v>11605</v>
      </c>
      <c r="B10428" t="s">
        <v>2829</v>
      </c>
      <c r="C10428" t="s">
        <v>8535</v>
      </c>
      <c r="D10428" t="s">
        <v>10909</v>
      </c>
      <c r="E10428">
        <v>79.2</v>
      </c>
    </row>
    <row r="10429" spans="1:5" x14ac:dyDescent="0.2">
      <c r="A10429" t="s">
        <v>11606</v>
      </c>
      <c r="B10429" t="s">
        <v>2831</v>
      </c>
      <c r="C10429" t="s">
        <v>8535</v>
      </c>
      <c r="D10429" t="s">
        <v>10909</v>
      </c>
      <c r="E10429">
        <v>73.2</v>
      </c>
    </row>
    <row r="10430" spans="1:5" x14ac:dyDescent="0.2">
      <c r="A10430" t="s">
        <v>11607</v>
      </c>
      <c r="B10430" t="s">
        <v>2833</v>
      </c>
      <c r="C10430" t="s">
        <v>8535</v>
      </c>
      <c r="D10430" t="s">
        <v>10909</v>
      </c>
      <c r="E10430">
        <v>76.8</v>
      </c>
    </row>
    <row r="10431" spans="1:5" x14ac:dyDescent="0.2">
      <c r="A10431" t="s">
        <v>11608</v>
      </c>
      <c r="B10431" t="s">
        <v>2835</v>
      </c>
      <c r="C10431" t="s">
        <v>8535</v>
      </c>
      <c r="D10431" t="s">
        <v>10909</v>
      </c>
      <c r="E10431">
        <v>85.5</v>
      </c>
    </row>
    <row r="10432" spans="1:5" x14ac:dyDescent="0.2">
      <c r="A10432" t="s">
        <v>11609</v>
      </c>
      <c r="B10432" t="s">
        <v>2789</v>
      </c>
      <c r="C10432" t="s">
        <v>8535</v>
      </c>
      <c r="D10432" t="s">
        <v>10909</v>
      </c>
      <c r="E10432">
        <v>84</v>
      </c>
    </row>
    <row r="10433" spans="1:5" x14ac:dyDescent="0.2">
      <c r="A10433" t="s">
        <v>11610</v>
      </c>
      <c r="B10433" t="s">
        <v>2838</v>
      </c>
      <c r="C10433" t="s">
        <v>8535</v>
      </c>
      <c r="D10433" t="s">
        <v>10909</v>
      </c>
      <c r="E10433">
        <v>83.4</v>
      </c>
    </row>
    <row r="10434" spans="1:5" x14ac:dyDescent="0.2">
      <c r="A10434" t="s">
        <v>11611</v>
      </c>
      <c r="B10434" t="s">
        <v>2840</v>
      </c>
      <c r="C10434" t="s">
        <v>8535</v>
      </c>
      <c r="D10434" t="s">
        <v>10909</v>
      </c>
      <c r="E10434">
        <v>74.900000000000006</v>
      </c>
    </row>
    <row r="10435" spans="1:5" x14ac:dyDescent="0.2">
      <c r="A10435" t="s">
        <v>11612</v>
      </c>
      <c r="B10435" t="s">
        <v>2780</v>
      </c>
      <c r="C10435" t="s">
        <v>8556</v>
      </c>
      <c r="D10435" t="s">
        <v>10909</v>
      </c>
      <c r="E10435">
        <v>90.3</v>
      </c>
    </row>
    <row r="10436" spans="1:5" x14ac:dyDescent="0.2">
      <c r="A10436" t="s">
        <v>11613</v>
      </c>
      <c r="B10436" t="s">
        <v>2794</v>
      </c>
      <c r="C10436" t="s">
        <v>8556</v>
      </c>
      <c r="D10436" t="s">
        <v>10909</v>
      </c>
      <c r="E10436">
        <v>88.11990349819061</v>
      </c>
    </row>
    <row r="10437" spans="1:5" x14ac:dyDescent="0.2">
      <c r="A10437" t="s">
        <v>11614</v>
      </c>
      <c r="B10437" t="s">
        <v>2785</v>
      </c>
      <c r="C10437" t="s">
        <v>8556</v>
      </c>
      <c r="D10437" t="s">
        <v>10909</v>
      </c>
      <c r="E10437">
        <v>100</v>
      </c>
    </row>
    <row r="10438" spans="1:5" x14ac:dyDescent="0.2">
      <c r="A10438" t="s">
        <v>11615</v>
      </c>
      <c r="B10438" t="s">
        <v>2811</v>
      </c>
      <c r="C10438" t="s">
        <v>8556</v>
      </c>
      <c r="D10438" t="s">
        <v>10909</v>
      </c>
      <c r="E10438">
        <v>71.900000000000006</v>
      </c>
    </row>
    <row r="10439" spans="1:5" x14ac:dyDescent="0.2">
      <c r="A10439" t="s">
        <v>11616</v>
      </c>
      <c r="B10439" t="s">
        <v>2788</v>
      </c>
      <c r="C10439" t="s">
        <v>8556</v>
      </c>
      <c r="D10439" t="s">
        <v>10909</v>
      </c>
      <c r="E10439">
        <v>58.5</v>
      </c>
    </row>
    <row r="10440" spans="1:5" x14ac:dyDescent="0.2">
      <c r="A10440" t="s">
        <v>11617</v>
      </c>
      <c r="B10440" t="s">
        <v>2814</v>
      </c>
      <c r="C10440" t="s">
        <v>8556</v>
      </c>
      <c r="D10440" t="s">
        <v>10909</v>
      </c>
      <c r="E10440">
        <v>66.7</v>
      </c>
    </row>
    <row r="10441" spans="1:5" x14ac:dyDescent="0.2">
      <c r="A10441" t="s">
        <v>11618</v>
      </c>
      <c r="B10441" t="s">
        <v>2816</v>
      </c>
      <c r="C10441" t="s">
        <v>8556</v>
      </c>
      <c r="D10441" t="s">
        <v>10909</v>
      </c>
      <c r="E10441">
        <v>86.5</v>
      </c>
    </row>
    <row r="10442" spans="1:5" x14ac:dyDescent="0.2">
      <c r="A10442" t="s">
        <v>11619</v>
      </c>
      <c r="B10442" t="s">
        <v>2818</v>
      </c>
      <c r="C10442" t="s">
        <v>8556</v>
      </c>
      <c r="D10442" t="s">
        <v>10909</v>
      </c>
      <c r="E10442">
        <v>96.7</v>
      </c>
    </row>
    <row r="10443" spans="1:5" x14ac:dyDescent="0.2">
      <c r="A10443" t="s">
        <v>11620</v>
      </c>
      <c r="B10443" t="s">
        <v>2820</v>
      </c>
      <c r="C10443" t="s">
        <v>8556</v>
      </c>
      <c r="D10443" t="s">
        <v>10909</v>
      </c>
      <c r="E10443">
        <v>98.1</v>
      </c>
    </row>
    <row r="10444" spans="1:5" x14ac:dyDescent="0.2">
      <c r="A10444" t="s">
        <v>11621</v>
      </c>
      <c r="B10444" t="s">
        <v>2825</v>
      </c>
      <c r="C10444" t="s">
        <v>8556</v>
      </c>
      <c r="D10444" t="s">
        <v>10909</v>
      </c>
      <c r="E10444">
        <v>53.7</v>
      </c>
    </row>
    <row r="10445" spans="1:5" x14ac:dyDescent="0.2">
      <c r="A10445" t="s">
        <v>11622</v>
      </c>
      <c r="B10445" t="s">
        <v>2786</v>
      </c>
      <c r="C10445" t="s">
        <v>8556</v>
      </c>
      <c r="D10445" t="s">
        <v>10909</v>
      </c>
      <c r="E10445">
        <v>94.7</v>
      </c>
    </row>
    <row r="10446" spans="1:5" x14ac:dyDescent="0.2">
      <c r="A10446" t="s">
        <v>11623</v>
      </c>
      <c r="B10446" t="s">
        <v>2787</v>
      </c>
      <c r="C10446" t="s">
        <v>8556</v>
      </c>
      <c r="D10446" t="s">
        <v>10909</v>
      </c>
      <c r="E10446">
        <v>92.9</v>
      </c>
    </row>
    <row r="10447" spans="1:5" x14ac:dyDescent="0.2">
      <c r="A10447" t="s">
        <v>11624</v>
      </c>
      <c r="B10447" t="s">
        <v>2829</v>
      </c>
      <c r="C10447" t="s">
        <v>8556</v>
      </c>
      <c r="D10447" t="s">
        <v>10909</v>
      </c>
      <c r="E10447">
        <v>96.5</v>
      </c>
    </row>
    <row r="10448" spans="1:5" x14ac:dyDescent="0.2">
      <c r="A10448" t="s">
        <v>11625</v>
      </c>
      <c r="B10448" t="s">
        <v>2831</v>
      </c>
      <c r="C10448" t="s">
        <v>8556</v>
      </c>
      <c r="D10448" t="s">
        <v>10909</v>
      </c>
      <c r="E10448">
        <v>89.7</v>
      </c>
    </row>
    <row r="10449" spans="1:5" x14ac:dyDescent="0.2">
      <c r="A10449" t="s">
        <v>11626</v>
      </c>
      <c r="B10449" t="s">
        <v>2833</v>
      </c>
      <c r="C10449" t="s">
        <v>8556</v>
      </c>
      <c r="D10449" t="s">
        <v>10909</v>
      </c>
      <c r="E10449">
        <v>92.3</v>
      </c>
    </row>
    <row r="10450" spans="1:5" x14ac:dyDescent="0.2">
      <c r="A10450" t="s">
        <v>11627</v>
      </c>
      <c r="B10450" t="s">
        <v>2835</v>
      </c>
      <c r="C10450" t="s">
        <v>8556</v>
      </c>
      <c r="D10450" t="s">
        <v>10909</v>
      </c>
      <c r="E10450">
        <v>96.2</v>
      </c>
    </row>
    <row r="10451" spans="1:5" x14ac:dyDescent="0.2">
      <c r="A10451" t="s">
        <v>11628</v>
      </c>
      <c r="B10451" t="s">
        <v>2789</v>
      </c>
      <c r="C10451" t="s">
        <v>8556</v>
      </c>
      <c r="D10451" t="s">
        <v>10909</v>
      </c>
      <c r="E10451">
        <v>98.5</v>
      </c>
    </row>
    <row r="10452" spans="1:5" x14ac:dyDescent="0.2">
      <c r="A10452" t="s">
        <v>11629</v>
      </c>
      <c r="B10452" t="s">
        <v>2838</v>
      </c>
      <c r="C10452" t="s">
        <v>8556</v>
      </c>
      <c r="D10452" t="s">
        <v>10909</v>
      </c>
      <c r="E10452">
        <v>95.9</v>
      </c>
    </row>
    <row r="10453" spans="1:5" x14ac:dyDescent="0.2">
      <c r="A10453" t="s">
        <v>11630</v>
      </c>
      <c r="B10453" t="s">
        <v>2840</v>
      </c>
      <c r="C10453" t="s">
        <v>8556</v>
      </c>
      <c r="D10453" t="s">
        <v>10909</v>
      </c>
      <c r="E10453">
        <v>92.2</v>
      </c>
    </row>
    <row r="10454" spans="1:5" x14ac:dyDescent="0.2">
      <c r="A10454" t="s">
        <v>11631</v>
      </c>
      <c r="B10454" t="s">
        <v>2780</v>
      </c>
      <c r="C10454" t="s">
        <v>8577</v>
      </c>
      <c r="D10454" t="s">
        <v>10909</v>
      </c>
      <c r="E10454">
        <v>0.92222222222222217</v>
      </c>
    </row>
    <row r="10455" spans="1:5" x14ac:dyDescent="0.2">
      <c r="A10455" t="s">
        <v>11632</v>
      </c>
      <c r="B10455" t="s">
        <v>2794</v>
      </c>
      <c r="C10455" t="s">
        <v>8577</v>
      </c>
      <c r="D10455" t="s">
        <v>10909</v>
      </c>
      <c r="E10455">
        <v>1.070503702586785</v>
      </c>
    </row>
    <row r="10456" spans="1:5" x14ac:dyDescent="0.2">
      <c r="A10456" t="s">
        <v>11633</v>
      </c>
      <c r="B10456" t="s">
        <v>2785</v>
      </c>
      <c r="C10456" t="s">
        <v>8577</v>
      </c>
      <c r="D10456" t="s">
        <v>10909</v>
      </c>
      <c r="E10456">
        <v>0.75902777777777775</v>
      </c>
    </row>
    <row r="10457" spans="1:5" x14ac:dyDescent="0.2">
      <c r="A10457" t="s">
        <v>11634</v>
      </c>
      <c r="B10457" t="s">
        <v>2811</v>
      </c>
      <c r="C10457" t="s">
        <v>8577</v>
      </c>
      <c r="D10457" t="s">
        <v>10909</v>
      </c>
      <c r="E10457">
        <v>1.325</v>
      </c>
    </row>
    <row r="10458" spans="1:5" x14ac:dyDescent="0.2">
      <c r="A10458" t="s">
        <v>11635</v>
      </c>
      <c r="B10458" t="s">
        <v>2788</v>
      </c>
      <c r="C10458" t="s">
        <v>8577</v>
      </c>
      <c r="D10458" t="s">
        <v>10909</v>
      </c>
      <c r="E10458">
        <v>1.6513888888888888</v>
      </c>
    </row>
    <row r="10459" spans="1:5" x14ac:dyDescent="0.2">
      <c r="A10459" t="s">
        <v>11636</v>
      </c>
      <c r="B10459" t="s">
        <v>2814</v>
      </c>
      <c r="C10459" t="s">
        <v>8577</v>
      </c>
      <c r="D10459" t="s">
        <v>10909</v>
      </c>
      <c r="E10459">
        <v>1.5777777777777777</v>
      </c>
    </row>
    <row r="10460" spans="1:5" x14ac:dyDescent="0.2">
      <c r="A10460" t="s">
        <v>11637</v>
      </c>
      <c r="B10460" t="s">
        <v>2816</v>
      </c>
      <c r="C10460" t="s">
        <v>8577</v>
      </c>
      <c r="D10460" t="s">
        <v>10909</v>
      </c>
      <c r="E10460">
        <v>1.0243055555555556</v>
      </c>
    </row>
    <row r="10461" spans="1:5" x14ac:dyDescent="0.2">
      <c r="A10461" t="s">
        <v>11638</v>
      </c>
      <c r="B10461" t="s">
        <v>2818</v>
      </c>
      <c r="C10461" t="s">
        <v>8577</v>
      </c>
      <c r="D10461" t="s">
        <v>10909</v>
      </c>
      <c r="E10461">
        <v>0.85069444444444453</v>
      </c>
    </row>
    <row r="10462" spans="1:5" x14ac:dyDescent="0.2">
      <c r="A10462" t="s">
        <v>11639</v>
      </c>
      <c r="B10462" t="s">
        <v>2820</v>
      </c>
      <c r="C10462" t="s">
        <v>8577</v>
      </c>
      <c r="D10462" t="s">
        <v>10909</v>
      </c>
      <c r="E10462">
        <v>1.05</v>
      </c>
    </row>
    <row r="10463" spans="1:5" x14ac:dyDescent="0.2">
      <c r="A10463" t="s">
        <v>11640</v>
      </c>
      <c r="B10463" t="s">
        <v>2825</v>
      </c>
      <c r="C10463" t="s">
        <v>8577</v>
      </c>
      <c r="D10463" t="s">
        <v>10909</v>
      </c>
      <c r="E10463">
        <v>1.6840277777777777</v>
      </c>
    </row>
    <row r="10464" spans="1:5" x14ac:dyDescent="0.2">
      <c r="A10464" t="s">
        <v>11641</v>
      </c>
      <c r="B10464" t="s">
        <v>2786</v>
      </c>
      <c r="C10464" t="s">
        <v>8577</v>
      </c>
      <c r="D10464" t="s">
        <v>10909</v>
      </c>
      <c r="E10464">
        <v>0.91111111111111109</v>
      </c>
    </row>
    <row r="10465" spans="1:5" x14ac:dyDescent="0.2">
      <c r="A10465" t="s">
        <v>11642</v>
      </c>
      <c r="B10465" t="s">
        <v>2787</v>
      </c>
      <c r="C10465" t="s">
        <v>8577</v>
      </c>
      <c r="D10465" t="s">
        <v>10909</v>
      </c>
      <c r="E10465">
        <v>1.0451388888888888</v>
      </c>
    </row>
    <row r="10466" spans="1:5" x14ac:dyDescent="0.2">
      <c r="A10466" t="s">
        <v>11643</v>
      </c>
      <c r="B10466" t="s">
        <v>2829</v>
      </c>
      <c r="C10466" t="s">
        <v>8577</v>
      </c>
      <c r="D10466" t="s">
        <v>10909</v>
      </c>
      <c r="E10466">
        <v>0.82777777777777783</v>
      </c>
    </row>
    <row r="10467" spans="1:5" x14ac:dyDescent="0.2">
      <c r="A10467" t="s">
        <v>11644</v>
      </c>
      <c r="B10467" t="s">
        <v>2831</v>
      </c>
      <c r="C10467" t="s">
        <v>8577</v>
      </c>
      <c r="D10467" t="s">
        <v>10909</v>
      </c>
      <c r="E10467">
        <v>1.0097222222222222</v>
      </c>
    </row>
    <row r="10468" spans="1:5" x14ac:dyDescent="0.2">
      <c r="A10468" t="s">
        <v>11645</v>
      </c>
      <c r="B10468" t="s">
        <v>2833</v>
      </c>
      <c r="C10468" t="s">
        <v>8577</v>
      </c>
      <c r="D10468" t="s">
        <v>10909</v>
      </c>
      <c r="E10468">
        <v>1.2041666666666666</v>
      </c>
    </row>
    <row r="10469" spans="1:5" x14ac:dyDescent="0.2">
      <c r="A10469" t="s">
        <v>11646</v>
      </c>
      <c r="B10469" t="s">
        <v>2835</v>
      </c>
      <c r="C10469" t="s">
        <v>8577</v>
      </c>
      <c r="D10469" t="s">
        <v>10909</v>
      </c>
      <c r="E10469">
        <v>0.67361111111111116</v>
      </c>
    </row>
    <row r="10470" spans="1:5" x14ac:dyDescent="0.2">
      <c r="A10470" t="s">
        <v>11647</v>
      </c>
      <c r="B10470" t="s">
        <v>2789</v>
      </c>
      <c r="C10470" t="s">
        <v>8577</v>
      </c>
      <c r="D10470" t="s">
        <v>10909</v>
      </c>
      <c r="E10470">
        <v>0.91736111111111107</v>
      </c>
    </row>
    <row r="10471" spans="1:5" x14ac:dyDescent="0.2">
      <c r="A10471" t="s">
        <v>11648</v>
      </c>
      <c r="B10471" t="s">
        <v>2838</v>
      </c>
      <c r="C10471" t="s">
        <v>8577</v>
      </c>
      <c r="D10471" t="s">
        <v>10909</v>
      </c>
      <c r="E10471">
        <v>0.90277777777777779</v>
      </c>
    </row>
    <row r="10472" spans="1:5" x14ac:dyDescent="0.2">
      <c r="A10472" t="s">
        <v>11649</v>
      </c>
      <c r="B10472" t="s">
        <v>2840</v>
      </c>
      <c r="C10472" t="s">
        <v>8577</v>
      </c>
      <c r="D10472" t="s">
        <v>10909</v>
      </c>
      <c r="E10472">
        <v>1.0090277777777776</v>
      </c>
    </row>
    <row r="10473" spans="1:5" x14ac:dyDescent="0.2">
      <c r="A10473" t="s">
        <v>11650</v>
      </c>
      <c r="B10473" t="s">
        <v>2780</v>
      </c>
      <c r="C10473" t="s">
        <v>8598</v>
      </c>
      <c r="D10473" t="s">
        <v>10909</v>
      </c>
      <c r="E10473">
        <v>94.1</v>
      </c>
    </row>
    <row r="10474" spans="1:5" x14ac:dyDescent="0.2">
      <c r="A10474" t="s">
        <v>11651</v>
      </c>
      <c r="B10474" t="s">
        <v>2794</v>
      </c>
      <c r="C10474" t="s">
        <v>8598</v>
      </c>
      <c r="D10474" t="s">
        <v>10909</v>
      </c>
      <c r="E10474">
        <v>95.494873341375154</v>
      </c>
    </row>
    <row r="10475" spans="1:5" x14ac:dyDescent="0.2">
      <c r="A10475" t="s">
        <v>11652</v>
      </c>
      <c r="B10475" t="s">
        <v>2785</v>
      </c>
      <c r="C10475" t="s">
        <v>8598</v>
      </c>
      <c r="D10475" t="s">
        <v>10909</v>
      </c>
      <c r="E10475">
        <v>100</v>
      </c>
    </row>
    <row r="10476" spans="1:5" x14ac:dyDescent="0.2">
      <c r="A10476" t="s">
        <v>11653</v>
      </c>
      <c r="B10476" t="s">
        <v>2811</v>
      </c>
      <c r="C10476" t="s">
        <v>8598</v>
      </c>
      <c r="D10476" t="s">
        <v>10909</v>
      </c>
      <c r="E10476">
        <v>87.2</v>
      </c>
    </row>
    <row r="10477" spans="1:5" x14ac:dyDescent="0.2">
      <c r="A10477" t="s">
        <v>11654</v>
      </c>
      <c r="B10477" t="s">
        <v>2788</v>
      </c>
      <c r="C10477" t="s">
        <v>8598</v>
      </c>
      <c r="D10477" t="s">
        <v>10909</v>
      </c>
      <c r="E10477">
        <v>93.2</v>
      </c>
    </row>
    <row r="10478" spans="1:5" x14ac:dyDescent="0.2">
      <c r="A10478" t="s">
        <v>11655</v>
      </c>
      <c r="B10478" t="s">
        <v>2814</v>
      </c>
      <c r="C10478" t="s">
        <v>8598</v>
      </c>
      <c r="D10478" t="s">
        <v>10909</v>
      </c>
      <c r="E10478">
        <v>91</v>
      </c>
    </row>
    <row r="10479" spans="1:5" x14ac:dyDescent="0.2">
      <c r="A10479" t="s">
        <v>11656</v>
      </c>
      <c r="B10479" t="s">
        <v>2816</v>
      </c>
      <c r="C10479" t="s">
        <v>8598</v>
      </c>
      <c r="D10479" t="s">
        <v>10909</v>
      </c>
      <c r="E10479">
        <v>82.4</v>
      </c>
    </row>
    <row r="10480" spans="1:5" x14ac:dyDescent="0.2">
      <c r="A10480" t="s">
        <v>11657</v>
      </c>
      <c r="B10480" t="s">
        <v>2818</v>
      </c>
      <c r="C10480" t="s">
        <v>8598</v>
      </c>
      <c r="D10480" t="s">
        <v>10909</v>
      </c>
      <c r="E10480">
        <v>95.6</v>
      </c>
    </row>
    <row r="10481" spans="1:5" x14ac:dyDescent="0.2">
      <c r="A10481" t="s">
        <v>11658</v>
      </c>
      <c r="B10481" t="s">
        <v>2820</v>
      </c>
      <c r="C10481" t="s">
        <v>8598</v>
      </c>
      <c r="D10481" t="s">
        <v>10909</v>
      </c>
      <c r="E10481">
        <v>97</v>
      </c>
    </row>
    <row r="10482" spans="1:5" x14ac:dyDescent="0.2">
      <c r="A10482" t="s">
        <v>11659</v>
      </c>
      <c r="B10482" t="s">
        <v>2825</v>
      </c>
      <c r="C10482" t="s">
        <v>8598</v>
      </c>
      <c r="D10482" t="s">
        <v>10909</v>
      </c>
      <c r="E10482">
        <v>91.9</v>
      </c>
    </row>
    <row r="10483" spans="1:5" x14ac:dyDescent="0.2">
      <c r="A10483" t="s">
        <v>11660</v>
      </c>
      <c r="B10483" t="s">
        <v>2786</v>
      </c>
      <c r="C10483" t="s">
        <v>8598</v>
      </c>
      <c r="D10483" t="s">
        <v>10909</v>
      </c>
      <c r="E10483">
        <v>96.2</v>
      </c>
    </row>
    <row r="10484" spans="1:5" x14ac:dyDescent="0.2">
      <c r="A10484" t="s">
        <v>11661</v>
      </c>
      <c r="B10484" t="s">
        <v>2787</v>
      </c>
      <c r="C10484" t="s">
        <v>8598</v>
      </c>
      <c r="D10484" t="s">
        <v>10909</v>
      </c>
      <c r="E10484">
        <v>98</v>
      </c>
    </row>
    <row r="10485" spans="1:5" x14ac:dyDescent="0.2">
      <c r="A10485" t="s">
        <v>11662</v>
      </c>
      <c r="B10485" t="s">
        <v>2829</v>
      </c>
      <c r="C10485" t="s">
        <v>8598</v>
      </c>
      <c r="D10485" t="s">
        <v>10909</v>
      </c>
      <c r="E10485">
        <v>97.3</v>
      </c>
    </row>
    <row r="10486" spans="1:5" x14ac:dyDescent="0.2">
      <c r="A10486" t="s">
        <v>11663</v>
      </c>
      <c r="B10486" t="s">
        <v>2831</v>
      </c>
      <c r="C10486" t="s">
        <v>8598</v>
      </c>
      <c r="D10486" t="s">
        <v>10909</v>
      </c>
      <c r="E10486">
        <v>94.9</v>
      </c>
    </row>
    <row r="10487" spans="1:5" x14ac:dyDescent="0.2">
      <c r="A10487" t="s">
        <v>11664</v>
      </c>
      <c r="B10487" t="s">
        <v>2833</v>
      </c>
      <c r="C10487" t="s">
        <v>8598</v>
      </c>
      <c r="D10487" t="s">
        <v>10909</v>
      </c>
      <c r="E10487">
        <v>92.8</v>
      </c>
    </row>
    <row r="10488" spans="1:5" x14ac:dyDescent="0.2">
      <c r="A10488" t="s">
        <v>11665</v>
      </c>
      <c r="B10488" t="s">
        <v>2835</v>
      </c>
      <c r="C10488" t="s">
        <v>8598</v>
      </c>
      <c r="D10488" t="s">
        <v>10909</v>
      </c>
      <c r="E10488">
        <v>97.4</v>
      </c>
    </row>
    <row r="10489" spans="1:5" x14ac:dyDescent="0.2">
      <c r="A10489" t="s">
        <v>11666</v>
      </c>
      <c r="B10489" t="s">
        <v>2789</v>
      </c>
      <c r="C10489" t="s">
        <v>8598</v>
      </c>
      <c r="D10489" t="s">
        <v>10909</v>
      </c>
      <c r="E10489">
        <v>98.5</v>
      </c>
    </row>
    <row r="10490" spans="1:5" x14ac:dyDescent="0.2">
      <c r="A10490" t="s">
        <v>11667</v>
      </c>
      <c r="B10490" t="s">
        <v>2838</v>
      </c>
      <c r="C10490" t="s">
        <v>8598</v>
      </c>
      <c r="D10490" t="s">
        <v>10909</v>
      </c>
      <c r="E10490">
        <v>98.8</v>
      </c>
    </row>
    <row r="10491" spans="1:5" x14ac:dyDescent="0.2">
      <c r="A10491" t="s">
        <v>11668</v>
      </c>
      <c r="B10491" t="s">
        <v>2840</v>
      </c>
      <c r="C10491" t="s">
        <v>8598</v>
      </c>
      <c r="D10491" t="s">
        <v>10909</v>
      </c>
      <c r="E10491">
        <v>97.1</v>
      </c>
    </row>
    <row r="10492" spans="1:5" x14ac:dyDescent="0.2">
      <c r="A10492" t="s">
        <v>11669</v>
      </c>
      <c r="B10492" t="s">
        <v>2780</v>
      </c>
      <c r="C10492" t="s">
        <v>8619</v>
      </c>
      <c r="D10492" t="s">
        <v>10909</v>
      </c>
      <c r="E10492">
        <v>0.88263888888888886</v>
      </c>
    </row>
    <row r="10493" spans="1:5" x14ac:dyDescent="0.2">
      <c r="A10493" t="s">
        <v>11670</v>
      </c>
      <c r="B10493" t="s">
        <v>2794</v>
      </c>
      <c r="C10493" t="s">
        <v>8619</v>
      </c>
      <c r="D10493" t="s">
        <v>10909</v>
      </c>
      <c r="E10493">
        <v>0.94974785551534646</v>
      </c>
    </row>
    <row r="10494" spans="1:5" x14ac:dyDescent="0.2">
      <c r="A10494" t="s">
        <v>11671</v>
      </c>
      <c r="B10494" t="s">
        <v>2785</v>
      </c>
      <c r="C10494" t="s">
        <v>8619</v>
      </c>
      <c r="D10494" t="s">
        <v>10909</v>
      </c>
      <c r="E10494">
        <v>0.74930555555555556</v>
      </c>
    </row>
    <row r="10495" spans="1:5" x14ac:dyDescent="0.2">
      <c r="A10495" t="s">
        <v>11672</v>
      </c>
      <c r="B10495" t="s">
        <v>2811</v>
      </c>
      <c r="C10495" t="s">
        <v>8619</v>
      </c>
      <c r="D10495" t="s">
        <v>10909</v>
      </c>
      <c r="E10495">
        <v>1.0958333333333334</v>
      </c>
    </row>
    <row r="10496" spans="1:5" x14ac:dyDescent="0.2">
      <c r="A10496" t="s">
        <v>11673</v>
      </c>
      <c r="B10496" t="s">
        <v>2788</v>
      </c>
      <c r="C10496" t="s">
        <v>8619</v>
      </c>
      <c r="D10496" t="s">
        <v>10909</v>
      </c>
      <c r="E10496">
        <v>1.0166666666666666</v>
      </c>
    </row>
    <row r="10497" spans="1:5" x14ac:dyDescent="0.2">
      <c r="A10497" t="s">
        <v>11674</v>
      </c>
      <c r="B10497" t="s">
        <v>2814</v>
      </c>
      <c r="C10497" t="s">
        <v>8619</v>
      </c>
      <c r="D10497" t="s">
        <v>10909</v>
      </c>
      <c r="E10497">
        <v>1.1930555555555555</v>
      </c>
    </row>
    <row r="10498" spans="1:5" x14ac:dyDescent="0.2">
      <c r="A10498" t="s">
        <v>11675</v>
      </c>
      <c r="B10498" t="s">
        <v>2816</v>
      </c>
      <c r="C10498" t="s">
        <v>8619</v>
      </c>
      <c r="D10498" t="s">
        <v>10909</v>
      </c>
      <c r="E10498">
        <v>1.2347222222222223</v>
      </c>
    </row>
    <row r="10499" spans="1:5" x14ac:dyDescent="0.2">
      <c r="A10499" t="s">
        <v>11676</v>
      </c>
      <c r="B10499" t="s">
        <v>2818</v>
      </c>
      <c r="C10499" t="s">
        <v>8619</v>
      </c>
      <c r="D10499" t="s">
        <v>10909</v>
      </c>
      <c r="E10499">
        <v>0.85763888888888884</v>
      </c>
    </row>
    <row r="10500" spans="1:5" x14ac:dyDescent="0.2">
      <c r="A10500" t="s">
        <v>11677</v>
      </c>
      <c r="B10500" t="s">
        <v>2820</v>
      </c>
      <c r="C10500" t="s">
        <v>8619</v>
      </c>
      <c r="D10500" t="s">
        <v>10909</v>
      </c>
      <c r="E10500">
        <v>1.0493055555555555</v>
      </c>
    </row>
    <row r="10501" spans="1:5" x14ac:dyDescent="0.2">
      <c r="A10501" t="s">
        <v>11678</v>
      </c>
      <c r="B10501" t="s">
        <v>2825</v>
      </c>
      <c r="C10501" t="s">
        <v>8619</v>
      </c>
      <c r="D10501" t="s">
        <v>10909</v>
      </c>
      <c r="E10501">
        <v>1.0666666666666667</v>
      </c>
    </row>
    <row r="10502" spans="1:5" x14ac:dyDescent="0.2">
      <c r="A10502" t="s">
        <v>11679</v>
      </c>
      <c r="B10502" t="s">
        <v>2786</v>
      </c>
      <c r="C10502" t="s">
        <v>8619</v>
      </c>
      <c r="D10502" t="s">
        <v>10909</v>
      </c>
      <c r="E10502">
        <v>0.95277777777777783</v>
      </c>
    </row>
    <row r="10503" spans="1:5" x14ac:dyDescent="0.2">
      <c r="A10503" t="s">
        <v>11680</v>
      </c>
      <c r="B10503" t="s">
        <v>2787</v>
      </c>
      <c r="C10503" t="s">
        <v>8619</v>
      </c>
      <c r="D10503" t="s">
        <v>10909</v>
      </c>
      <c r="E10503">
        <v>0.8208333333333333</v>
      </c>
    </row>
    <row r="10504" spans="1:5" x14ac:dyDescent="0.2">
      <c r="A10504" t="s">
        <v>11681</v>
      </c>
      <c r="B10504" t="s">
        <v>2829</v>
      </c>
      <c r="C10504" t="s">
        <v>8619</v>
      </c>
      <c r="D10504" t="s">
        <v>10909</v>
      </c>
      <c r="E10504">
        <v>0.79305555555555562</v>
      </c>
    </row>
    <row r="10505" spans="1:5" x14ac:dyDescent="0.2">
      <c r="A10505" t="s">
        <v>11682</v>
      </c>
      <c r="B10505" t="s">
        <v>2831</v>
      </c>
      <c r="C10505" t="s">
        <v>8619</v>
      </c>
      <c r="D10505" t="s">
        <v>10909</v>
      </c>
      <c r="E10505">
        <v>0.9784722222222223</v>
      </c>
    </row>
    <row r="10506" spans="1:5" x14ac:dyDescent="0.2">
      <c r="A10506" t="s">
        <v>11683</v>
      </c>
      <c r="B10506" t="s">
        <v>2833</v>
      </c>
      <c r="C10506" t="s">
        <v>8619</v>
      </c>
      <c r="D10506" t="s">
        <v>10909</v>
      </c>
      <c r="E10506">
        <v>1.2034722222222223</v>
      </c>
    </row>
    <row r="10507" spans="1:5" x14ac:dyDescent="0.2">
      <c r="A10507" t="s">
        <v>11684</v>
      </c>
      <c r="B10507" t="s">
        <v>2835</v>
      </c>
      <c r="C10507" t="s">
        <v>8619</v>
      </c>
      <c r="D10507" t="s">
        <v>10909</v>
      </c>
      <c r="E10507">
        <v>0.7319444444444444</v>
      </c>
    </row>
    <row r="10508" spans="1:5" x14ac:dyDescent="0.2">
      <c r="A10508" t="s">
        <v>11685</v>
      </c>
      <c r="B10508" t="s">
        <v>2789</v>
      </c>
      <c r="C10508" t="s">
        <v>8619</v>
      </c>
      <c r="D10508" t="s">
        <v>10909</v>
      </c>
      <c r="E10508">
        <v>0.90833333333333333</v>
      </c>
    </row>
    <row r="10509" spans="1:5" x14ac:dyDescent="0.2">
      <c r="A10509" t="s">
        <v>11686</v>
      </c>
      <c r="B10509" t="s">
        <v>2838</v>
      </c>
      <c r="C10509" t="s">
        <v>8619</v>
      </c>
      <c r="D10509" t="s">
        <v>10909</v>
      </c>
      <c r="E10509">
        <v>0.84722222222222221</v>
      </c>
    </row>
    <row r="10510" spans="1:5" x14ac:dyDescent="0.2">
      <c r="A10510" t="s">
        <v>11687</v>
      </c>
      <c r="B10510" t="s">
        <v>2840</v>
      </c>
      <c r="C10510" t="s">
        <v>8619</v>
      </c>
      <c r="D10510" t="s">
        <v>10909</v>
      </c>
      <c r="E10510">
        <v>0.96527777777777779</v>
      </c>
    </row>
    <row r="10511" spans="1:5" x14ac:dyDescent="0.2">
      <c r="A10511" t="s">
        <v>11688</v>
      </c>
      <c r="B10511" t="s">
        <v>2780</v>
      </c>
      <c r="C10511" t="s">
        <v>5884</v>
      </c>
      <c r="D10511" t="s">
        <v>10909</v>
      </c>
      <c r="E10511">
        <v>85.1</v>
      </c>
    </row>
    <row r="10512" spans="1:5" x14ac:dyDescent="0.2">
      <c r="A10512" t="s">
        <v>11689</v>
      </c>
      <c r="B10512" t="s">
        <v>2794</v>
      </c>
      <c r="C10512" t="s">
        <v>5884</v>
      </c>
      <c r="D10512" t="s">
        <v>10909</v>
      </c>
      <c r="E10512">
        <v>85.778950542822685</v>
      </c>
    </row>
    <row r="10513" spans="1:5" x14ac:dyDescent="0.2">
      <c r="A10513" t="s">
        <v>11690</v>
      </c>
      <c r="B10513" t="s">
        <v>2785</v>
      </c>
      <c r="C10513" t="s">
        <v>5884</v>
      </c>
      <c r="D10513" t="s">
        <v>10909</v>
      </c>
      <c r="E10513">
        <v>98.7</v>
      </c>
    </row>
    <row r="10514" spans="1:5" x14ac:dyDescent="0.2">
      <c r="A10514" t="s">
        <v>11691</v>
      </c>
      <c r="B10514" t="s">
        <v>2811</v>
      </c>
      <c r="C10514" t="s">
        <v>5884</v>
      </c>
      <c r="D10514" t="s">
        <v>10909</v>
      </c>
      <c r="E10514">
        <v>88.2</v>
      </c>
    </row>
    <row r="10515" spans="1:5" x14ac:dyDescent="0.2">
      <c r="A10515" t="s">
        <v>11692</v>
      </c>
      <c r="B10515" t="s">
        <v>2788</v>
      </c>
      <c r="C10515" t="s">
        <v>5884</v>
      </c>
      <c r="D10515" t="s">
        <v>10909</v>
      </c>
      <c r="E10515">
        <v>95.5</v>
      </c>
    </row>
    <row r="10516" spans="1:5" x14ac:dyDescent="0.2">
      <c r="A10516" t="s">
        <v>11693</v>
      </c>
      <c r="B10516" t="s">
        <v>2814</v>
      </c>
      <c r="C10516" t="s">
        <v>5884</v>
      </c>
      <c r="D10516" t="s">
        <v>10909</v>
      </c>
      <c r="E10516">
        <v>68.400000000000006</v>
      </c>
    </row>
    <row r="10517" spans="1:5" x14ac:dyDescent="0.2">
      <c r="A10517" t="s">
        <v>11694</v>
      </c>
      <c r="B10517" t="s">
        <v>2816</v>
      </c>
      <c r="C10517" t="s">
        <v>5884</v>
      </c>
      <c r="D10517" t="s">
        <v>10909</v>
      </c>
      <c r="E10517">
        <v>91.3</v>
      </c>
    </row>
    <row r="10518" spans="1:5" x14ac:dyDescent="0.2">
      <c r="A10518" t="s">
        <v>11695</v>
      </c>
      <c r="B10518" t="s">
        <v>2818</v>
      </c>
      <c r="C10518" t="s">
        <v>5884</v>
      </c>
      <c r="D10518" t="s">
        <v>10909</v>
      </c>
      <c r="E10518">
        <v>90.2</v>
      </c>
    </row>
    <row r="10519" spans="1:5" x14ac:dyDescent="0.2">
      <c r="A10519" t="s">
        <v>11696</v>
      </c>
      <c r="B10519" t="s">
        <v>2820</v>
      </c>
      <c r="C10519" t="s">
        <v>5884</v>
      </c>
      <c r="D10519" t="s">
        <v>10909</v>
      </c>
      <c r="E10519">
        <v>62.9</v>
      </c>
    </row>
    <row r="10520" spans="1:5" x14ac:dyDescent="0.2">
      <c r="A10520" t="s">
        <v>11697</v>
      </c>
      <c r="B10520" t="s">
        <v>2825</v>
      </c>
      <c r="C10520" t="s">
        <v>5884</v>
      </c>
      <c r="D10520" t="s">
        <v>10909</v>
      </c>
      <c r="E10520">
        <v>64.7</v>
      </c>
    </row>
    <row r="10521" spans="1:5" x14ac:dyDescent="0.2">
      <c r="A10521" t="s">
        <v>11698</v>
      </c>
      <c r="B10521" t="s">
        <v>2786</v>
      </c>
      <c r="C10521" t="s">
        <v>5884</v>
      </c>
      <c r="D10521" t="s">
        <v>10909</v>
      </c>
      <c r="E10521">
        <v>90.5</v>
      </c>
    </row>
    <row r="10522" spans="1:5" x14ac:dyDescent="0.2">
      <c r="A10522" t="s">
        <v>11699</v>
      </c>
      <c r="B10522" t="s">
        <v>2787</v>
      </c>
      <c r="C10522" t="s">
        <v>5884</v>
      </c>
      <c r="D10522" t="s">
        <v>10909</v>
      </c>
      <c r="E10522">
        <v>94.1</v>
      </c>
    </row>
    <row r="10523" spans="1:5" x14ac:dyDescent="0.2">
      <c r="A10523" t="s">
        <v>11700</v>
      </c>
      <c r="B10523" t="s">
        <v>2829</v>
      </c>
      <c r="C10523" t="s">
        <v>5884</v>
      </c>
      <c r="D10523" t="s">
        <v>10909</v>
      </c>
      <c r="E10523">
        <v>81.3</v>
      </c>
    </row>
    <row r="10524" spans="1:5" x14ac:dyDescent="0.2">
      <c r="A10524" t="s">
        <v>11701</v>
      </c>
      <c r="B10524" t="s">
        <v>2831</v>
      </c>
      <c r="C10524" t="s">
        <v>5884</v>
      </c>
      <c r="D10524" t="s">
        <v>10909</v>
      </c>
      <c r="E10524">
        <v>84.6</v>
      </c>
    </row>
    <row r="10525" spans="1:5" x14ac:dyDescent="0.2">
      <c r="A10525" t="s">
        <v>11702</v>
      </c>
      <c r="B10525" t="s">
        <v>2833</v>
      </c>
      <c r="C10525" t="s">
        <v>5884</v>
      </c>
      <c r="D10525" t="s">
        <v>10909</v>
      </c>
      <c r="E10525">
        <v>95.7</v>
      </c>
    </row>
    <row r="10526" spans="1:5" x14ac:dyDescent="0.2">
      <c r="A10526" t="s">
        <v>11703</v>
      </c>
      <c r="B10526" t="s">
        <v>2835</v>
      </c>
      <c r="C10526" t="s">
        <v>5884</v>
      </c>
      <c r="D10526" t="s">
        <v>10909</v>
      </c>
      <c r="E10526">
        <v>89.5</v>
      </c>
    </row>
    <row r="10527" spans="1:5" x14ac:dyDescent="0.2">
      <c r="A10527" t="s">
        <v>11704</v>
      </c>
      <c r="B10527" t="s">
        <v>2789</v>
      </c>
      <c r="C10527" t="s">
        <v>5884</v>
      </c>
      <c r="D10527" t="s">
        <v>10909</v>
      </c>
      <c r="E10527">
        <v>97.1</v>
      </c>
    </row>
    <row r="10528" spans="1:5" x14ac:dyDescent="0.2">
      <c r="A10528" t="s">
        <v>11705</v>
      </c>
      <c r="B10528" t="s">
        <v>2838</v>
      </c>
      <c r="C10528" t="s">
        <v>5884</v>
      </c>
      <c r="D10528" t="s">
        <v>10909</v>
      </c>
      <c r="E10528">
        <v>95.6</v>
      </c>
    </row>
    <row r="10529" spans="1:5" x14ac:dyDescent="0.2">
      <c r="A10529" t="s">
        <v>11706</v>
      </c>
      <c r="B10529" t="s">
        <v>2840</v>
      </c>
      <c r="C10529" t="s">
        <v>5884</v>
      </c>
      <c r="D10529" t="s">
        <v>10909</v>
      </c>
      <c r="E10529">
        <v>70.099999999999994</v>
      </c>
    </row>
    <row r="10530" spans="1:5" x14ac:dyDescent="0.2">
      <c r="A10530" t="s">
        <v>11707</v>
      </c>
      <c r="B10530" t="s">
        <v>2780</v>
      </c>
      <c r="C10530" t="s">
        <v>5905</v>
      </c>
      <c r="D10530" t="s">
        <v>10909</v>
      </c>
      <c r="E10530">
        <v>1.0006944444444443</v>
      </c>
    </row>
    <row r="10531" spans="1:5" x14ac:dyDescent="0.2">
      <c r="A10531" t="s">
        <v>11708</v>
      </c>
      <c r="B10531" t="s">
        <v>2794</v>
      </c>
      <c r="C10531" t="s">
        <v>5905</v>
      </c>
      <c r="D10531" t="s">
        <v>10909</v>
      </c>
      <c r="E10531">
        <v>1.1314912545235225</v>
      </c>
    </row>
    <row r="10532" spans="1:5" x14ac:dyDescent="0.2">
      <c r="A10532" t="s">
        <v>11709</v>
      </c>
      <c r="B10532" t="s">
        <v>2785</v>
      </c>
      <c r="C10532" t="s">
        <v>5905</v>
      </c>
      <c r="D10532" t="s">
        <v>10909</v>
      </c>
      <c r="E10532">
        <v>0.99375000000000002</v>
      </c>
    </row>
    <row r="10533" spans="1:5" x14ac:dyDescent="0.2">
      <c r="A10533" t="s">
        <v>11710</v>
      </c>
      <c r="B10533" t="s">
        <v>2811</v>
      </c>
      <c r="C10533" t="s">
        <v>5905</v>
      </c>
      <c r="D10533" t="s">
        <v>10909</v>
      </c>
      <c r="E10533">
        <v>1.8888888888888891</v>
      </c>
    </row>
    <row r="10534" spans="1:5" x14ac:dyDescent="0.2">
      <c r="A10534" t="s">
        <v>11711</v>
      </c>
      <c r="B10534" t="s">
        <v>2788</v>
      </c>
      <c r="C10534" t="s">
        <v>5905</v>
      </c>
      <c r="D10534" t="s">
        <v>10909</v>
      </c>
      <c r="E10534">
        <v>1.0034722222222221</v>
      </c>
    </row>
    <row r="10535" spans="1:5" x14ac:dyDescent="0.2">
      <c r="A10535" t="s">
        <v>11712</v>
      </c>
      <c r="B10535" t="s">
        <v>2814</v>
      </c>
      <c r="C10535" t="s">
        <v>5905</v>
      </c>
      <c r="D10535" t="s">
        <v>10909</v>
      </c>
      <c r="E10535">
        <v>1.2277777777777776</v>
      </c>
    </row>
    <row r="10536" spans="1:5" x14ac:dyDescent="0.2">
      <c r="A10536" t="s">
        <v>11713</v>
      </c>
      <c r="B10536" t="s">
        <v>2816</v>
      </c>
      <c r="C10536" t="s">
        <v>5905</v>
      </c>
      <c r="D10536" t="s">
        <v>10909</v>
      </c>
      <c r="E10536">
        <v>1.1548611111111111</v>
      </c>
    </row>
    <row r="10537" spans="1:5" x14ac:dyDescent="0.2">
      <c r="A10537" t="s">
        <v>11714</v>
      </c>
      <c r="B10537" t="s">
        <v>2818</v>
      </c>
      <c r="C10537" t="s">
        <v>5905</v>
      </c>
      <c r="D10537" t="s">
        <v>10909</v>
      </c>
      <c r="E10537">
        <v>0.97291666666666676</v>
      </c>
    </row>
    <row r="10538" spans="1:5" x14ac:dyDescent="0.2">
      <c r="A10538" t="s">
        <v>11715</v>
      </c>
      <c r="B10538" t="s">
        <v>2820</v>
      </c>
      <c r="C10538" t="s">
        <v>5905</v>
      </c>
      <c r="D10538" t="s">
        <v>10909</v>
      </c>
      <c r="E10538">
        <v>1.0631944444444443</v>
      </c>
    </row>
    <row r="10539" spans="1:5" x14ac:dyDescent="0.2">
      <c r="A10539" t="s">
        <v>11716</v>
      </c>
      <c r="B10539" t="s">
        <v>2825</v>
      </c>
      <c r="C10539" t="s">
        <v>5905</v>
      </c>
      <c r="D10539" t="s">
        <v>10909</v>
      </c>
      <c r="E10539">
        <v>2.0069444444444442</v>
      </c>
    </row>
    <row r="10540" spans="1:5" x14ac:dyDescent="0.2">
      <c r="A10540" t="s">
        <v>11717</v>
      </c>
      <c r="B10540" t="s">
        <v>2786</v>
      </c>
      <c r="C10540" t="s">
        <v>5905</v>
      </c>
      <c r="D10540" t="s">
        <v>10909</v>
      </c>
      <c r="E10540">
        <v>0.9916666666666667</v>
      </c>
    </row>
    <row r="10541" spans="1:5" x14ac:dyDescent="0.2">
      <c r="A10541" t="s">
        <v>11718</v>
      </c>
      <c r="B10541" t="s">
        <v>2787</v>
      </c>
      <c r="C10541" t="s">
        <v>5905</v>
      </c>
      <c r="D10541" t="s">
        <v>10909</v>
      </c>
      <c r="E10541">
        <v>0.89861111111111114</v>
      </c>
    </row>
    <row r="10542" spans="1:5" x14ac:dyDescent="0.2">
      <c r="A10542" t="s">
        <v>11719</v>
      </c>
      <c r="B10542" t="s">
        <v>2829</v>
      </c>
      <c r="C10542" t="s">
        <v>5905</v>
      </c>
      <c r="D10542" t="s">
        <v>10909</v>
      </c>
      <c r="E10542">
        <v>1.0534722222222224</v>
      </c>
    </row>
    <row r="10543" spans="1:5" x14ac:dyDescent="0.2">
      <c r="A10543" t="s">
        <v>11720</v>
      </c>
      <c r="B10543" t="s">
        <v>2831</v>
      </c>
      <c r="C10543" t="s">
        <v>5905</v>
      </c>
      <c r="D10543" t="s">
        <v>10909</v>
      </c>
      <c r="E10543">
        <v>1.627777777777778</v>
      </c>
    </row>
    <row r="10544" spans="1:5" x14ac:dyDescent="0.2">
      <c r="A10544" t="s">
        <v>11721</v>
      </c>
      <c r="B10544" t="s">
        <v>2833</v>
      </c>
      <c r="C10544" t="s">
        <v>5905</v>
      </c>
      <c r="D10544" t="s">
        <v>10909</v>
      </c>
      <c r="E10544">
        <v>1.1965277777777776</v>
      </c>
    </row>
    <row r="10545" spans="1:5" x14ac:dyDescent="0.2">
      <c r="A10545" t="s">
        <v>11722</v>
      </c>
      <c r="B10545" t="s">
        <v>2835</v>
      </c>
      <c r="C10545" t="s">
        <v>5905</v>
      </c>
      <c r="D10545" t="s">
        <v>10909</v>
      </c>
      <c r="E10545">
        <v>0.85416666666666663</v>
      </c>
    </row>
    <row r="10546" spans="1:5" x14ac:dyDescent="0.2">
      <c r="A10546" t="s">
        <v>11723</v>
      </c>
      <c r="B10546" t="s">
        <v>2789</v>
      </c>
      <c r="C10546" t="s">
        <v>5905</v>
      </c>
      <c r="D10546" t="s">
        <v>10909</v>
      </c>
      <c r="E10546">
        <v>0.90486111111111101</v>
      </c>
    </row>
    <row r="10547" spans="1:5" x14ac:dyDescent="0.2">
      <c r="A10547" t="s">
        <v>11724</v>
      </c>
      <c r="B10547" t="s">
        <v>2838</v>
      </c>
      <c r="C10547" t="s">
        <v>5905</v>
      </c>
      <c r="D10547" t="s">
        <v>10909</v>
      </c>
      <c r="E10547">
        <v>0.90347222222222223</v>
      </c>
    </row>
    <row r="10548" spans="1:5" x14ac:dyDescent="0.2">
      <c r="A10548" t="s">
        <v>11725</v>
      </c>
      <c r="B10548" t="s">
        <v>2840</v>
      </c>
      <c r="C10548" t="s">
        <v>5905</v>
      </c>
      <c r="D10548" t="s">
        <v>10909</v>
      </c>
      <c r="E10548">
        <v>1.1597222222222221</v>
      </c>
    </row>
    <row r="10549" spans="1:5" x14ac:dyDescent="0.2">
      <c r="A10549" t="s">
        <v>11726</v>
      </c>
      <c r="B10549" t="s">
        <v>2780</v>
      </c>
      <c r="C10549" t="s">
        <v>5926</v>
      </c>
      <c r="D10549" t="s">
        <v>10909</v>
      </c>
      <c r="E10549">
        <v>86.7</v>
      </c>
    </row>
    <row r="10550" spans="1:5" x14ac:dyDescent="0.2">
      <c r="A10550" t="s">
        <v>11727</v>
      </c>
      <c r="B10550" t="s">
        <v>2794</v>
      </c>
      <c r="C10550" t="s">
        <v>5926</v>
      </c>
      <c r="D10550" t="s">
        <v>10909</v>
      </c>
      <c r="E10550">
        <v>90.095818589863939</v>
      </c>
    </row>
    <row r="10551" spans="1:5" x14ac:dyDescent="0.2">
      <c r="A10551" t="s">
        <v>11728</v>
      </c>
      <c r="B10551" t="s">
        <v>2785</v>
      </c>
      <c r="C10551" t="s">
        <v>5926</v>
      </c>
      <c r="D10551" t="s">
        <v>10909</v>
      </c>
      <c r="E10551">
        <v>100</v>
      </c>
    </row>
    <row r="10552" spans="1:5" x14ac:dyDescent="0.2">
      <c r="A10552" t="s">
        <v>11729</v>
      </c>
      <c r="B10552" t="s">
        <v>2811</v>
      </c>
      <c r="C10552" t="s">
        <v>5926</v>
      </c>
      <c r="D10552" t="s">
        <v>10909</v>
      </c>
      <c r="E10552">
        <v>61.6</v>
      </c>
    </row>
    <row r="10553" spans="1:5" x14ac:dyDescent="0.2">
      <c r="A10553" t="s">
        <v>11730</v>
      </c>
      <c r="B10553" t="s">
        <v>2788</v>
      </c>
      <c r="C10553" t="s">
        <v>5926</v>
      </c>
      <c r="D10553" t="s">
        <v>10909</v>
      </c>
      <c r="E10553">
        <v>89.3</v>
      </c>
    </row>
    <row r="10554" spans="1:5" x14ac:dyDescent="0.2">
      <c r="A10554" t="s">
        <v>11731</v>
      </c>
      <c r="B10554" t="s">
        <v>2814</v>
      </c>
      <c r="C10554" t="s">
        <v>5926</v>
      </c>
      <c r="D10554" t="s">
        <v>10909</v>
      </c>
      <c r="E10554">
        <v>75.3</v>
      </c>
    </row>
    <row r="10555" spans="1:5" x14ac:dyDescent="0.2">
      <c r="A10555" t="s">
        <v>11732</v>
      </c>
      <c r="B10555" t="s">
        <v>2816</v>
      </c>
      <c r="C10555" t="s">
        <v>5926</v>
      </c>
      <c r="D10555" t="s">
        <v>10909</v>
      </c>
      <c r="E10555">
        <v>91.3</v>
      </c>
    </row>
    <row r="10556" spans="1:5" x14ac:dyDescent="0.2">
      <c r="A10556" t="s">
        <v>11733</v>
      </c>
      <c r="B10556" t="s">
        <v>2818</v>
      </c>
      <c r="C10556" t="s">
        <v>5926</v>
      </c>
      <c r="D10556" t="s">
        <v>10909</v>
      </c>
      <c r="E10556">
        <v>94</v>
      </c>
    </row>
    <row r="10557" spans="1:5" x14ac:dyDescent="0.2">
      <c r="A10557" t="s">
        <v>11734</v>
      </c>
      <c r="B10557" t="s">
        <v>2820</v>
      </c>
      <c r="C10557" t="s">
        <v>5926</v>
      </c>
      <c r="D10557" t="s">
        <v>10909</v>
      </c>
      <c r="E10557">
        <v>90.2</v>
      </c>
    </row>
    <row r="10558" spans="1:5" x14ac:dyDescent="0.2">
      <c r="A10558" t="s">
        <v>11735</v>
      </c>
      <c r="B10558" t="s">
        <v>2825</v>
      </c>
      <c r="C10558" t="s">
        <v>5926</v>
      </c>
      <c r="D10558" t="s">
        <v>10909</v>
      </c>
      <c r="E10558">
        <v>84.7</v>
      </c>
    </row>
    <row r="10559" spans="1:5" x14ac:dyDescent="0.2">
      <c r="A10559" t="s">
        <v>11736</v>
      </c>
      <c r="B10559" t="s">
        <v>2786</v>
      </c>
      <c r="C10559" t="s">
        <v>5926</v>
      </c>
      <c r="D10559" t="s">
        <v>10909</v>
      </c>
      <c r="E10559">
        <v>94.3</v>
      </c>
    </row>
    <row r="10560" spans="1:5" x14ac:dyDescent="0.2">
      <c r="A10560" t="s">
        <v>11737</v>
      </c>
      <c r="B10560" t="s">
        <v>2787</v>
      </c>
      <c r="C10560" t="s">
        <v>5926</v>
      </c>
      <c r="D10560" t="s">
        <v>10909</v>
      </c>
      <c r="E10560">
        <v>94.2</v>
      </c>
    </row>
    <row r="10561" spans="1:5" x14ac:dyDescent="0.2">
      <c r="A10561" t="s">
        <v>11738</v>
      </c>
      <c r="B10561" t="s">
        <v>2829</v>
      </c>
      <c r="C10561" t="s">
        <v>5926</v>
      </c>
      <c r="D10561" t="s">
        <v>10909</v>
      </c>
      <c r="E10561">
        <v>81</v>
      </c>
    </row>
    <row r="10562" spans="1:5" x14ac:dyDescent="0.2">
      <c r="A10562" t="s">
        <v>11739</v>
      </c>
      <c r="B10562" t="s">
        <v>2831</v>
      </c>
      <c r="C10562" t="s">
        <v>5926</v>
      </c>
      <c r="D10562" t="s">
        <v>10909</v>
      </c>
      <c r="E10562">
        <v>66.3</v>
      </c>
    </row>
    <row r="10563" spans="1:5" x14ac:dyDescent="0.2">
      <c r="A10563" t="s">
        <v>11740</v>
      </c>
      <c r="B10563" t="s">
        <v>2833</v>
      </c>
      <c r="C10563" t="s">
        <v>5926</v>
      </c>
      <c r="D10563" t="s">
        <v>10909</v>
      </c>
      <c r="E10563">
        <v>74</v>
      </c>
    </row>
    <row r="10564" spans="1:5" x14ac:dyDescent="0.2">
      <c r="A10564" t="s">
        <v>11741</v>
      </c>
      <c r="B10564" t="s">
        <v>2835</v>
      </c>
      <c r="C10564" t="s">
        <v>5926</v>
      </c>
      <c r="D10564" t="s">
        <v>10909</v>
      </c>
      <c r="E10564">
        <v>99.1</v>
      </c>
    </row>
    <row r="10565" spans="1:5" x14ac:dyDescent="0.2">
      <c r="A10565" t="s">
        <v>11742</v>
      </c>
      <c r="B10565" t="s">
        <v>2789</v>
      </c>
      <c r="C10565" t="s">
        <v>5926</v>
      </c>
      <c r="D10565" t="s">
        <v>10909</v>
      </c>
      <c r="E10565">
        <v>98.9</v>
      </c>
    </row>
    <row r="10566" spans="1:5" x14ac:dyDescent="0.2">
      <c r="A10566" t="s">
        <v>11743</v>
      </c>
      <c r="B10566" t="s">
        <v>2838</v>
      </c>
      <c r="C10566" t="s">
        <v>5926</v>
      </c>
      <c r="D10566" t="s">
        <v>10909</v>
      </c>
      <c r="E10566">
        <v>93.4</v>
      </c>
    </row>
    <row r="10567" spans="1:5" x14ac:dyDescent="0.2">
      <c r="A10567" t="s">
        <v>11744</v>
      </c>
      <c r="B10567" t="s">
        <v>2840</v>
      </c>
      <c r="C10567" t="s">
        <v>5926</v>
      </c>
      <c r="D10567" t="s">
        <v>10909</v>
      </c>
      <c r="E10567">
        <v>95.7</v>
      </c>
    </row>
    <row r="10568" spans="1:5" x14ac:dyDescent="0.2">
      <c r="A10568" t="s">
        <v>11745</v>
      </c>
      <c r="B10568" t="s">
        <v>2780</v>
      </c>
      <c r="C10568" t="s">
        <v>5947</v>
      </c>
      <c r="D10568" t="s">
        <v>10909</v>
      </c>
      <c r="E10568">
        <v>80.400000000000006</v>
      </c>
    </row>
    <row r="10569" spans="1:5" x14ac:dyDescent="0.2">
      <c r="A10569" t="s">
        <v>11746</v>
      </c>
      <c r="B10569" t="s">
        <v>2794</v>
      </c>
      <c r="C10569" t="s">
        <v>5947</v>
      </c>
      <c r="D10569" t="s">
        <v>10909</v>
      </c>
      <c r="E10569">
        <v>92.18907975460121</v>
      </c>
    </row>
    <row r="10570" spans="1:5" x14ac:dyDescent="0.2">
      <c r="A10570" t="s">
        <v>11747</v>
      </c>
      <c r="B10570" t="s">
        <v>2785</v>
      </c>
      <c r="C10570" t="s">
        <v>5947</v>
      </c>
      <c r="D10570" t="s">
        <v>10909</v>
      </c>
      <c r="E10570">
        <v>100</v>
      </c>
    </row>
    <row r="10571" spans="1:5" x14ac:dyDescent="0.2">
      <c r="A10571" t="s">
        <v>11748</v>
      </c>
      <c r="B10571" t="s">
        <v>2811</v>
      </c>
      <c r="C10571" t="s">
        <v>5947</v>
      </c>
      <c r="D10571" t="s">
        <v>10909</v>
      </c>
      <c r="E10571">
        <v>100</v>
      </c>
    </row>
    <row r="10572" spans="1:5" x14ac:dyDescent="0.2">
      <c r="A10572" t="s">
        <v>11749</v>
      </c>
      <c r="B10572" t="s">
        <v>2788</v>
      </c>
      <c r="C10572" t="s">
        <v>5947</v>
      </c>
      <c r="D10572" t="s">
        <v>10909</v>
      </c>
      <c r="E10572">
        <v>100</v>
      </c>
    </row>
    <row r="10573" spans="1:5" x14ac:dyDescent="0.2">
      <c r="A10573" t="s">
        <v>11750</v>
      </c>
      <c r="B10573" t="s">
        <v>2814</v>
      </c>
      <c r="C10573" t="s">
        <v>5947</v>
      </c>
      <c r="D10573" t="s">
        <v>10909</v>
      </c>
      <c r="E10573">
        <v>80</v>
      </c>
    </row>
    <row r="10574" spans="1:5" x14ac:dyDescent="0.2">
      <c r="A10574" t="s">
        <v>11751</v>
      </c>
      <c r="B10574" t="s">
        <v>2816</v>
      </c>
      <c r="C10574" t="s">
        <v>5947</v>
      </c>
      <c r="D10574" t="s">
        <v>10909</v>
      </c>
      <c r="E10574">
        <v>83.3</v>
      </c>
    </row>
    <row r="10575" spans="1:5" x14ac:dyDescent="0.2">
      <c r="A10575" t="s">
        <v>11752</v>
      </c>
      <c r="B10575" t="s">
        <v>2818</v>
      </c>
      <c r="C10575" t="s">
        <v>5947</v>
      </c>
      <c r="D10575" t="s">
        <v>10909</v>
      </c>
      <c r="E10575">
        <v>84</v>
      </c>
    </row>
    <row r="10576" spans="1:5" x14ac:dyDescent="0.2">
      <c r="A10576" t="s">
        <v>11753</v>
      </c>
      <c r="B10576" t="s">
        <v>2820</v>
      </c>
      <c r="C10576" t="s">
        <v>5947</v>
      </c>
      <c r="D10576" t="s">
        <v>10909</v>
      </c>
      <c r="E10576">
        <v>88.5</v>
      </c>
    </row>
    <row r="10577" spans="1:5" x14ac:dyDescent="0.2">
      <c r="A10577" t="s">
        <v>11754</v>
      </c>
      <c r="B10577" t="s">
        <v>2825</v>
      </c>
      <c r="C10577" t="s">
        <v>5947</v>
      </c>
      <c r="D10577" t="s">
        <v>10909</v>
      </c>
      <c r="E10577">
        <v>75</v>
      </c>
    </row>
    <row r="10578" spans="1:5" x14ac:dyDescent="0.2">
      <c r="A10578" t="s">
        <v>11755</v>
      </c>
      <c r="B10578" t="s">
        <v>2786</v>
      </c>
      <c r="C10578" t="s">
        <v>5947</v>
      </c>
      <c r="D10578" t="s">
        <v>10909</v>
      </c>
      <c r="E10578">
        <v>93.8</v>
      </c>
    </row>
    <row r="10579" spans="1:5" x14ac:dyDescent="0.2">
      <c r="A10579" t="s">
        <v>11756</v>
      </c>
      <c r="B10579" t="s">
        <v>2787</v>
      </c>
      <c r="C10579" t="s">
        <v>5947</v>
      </c>
      <c r="D10579" t="s">
        <v>10909</v>
      </c>
      <c r="E10579">
        <v>100</v>
      </c>
    </row>
    <row r="10580" spans="1:5" x14ac:dyDescent="0.2">
      <c r="A10580" t="s">
        <v>11757</v>
      </c>
      <c r="B10580" t="s">
        <v>2829</v>
      </c>
      <c r="C10580" t="s">
        <v>5947</v>
      </c>
      <c r="D10580" t="s">
        <v>10909</v>
      </c>
      <c r="E10580">
        <v>83.3</v>
      </c>
    </row>
    <row r="10581" spans="1:5" x14ac:dyDescent="0.2">
      <c r="A10581" t="s">
        <v>11758</v>
      </c>
      <c r="B10581" t="s">
        <v>2831</v>
      </c>
      <c r="C10581" t="s">
        <v>5947</v>
      </c>
      <c r="D10581" t="s">
        <v>10909</v>
      </c>
      <c r="E10581">
        <v>100</v>
      </c>
    </row>
    <row r="10582" spans="1:5" x14ac:dyDescent="0.2">
      <c r="A10582" t="s">
        <v>11759</v>
      </c>
      <c r="B10582" t="s">
        <v>2833</v>
      </c>
      <c r="C10582" t="s">
        <v>5947</v>
      </c>
      <c r="D10582" t="s">
        <v>10909</v>
      </c>
      <c r="E10582">
        <v>91.7</v>
      </c>
    </row>
    <row r="10583" spans="1:5" x14ac:dyDescent="0.2">
      <c r="A10583" t="s">
        <v>11760</v>
      </c>
      <c r="B10583" t="s">
        <v>2835</v>
      </c>
      <c r="C10583" t="s">
        <v>5947</v>
      </c>
      <c r="D10583" t="s">
        <v>10909</v>
      </c>
      <c r="E10583">
        <v>100</v>
      </c>
    </row>
    <row r="10584" spans="1:5" x14ac:dyDescent="0.2">
      <c r="A10584" t="s">
        <v>11761</v>
      </c>
      <c r="B10584" t="s">
        <v>2789</v>
      </c>
      <c r="C10584" t="s">
        <v>5947</v>
      </c>
      <c r="D10584" t="s">
        <v>10909</v>
      </c>
      <c r="E10584">
        <v>100</v>
      </c>
    </row>
    <row r="10585" spans="1:5" x14ac:dyDescent="0.2">
      <c r="A10585" t="s">
        <v>11762</v>
      </c>
      <c r="B10585" t="s">
        <v>2838</v>
      </c>
      <c r="C10585" t="s">
        <v>5947</v>
      </c>
      <c r="D10585" t="s">
        <v>10909</v>
      </c>
      <c r="E10585">
        <v>91.7</v>
      </c>
    </row>
    <row r="10586" spans="1:5" x14ac:dyDescent="0.2">
      <c r="A10586" t="s">
        <v>11763</v>
      </c>
      <c r="B10586" t="s">
        <v>2840</v>
      </c>
      <c r="C10586" t="s">
        <v>5947</v>
      </c>
      <c r="D10586" t="s">
        <v>10909</v>
      </c>
      <c r="E10586">
        <v>94.1</v>
      </c>
    </row>
    <row r="10587" spans="1:5" x14ac:dyDescent="0.2">
      <c r="A10587" t="s">
        <v>11764</v>
      </c>
      <c r="B10587" t="s">
        <v>2780</v>
      </c>
      <c r="C10587" t="s">
        <v>5968</v>
      </c>
      <c r="D10587" t="s">
        <v>10909</v>
      </c>
      <c r="E10587">
        <v>89.6</v>
      </c>
    </row>
    <row r="10588" spans="1:5" x14ac:dyDescent="0.2">
      <c r="A10588" t="s">
        <v>11765</v>
      </c>
      <c r="B10588" t="s">
        <v>2794</v>
      </c>
      <c r="C10588" t="s">
        <v>5968</v>
      </c>
      <c r="D10588" t="s">
        <v>10909</v>
      </c>
      <c r="E10588">
        <v>84.890318550905675</v>
      </c>
    </row>
    <row r="10589" spans="1:5" x14ac:dyDescent="0.2">
      <c r="A10589" t="s">
        <v>11766</v>
      </c>
      <c r="B10589" t="s">
        <v>2785</v>
      </c>
      <c r="C10589" t="s">
        <v>5968</v>
      </c>
      <c r="D10589" t="s">
        <v>10909</v>
      </c>
      <c r="E10589">
        <v>100</v>
      </c>
    </row>
    <row r="10590" spans="1:5" x14ac:dyDescent="0.2">
      <c r="A10590" t="s">
        <v>11767</v>
      </c>
      <c r="B10590" t="s">
        <v>2811</v>
      </c>
      <c r="C10590" t="s">
        <v>5968</v>
      </c>
      <c r="D10590" t="s">
        <v>10909</v>
      </c>
      <c r="E10590">
        <v>77.8</v>
      </c>
    </row>
    <row r="10591" spans="1:5" x14ac:dyDescent="0.2">
      <c r="A10591" t="s">
        <v>11768</v>
      </c>
      <c r="B10591" t="s">
        <v>2788</v>
      </c>
      <c r="C10591" t="s">
        <v>5968</v>
      </c>
      <c r="D10591" t="s">
        <v>10909</v>
      </c>
      <c r="E10591">
        <v>74.400000000000006</v>
      </c>
    </row>
    <row r="10592" spans="1:5" x14ac:dyDescent="0.2">
      <c r="A10592" t="s">
        <v>11769</v>
      </c>
      <c r="B10592" t="s">
        <v>2814</v>
      </c>
      <c r="C10592" t="s">
        <v>5968</v>
      </c>
      <c r="D10592" t="s">
        <v>10909</v>
      </c>
      <c r="E10592">
        <v>75</v>
      </c>
    </row>
    <row r="10593" spans="1:5" x14ac:dyDescent="0.2">
      <c r="A10593" t="s">
        <v>11770</v>
      </c>
      <c r="B10593" t="s">
        <v>2816</v>
      </c>
      <c r="C10593" t="s">
        <v>5968</v>
      </c>
      <c r="D10593" t="s">
        <v>10909</v>
      </c>
      <c r="E10593">
        <v>96.6</v>
      </c>
    </row>
    <row r="10594" spans="1:5" x14ac:dyDescent="0.2">
      <c r="A10594" t="s">
        <v>11771</v>
      </c>
      <c r="B10594" t="s">
        <v>2818</v>
      </c>
      <c r="C10594" t="s">
        <v>5968</v>
      </c>
      <c r="D10594" t="s">
        <v>10909</v>
      </c>
      <c r="E10594">
        <v>99</v>
      </c>
    </row>
    <row r="10595" spans="1:5" x14ac:dyDescent="0.2">
      <c r="A10595" t="s">
        <v>11772</v>
      </c>
      <c r="B10595" t="s">
        <v>2820</v>
      </c>
      <c r="C10595" t="s">
        <v>5968</v>
      </c>
      <c r="D10595" t="s">
        <v>10909</v>
      </c>
      <c r="E10595">
        <v>83.3</v>
      </c>
    </row>
    <row r="10596" spans="1:5" x14ac:dyDescent="0.2">
      <c r="A10596" t="s">
        <v>11773</v>
      </c>
      <c r="B10596" t="s">
        <v>2825</v>
      </c>
      <c r="C10596" t="s">
        <v>5968</v>
      </c>
      <c r="D10596" t="s">
        <v>10909</v>
      </c>
      <c r="E10596">
        <v>88.5</v>
      </c>
    </row>
    <row r="10597" spans="1:5" x14ac:dyDescent="0.2">
      <c r="A10597" t="s">
        <v>11774</v>
      </c>
      <c r="B10597" t="s">
        <v>2786</v>
      </c>
      <c r="C10597" t="s">
        <v>5968</v>
      </c>
      <c r="D10597" t="s">
        <v>10909</v>
      </c>
      <c r="E10597">
        <v>94.7</v>
      </c>
    </row>
    <row r="10598" spans="1:5" x14ac:dyDescent="0.2">
      <c r="A10598" t="s">
        <v>11775</v>
      </c>
      <c r="B10598" t="s">
        <v>2787</v>
      </c>
      <c r="C10598" t="s">
        <v>5968</v>
      </c>
      <c r="D10598" t="s">
        <v>10909</v>
      </c>
      <c r="E10598">
        <v>100</v>
      </c>
    </row>
    <row r="10599" spans="1:5" x14ac:dyDescent="0.2">
      <c r="A10599" t="s">
        <v>11776</v>
      </c>
      <c r="B10599" t="s">
        <v>2829</v>
      </c>
      <c r="C10599" t="s">
        <v>5968</v>
      </c>
      <c r="D10599" t="s">
        <v>10909</v>
      </c>
      <c r="E10599">
        <v>62</v>
      </c>
    </row>
    <row r="10600" spans="1:5" x14ac:dyDescent="0.2">
      <c r="A10600" t="s">
        <v>11777</v>
      </c>
      <c r="B10600" t="s">
        <v>2831</v>
      </c>
      <c r="C10600" t="s">
        <v>5968</v>
      </c>
      <c r="D10600" t="s">
        <v>10909</v>
      </c>
      <c r="E10600">
        <v>26.3</v>
      </c>
    </row>
    <row r="10601" spans="1:5" x14ac:dyDescent="0.2">
      <c r="A10601" t="s">
        <v>11778</v>
      </c>
      <c r="B10601" t="s">
        <v>2833</v>
      </c>
      <c r="C10601" t="s">
        <v>5968</v>
      </c>
      <c r="D10601" t="s">
        <v>10909</v>
      </c>
      <c r="E10601">
        <v>30.4</v>
      </c>
    </row>
    <row r="10602" spans="1:5" x14ac:dyDescent="0.2">
      <c r="A10602" t="s">
        <v>11779</v>
      </c>
      <c r="B10602" t="s">
        <v>2835</v>
      </c>
      <c r="C10602" t="s">
        <v>5968</v>
      </c>
      <c r="D10602" t="s">
        <v>10909</v>
      </c>
      <c r="E10602">
        <v>100</v>
      </c>
    </row>
    <row r="10603" spans="1:5" x14ac:dyDescent="0.2">
      <c r="A10603" t="s">
        <v>11780</v>
      </c>
      <c r="B10603" t="s">
        <v>2789</v>
      </c>
      <c r="C10603" t="s">
        <v>5968</v>
      </c>
      <c r="D10603" t="s">
        <v>10909</v>
      </c>
      <c r="E10603">
        <v>96.8</v>
      </c>
    </row>
    <row r="10604" spans="1:5" x14ac:dyDescent="0.2">
      <c r="A10604" t="s">
        <v>11781</v>
      </c>
      <c r="B10604" t="s">
        <v>2838</v>
      </c>
      <c r="C10604" t="s">
        <v>5968</v>
      </c>
      <c r="D10604" t="s">
        <v>10909</v>
      </c>
      <c r="E10604">
        <v>92.3</v>
      </c>
    </row>
    <row r="10605" spans="1:5" x14ac:dyDescent="0.2">
      <c r="A10605" t="s">
        <v>11782</v>
      </c>
      <c r="B10605" t="s">
        <v>2840</v>
      </c>
      <c r="C10605" t="s">
        <v>5968</v>
      </c>
      <c r="D10605" t="s">
        <v>10909</v>
      </c>
      <c r="E10605">
        <v>99.1</v>
      </c>
    </row>
    <row r="10606" spans="1:5" x14ac:dyDescent="0.2">
      <c r="A10606" t="s">
        <v>11783</v>
      </c>
      <c r="B10606" t="s">
        <v>2780</v>
      </c>
      <c r="C10606" t="s">
        <v>5989</v>
      </c>
      <c r="D10606" t="s">
        <v>10909</v>
      </c>
      <c r="E10606">
        <v>90.1</v>
      </c>
    </row>
    <row r="10607" spans="1:5" x14ac:dyDescent="0.2">
      <c r="A10607" t="s">
        <v>11784</v>
      </c>
      <c r="B10607" t="s">
        <v>2794</v>
      </c>
      <c r="C10607" t="s">
        <v>5989</v>
      </c>
      <c r="D10607" t="s">
        <v>10909</v>
      </c>
      <c r="E10607">
        <v>93.208057464084931</v>
      </c>
    </row>
    <row r="10608" spans="1:5" x14ac:dyDescent="0.2">
      <c r="A10608" t="s">
        <v>11785</v>
      </c>
      <c r="B10608" t="s">
        <v>2785</v>
      </c>
      <c r="C10608" t="s">
        <v>5989</v>
      </c>
      <c r="D10608" t="s">
        <v>10909</v>
      </c>
      <c r="E10608">
        <v>100</v>
      </c>
    </row>
    <row r="10609" spans="1:5" x14ac:dyDescent="0.2">
      <c r="A10609" t="s">
        <v>11786</v>
      </c>
      <c r="B10609" t="s">
        <v>2811</v>
      </c>
      <c r="C10609" t="s">
        <v>5989</v>
      </c>
      <c r="D10609" t="s">
        <v>10909</v>
      </c>
      <c r="E10609">
        <v>7.1</v>
      </c>
    </row>
    <row r="10610" spans="1:5" x14ac:dyDescent="0.2">
      <c r="A10610" t="s">
        <v>11787</v>
      </c>
      <c r="B10610" t="s">
        <v>2788</v>
      </c>
      <c r="C10610" t="s">
        <v>5989</v>
      </c>
      <c r="D10610" t="s">
        <v>10909</v>
      </c>
      <c r="E10610">
        <v>93.5</v>
      </c>
    </row>
    <row r="10611" spans="1:5" x14ac:dyDescent="0.2">
      <c r="A10611" t="s">
        <v>11788</v>
      </c>
      <c r="B10611" t="s">
        <v>2814</v>
      </c>
      <c r="C10611" t="s">
        <v>5989</v>
      </c>
      <c r="D10611" t="s">
        <v>10909</v>
      </c>
      <c r="E10611">
        <v>70.8</v>
      </c>
    </row>
    <row r="10612" spans="1:5" x14ac:dyDescent="0.2">
      <c r="A10612" t="s">
        <v>11789</v>
      </c>
      <c r="B10612" t="s">
        <v>2816</v>
      </c>
      <c r="C10612" t="s">
        <v>5989</v>
      </c>
      <c r="D10612" t="s">
        <v>10909</v>
      </c>
      <c r="E10612">
        <v>93.9</v>
      </c>
    </row>
    <row r="10613" spans="1:5" x14ac:dyDescent="0.2">
      <c r="A10613" t="s">
        <v>11790</v>
      </c>
      <c r="B10613" t="s">
        <v>2818</v>
      </c>
      <c r="C10613" t="s">
        <v>5989</v>
      </c>
      <c r="D10613" t="s">
        <v>10909</v>
      </c>
      <c r="E10613">
        <v>98.9</v>
      </c>
    </row>
    <row r="10614" spans="1:5" x14ac:dyDescent="0.2">
      <c r="A10614" t="s">
        <v>11791</v>
      </c>
      <c r="B10614" t="s">
        <v>2820</v>
      </c>
      <c r="C10614" t="s">
        <v>5989</v>
      </c>
      <c r="D10614" t="s">
        <v>10909</v>
      </c>
      <c r="E10614">
        <v>98.9</v>
      </c>
    </row>
    <row r="10615" spans="1:5" x14ac:dyDescent="0.2">
      <c r="A10615" t="s">
        <v>11792</v>
      </c>
      <c r="B10615" t="s">
        <v>2825</v>
      </c>
      <c r="C10615" t="s">
        <v>5989</v>
      </c>
      <c r="D10615" t="s">
        <v>10909</v>
      </c>
      <c r="E10615">
        <v>90.6</v>
      </c>
    </row>
    <row r="10616" spans="1:5" x14ac:dyDescent="0.2">
      <c r="A10616" t="s">
        <v>11793</v>
      </c>
      <c r="B10616" t="s">
        <v>2786</v>
      </c>
      <c r="C10616" t="s">
        <v>5989</v>
      </c>
      <c r="D10616" t="s">
        <v>10909</v>
      </c>
      <c r="E10616">
        <v>94.4</v>
      </c>
    </row>
    <row r="10617" spans="1:5" x14ac:dyDescent="0.2">
      <c r="A10617" t="s">
        <v>11794</v>
      </c>
      <c r="B10617" t="s">
        <v>2787</v>
      </c>
      <c r="C10617" t="s">
        <v>5989</v>
      </c>
      <c r="D10617" t="s">
        <v>10909</v>
      </c>
      <c r="E10617">
        <v>82.5</v>
      </c>
    </row>
    <row r="10618" spans="1:5" x14ac:dyDescent="0.2">
      <c r="A10618" t="s">
        <v>11795</v>
      </c>
      <c r="B10618" t="s">
        <v>2829</v>
      </c>
      <c r="C10618" t="s">
        <v>5989</v>
      </c>
      <c r="D10618" t="s">
        <v>10909</v>
      </c>
      <c r="E10618">
        <v>97.6</v>
      </c>
    </row>
    <row r="10619" spans="1:5" x14ac:dyDescent="0.2">
      <c r="A10619" t="s">
        <v>11796</v>
      </c>
      <c r="B10619" t="s">
        <v>2831</v>
      </c>
      <c r="C10619" t="s">
        <v>5989</v>
      </c>
      <c r="D10619" t="s">
        <v>10909</v>
      </c>
      <c r="E10619">
        <v>72.5</v>
      </c>
    </row>
    <row r="10620" spans="1:5" x14ac:dyDescent="0.2">
      <c r="A10620" t="s">
        <v>11797</v>
      </c>
      <c r="B10620" t="s">
        <v>2833</v>
      </c>
      <c r="C10620" t="s">
        <v>5989</v>
      </c>
      <c r="D10620" t="s">
        <v>10909</v>
      </c>
      <c r="E10620">
        <v>100</v>
      </c>
    </row>
    <row r="10621" spans="1:5" x14ac:dyDescent="0.2">
      <c r="A10621" t="s">
        <v>11798</v>
      </c>
      <c r="B10621" t="s">
        <v>2835</v>
      </c>
      <c r="C10621" t="s">
        <v>5989</v>
      </c>
      <c r="D10621" t="s">
        <v>10909</v>
      </c>
      <c r="E10621">
        <v>97.3</v>
      </c>
    </row>
    <row r="10622" spans="1:5" x14ac:dyDescent="0.2">
      <c r="A10622" t="s">
        <v>11799</v>
      </c>
      <c r="B10622" t="s">
        <v>2789</v>
      </c>
      <c r="C10622" t="s">
        <v>5989</v>
      </c>
      <c r="D10622" t="s">
        <v>10909</v>
      </c>
      <c r="E10622">
        <v>100</v>
      </c>
    </row>
    <row r="10623" spans="1:5" x14ac:dyDescent="0.2">
      <c r="A10623" t="s">
        <v>11800</v>
      </c>
      <c r="B10623" t="s">
        <v>2838</v>
      </c>
      <c r="C10623" t="s">
        <v>5989</v>
      </c>
      <c r="D10623" t="s">
        <v>10909</v>
      </c>
      <c r="E10623">
        <v>96.4</v>
      </c>
    </row>
    <row r="10624" spans="1:5" x14ac:dyDescent="0.2">
      <c r="A10624" t="s">
        <v>11801</v>
      </c>
      <c r="B10624" t="s">
        <v>2840</v>
      </c>
      <c r="C10624" t="s">
        <v>5989</v>
      </c>
      <c r="D10624" t="s">
        <v>10909</v>
      </c>
      <c r="E10624">
        <v>93.8</v>
      </c>
    </row>
    <row r="10625" spans="1:5" x14ac:dyDescent="0.2">
      <c r="A10625" t="s">
        <v>11802</v>
      </c>
      <c r="B10625" t="s">
        <v>2780</v>
      </c>
      <c r="C10625" t="s">
        <v>6010</v>
      </c>
      <c r="D10625" t="s">
        <v>10909</v>
      </c>
      <c r="E10625">
        <v>78.150000000000006</v>
      </c>
    </row>
    <row r="10626" spans="1:5" x14ac:dyDescent="0.2">
      <c r="A10626" t="s">
        <v>11803</v>
      </c>
      <c r="B10626" t="s">
        <v>2794</v>
      </c>
      <c r="C10626" t="s">
        <v>6010</v>
      </c>
      <c r="D10626" t="s">
        <v>10909</v>
      </c>
      <c r="E10626">
        <v>78.000862068965503</v>
      </c>
    </row>
    <row r="10627" spans="1:5" x14ac:dyDescent="0.2">
      <c r="A10627" t="s">
        <v>11804</v>
      </c>
      <c r="B10627" t="s">
        <v>2785</v>
      </c>
      <c r="C10627" t="s">
        <v>6010</v>
      </c>
      <c r="D10627" t="s">
        <v>10909</v>
      </c>
      <c r="E10627">
        <v>97.1</v>
      </c>
    </row>
    <row r="10628" spans="1:5" x14ac:dyDescent="0.2">
      <c r="A10628" t="s">
        <v>11805</v>
      </c>
      <c r="B10628" t="s">
        <v>2811</v>
      </c>
      <c r="C10628" t="s">
        <v>6010</v>
      </c>
      <c r="D10628" t="s">
        <v>10909</v>
      </c>
      <c r="E10628">
        <v>84.2</v>
      </c>
    </row>
    <row r="10629" spans="1:5" x14ac:dyDescent="0.2">
      <c r="A10629" t="s">
        <v>11806</v>
      </c>
      <c r="B10629" t="s">
        <v>2788</v>
      </c>
      <c r="C10629" t="s">
        <v>6010</v>
      </c>
      <c r="D10629" t="s">
        <v>10909</v>
      </c>
      <c r="E10629">
        <v>90.6</v>
      </c>
    </row>
    <row r="10630" spans="1:5" x14ac:dyDescent="0.2">
      <c r="A10630" t="s">
        <v>11807</v>
      </c>
      <c r="B10630" t="s">
        <v>2814</v>
      </c>
      <c r="C10630" t="s">
        <v>6010</v>
      </c>
      <c r="D10630" t="s">
        <v>10909</v>
      </c>
      <c r="E10630">
        <v>79.400000000000006</v>
      </c>
    </row>
    <row r="10631" spans="1:5" x14ac:dyDescent="0.2">
      <c r="A10631" t="s">
        <v>11808</v>
      </c>
      <c r="B10631" t="s">
        <v>2816</v>
      </c>
      <c r="C10631" t="s">
        <v>6010</v>
      </c>
      <c r="D10631" t="s">
        <v>10909</v>
      </c>
      <c r="E10631">
        <v>94.2</v>
      </c>
    </row>
    <row r="10632" spans="1:5" x14ac:dyDescent="0.2">
      <c r="A10632" t="s">
        <v>11809</v>
      </c>
      <c r="B10632" t="s">
        <v>2818</v>
      </c>
      <c r="C10632" t="s">
        <v>6010</v>
      </c>
      <c r="D10632" t="s">
        <v>10909</v>
      </c>
      <c r="E10632">
        <v>89.4</v>
      </c>
    </row>
    <row r="10633" spans="1:5" x14ac:dyDescent="0.2">
      <c r="A10633" t="s">
        <v>11810</v>
      </c>
      <c r="B10633" t="s">
        <v>2820</v>
      </c>
      <c r="C10633" t="s">
        <v>6010</v>
      </c>
      <c r="D10633" t="s">
        <v>10909</v>
      </c>
      <c r="E10633">
        <v>81.400000000000006</v>
      </c>
    </row>
    <row r="10634" spans="1:5" x14ac:dyDescent="0.2">
      <c r="A10634" t="s">
        <v>11811</v>
      </c>
      <c r="B10634" t="s">
        <v>2825</v>
      </c>
      <c r="C10634" t="s">
        <v>6010</v>
      </c>
      <c r="D10634" t="s">
        <v>10909</v>
      </c>
      <c r="E10634">
        <v>88</v>
      </c>
    </row>
    <row r="10635" spans="1:5" x14ac:dyDescent="0.2">
      <c r="A10635" t="s">
        <v>11812</v>
      </c>
      <c r="B10635" t="s">
        <v>2786</v>
      </c>
      <c r="C10635" t="s">
        <v>6010</v>
      </c>
      <c r="D10635" t="s">
        <v>10909</v>
      </c>
      <c r="E10635">
        <v>86.3</v>
      </c>
    </row>
    <row r="10636" spans="1:5" x14ac:dyDescent="0.2">
      <c r="A10636" t="s">
        <v>11813</v>
      </c>
      <c r="B10636" t="s">
        <v>2787</v>
      </c>
      <c r="C10636" t="s">
        <v>6010</v>
      </c>
      <c r="D10636" t="s">
        <v>10909</v>
      </c>
      <c r="E10636">
        <v>98.9</v>
      </c>
    </row>
    <row r="10637" spans="1:5" x14ac:dyDescent="0.2">
      <c r="A10637" t="s">
        <v>11814</v>
      </c>
      <c r="B10637" t="s">
        <v>2829</v>
      </c>
      <c r="C10637" t="s">
        <v>6010</v>
      </c>
      <c r="D10637" t="s">
        <v>10909</v>
      </c>
      <c r="E10637">
        <v>85.7</v>
      </c>
    </row>
    <row r="10638" spans="1:5" x14ac:dyDescent="0.2">
      <c r="A10638" t="s">
        <v>11815</v>
      </c>
      <c r="B10638" t="s">
        <v>2831</v>
      </c>
      <c r="C10638" t="s">
        <v>6010</v>
      </c>
      <c r="D10638" t="s">
        <v>10909</v>
      </c>
      <c r="E10638">
        <v>78.099999999999994</v>
      </c>
    </row>
    <row r="10639" spans="1:5" x14ac:dyDescent="0.2">
      <c r="A10639" t="s">
        <v>11816</v>
      </c>
      <c r="B10639" t="s">
        <v>2833</v>
      </c>
      <c r="C10639" t="s">
        <v>6010</v>
      </c>
      <c r="D10639" t="s">
        <v>10909</v>
      </c>
      <c r="E10639">
        <v>96.9</v>
      </c>
    </row>
    <row r="10640" spans="1:5" x14ac:dyDescent="0.2">
      <c r="A10640" t="s">
        <v>11817</v>
      </c>
      <c r="B10640" t="s">
        <v>2835</v>
      </c>
      <c r="C10640" t="s">
        <v>6010</v>
      </c>
      <c r="D10640" t="s">
        <v>10909</v>
      </c>
      <c r="E10640">
        <v>84.7</v>
      </c>
    </row>
    <row r="10641" spans="1:5" x14ac:dyDescent="0.2">
      <c r="A10641" t="s">
        <v>11818</v>
      </c>
      <c r="B10641" t="s">
        <v>2789</v>
      </c>
      <c r="C10641" t="s">
        <v>6010</v>
      </c>
      <c r="D10641" t="s">
        <v>10909</v>
      </c>
      <c r="E10641">
        <v>75</v>
      </c>
    </row>
    <row r="10642" spans="1:5" x14ac:dyDescent="0.2">
      <c r="A10642" t="s">
        <v>11819</v>
      </c>
      <c r="B10642" t="s">
        <v>2838</v>
      </c>
      <c r="C10642" t="s">
        <v>6010</v>
      </c>
      <c r="D10642" t="s">
        <v>10909</v>
      </c>
      <c r="E10642">
        <v>75.5</v>
      </c>
    </row>
    <row r="10643" spans="1:5" x14ac:dyDescent="0.2">
      <c r="A10643" t="s">
        <v>11820</v>
      </c>
      <c r="B10643" t="s">
        <v>2840</v>
      </c>
      <c r="C10643" t="s">
        <v>6010</v>
      </c>
      <c r="D10643" t="s">
        <v>10909</v>
      </c>
      <c r="E10643">
        <v>74.8</v>
      </c>
    </row>
    <row r="10644" spans="1:5" x14ac:dyDescent="0.2">
      <c r="A10644" t="s">
        <v>11821</v>
      </c>
      <c r="B10644" t="s">
        <v>2780</v>
      </c>
      <c r="C10644" t="s">
        <v>2776</v>
      </c>
      <c r="D10644" t="s">
        <v>10909</v>
      </c>
      <c r="E10644">
        <v>89.3</v>
      </c>
    </row>
    <row r="10645" spans="1:5" x14ac:dyDescent="0.2">
      <c r="A10645" t="s">
        <v>11822</v>
      </c>
      <c r="B10645" t="s">
        <v>2794</v>
      </c>
      <c r="C10645" t="s">
        <v>2776</v>
      </c>
      <c r="D10645" t="s">
        <v>10909</v>
      </c>
      <c r="E10645">
        <v>89.147973381730182</v>
      </c>
    </row>
    <row r="10646" spans="1:5" x14ac:dyDescent="0.2">
      <c r="A10646" t="s">
        <v>11823</v>
      </c>
      <c r="B10646" t="s">
        <v>2785</v>
      </c>
      <c r="C10646" t="s">
        <v>2776</v>
      </c>
      <c r="D10646" t="s">
        <v>10909</v>
      </c>
      <c r="E10646">
        <v>100</v>
      </c>
    </row>
    <row r="10647" spans="1:5" x14ac:dyDescent="0.2">
      <c r="A10647" t="s">
        <v>11824</v>
      </c>
      <c r="B10647" t="s">
        <v>2811</v>
      </c>
      <c r="C10647" t="s">
        <v>2776</v>
      </c>
      <c r="D10647" t="s">
        <v>10909</v>
      </c>
      <c r="E10647">
        <v>100</v>
      </c>
    </row>
    <row r="10648" spans="1:5" x14ac:dyDescent="0.2">
      <c r="A10648" t="s">
        <v>11825</v>
      </c>
      <c r="B10648" t="s">
        <v>2788</v>
      </c>
      <c r="C10648" t="s">
        <v>2776</v>
      </c>
      <c r="D10648" t="s">
        <v>10909</v>
      </c>
      <c r="E10648">
        <v>98.4</v>
      </c>
    </row>
    <row r="10649" spans="1:5" x14ac:dyDescent="0.2">
      <c r="A10649" t="s">
        <v>11826</v>
      </c>
      <c r="B10649" t="s">
        <v>2814</v>
      </c>
      <c r="C10649" t="s">
        <v>2776</v>
      </c>
      <c r="D10649" t="s">
        <v>10909</v>
      </c>
      <c r="E10649">
        <v>100</v>
      </c>
    </row>
    <row r="10650" spans="1:5" x14ac:dyDescent="0.2">
      <c r="A10650" t="s">
        <v>11827</v>
      </c>
      <c r="B10650" t="s">
        <v>2816</v>
      </c>
      <c r="C10650" t="s">
        <v>2776</v>
      </c>
      <c r="D10650" t="s">
        <v>10909</v>
      </c>
      <c r="E10650">
        <v>100</v>
      </c>
    </row>
    <row r="10651" spans="1:5" x14ac:dyDescent="0.2">
      <c r="A10651" t="s">
        <v>11828</v>
      </c>
      <c r="B10651" t="s">
        <v>2818</v>
      </c>
      <c r="C10651" t="s">
        <v>2776</v>
      </c>
      <c r="D10651" t="s">
        <v>10909</v>
      </c>
      <c r="E10651">
        <v>58.7</v>
      </c>
    </row>
    <row r="10652" spans="1:5" x14ac:dyDescent="0.2">
      <c r="A10652" t="s">
        <v>11829</v>
      </c>
      <c r="B10652" t="s">
        <v>2820</v>
      </c>
      <c r="C10652" t="s">
        <v>2776</v>
      </c>
      <c r="D10652" t="s">
        <v>10909</v>
      </c>
      <c r="E10652">
        <v>69.2</v>
      </c>
    </row>
    <row r="10653" spans="1:5" x14ac:dyDescent="0.2">
      <c r="A10653" t="s">
        <v>11830</v>
      </c>
      <c r="B10653" t="s">
        <v>2825</v>
      </c>
      <c r="C10653" t="s">
        <v>2776</v>
      </c>
      <c r="D10653" t="s">
        <v>10909</v>
      </c>
      <c r="E10653">
        <v>100</v>
      </c>
    </row>
    <row r="10654" spans="1:5" x14ac:dyDescent="0.2">
      <c r="A10654" t="s">
        <v>11831</v>
      </c>
      <c r="B10654" t="s">
        <v>2786</v>
      </c>
      <c r="C10654" t="s">
        <v>2776</v>
      </c>
      <c r="D10654" t="s">
        <v>10909</v>
      </c>
      <c r="E10654">
        <v>97.4</v>
      </c>
    </row>
    <row r="10655" spans="1:5" x14ac:dyDescent="0.2">
      <c r="A10655" t="s">
        <v>11832</v>
      </c>
      <c r="B10655" t="s">
        <v>2787</v>
      </c>
      <c r="C10655" t="s">
        <v>2776</v>
      </c>
      <c r="D10655" t="s">
        <v>10909</v>
      </c>
      <c r="E10655">
        <v>100</v>
      </c>
    </row>
    <row r="10656" spans="1:5" x14ac:dyDescent="0.2">
      <c r="A10656" t="s">
        <v>11833</v>
      </c>
      <c r="B10656" t="s">
        <v>2829</v>
      </c>
      <c r="C10656" t="s">
        <v>2776</v>
      </c>
      <c r="D10656" t="s">
        <v>10909</v>
      </c>
      <c r="E10656">
        <v>60</v>
      </c>
    </row>
    <row r="10657" spans="1:5" x14ac:dyDescent="0.2">
      <c r="A10657" t="s">
        <v>11834</v>
      </c>
      <c r="B10657" t="s">
        <v>2831</v>
      </c>
      <c r="C10657" t="s">
        <v>2776</v>
      </c>
      <c r="D10657" t="s">
        <v>10909</v>
      </c>
      <c r="E10657">
        <v>100</v>
      </c>
    </row>
    <row r="10658" spans="1:5" x14ac:dyDescent="0.2">
      <c r="A10658" t="s">
        <v>11835</v>
      </c>
      <c r="B10658" t="s">
        <v>2833</v>
      </c>
      <c r="C10658" t="s">
        <v>2776</v>
      </c>
      <c r="D10658" t="s">
        <v>10909</v>
      </c>
      <c r="E10658">
        <v>88.9</v>
      </c>
    </row>
    <row r="10659" spans="1:5" x14ac:dyDescent="0.2">
      <c r="A10659" t="s">
        <v>11836</v>
      </c>
      <c r="B10659" t="s">
        <v>2835</v>
      </c>
      <c r="C10659" t="s">
        <v>2776</v>
      </c>
      <c r="D10659" t="s">
        <v>10909</v>
      </c>
      <c r="E10659">
        <v>50</v>
      </c>
    </row>
    <row r="10660" spans="1:5" x14ac:dyDescent="0.2">
      <c r="A10660" t="s">
        <v>11837</v>
      </c>
      <c r="B10660" t="s">
        <v>2789</v>
      </c>
      <c r="C10660" t="s">
        <v>2776</v>
      </c>
      <c r="D10660" t="s">
        <v>10909</v>
      </c>
      <c r="E10660">
        <v>100</v>
      </c>
    </row>
    <row r="10661" spans="1:5" x14ac:dyDescent="0.2">
      <c r="A10661" t="s">
        <v>11838</v>
      </c>
      <c r="B10661" t="s">
        <v>2838</v>
      </c>
      <c r="C10661" t="s">
        <v>2776</v>
      </c>
      <c r="D10661" t="s">
        <v>10909</v>
      </c>
      <c r="E10661">
        <v>100</v>
      </c>
    </row>
    <row r="10662" spans="1:5" x14ac:dyDescent="0.2">
      <c r="A10662" t="s">
        <v>11839</v>
      </c>
      <c r="B10662" t="s">
        <v>2840</v>
      </c>
      <c r="C10662" t="s">
        <v>2776</v>
      </c>
      <c r="D10662" t="s">
        <v>10909</v>
      </c>
      <c r="E10662">
        <v>100</v>
      </c>
    </row>
    <row r="10663" spans="1:5" x14ac:dyDescent="0.2">
      <c r="A10663" t="s">
        <v>11840</v>
      </c>
      <c r="B10663" t="s">
        <v>2780</v>
      </c>
      <c r="C10663" t="s">
        <v>2777</v>
      </c>
      <c r="D10663" t="s">
        <v>10909</v>
      </c>
      <c r="E10663">
        <v>33.700000000000003</v>
      </c>
    </row>
    <row r="10664" spans="1:5" x14ac:dyDescent="0.2">
      <c r="A10664" t="s">
        <v>11841</v>
      </c>
      <c r="B10664" t="s">
        <v>2794</v>
      </c>
      <c r="C10664" t="s">
        <v>2777</v>
      </c>
      <c r="D10664" t="s">
        <v>10909</v>
      </c>
      <c r="E10664">
        <v>27.255958862673925</v>
      </c>
    </row>
    <row r="10665" spans="1:5" x14ac:dyDescent="0.2">
      <c r="A10665" t="s">
        <v>11842</v>
      </c>
      <c r="B10665" t="s">
        <v>2785</v>
      </c>
      <c r="C10665" t="s">
        <v>2777</v>
      </c>
      <c r="D10665" t="s">
        <v>10909</v>
      </c>
      <c r="E10665">
        <v>35.299999999999997</v>
      </c>
    </row>
    <row r="10666" spans="1:5" x14ac:dyDescent="0.2">
      <c r="A10666" t="s">
        <v>11843</v>
      </c>
      <c r="B10666" t="s">
        <v>2811</v>
      </c>
      <c r="C10666" t="s">
        <v>2777</v>
      </c>
      <c r="D10666" t="s">
        <v>10909</v>
      </c>
      <c r="E10666">
        <v>14.7</v>
      </c>
    </row>
    <row r="10667" spans="1:5" x14ac:dyDescent="0.2">
      <c r="A10667" t="s">
        <v>11844</v>
      </c>
      <c r="B10667" t="s">
        <v>2788</v>
      </c>
      <c r="C10667" t="s">
        <v>2777</v>
      </c>
      <c r="D10667" t="s">
        <v>10909</v>
      </c>
      <c r="E10667">
        <v>25.6</v>
      </c>
    </row>
    <row r="10668" spans="1:5" x14ac:dyDescent="0.2">
      <c r="A10668" t="s">
        <v>11845</v>
      </c>
      <c r="B10668" t="s">
        <v>2814</v>
      </c>
      <c r="C10668" t="s">
        <v>2777</v>
      </c>
      <c r="D10668" t="s">
        <v>10909</v>
      </c>
      <c r="E10668">
        <v>12</v>
      </c>
    </row>
    <row r="10669" spans="1:5" x14ac:dyDescent="0.2">
      <c r="A10669" t="s">
        <v>11846</v>
      </c>
      <c r="B10669" t="s">
        <v>2816</v>
      </c>
      <c r="C10669" t="s">
        <v>2777</v>
      </c>
      <c r="D10669" t="s">
        <v>10909</v>
      </c>
      <c r="E10669">
        <v>47.1</v>
      </c>
    </row>
    <row r="10670" spans="1:5" x14ac:dyDescent="0.2">
      <c r="A10670" t="s">
        <v>11847</v>
      </c>
      <c r="B10670" t="s">
        <v>2818</v>
      </c>
      <c r="C10670" t="s">
        <v>2777</v>
      </c>
      <c r="D10670" t="s">
        <v>10909</v>
      </c>
      <c r="E10670">
        <v>92.6</v>
      </c>
    </row>
    <row r="10671" spans="1:5" x14ac:dyDescent="0.2">
      <c r="A10671" t="s">
        <v>11848</v>
      </c>
      <c r="B10671" t="s">
        <v>2820</v>
      </c>
      <c r="C10671" t="s">
        <v>2777</v>
      </c>
      <c r="D10671" t="s">
        <v>10909</v>
      </c>
      <c r="E10671">
        <v>26</v>
      </c>
    </row>
    <row r="10672" spans="1:5" x14ac:dyDescent="0.2">
      <c r="A10672" t="s">
        <v>11849</v>
      </c>
      <c r="B10672" t="s">
        <v>2825</v>
      </c>
      <c r="C10672" t="s">
        <v>2777</v>
      </c>
      <c r="D10672" t="s">
        <v>10909</v>
      </c>
      <c r="E10672">
        <v>21.3</v>
      </c>
    </row>
    <row r="10673" spans="1:5" x14ac:dyDescent="0.2">
      <c r="A10673" t="s">
        <v>11850</v>
      </c>
      <c r="B10673" t="s">
        <v>2786</v>
      </c>
      <c r="C10673" t="s">
        <v>2777</v>
      </c>
      <c r="D10673" t="s">
        <v>10909</v>
      </c>
      <c r="E10673">
        <v>19.7</v>
      </c>
    </row>
    <row r="10674" spans="1:5" x14ac:dyDescent="0.2">
      <c r="A10674" t="s">
        <v>11851</v>
      </c>
      <c r="B10674" t="s">
        <v>2787</v>
      </c>
      <c r="C10674" t="s">
        <v>2777</v>
      </c>
      <c r="D10674" t="s">
        <v>10909</v>
      </c>
      <c r="E10674">
        <v>39</v>
      </c>
    </row>
    <row r="10675" spans="1:5" x14ac:dyDescent="0.2">
      <c r="A10675" t="s">
        <v>11852</v>
      </c>
      <c r="B10675" t="s">
        <v>2829</v>
      </c>
      <c r="C10675" t="s">
        <v>2777</v>
      </c>
      <c r="D10675" t="s">
        <v>10909</v>
      </c>
      <c r="E10675">
        <v>34.700000000000003</v>
      </c>
    </row>
    <row r="10676" spans="1:5" x14ac:dyDescent="0.2">
      <c r="A10676" t="s">
        <v>11853</v>
      </c>
      <c r="B10676" t="s">
        <v>2831</v>
      </c>
      <c r="C10676" t="s">
        <v>2777</v>
      </c>
      <c r="D10676" t="s">
        <v>10909</v>
      </c>
      <c r="E10676">
        <v>5.6</v>
      </c>
    </row>
    <row r="10677" spans="1:5" x14ac:dyDescent="0.2">
      <c r="A10677" t="s">
        <v>11854</v>
      </c>
      <c r="B10677" t="s">
        <v>2833</v>
      </c>
      <c r="C10677" t="s">
        <v>2777</v>
      </c>
      <c r="D10677" t="s">
        <v>10909</v>
      </c>
      <c r="E10677">
        <v>57.1</v>
      </c>
    </row>
    <row r="10678" spans="1:5" x14ac:dyDescent="0.2">
      <c r="A10678" t="s">
        <v>11855</v>
      </c>
      <c r="B10678" t="s">
        <v>2835</v>
      </c>
      <c r="C10678" t="s">
        <v>2777</v>
      </c>
      <c r="D10678" t="s">
        <v>10909</v>
      </c>
      <c r="E10678">
        <v>36.1</v>
      </c>
    </row>
    <row r="10679" spans="1:5" x14ac:dyDescent="0.2">
      <c r="A10679" t="s">
        <v>11856</v>
      </c>
      <c r="B10679" t="s">
        <v>2789</v>
      </c>
      <c r="C10679" t="s">
        <v>2777</v>
      </c>
      <c r="D10679" t="s">
        <v>10909</v>
      </c>
      <c r="E10679">
        <v>0</v>
      </c>
    </row>
    <row r="10680" spans="1:5" x14ac:dyDescent="0.2">
      <c r="A10680" t="s">
        <v>11857</v>
      </c>
      <c r="B10680" t="s">
        <v>2838</v>
      </c>
      <c r="C10680" t="s">
        <v>2777</v>
      </c>
      <c r="D10680" t="s">
        <v>10909</v>
      </c>
      <c r="E10680">
        <v>1.3</v>
      </c>
    </row>
    <row r="10681" spans="1:5" x14ac:dyDescent="0.2">
      <c r="A10681" t="s">
        <v>11858</v>
      </c>
      <c r="B10681" t="s">
        <v>2840</v>
      </c>
      <c r="C10681" t="s">
        <v>2777</v>
      </c>
      <c r="D10681" t="s">
        <v>10909</v>
      </c>
      <c r="E10681">
        <v>0</v>
      </c>
    </row>
    <row r="10682" spans="1:5" x14ac:dyDescent="0.2">
      <c r="A10682" t="s">
        <v>11859</v>
      </c>
      <c r="B10682" t="s">
        <v>2780</v>
      </c>
      <c r="C10682" t="s">
        <v>2778</v>
      </c>
      <c r="D10682" t="s">
        <v>10909</v>
      </c>
      <c r="E10682">
        <v>97.6</v>
      </c>
    </row>
    <row r="10683" spans="1:5" x14ac:dyDescent="0.2">
      <c r="A10683" t="s">
        <v>11860</v>
      </c>
      <c r="B10683" t="s">
        <v>2794</v>
      </c>
      <c r="C10683" t="s">
        <v>2778</v>
      </c>
      <c r="D10683" t="s">
        <v>10909</v>
      </c>
      <c r="E10683">
        <v>98.533091349062303</v>
      </c>
    </row>
    <row r="10684" spans="1:5" x14ac:dyDescent="0.2">
      <c r="A10684" t="s">
        <v>11861</v>
      </c>
      <c r="B10684" t="s">
        <v>2785</v>
      </c>
      <c r="C10684" t="s">
        <v>2778</v>
      </c>
      <c r="D10684" t="s">
        <v>10909</v>
      </c>
      <c r="E10684">
        <v>100</v>
      </c>
    </row>
    <row r="10685" spans="1:5" x14ac:dyDescent="0.2">
      <c r="A10685" t="s">
        <v>11862</v>
      </c>
      <c r="B10685" t="s">
        <v>2811</v>
      </c>
      <c r="C10685" t="s">
        <v>2778</v>
      </c>
      <c r="D10685" t="s">
        <v>10909</v>
      </c>
      <c r="E10685">
        <v>100</v>
      </c>
    </row>
    <row r="10686" spans="1:5" x14ac:dyDescent="0.2">
      <c r="A10686" t="s">
        <v>11863</v>
      </c>
      <c r="B10686" t="s">
        <v>2788</v>
      </c>
      <c r="C10686" t="s">
        <v>2778</v>
      </c>
      <c r="D10686" t="s">
        <v>10909</v>
      </c>
      <c r="E10686">
        <v>100</v>
      </c>
    </row>
    <row r="10687" spans="1:5" x14ac:dyDescent="0.2">
      <c r="A10687" t="s">
        <v>11864</v>
      </c>
      <c r="B10687" t="s">
        <v>2814</v>
      </c>
      <c r="C10687" t="s">
        <v>2778</v>
      </c>
      <c r="D10687" t="s">
        <v>10909</v>
      </c>
      <c r="E10687">
        <v>87.5</v>
      </c>
    </row>
    <row r="10688" spans="1:5" x14ac:dyDescent="0.2">
      <c r="A10688" t="s">
        <v>11865</v>
      </c>
      <c r="B10688" t="s">
        <v>2816</v>
      </c>
      <c r="C10688" t="s">
        <v>2778</v>
      </c>
      <c r="D10688" t="s">
        <v>10909</v>
      </c>
      <c r="E10688">
        <v>86.7</v>
      </c>
    </row>
    <row r="10689" spans="1:5" x14ac:dyDescent="0.2">
      <c r="A10689" t="s">
        <v>11866</v>
      </c>
      <c r="B10689" t="s">
        <v>2818</v>
      </c>
      <c r="C10689" t="s">
        <v>2778</v>
      </c>
      <c r="D10689" t="s">
        <v>10909</v>
      </c>
      <c r="E10689">
        <v>100</v>
      </c>
    </row>
    <row r="10690" spans="1:5" x14ac:dyDescent="0.2">
      <c r="A10690" t="s">
        <v>11867</v>
      </c>
      <c r="B10690" t="s">
        <v>2820</v>
      </c>
      <c r="C10690" t="s">
        <v>2778</v>
      </c>
      <c r="D10690" t="s">
        <v>10909</v>
      </c>
      <c r="E10690">
        <v>95.2</v>
      </c>
    </row>
    <row r="10691" spans="1:5" x14ac:dyDescent="0.2">
      <c r="A10691" t="s">
        <v>11868</v>
      </c>
      <c r="B10691" t="s">
        <v>2825</v>
      </c>
      <c r="C10691" t="s">
        <v>2778</v>
      </c>
      <c r="D10691" t="s">
        <v>10909</v>
      </c>
      <c r="E10691">
        <v>100</v>
      </c>
    </row>
    <row r="10692" spans="1:5" x14ac:dyDescent="0.2">
      <c r="A10692" t="s">
        <v>11869</v>
      </c>
      <c r="B10692" t="s">
        <v>2786</v>
      </c>
      <c r="C10692" t="s">
        <v>2778</v>
      </c>
      <c r="D10692" t="s">
        <v>10909</v>
      </c>
      <c r="E10692">
        <v>100</v>
      </c>
    </row>
    <row r="10693" spans="1:5" x14ac:dyDescent="0.2">
      <c r="A10693" t="s">
        <v>11870</v>
      </c>
      <c r="B10693" t="s">
        <v>2787</v>
      </c>
      <c r="C10693" t="s">
        <v>2778</v>
      </c>
      <c r="D10693" t="s">
        <v>10909</v>
      </c>
      <c r="E10693">
        <v>100</v>
      </c>
    </row>
    <row r="10694" spans="1:5" x14ac:dyDescent="0.2">
      <c r="A10694" t="s">
        <v>11871</v>
      </c>
      <c r="B10694" t="s">
        <v>2829</v>
      </c>
      <c r="C10694" t="s">
        <v>2778</v>
      </c>
      <c r="D10694" t="s">
        <v>10909</v>
      </c>
      <c r="E10694">
        <v>100</v>
      </c>
    </row>
    <row r="10695" spans="1:5" x14ac:dyDescent="0.2">
      <c r="A10695" t="s">
        <v>11872</v>
      </c>
      <c r="B10695" t="s">
        <v>2831</v>
      </c>
      <c r="C10695" t="s">
        <v>2778</v>
      </c>
      <c r="D10695" t="s">
        <v>10909</v>
      </c>
      <c r="E10695">
        <v>100</v>
      </c>
    </row>
    <row r="10696" spans="1:5" x14ac:dyDescent="0.2">
      <c r="A10696" t="s">
        <v>11873</v>
      </c>
      <c r="B10696" t="s">
        <v>2833</v>
      </c>
      <c r="C10696" t="s">
        <v>2778</v>
      </c>
      <c r="D10696" t="s">
        <v>10909</v>
      </c>
      <c r="E10696">
        <v>100</v>
      </c>
    </row>
    <row r="10697" spans="1:5" x14ac:dyDescent="0.2">
      <c r="A10697" t="s">
        <v>11874</v>
      </c>
      <c r="B10697" t="s">
        <v>2835</v>
      </c>
      <c r="C10697" t="s">
        <v>2778</v>
      </c>
      <c r="D10697" t="s">
        <v>10909</v>
      </c>
      <c r="E10697">
        <v>100</v>
      </c>
    </row>
    <row r="10698" spans="1:5" x14ac:dyDescent="0.2">
      <c r="A10698" t="s">
        <v>11875</v>
      </c>
      <c r="B10698" t="s">
        <v>2789</v>
      </c>
      <c r="C10698" t="s">
        <v>2778</v>
      </c>
      <c r="D10698" t="s">
        <v>10909</v>
      </c>
      <c r="E10698">
        <v>100</v>
      </c>
    </row>
    <row r="10699" spans="1:5" x14ac:dyDescent="0.2">
      <c r="A10699" t="s">
        <v>11876</v>
      </c>
      <c r="B10699" t="s">
        <v>2838</v>
      </c>
      <c r="C10699" t="s">
        <v>2778</v>
      </c>
      <c r="D10699" t="s">
        <v>10909</v>
      </c>
      <c r="E10699">
        <v>100</v>
      </c>
    </row>
    <row r="10700" spans="1:5" x14ac:dyDescent="0.2">
      <c r="A10700" t="s">
        <v>11877</v>
      </c>
      <c r="B10700" t="s">
        <v>2840</v>
      </c>
      <c r="C10700" t="s">
        <v>2778</v>
      </c>
      <c r="D10700" t="s">
        <v>10909</v>
      </c>
      <c r="E10700">
        <v>100</v>
      </c>
    </row>
    <row r="10701" spans="1:5" x14ac:dyDescent="0.2">
      <c r="A10701" t="s">
        <v>11878</v>
      </c>
      <c r="B10701" t="s">
        <v>2780</v>
      </c>
      <c r="C10701" t="s">
        <v>2779</v>
      </c>
      <c r="D10701" t="s">
        <v>10909</v>
      </c>
      <c r="E10701">
        <v>92</v>
      </c>
    </row>
    <row r="10702" spans="1:5" x14ac:dyDescent="0.2">
      <c r="A10702" t="s">
        <v>11879</v>
      </c>
      <c r="B10702" t="s">
        <v>2794</v>
      </c>
      <c r="C10702" t="s">
        <v>2779</v>
      </c>
      <c r="D10702" t="s">
        <v>10909</v>
      </c>
      <c r="E10702">
        <v>97.066424682395635</v>
      </c>
    </row>
    <row r="10703" spans="1:5" x14ac:dyDescent="0.2">
      <c r="A10703" t="s">
        <v>11880</v>
      </c>
      <c r="B10703" t="s">
        <v>2785</v>
      </c>
      <c r="C10703" t="s">
        <v>2779</v>
      </c>
      <c r="D10703" t="s">
        <v>10909</v>
      </c>
      <c r="E10703">
        <v>100</v>
      </c>
    </row>
    <row r="10704" spans="1:5" x14ac:dyDescent="0.2">
      <c r="A10704" t="s">
        <v>11881</v>
      </c>
      <c r="B10704" t="s">
        <v>2811</v>
      </c>
      <c r="C10704" t="s">
        <v>2779</v>
      </c>
      <c r="D10704" t="s">
        <v>10909</v>
      </c>
      <c r="E10704">
        <v>100</v>
      </c>
    </row>
    <row r="10705" spans="1:5" x14ac:dyDescent="0.2">
      <c r="A10705" t="s">
        <v>11882</v>
      </c>
      <c r="B10705" t="s">
        <v>2788</v>
      </c>
      <c r="C10705" t="s">
        <v>2779</v>
      </c>
      <c r="D10705" t="s">
        <v>10909</v>
      </c>
      <c r="E10705">
        <v>100</v>
      </c>
    </row>
    <row r="10706" spans="1:5" x14ac:dyDescent="0.2">
      <c r="A10706" t="s">
        <v>11883</v>
      </c>
      <c r="B10706" t="s">
        <v>2814</v>
      </c>
      <c r="C10706" t="s">
        <v>2779</v>
      </c>
      <c r="D10706" t="s">
        <v>10909</v>
      </c>
      <c r="E10706">
        <v>100</v>
      </c>
    </row>
    <row r="10707" spans="1:5" x14ac:dyDescent="0.2">
      <c r="A10707" t="s">
        <v>11884</v>
      </c>
      <c r="B10707" t="s">
        <v>2816</v>
      </c>
      <c r="C10707" t="s">
        <v>2779</v>
      </c>
      <c r="D10707" t="s">
        <v>10909</v>
      </c>
      <c r="E10707">
        <v>90.2</v>
      </c>
    </row>
    <row r="10708" spans="1:5" x14ac:dyDescent="0.2">
      <c r="A10708" t="s">
        <v>11885</v>
      </c>
      <c r="B10708" t="s">
        <v>2818</v>
      </c>
      <c r="C10708" t="s">
        <v>2779</v>
      </c>
      <c r="D10708" t="s">
        <v>10909</v>
      </c>
      <c r="E10708">
        <v>98.8</v>
      </c>
    </row>
    <row r="10709" spans="1:5" x14ac:dyDescent="0.2">
      <c r="A10709" t="s">
        <v>11886</v>
      </c>
      <c r="B10709" t="s">
        <v>2820</v>
      </c>
      <c r="C10709" t="s">
        <v>2779</v>
      </c>
      <c r="D10709" t="s">
        <v>10909</v>
      </c>
      <c r="E10709">
        <v>96</v>
      </c>
    </row>
    <row r="10710" spans="1:5" x14ac:dyDescent="0.2">
      <c r="A10710" t="s">
        <v>11887</v>
      </c>
      <c r="B10710" t="s">
        <v>2825</v>
      </c>
      <c r="C10710" t="s">
        <v>2779</v>
      </c>
      <c r="D10710" t="s">
        <v>10909</v>
      </c>
      <c r="E10710">
        <v>98.8</v>
      </c>
    </row>
    <row r="10711" spans="1:5" x14ac:dyDescent="0.2">
      <c r="A10711" t="s">
        <v>11888</v>
      </c>
      <c r="B10711" t="s">
        <v>2786</v>
      </c>
      <c r="C10711" t="s">
        <v>2779</v>
      </c>
      <c r="D10711" t="s">
        <v>10909</v>
      </c>
      <c r="E10711">
        <v>98.5</v>
      </c>
    </row>
    <row r="10712" spans="1:5" x14ac:dyDescent="0.2">
      <c r="A10712" t="s">
        <v>11889</v>
      </c>
      <c r="B10712" t="s">
        <v>2787</v>
      </c>
      <c r="C10712" t="s">
        <v>2779</v>
      </c>
      <c r="D10712" t="s">
        <v>10909</v>
      </c>
      <c r="E10712">
        <v>98</v>
      </c>
    </row>
    <row r="10713" spans="1:5" x14ac:dyDescent="0.2">
      <c r="A10713" t="s">
        <v>11890</v>
      </c>
      <c r="B10713" t="s">
        <v>2829</v>
      </c>
      <c r="C10713" t="s">
        <v>2779</v>
      </c>
      <c r="D10713" t="s">
        <v>10909</v>
      </c>
      <c r="E10713">
        <v>95.8</v>
      </c>
    </row>
    <row r="10714" spans="1:5" x14ac:dyDescent="0.2">
      <c r="A10714" t="s">
        <v>11891</v>
      </c>
      <c r="B10714" t="s">
        <v>2831</v>
      </c>
      <c r="C10714" t="s">
        <v>2779</v>
      </c>
      <c r="D10714" t="s">
        <v>10909</v>
      </c>
      <c r="E10714">
        <v>98.6</v>
      </c>
    </row>
    <row r="10715" spans="1:5" x14ac:dyDescent="0.2">
      <c r="A10715" t="s">
        <v>11892</v>
      </c>
      <c r="B10715" t="s">
        <v>2833</v>
      </c>
      <c r="C10715" t="s">
        <v>2779</v>
      </c>
      <c r="D10715" t="s">
        <v>10909</v>
      </c>
      <c r="E10715">
        <v>98.8</v>
      </c>
    </row>
    <row r="10716" spans="1:5" x14ac:dyDescent="0.2">
      <c r="A10716" t="s">
        <v>11893</v>
      </c>
      <c r="B10716" t="s">
        <v>2835</v>
      </c>
      <c r="C10716" t="s">
        <v>2779</v>
      </c>
      <c r="D10716" t="s">
        <v>10909</v>
      </c>
      <c r="E10716">
        <v>98.6</v>
      </c>
    </row>
    <row r="10717" spans="1:5" x14ac:dyDescent="0.2">
      <c r="A10717" t="s">
        <v>11894</v>
      </c>
      <c r="B10717" t="s">
        <v>2789</v>
      </c>
      <c r="C10717" t="s">
        <v>2779</v>
      </c>
      <c r="D10717" t="s">
        <v>10909</v>
      </c>
      <c r="E10717">
        <v>100</v>
      </c>
    </row>
    <row r="10718" spans="1:5" x14ac:dyDescent="0.2">
      <c r="A10718" t="s">
        <v>11895</v>
      </c>
      <c r="B10718" t="s">
        <v>2838</v>
      </c>
      <c r="C10718" t="s">
        <v>2779</v>
      </c>
      <c r="D10718" t="s">
        <v>10909</v>
      </c>
      <c r="E10718">
        <v>98.7</v>
      </c>
    </row>
    <row r="10719" spans="1:5" x14ac:dyDescent="0.2">
      <c r="A10719" t="s">
        <v>11896</v>
      </c>
      <c r="B10719" t="s">
        <v>2840</v>
      </c>
      <c r="C10719" t="s">
        <v>2779</v>
      </c>
      <c r="D10719" t="s">
        <v>10909</v>
      </c>
      <c r="E10719">
        <v>99</v>
      </c>
    </row>
    <row r="10720" spans="1:5" x14ac:dyDescent="0.2">
      <c r="A10720" t="s">
        <v>11897</v>
      </c>
      <c r="B10720" t="s">
        <v>2785</v>
      </c>
      <c r="C10720" t="s">
        <v>9610</v>
      </c>
      <c r="D10720" t="s">
        <v>10909</v>
      </c>
      <c r="E10720">
        <v>88</v>
      </c>
    </row>
    <row r="10721" spans="1:5" x14ac:dyDescent="0.2">
      <c r="A10721" t="s">
        <v>11898</v>
      </c>
      <c r="B10721" t="s">
        <v>2811</v>
      </c>
      <c r="C10721" t="s">
        <v>9610</v>
      </c>
      <c r="D10721" t="s">
        <v>10909</v>
      </c>
      <c r="E10721">
        <v>45.6</v>
      </c>
    </row>
    <row r="10722" spans="1:5" x14ac:dyDescent="0.2">
      <c r="A10722" t="s">
        <v>11899</v>
      </c>
      <c r="B10722" t="s">
        <v>2788</v>
      </c>
      <c r="C10722" t="s">
        <v>9610</v>
      </c>
      <c r="D10722" t="s">
        <v>10909</v>
      </c>
      <c r="E10722">
        <v>72</v>
      </c>
    </row>
    <row r="10723" spans="1:5" x14ac:dyDescent="0.2">
      <c r="A10723" t="s">
        <v>11900</v>
      </c>
      <c r="B10723" t="s">
        <v>2814</v>
      </c>
      <c r="C10723" t="s">
        <v>9610</v>
      </c>
      <c r="D10723" t="s">
        <v>10909</v>
      </c>
      <c r="E10723">
        <v>37.6</v>
      </c>
    </row>
    <row r="10724" spans="1:5" x14ac:dyDescent="0.2">
      <c r="A10724" t="s">
        <v>11901</v>
      </c>
      <c r="B10724" t="s">
        <v>2816</v>
      </c>
      <c r="C10724" t="s">
        <v>9610</v>
      </c>
      <c r="D10724" t="s">
        <v>10909</v>
      </c>
      <c r="E10724">
        <v>53</v>
      </c>
    </row>
    <row r="10725" spans="1:5" x14ac:dyDescent="0.2">
      <c r="A10725" t="s">
        <v>11902</v>
      </c>
      <c r="B10725" t="s">
        <v>2818</v>
      </c>
      <c r="C10725" t="s">
        <v>9610</v>
      </c>
      <c r="D10725" t="s">
        <v>10909</v>
      </c>
      <c r="E10725">
        <v>86</v>
      </c>
    </row>
    <row r="10726" spans="1:5" x14ac:dyDescent="0.2">
      <c r="A10726" t="s">
        <v>11903</v>
      </c>
      <c r="B10726" t="s">
        <v>2820</v>
      </c>
      <c r="C10726" t="s">
        <v>9610</v>
      </c>
      <c r="D10726" t="s">
        <v>10909</v>
      </c>
      <c r="E10726">
        <v>58.9</v>
      </c>
    </row>
    <row r="10727" spans="1:5" x14ac:dyDescent="0.2">
      <c r="A10727" t="s">
        <v>11904</v>
      </c>
      <c r="B10727" t="s">
        <v>2825</v>
      </c>
      <c r="C10727" t="s">
        <v>9610</v>
      </c>
      <c r="D10727" t="s">
        <v>10909</v>
      </c>
      <c r="E10727">
        <v>64.599999999999994</v>
      </c>
    </row>
    <row r="10728" spans="1:5" x14ac:dyDescent="0.2">
      <c r="A10728" t="s">
        <v>11905</v>
      </c>
      <c r="B10728" t="s">
        <v>2786</v>
      </c>
      <c r="C10728" t="s">
        <v>9610</v>
      </c>
      <c r="D10728" t="s">
        <v>10909</v>
      </c>
      <c r="E10728">
        <v>72</v>
      </c>
    </row>
    <row r="10729" spans="1:5" x14ac:dyDescent="0.2">
      <c r="A10729" t="s">
        <v>11906</v>
      </c>
      <c r="B10729" t="s">
        <v>2787</v>
      </c>
      <c r="C10729" t="s">
        <v>9610</v>
      </c>
      <c r="D10729" t="s">
        <v>10909</v>
      </c>
      <c r="E10729">
        <v>74.099999999999994</v>
      </c>
    </row>
    <row r="10730" spans="1:5" x14ac:dyDescent="0.2">
      <c r="A10730" t="s">
        <v>11907</v>
      </c>
      <c r="B10730" t="s">
        <v>2829</v>
      </c>
      <c r="C10730" t="s">
        <v>9610</v>
      </c>
      <c r="D10730" t="s">
        <v>10909</v>
      </c>
      <c r="E10730">
        <v>70</v>
      </c>
    </row>
    <row r="10731" spans="1:5" x14ac:dyDescent="0.2">
      <c r="A10731" t="s">
        <v>11908</v>
      </c>
      <c r="B10731" t="s">
        <v>2831</v>
      </c>
      <c r="C10731" t="s">
        <v>9610</v>
      </c>
      <c r="D10731" t="s">
        <v>10909</v>
      </c>
      <c r="E10731">
        <v>51.3</v>
      </c>
    </row>
    <row r="10732" spans="1:5" x14ac:dyDescent="0.2">
      <c r="A10732" t="s">
        <v>11909</v>
      </c>
      <c r="B10732" t="s">
        <v>2833</v>
      </c>
      <c r="C10732" t="s">
        <v>9610</v>
      </c>
      <c r="D10732" t="s">
        <v>10909</v>
      </c>
      <c r="E10732">
        <v>45.6</v>
      </c>
    </row>
    <row r="10733" spans="1:5" x14ac:dyDescent="0.2">
      <c r="A10733" t="s">
        <v>11910</v>
      </c>
      <c r="B10733" t="s">
        <v>2835</v>
      </c>
      <c r="C10733" t="s">
        <v>9610</v>
      </c>
      <c r="D10733" t="s">
        <v>10909</v>
      </c>
      <c r="E10733">
        <v>74.099999999999994</v>
      </c>
    </row>
    <row r="10734" spans="1:5" x14ac:dyDescent="0.2">
      <c r="A10734" t="s">
        <v>11911</v>
      </c>
      <c r="B10734" t="s">
        <v>2789</v>
      </c>
      <c r="C10734" t="s">
        <v>9610</v>
      </c>
      <c r="D10734" t="s">
        <v>10909</v>
      </c>
      <c r="E10734">
        <v>70.3</v>
      </c>
    </row>
    <row r="10735" spans="1:5" x14ac:dyDescent="0.2">
      <c r="A10735" t="s">
        <v>11912</v>
      </c>
      <c r="B10735" t="s">
        <v>2838</v>
      </c>
      <c r="C10735" t="s">
        <v>9610</v>
      </c>
      <c r="D10735" t="s">
        <v>10909</v>
      </c>
      <c r="E10735">
        <v>78</v>
      </c>
    </row>
    <row r="10736" spans="1:5" x14ac:dyDescent="0.2">
      <c r="A10736" t="s">
        <v>11913</v>
      </c>
      <c r="B10736" t="s">
        <v>2840</v>
      </c>
      <c r="C10736" t="s">
        <v>9610</v>
      </c>
      <c r="D10736" t="s">
        <v>10909</v>
      </c>
      <c r="E10736">
        <v>70.3</v>
      </c>
    </row>
    <row r="10737" spans="1:5" x14ac:dyDescent="0.2">
      <c r="A10737" t="s">
        <v>11914</v>
      </c>
      <c r="B10737" t="s">
        <v>2763</v>
      </c>
      <c r="C10737" t="s">
        <v>9610</v>
      </c>
      <c r="D10737" t="s">
        <v>10909</v>
      </c>
      <c r="E10737">
        <v>54</v>
      </c>
    </row>
    <row r="10738" spans="1:5" x14ac:dyDescent="0.2">
      <c r="A10738" t="s">
        <v>11915</v>
      </c>
      <c r="B10738" t="s">
        <v>2763</v>
      </c>
      <c r="C10738" t="s">
        <v>2807</v>
      </c>
      <c r="D10738" t="s">
        <v>10909</v>
      </c>
      <c r="E10738">
        <v>67.2</v>
      </c>
    </row>
    <row r="10739" spans="1:5" x14ac:dyDescent="0.2">
      <c r="A10739" t="s">
        <v>11916</v>
      </c>
      <c r="B10739" t="s">
        <v>2763</v>
      </c>
      <c r="C10739" t="s">
        <v>2842</v>
      </c>
      <c r="D10739" t="s">
        <v>10909</v>
      </c>
      <c r="E10739">
        <v>30.8</v>
      </c>
    </row>
    <row r="10740" spans="1:5" x14ac:dyDescent="0.2">
      <c r="A10740" t="s">
        <v>11917</v>
      </c>
      <c r="B10740" t="s">
        <v>2763</v>
      </c>
      <c r="C10740" t="s">
        <v>2863</v>
      </c>
      <c r="D10740" t="s">
        <v>10909</v>
      </c>
      <c r="E10740">
        <v>88.8</v>
      </c>
    </row>
    <row r="10741" spans="1:5" x14ac:dyDescent="0.2">
      <c r="A10741" t="s">
        <v>11918</v>
      </c>
      <c r="B10741" t="s">
        <v>2763</v>
      </c>
      <c r="C10741" t="s">
        <v>1580</v>
      </c>
      <c r="D10741" t="s">
        <v>10909</v>
      </c>
      <c r="E10741">
        <v>6.6666666666666666E-2</v>
      </c>
    </row>
    <row r="10742" spans="1:5" x14ac:dyDescent="0.2">
      <c r="A10742" t="s">
        <v>11919</v>
      </c>
      <c r="B10742" t="s">
        <v>2763</v>
      </c>
      <c r="C10742" t="s">
        <v>1601</v>
      </c>
      <c r="D10742" t="s">
        <v>10909</v>
      </c>
      <c r="E10742">
        <v>62.7</v>
      </c>
    </row>
    <row r="10743" spans="1:5" x14ac:dyDescent="0.2">
      <c r="A10743" t="s">
        <v>11920</v>
      </c>
      <c r="B10743" t="s">
        <v>2763</v>
      </c>
      <c r="C10743" t="s">
        <v>1622</v>
      </c>
      <c r="D10743" t="s">
        <v>10909</v>
      </c>
      <c r="E10743">
        <v>43.5</v>
      </c>
    </row>
    <row r="10744" spans="1:5" x14ac:dyDescent="0.2">
      <c r="A10744" t="s">
        <v>11921</v>
      </c>
      <c r="B10744" t="s">
        <v>2763</v>
      </c>
      <c r="C10744" t="s">
        <v>1643</v>
      </c>
      <c r="D10744" t="s">
        <v>10909</v>
      </c>
      <c r="E10744">
        <v>0.17708333333333334</v>
      </c>
    </row>
    <row r="10745" spans="1:5" x14ac:dyDescent="0.2">
      <c r="A10745" t="s">
        <v>11922</v>
      </c>
      <c r="B10745" t="s">
        <v>2763</v>
      </c>
      <c r="C10745" t="s">
        <v>1664</v>
      </c>
      <c r="D10745" t="s">
        <v>10909</v>
      </c>
      <c r="E10745">
        <v>84.6</v>
      </c>
    </row>
    <row r="10746" spans="1:5" x14ac:dyDescent="0.2">
      <c r="A10746" t="s">
        <v>11923</v>
      </c>
      <c r="B10746" t="s">
        <v>2763</v>
      </c>
      <c r="C10746" t="s">
        <v>1685</v>
      </c>
      <c r="D10746" t="s">
        <v>10909</v>
      </c>
      <c r="E10746">
        <v>57.9</v>
      </c>
    </row>
    <row r="10747" spans="1:5" x14ac:dyDescent="0.2">
      <c r="A10747" t="s">
        <v>11924</v>
      </c>
      <c r="B10747" t="s">
        <v>2763</v>
      </c>
      <c r="C10747" t="s">
        <v>1706</v>
      </c>
      <c r="D10747" t="s">
        <v>10909</v>
      </c>
      <c r="E10747">
        <v>11.9</v>
      </c>
    </row>
    <row r="10748" spans="1:5" x14ac:dyDescent="0.2">
      <c r="A10748" t="s">
        <v>11925</v>
      </c>
      <c r="B10748" t="s">
        <v>2763</v>
      </c>
      <c r="C10748" t="s">
        <v>1727</v>
      </c>
      <c r="D10748" t="s">
        <v>10909</v>
      </c>
      <c r="E10748">
        <v>81.8</v>
      </c>
    </row>
    <row r="10749" spans="1:5" x14ac:dyDescent="0.2">
      <c r="A10749" t="s">
        <v>11926</v>
      </c>
      <c r="B10749" t="s">
        <v>2763</v>
      </c>
      <c r="C10749" t="s">
        <v>1748</v>
      </c>
      <c r="D10749" t="s">
        <v>10909</v>
      </c>
      <c r="E10749">
        <v>45.2</v>
      </c>
    </row>
    <row r="10750" spans="1:5" x14ac:dyDescent="0.2">
      <c r="A10750" t="s">
        <v>11927</v>
      </c>
      <c r="B10750" t="s">
        <v>2763</v>
      </c>
      <c r="C10750" t="s">
        <v>1769</v>
      </c>
      <c r="D10750" t="s">
        <v>10909</v>
      </c>
      <c r="E10750">
        <v>43.1</v>
      </c>
    </row>
    <row r="10751" spans="1:5" x14ac:dyDescent="0.2">
      <c r="A10751" t="s">
        <v>11928</v>
      </c>
      <c r="B10751" t="s">
        <v>2763</v>
      </c>
      <c r="C10751" t="s">
        <v>1790</v>
      </c>
      <c r="D10751" t="s">
        <v>10909</v>
      </c>
      <c r="E10751">
        <v>4.6527777777777779E-2</v>
      </c>
    </row>
    <row r="10752" spans="1:5" x14ac:dyDescent="0.2">
      <c r="A10752" t="s">
        <v>11929</v>
      </c>
      <c r="B10752" t="s">
        <v>2763</v>
      </c>
      <c r="C10752" t="s">
        <v>1811</v>
      </c>
      <c r="D10752" t="s">
        <v>10909</v>
      </c>
      <c r="E10752">
        <v>78.900000000000006</v>
      </c>
    </row>
    <row r="10753" spans="1:5" x14ac:dyDescent="0.2">
      <c r="A10753" t="s">
        <v>11930</v>
      </c>
      <c r="B10753" t="s">
        <v>2763</v>
      </c>
      <c r="C10753" t="s">
        <v>1832</v>
      </c>
      <c r="D10753" t="s">
        <v>10909</v>
      </c>
      <c r="E10753">
        <v>85.4</v>
      </c>
    </row>
    <row r="10754" spans="1:5" x14ac:dyDescent="0.2">
      <c r="A10754" t="s">
        <v>11931</v>
      </c>
      <c r="B10754" t="s">
        <v>2763</v>
      </c>
      <c r="C10754" t="s">
        <v>5023</v>
      </c>
      <c r="D10754" t="s">
        <v>10909</v>
      </c>
      <c r="E10754">
        <v>0.60486111111111118</v>
      </c>
    </row>
    <row r="10755" spans="1:5" x14ac:dyDescent="0.2">
      <c r="A10755" t="s">
        <v>11932</v>
      </c>
      <c r="B10755" t="s">
        <v>2763</v>
      </c>
      <c r="C10755" t="s">
        <v>5044</v>
      </c>
      <c r="D10755" t="s">
        <v>10909</v>
      </c>
      <c r="E10755">
        <v>89.6</v>
      </c>
    </row>
    <row r="10756" spans="1:5" x14ac:dyDescent="0.2">
      <c r="A10756" t="s">
        <v>11933</v>
      </c>
      <c r="B10756" t="s">
        <v>2763</v>
      </c>
      <c r="C10756" t="s">
        <v>5065</v>
      </c>
      <c r="D10756" t="s">
        <v>10909</v>
      </c>
      <c r="E10756">
        <v>4.7222222222222221E-2</v>
      </c>
    </row>
    <row r="10757" spans="1:5" x14ac:dyDescent="0.2">
      <c r="A10757" t="s">
        <v>11934</v>
      </c>
      <c r="B10757" t="s">
        <v>2763</v>
      </c>
      <c r="C10757" t="s">
        <v>8173</v>
      </c>
      <c r="D10757" t="s">
        <v>10909</v>
      </c>
      <c r="E10757">
        <v>71.7</v>
      </c>
    </row>
    <row r="10758" spans="1:5" x14ac:dyDescent="0.2">
      <c r="A10758" t="s">
        <v>11935</v>
      </c>
      <c r="B10758" t="s">
        <v>2763</v>
      </c>
      <c r="C10758" t="s">
        <v>8194</v>
      </c>
      <c r="D10758" t="s">
        <v>10909</v>
      </c>
      <c r="E10758">
        <v>86.8</v>
      </c>
    </row>
    <row r="10759" spans="1:5" x14ac:dyDescent="0.2">
      <c r="A10759" t="s">
        <v>11936</v>
      </c>
      <c r="B10759" t="s">
        <v>2763</v>
      </c>
      <c r="C10759" t="s">
        <v>8215</v>
      </c>
      <c r="D10759" t="s">
        <v>10909</v>
      </c>
      <c r="E10759">
        <v>88.2</v>
      </c>
    </row>
    <row r="10760" spans="1:5" x14ac:dyDescent="0.2">
      <c r="A10760" t="s">
        <v>11937</v>
      </c>
      <c r="B10760" t="s">
        <v>2763</v>
      </c>
      <c r="C10760" t="s">
        <v>8236</v>
      </c>
      <c r="D10760" t="s">
        <v>10909</v>
      </c>
      <c r="E10760">
        <v>89.3</v>
      </c>
    </row>
    <row r="10761" spans="1:5" x14ac:dyDescent="0.2">
      <c r="A10761" t="s">
        <v>11938</v>
      </c>
      <c r="B10761" t="s">
        <v>2763</v>
      </c>
      <c r="C10761" t="s">
        <v>8257</v>
      </c>
      <c r="D10761" t="s">
        <v>10909</v>
      </c>
      <c r="E10761">
        <v>45</v>
      </c>
    </row>
    <row r="10762" spans="1:5" x14ac:dyDescent="0.2">
      <c r="A10762" t="s">
        <v>11939</v>
      </c>
      <c r="B10762" t="s">
        <v>2763</v>
      </c>
      <c r="C10762" t="s">
        <v>8278</v>
      </c>
      <c r="D10762" t="s">
        <v>10909</v>
      </c>
      <c r="E10762">
        <v>63.8</v>
      </c>
    </row>
    <row r="10763" spans="1:5" x14ac:dyDescent="0.2">
      <c r="A10763" t="s">
        <v>11940</v>
      </c>
      <c r="B10763" t="s">
        <v>2763</v>
      </c>
      <c r="C10763" t="s">
        <v>8299</v>
      </c>
      <c r="D10763" t="s">
        <v>10909</v>
      </c>
      <c r="E10763">
        <v>99.7</v>
      </c>
    </row>
    <row r="10764" spans="1:5" x14ac:dyDescent="0.2">
      <c r="A10764" t="s">
        <v>11941</v>
      </c>
      <c r="B10764" t="s">
        <v>2763</v>
      </c>
      <c r="C10764" t="s">
        <v>8320</v>
      </c>
      <c r="D10764" t="s">
        <v>10909</v>
      </c>
      <c r="E10764">
        <v>98.7</v>
      </c>
    </row>
    <row r="10765" spans="1:5" x14ac:dyDescent="0.2">
      <c r="A10765" t="s">
        <v>11942</v>
      </c>
      <c r="B10765" t="s">
        <v>2763</v>
      </c>
      <c r="C10765" t="s">
        <v>8341</v>
      </c>
      <c r="D10765" t="s">
        <v>10909</v>
      </c>
      <c r="E10765">
        <v>92.6</v>
      </c>
    </row>
    <row r="10766" spans="1:5" x14ac:dyDescent="0.2">
      <c r="A10766" t="s">
        <v>11943</v>
      </c>
      <c r="B10766" t="s">
        <v>2763</v>
      </c>
      <c r="C10766" t="s">
        <v>8362</v>
      </c>
      <c r="D10766" t="s">
        <v>10909</v>
      </c>
      <c r="E10766">
        <v>39.5</v>
      </c>
    </row>
    <row r="10767" spans="1:5" x14ac:dyDescent="0.2">
      <c r="A10767" t="s">
        <v>11944</v>
      </c>
      <c r="B10767" t="s">
        <v>2763</v>
      </c>
      <c r="C10767" t="s">
        <v>8383</v>
      </c>
      <c r="D10767" t="s">
        <v>10909</v>
      </c>
      <c r="E10767">
        <v>90.7</v>
      </c>
    </row>
    <row r="10768" spans="1:5" x14ac:dyDescent="0.2">
      <c r="A10768" t="s">
        <v>11945</v>
      </c>
      <c r="B10768" t="s">
        <v>2763</v>
      </c>
      <c r="C10768" t="s">
        <v>8404</v>
      </c>
      <c r="D10768" t="s">
        <v>10909</v>
      </c>
      <c r="E10768">
        <v>121.5</v>
      </c>
    </row>
    <row r="10769" spans="1:5" x14ac:dyDescent="0.2">
      <c r="A10769" t="s">
        <v>11946</v>
      </c>
      <c r="B10769" t="s">
        <v>2763</v>
      </c>
      <c r="C10769" t="s">
        <v>8425</v>
      </c>
      <c r="D10769" t="s">
        <v>10909</v>
      </c>
      <c r="E10769">
        <v>44.5</v>
      </c>
    </row>
    <row r="10770" spans="1:5" x14ac:dyDescent="0.2">
      <c r="A10770" t="s">
        <v>11947</v>
      </c>
      <c r="B10770" t="s">
        <v>2763</v>
      </c>
      <c r="C10770" t="s">
        <v>8446</v>
      </c>
      <c r="D10770" t="s">
        <v>10909</v>
      </c>
      <c r="E10770">
        <v>38.1</v>
      </c>
    </row>
    <row r="10771" spans="1:5" x14ac:dyDescent="0.2">
      <c r="A10771" t="s">
        <v>11948</v>
      </c>
      <c r="B10771" t="s">
        <v>2763</v>
      </c>
      <c r="C10771" t="s">
        <v>8467</v>
      </c>
      <c r="D10771" t="s">
        <v>10909</v>
      </c>
      <c r="E10771">
        <v>30</v>
      </c>
    </row>
    <row r="10772" spans="1:5" x14ac:dyDescent="0.2">
      <c r="A10772" t="s">
        <v>11949</v>
      </c>
      <c r="B10772" t="s">
        <v>2763</v>
      </c>
      <c r="C10772" t="s">
        <v>8488</v>
      </c>
      <c r="D10772" t="s">
        <v>10909</v>
      </c>
      <c r="E10772">
        <v>35</v>
      </c>
    </row>
    <row r="10773" spans="1:5" x14ac:dyDescent="0.2">
      <c r="A10773" t="s">
        <v>11950</v>
      </c>
      <c r="B10773" t="s">
        <v>2763</v>
      </c>
      <c r="C10773" t="s">
        <v>8514</v>
      </c>
      <c r="D10773" t="s">
        <v>10909</v>
      </c>
      <c r="E10773">
        <v>24.9</v>
      </c>
    </row>
    <row r="10774" spans="1:5" x14ac:dyDescent="0.2">
      <c r="A10774" t="s">
        <v>11951</v>
      </c>
      <c r="B10774" t="s">
        <v>2763</v>
      </c>
      <c r="C10774" t="s">
        <v>8535</v>
      </c>
      <c r="D10774" t="s">
        <v>10909</v>
      </c>
      <c r="E10774">
        <v>76.2</v>
      </c>
    </row>
    <row r="10775" spans="1:5" x14ac:dyDescent="0.2">
      <c r="A10775" t="s">
        <v>11952</v>
      </c>
      <c r="B10775" t="s">
        <v>2763</v>
      </c>
      <c r="C10775" t="s">
        <v>8556</v>
      </c>
      <c r="D10775" t="s">
        <v>10909</v>
      </c>
      <c r="E10775">
        <v>91.8</v>
      </c>
    </row>
    <row r="10776" spans="1:5" x14ac:dyDescent="0.2">
      <c r="A10776" t="s">
        <v>11953</v>
      </c>
      <c r="B10776" t="s">
        <v>2763</v>
      </c>
      <c r="C10776" t="s">
        <v>8577</v>
      </c>
      <c r="D10776" t="s">
        <v>10909</v>
      </c>
      <c r="E10776">
        <v>0.90694444444444444</v>
      </c>
    </row>
    <row r="10777" spans="1:5" x14ac:dyDescent="0.2">
      <c r="A10777" t="s">
        <v>11954</v>
      </c>
      <c r="B10777" t="s">
        <v>2763</v>
      </c>
      <c r="C10777" t="s">
        <v>8598</v>
      </c>
      <c r="D10777" t="s">
        <v>10909</v>
      </c>
      <c r="E10777">
        <v>96.3</v>
      </c>
    </row>
    <row r="10778" spans="1:5" x14ac:dyDescent="0.2">
      <c r="A10778" t="s">
        <v>11955</v>
      </c>
      <c r="B10778" t="s">
        <v>2763</v>
      </c>
      <c r="C10778" t="s">
        <v>8619</v>
      </c>
      <c r="D10778" t="s">
        <v>10909</v>
      </c>
      <c r="E10778">
        <v>0.86041666666666661</v>
      </c>
    </row>
    <row r="10779" spans="1:5" x14ac:dyDescent="0.2">
      <c r="A10779" t="s">
        <v>11956</v>
      </c>
      <c r="B10779" t="s">
        <v>2763</v>
      </c>
      <c r="C10779" t="s">
        <v>5884</v>
      </c>
      <c r="D10779" t="s">
        <v>10909</v>
      </c>
      <c r="E10779">
        <v>69.400000000000006</v>
      </c>
    </row>
    <row r="10780" spans="1:5" x14ac:dyDescent="0.2">
      <c r="A10780" t="s">
        <v>11957</v>
      </c>
      <c r="B10780" t="s">
        <v>2763</v>
      </c>
      <c r="C10780" t="s">
        <v>5905</v>
      </c>
      <c r="D10780" t="s">
        <v>10909</v>
      </c>
      <c r="E10780">
        <v>1.2222222222222221</v>
      </c>
    </row>
    <row r="10781" spans="1:5" x14ac:dyDescent="0.2">
      <c r="A10781" t="s">
        <v>11958</v>
      </c>
      <c r="B10781" t="s">
        <v>2763</v>
      </c>
      <c r="C10781" t="s">
        <v>5926</v>
      </c>
      <c r="D10781" t="s">
        <v>10909</v>
      </c>
      <c r="E10781">
        <v>77.8</v>
      </c>
    </row>
    <row r="10782" spans="1:5" x14ac:dyDescent="0.2">
      <c r="A10782" t="s">
        <v>11959</v>
      </c>
      <c r="B10782" t="s">
        <v>2763</v>
      </c>
      <c r="C10782" t="s">
        <v>5947</v>
      </c>
      <c r="D10782" t="s">
        <v>10909</v>
      </c>
      <c r="E10782">
        <v>50</v>
      </c>
    </row>
    <row r="10783" spans="1:5" x14ac:dyDescent="0.2">
      <c r="A10783" t="s">
        <v>11960</v>
      </c>
      <c r="B10783" t="s">
        <v>2763</v>
      </c>
      <c r="C10783" t="s">
        <v>5968</v>
      </c>
      <c r="D10783" t="s">
        <v>10909</v>
      </c>
      <c r="E10783">
        <v>92.8</v>
      </c>
    </row>
    <row r="10784" spans="1:5" x14ac:dyDescent="0.2">
      <c r="A10784" t="s">
        <v>11961</v>
      </c>
      <c r="B10784" t="s">
        <v>2763</v>
      </c>
      <c r="C10784" t="s">
        <v>5989</v>
      </c>
      <c r="D10784" t="s">
        <v>10909</v>
      </c>
      <c r="E10784">
        <v>90.7</v>
      </c>
    </row>
    <row r="10785" spans="1:5" x14ac:dyDescent="0.2">
      <c r="A10785" t="s">
        <v>11962</v>
      </c>
      <c r="B10785" t="s">
        <v>2763</v>
      </c>
      <c r="C10785" t="s">
        <v>6010</v>
      </c>
      <c r="D10785" t="s">
        <v>10909</v>
      </c>
      <c r="E10785">
        <v>94.8</v>
      </c>
    </row>
    <row r="10786" spans="1:5" x14ac:dyDescent="0.2">
      <c r="A10786" t="s">
        <v>11963</v>
      </c>
      <c r="B10786" t="s">
        <v>2763</v>
      </c>
      <c r="C10786" t="s">
        <v>2776</v>
      </c>
      <c r="D10786" t="s">
        <v>10909</v>
      </c>
      <c r="E10786">
        <v>86.6</v>
      </c>
    </row>
    <row r="10787" spans="1:5" x14ac:dyDescent="0.2">
      <c r="A10787" t="s">
        <v>11964</v>
      </c>
      <c r="B10787" t="s">
        <v>2763</v>
      </c>
      <c r="C10787" t="s">
        <v>2777</v>
      </c>
      <c r="D10787" t="s">
        <v>10909</v>
      </c>
      <c r="E10787">
        <v>37.200000000000003</v>
      </c>
    </row>
    <row r="10788" spans="1:5" x14ac:dyDescent="0.2">
      <c r="A10788" t="s">
        <v>11965</v>
      </c>
      <c r="B10788" t="s">
        <v>2763</v>
      </c>
      <c r="C10788" t="s">
        <v>2778</v>
      </c>
      <c r="D10788" t="s">
        <v>10909</v>
      </c>
      <c r="E10788">
        <v>100</v>
      </c>
    </row>
    <row r="10789" spans="1:5" x14ac:dyDescent="0.2">
      <c r="A10789" t="s">
        <v>11966</v>
      </c>
      <c r="B10789" t="s">
        <v>2763</v>
      </c>
      <c r="C10789" t="s">
        <v>2779</v>
      </c>
      <c r="D10789" t="s">
        <v>10909</v>
      </c>
      <c r="E10789">
        <v>99.6</v>
      </c>
    </row>
    <row r="10790" spans="1:5" x14ac:dyDescent="0.2">
      <c r="A10790" t="s">
        <v>2554</v>
      </c>
      <c r="B10790" t="s">
        <v>2785</v>
      </c>
      <c r="C10790" t="s">
        <v>9610</v>
      </c>
      <c r="D10790" t="s">
        <v>2555</v>
      </c>
      <c r="E10790">
        <v>88</v>
      </c>
    </row>
    <row r="10791" spans="1:5" x14ac:dyDescent="0.2">
      <c r="A10791" t="s">
        <v>2556</v>
      </c>
      <c r="B10791" t="s">
        <v>2811</v>
      </c>
      <c r="C10791" t="s">
        <v>9610</v>
      </c>
      <c r="D10791" t="s">
        <v>2555</v>
      </c>
    </row>
    <row r="10792" spans="1:5" x14ac:dyDescent="0.2">
      <c r="A10792" t="s">
        <v>2557</v>
      </c>
      <c r="B10792" t="s">
        <v>2788</v>
      </c>
      <c r="C10792" t="s">
        <v>9610</v>
      </c>
      <c r="D10792" t="s">
        <v>2555</v>
      </c>
      <c r="E10792">
        <v>70</v>
      </c>
    </row>
    <row r="10793" spans="1:5" x14ac:dyDescent="0.2">
      <c r="A10793" t="s">
        <v>2558</v>
      </c>
      <c r="B10793" t="s">
        <v>2814</v>
      </c>
      <c r="C10793" t="s">
        <v>9610</v>
      </c>
      <c r="D10793" t="s">
        <v>2555</v>
      </c>
      <c r="E10793">
        <v>41.5</v>
      </c>
    </row>
    <row r="10794" spans="1:5" x14ac:dyDescent="0.2">
      <c r="A10794" t="s">
        <v>2559</v>
      </c>
      <c r="B10794" t="s">
        <v>2816</v>
      </c>
      <c r="C10794" t="s">
        <v>9610</v>
      </c>
      <c r="D10794" t="s">
        <v>2555</v>
      </c>
      <c r="E10794">
        <v>46.8</v>
      </c>
    </row>
    <row r="10795" spans="1:5" x14ac:dyDescent="0.2">
      <c r="A10795" t="s">
        <v>2560</v>
      </c>
      <c r="B10795" t="s">
        <v>2818</v>
      </c>
      <c r="C10795" t="s">
        <v>9610</v>
      </c>
      <c r="D10795" t="s">
        <v>2555</v>
      </c>
      <c r="E10795">
        <v>88</v>
      </c>
    </row>
    <row r="10796" spans="1:5" x14ac:dyDescent="0.2">
      <c r="A10796" t="s">
        <v>2561</v>
      </c>
      <c r="B10796" t="s">
        <v>2820</v>
      </c>
      <c r="C10796" t="s">
        <v>9610</v>
      </c>
      <c r="D10796" t="s">
        <v>2555</v>
      </c>
      <c r="E10796">
        <v>70</v>
      </c>
    </row>
    <row r="10797" spans="1:5" x14ac:dyDescent="0.2">
      <c r="A10797" t="s">
        <v>2562</v>
      </c>
      <c r="B10797" t="s">
        <v>2825</v>
      </c>
      <c r="C10797" t="s">
        <v>9610</v>
      </c>
      <c r="D10797" t="s">
        <v>2555</v>
      </c>
      <c r="E10797">
        <v>58.9</v>
      </c>
    </row>
    <row r="10798" spans="1:5" x14ac:dyDescent="0.2">
      <c r="A10798" t="s">
        <v>2563</v>
      </c>
      <c r="B10798" t="s">
        <v>2786</v>
      </c>
      <c r="C10798" t="s">
        <v>9610</v>
      </c>
      <c r="D10798" t="s">
        <v>2555</v>
      </c>
      <c r="E10798">
        <v>72</v>
      </c>
    </row>
    <row r="10799" spans="1:5" x14ac:dyDescent="0.2">
      <c r="A10799" t="s">
        <v>2564</v>
      </c>
      <c r="B10799" t="s">
        <v>2787</v>
      </c>
      <c r="C10799" t="s">
        <v>9610</v>
      </c>
      <c r="D10799" t="s">
        <v>2555</v>
      </c>
      <c r="E10799">
        <v>82</v>
      </c>
    </row>
    <row r="10800" spans="1:5" x14ac:dyDescent="0.2">
      <c r="A10800" t="s">
        <v>2565</v>
      </c>
      <c r="B10800" t="s">
        <v>2829</v>
      </c>
      <c r="C10800" t="s">
        <v>9610</v>
      </c>
      <c r="D10800" t="s">
        <v>2555</v>
      </c>
      <c r="E10800">
        <v>74</v>
      </c>
    </row>
    <row r="10801" spans="1:5" x14ac:dyDescent="0.2">
      <c r="A10801" t="s">
        <v>2566</v>
      </c>
      <c r="B10801" t="s">
        <v>2831</v>
      </c>
      <c r="C10801" t="s">
        <v>9610</v>
      </c>
      <c r="D10801" t="s">
        <v>2555</v>
      </c>
      <c r="E10801">
        <v>58.9</v>
      </c>
    </row>
    <row r="10802" spans="1:5" x14ac:dyDescent="0.2">
      <c r="A10802" t="s">
        <v>2567</v>
      </c>
      <c r="B10802" t="s">
        <v>2833</v>
      </c>
      <c r="C10802" t="s">
        <v>9610</v>
      </c>
      <c r="D10802" t="s">
        <v>2555</v>
      </c>
      <c r="E10802">
        <v>47.5</v>
      </c>
    </row>
    <row r="10803" spans="1:5" x14ac:dyDescent="0.2">
      <c r="A10803" t="s">
        <v>2568</v>
      </c>
      <c r="B10803" t="s">
        <v>2835</v>
      </c>
      <c r="C10803" t="s">
        <v>9610</v>
      </c>
      <c r="D10803" t="s">
        <v>2555</v>
      </c>
      <c r="E10803">
        <v>79.8</v>
      </c>
    </row>
    <row r="10804" spans="1:5" x14ac:dyDescent="0.2">
      <c r="A10804" t="s">
        <v>2569</v>
      </c>
      <c r="B10804" t="s">
        <v>2789</v>
      </c>
      <c r="C10804" t="s">
        <v>9610</v>
      </c>
      <c r="D10804" t="s">
        <v>2555</v>
      </c>
      <c r="E10804">
        <v>64.8</v>
      </c>
    </row>
    <row r="10805" spans="1:5" x14ac:dyDescent="0.2">
      <c r="A10805" t="s">
        <v>2570</v>
      </c>
      <c r="B10805" t="s">
        <v>2838</v>
      </c>
      <c r="C10805" t="s">
        <v>9610</v>
      </c>
      <c r="D10805" t="s">
        <v>2555</v>
      </c>
      <c r="E10805">
        <v>74</v>
      </c>
    </row>
    <row r="10806" spans="1:5" x14ac:dyDescent="0.2">
      <c r="A10806" t="s">
        <v>2571</v>
      </c>
      <c r="B10806" t="s">
        <v>2840</v>
      </c>
      <c r="C10806" t="s">
        <v>9610</v>
      </c>
      <c r="D10806" t="s">
        <v>2555</v>
      </c>
      <c r="E10806">
        <v>76</v>
      </c>
    </row>
    <row r="10807" spans="1:5" x14ac:dyDescent="0.2">
      <c r="A10807" t="s">
        <v>2572</v>
      </c>
      <c r="B10807" t="s">
        <v>2763</v>
      </c>
      <c r="C10807" t="s">
        <v>9610</v>
      </c>
      <c r="D10807" t="s">
        <v>2555</v>
      </c>
      <c r="E10807">
        <v>62.7</v>
      </c>
    </row>
    <row r="10808" spans="1:5" x14ac:dyDescent="0.2">
      <c r="A10808" t="s">
        <v>2573</v>
      </c>
      <c r="B10808" t="s">
        <v>2780</v>
      </c>
      <c r="C10808" t="s">
        <v>2807</v>
      </c>
      <c r="D10808" t="s">
        <v>2555</v>
      </c>
      <c r="E10808">
        <v>88.933333333333337</v>
      </c>
    </row>
    <row r="10809" spans="1:5" x14ac:dyDescent="0.2">
      <c r="A10809" t="s">
        <v>2574</v>
      </c>
      <c r="B10809" t="s">
        <v>2794</v>
      </c>
      <c r="C10809" t="s">
        <v>2807</v>
      </c>
      <c r="D10809" t="s">
        <v>2555</v>
      </c>
      <c r="E10809">
        <v>96.666666666666671</v>
      </c>
    </row>
    <row r="10810" spans="1:5" x14ac:dyDescent="0.2">
      <c r="A10810" t="s">
        <v>2575</v>
      </c>
      <c r="B10810" t="s">
        <v>2785</v>
      </c>
      <c r="C10810" t="s">
        <v>2807</v>
      </c>
      <c r="D10810" t="s">
        <v>2555</v>
      </c>
      <c r="E10810">
        <v>100</v>
      </c>
    </row>
    <row r="10811" spans="1:5" x14ac:dyDescent="0.2">
      <c r="A10811" t="s">
        <v>2576</v>
      </c>
      <c r="B10811" t="s">
        <v>2811</v>
      </c>
      <c r="C10811" t="s">
        <v>2807</v>
      </c>
      <c r="D10811" t="s">
        <v>2555</v>
      </c>
      <c r="E10811">
        <v>96.7</v>
      </c>
    </row>
    <row r="10812" spans="1:5" x14ac:dyDescent="0.2">
      <c r="A10812" t="s">
        <v>2577</v>
      </c>
      <c r="B10812" t="s">
        <v>2788</v>
      </c>
      <c r="C10812" t="s">
        <v>2807</v>
      </c>
      <c r="D10812" t="s">
        <v>2555</v>
      </c>
      <c r="E10812">
        <v>100</v>
      </c>
    </row>
    <row r="10813" spans="1:5" x14ac:dyDescent="0.2">
      <c r="A10813" t="s">
        <v>2578</v>
      </c>
      <c r="B10813" t="s">
        <v>2814</v>
      </c>
      <c r="C10813" t="s">
        <v>2807</v>
      </c>
      <c r="D10813" t="s">
        <v>2555</v>
      </c>
      <c r="E10813">
        <v>87.8</v>
      </c>
    </row>
    <row r="10814" spans="1:5" x14ac:dyDescent="0.2">
      <c r="A10814" t="s">
        <v>2579</v>
      </c>
      <c r="B10814" t="s">
        <v>2816</v>
      </c>
      <c r="C10814" t="s">
        <v>2807</v>
      </c>
      <c r="D10814" t="s">
        <v>2555</v>
      </c>
      <c r="E10814">
        <v>96.7</v>
      </c>
    </row>
    <row r="10815" spans="1:5" x14ac:dyDescent="0.2">
      <c r="A10815" t="s">
        <v>2580</v>
      </c>
      <c r="B10815" t="s">
        <v>2818</v>
      </c>
      <c r="C10815" t="s">
        <v>2807</v>
      </c>
      <c r="D10815" t="s">
        <v>2555</v>
      </c>
      <c r="E10815">
        <v>100</v>
      </c>
    </row>
    <row r="10816" spans="1:5" x14ac:dyDescent="0.2">
      <c r="A10816" t="s">
        <v>2581</v>
      </c>
      <c r="B10816" t="s">
        <v>2820</v>
      </c>
      <c r="C10816" t="s">
        <v>2807</v>
      </c>
      <c r="D10816" t="s">
        <v>2555</v>
      </c>
      <c r="E10816">
        <v>96.7</v>
      </c>
    </row>
    <row r="10817" spans="1:5" x14ac:dyDescent="0.2">
      <c r="A10817" t="s">
        <v>2582</v>
      </c>
      <c r="B10817" t="s">
        <v>2825</v>
      </c>
      <c r="C10817" t="s">
        <v>2807</v>
      </c>
      <c r="D10817" t="s">
        <v>2555</v>
      </c>
      <c r="E10817">
        <v>100</v>
      </c>
    </row>
    <row r="10818" spans="1:5" x14ac:dyDescent="0.2">
      <c r="A10818" t="s">
        <v>2583</v>
      </c>
      <c r="B10818" t="s">
        <v>2786</v>
      </c>
      <c r="C10818" t="s">
        <v>2807</v>
      </c>
      <c r="D10818" t="s">
        <v>2555</v>
      </c>
      <c r="E10818">
        <v>96.7</v>
      </c>
    </row>
    <row r="10819" spans="1:5" x14ac:dyDescent="0.2">
      <c r="A10819" t="s">
        <v>2584</v>
      </c>
      <c r="B10819" t="s">
        <v>2787</v>
      </c>
      <c r="C10819" t="s">
        <v>2807</v>
      </c>
      <c r="D10819" t="s">
        <v>2555</v>
      </c>
      <c r="E10819">
        <v>96.7</v>
      </c>
    </row>
    <row r="10820" spans="1:5" x14ac:dyDescent="0.2">
      <c r="A10820" t="s">
        <v>2585</v>
      </c>
      <c r="B10820" t="s">
        <v>2829</v>
      </c>
      <c r="C10820" t="s">
        <v>2807</v>
      </c>
      <c r="D10820" t="s">
        <v>2555</v>
      </c>
      <c r="E10820">
        <v>100</v>
      </c>
    </row>
    <row r="10821" spans="1:5" x14ac:dyDescent="0.2">
      <c r="A10821" t="s">
        <v>2586</v>
      </c>
      <c r="B10821" t="s">
        <v>2831</v>
      </c>
      <c r="C10821" t="s">
        <v>2807</v>
      </c>
      <c r="D10821" t="s">
        <v>2555</v>
      </c>
      <c r="E10821">
        <v>89.6</v>
      </c>
    </row>
    <row r="10822" spans="1:5" x14ac:dyDescent="0.2">
      <c r="A10822" t="s">
        <v>2587</v>
      </c>
      <c r="B10822" t="s">
        <v>2833</v>
      </c>
      <c r="C10822" t="s">
        <v>2807</v>
      </c>
      <c r="D10822" t="s">
        <v>2555</v>
      </c>
      <c r="E10822">
        <v>96.7</v>
      </c>
    </row>
    <row r="10823" spans="1:5" x14ac:dyDescent="0.2">
      <c r="A10823" t="s">
        <v>2588</v>
      </c>
      <c r="B10823" t="s">
        <v>2835</v>
      </c>
      <c r="C10823" t="s">
        <v>2807</v>
      </c>
      <c r="D10823" t="s">
        <v>2555</v>
      </c>
      <c r="E10823">
        <v>100</v>
      </c>
    </row>
    <row r="10824" spans="1:5" x14ac:dyDescent="0.2">
      <c r="A10824" t="s">
        <v>2589</v>
      </c>
      <c r="B10824" t="s">
        <v>2789</v>
      </c>
      <c r="C10824" t="s">
        <v>2807</v>
      </c>
      <c r="D10824" t="s">
        <v>2555</v>
      </c>
      <c r="E10824">
        <v>100</v>
      </c>
    </row>
    <row r="10825" spans="1:5" x14ac:dyDescent="0.2">
      <c r="A10825" t="s">
        <v>2590</v>
      </c>
      <c r="B10825" t="s">
        <v>2838</v>
      </c>
      <c r="C10825" t="s">
        <v>2807</v>
      </c>
      <c r="D10825" t="s">
        <v>2555</v>
      </c>
      <c r="E10825">
        <v>70.3</v>
      </c>
    </row>
    <row r="10826" spans="1:5" x14ac:dyDescent="0.2">
      <c r="A10826" t="s">
        <v>2591</v>
      </c>
      <c r="B10826" t="s">
        <v>2840</v>
      </c>
      <c r="C10826" t="s">
        <v>2807</v>
      </c>
      <c r="D10826" t="s">
        <v>2555</v>
      </c>
      <c r="E10826">
        <v>96.7</v>
      </c>
    </row>
    <row r="10827" spans="1:5" x14ac:dyDescent="0.2">
      <c r="A10827" t="s">
        <v>2592</v>
      </c>
      <c r="B10827" t="s">
        <v>2780</v>
      </c>
      <c r="C10827" t="s">
        <v>2842</v>
      </c>
      <c r="D10827" t="s">
        <v>2555</v>
      </c>
      <c r="E10827">
        <v>48.4</v>
      </c>
    </row>
    <row r="10828" spans="1:5" x14ac:dyDescent="0.2">
      <c r="A10828" t="s">
        <v>2593</v>
      </c>
      <c r="B10828" t="s">
        <v>2794</v>
      </c>
      <c r="C10828" t="s">
        <v>2842</v>
      </c>
      <c r="D10828" t="s">
        <v>2555</v>
      </c>
      <c r="E10828">
        <v>61.90075949367089</v>
      </c>
    </row>
    <row r="10829" spans="1:5" x14ac:dyDescent="0.2">
      <c r="A10829" t="s">
        <v>2594</v>
      </c>
      <c r="B10829" t="s">
        <v>2785</v>
      </c>
      <c r="C10829" t="s">
        <v>2842</v>
      </c>
      <c r="D10829" t="s">
        <v>2555</v>
      </c>
      <c r="E10829">
        <v>70.3</v>
      </c>
    </row>
    <row r="10830" spans="1:5" x14ac:dyDescent="0.2">
      <c r="A10830" t="s">
        <v>2595</v>
      </c>
      <c r="B10830" t="s">
        <v>2811</v>
      </c>
      <c r="C10830" t="s">
        <v>2842</v>
      </c>
      <c r="D10830" t="s">
        <v>2555</v>
      </c>
      <c r="E10830">
        <v>62.5</v>
      </c>
    </row>
    <row r="10831" spans="1:5" x14ac:dyDescent="0.2">
      <c r="A10831" t="s">
        <v>2596</v>
      </c>
      <c r="B10831" t="s">
        <v>2788</v>
      </c>
      <c r="C10831" t="s">
        <v>2842</v>
      </c>
      <c r="D10831" t="s">
        <v>2555</v>
      </c>
      <c r="E10831">
        <v>70.900000000000006</v>
      </c>
    </row>
    <row r="10832" spans="1:5" x14ac:dyDescent="0.2">
      <c r="A10832" t="s">
        <v>2597</v>
      </c>
      <c r="B10832" t="s">
        <v>2814</v>
      </c>
      <c r="C10832" t="s">
        <v>2842</v>
      </c>
      <c r="D10832" t="s">
        <v>2555</v>
      </c>
      <c r="E10832">
        <v>46.7</v>
      </c>
    </row>
    <row r="10833" spans="1:5" x14ac:dyDescent="0.2">
      <c r="A10833" t="s">
        <v>2598</v>
      </c>
      <c r="B10833" t="s">
        <v>2816</v>
      </c>
      <c r="C10833" t="s">
        <v>2842</v>
      </c>
      <c r="D10833" t="s">
        <v>2555</v>
      </c>
      <c r="E10833">
        <v>58.5</v>
      </c>
    </row>
    <row r="10834" spans="1:5" x14ac:dyDescent="0.2">
      <c r="A10834" t="s">
        <v>2599</v>
      </c>
      <c r="B10834" t="s">
        <v>2818</v>
      </c>
      <c r="C10834" t="s">
        <v>2842</v>
      </c>
      <c r="D10834" t="s">
        <v>2555</v>
      </c>
      <c r="E10834">
        <v>70.5</v>
      </c>
    </row>
    <row r="10835" spans="1:5" x14ac:dyDescent="0.2">
      <c r="A10835" t="s">
        <v>2600</v>
      </c>
      <c r="B10835" t="s">
        <v>2820</v>
      </c>
      <c r="C10835" t="s">
        <v>2842</v>
      </c>
      <c r="D10835" t="s">
        <v>2555</v>
      </c>
      <c r="E10835">
        <v>59.7</v>
      </c>
    </row>
    <row r="10836" spans="1:5" x14ac:dyDescent="0.2">
      <c r="A10836" t="s">
        <v>2601</v>
      </c>
      <c r="B10836" t="s">
        <v>2825</v>
      </c>
      <c r="C10836" t="s">
        <v>2842</v>
      </c>
      <c r="D10836" t="s">
        <v>2555</v>
      </c>
      <c r="E10836">
        <v>86.5</v>
      </c>
    </row>
    <row r="10837" spans="1:5" x14ac:dyDescent="0.2">
      <c r="A10837" t="s">
        <v>2602</v>
      </c>
      <c r="B10837" t="s">
        <v>2786</v>
      </c>
      <c r="C10837" t="s">
        <v>2842</v>
      </c>
      <c r="D10837" t="s">
        <v>2555</v>
      </c>
      <c r="E10837">
        <v>68.400000000000006</v>
      </c>
    </row>
    <row r="10838" spans="1:5" x14ac:dyDescent="0.2">
      <c r="A10838" t="s">
        <v>0</v>
      </c>
      <c r="B10838" t="s">
        <v>2787</v>
      </c>
      <c r="C10838" t="s">
        <v>2842</v>
      </c>
      <c r="D10838" t="s">
        <v>2555</v>
      </c>
      <c r="E10838">
        <v>56.4</v>
      </c>
    </row>
    <row r="10839" spans="1:5" x14ac:dyDescent="0.2">
      <c r="A10839" t="s">
        <v>1</v>
      </c>
      <c r="B10839" t="s">
        <v>2829</v>
      </c>
      <c r="C10839" t="s">
        <v>2842</v>
      </c>
      <c r="D10839" t="s">
        <v>2555</v>
      </c>
      <c r="E10839">
        <v>68.5</v>
      </c>
    </row>
    <row r="10840" spans="1:5" x14ac:dyDescent="0.2">
      <c r="A10840" t="s">
        <v>2</v>
      </c>
      <c r="B10840" t="s">
        <v>2831</v>
      </c>
      <c r="C10840" t="s">
        <v>2842</v>
      </c>
      <c r="D10840" t="s">
        <v>2555</v>
      </c>
      <c r="E10840">
        <v>49.3</v>
      </c>
    </row>
    <row r="10841" spans="1:5" x14ac:dyDescent="0.2">
      <c r="A10841" t="s">
        <v>3</v>
      </c>
      <c r="B10841" t="s">
        <v>2833</v>
      </c>
      <c r="C10841" t="s">
        <v>2842</v>
      </c>
      <c r="D10841" t="s">
        <v>2555</v>
      </c>
      <c r="E10841">
        <v>54.3</v>
      </c>
    </row>
    <row r="10842" spans="1:5" x14ac:dyDescent="0.2">
      <c r="A10842" t="s">
        <v>4</v>
      </c>
      <c r="B10842" t="s">
        <v>2835</v>
      </c>
      <c r="C10842" t="s">
        <v>2842</v>
      </c>
      <c r="D10842" t="s">
        <v>2555</v>
      </c>
      <c r="E10842">
        <v>61.4</v>
      </c>
    </row>
    <row r="10843" spans="1:5" x14ac:dyDescent="0.2">
      <c r="A10843" t="s">
        <v>5</v>
      </c>
      <c r="B10843" t="s">
        <v>2789</v>
      </c>
      <c r="C10843" t="s">
        <v>2842</v>
      </c>
      <c r="D10843" t="s">
        <v>2555</v>
      </c>
      <c r="E10843">
        <v>68.5</v>
      </c>
    </row>
    <row r="10844" spans="1:5" x14ac:dyDescent="0.2">
      <c r="A10844" t="s">
        <v>6</v>
      </c>
      <c r="B10844" t="s">
        <v>2838</v>
      </c>
      <c r="C10844" t="s">
        <v>2842</v>
      </c>
      <c r="D10844" t="s">
        <v>2555</v>
      </c>
      <c r="E10844">
        <v>30.5</v>
      </c>
    </row>
    <row r="10845" spans="1:5" x14ac:dyDescent="0.2">
      <c r="A10845" t="s">
        <v>7</v>
      </c>
      <c r="B10845" t="s">
        <v>2840</v>
      </c>
      <c r="C10845" t="s">
        <v>2842</v>
      </c>
      <c r="D10845" t="s">
        <v>2555</v>
      </c>
      <c r="E10845">
        <v>52.1</v>
      </c>
    </row>
    <row r="10846" spans="1:5" x14ac:dyDescent="0.2">
      <c r="A10846" t="s">
        <v>8</v>
      </c>
      <c r="B10846" t="s">
        <v>2780</v>
      </c>
      <c r="C10846" t="s">
        <v>2863</v>
      </c>
      <c r="D10846" t="s">
        <v>2555</v>
      </c>
      <c r="E10846">
        <v>92.6</v>
      </c>
    </row>
    <row r="10847" spans="1:5" x14ac:dyDescent="0.2">
      <c r="A10847" t="s">
        <v>9</v>
      </c>
      <c r="B10847" t="s">
        <v>2794</v>
      </c>
      <c r="C10847" t="s">
        <v>2863</v>
      </c>
      <c r="D10847" t="s">
        <v>2555</v>
      </c>
      <c r="E10847">
        <v>96.387088607594933</v>
      </c>
    </row>
    <row r="10848" spans="1:5" x14ac:dyDescent="0.2">
      <c r="A10848" t="s">
        <v>10</v>
      </c>
      <c r="B10848" t="s">
        <v>2785</v>
      </c>
      <c r="C10848" t="s">
        <v>2863</v>
      </c>
      <c r="D10848" t="s">
        <v>2555</v>
      </c>
      <c r="E10848">
        <v>98.4</v>
      </c>
    </row>
    <row r="10849" spans="1:5" x14ac:dyDescent="0.2">
      <c r="A10849" t="s">
        <v>11</v>
      </c>
      <c r="B10849" t="s">
        <v>2811</v>
      </c>
      <c r="C10849" t="s">
        <v>2863</v>
      </c>
      <c r="D10849" t="s">
        <v>2555</v>
      </c>
      <c r="E10849">
        <v>95.8</v>
      </c>
    </row>
    <row r="10850" spans="1:5" x14ac:dyDescent="0.2">
      <c r="A10850" t="s">
        <v>12</v>
      </c>
      <c r="B10850" t="s">
        <v>2788</v>
      </c>
      <c r="C10850" t="s">
        <v>2863</v>
      </c>
      <c r="D10850" t="s">
        <v>2555</v>
      </c>
      <c r="E10850">
        <v>95.5</v>
      </c>
    </row>
    <row r="10851" spans="1:5" x14ac:dyDescent="0.2">
      <c r="A10851" t="s">
        <v>13</v>
      </c>
      <c r="B10851" t="s">
        <v>2814</v>
      </c>
      <c r="C10851" t="s">
        <v>2863</v>
      </c>
      <c r="D10851" t="s">
        <v>2555</v>
      </c>
      <c r="E10851">
        <v>94.7</v>
      </c>
    </row>
    <row r="10852" spans="1:5" x14ac:dyDescent="0.2">
      <c r="A10852" t="s">
        <v>14</v>
      </c>
      <c r="B10852" t="s">
        <v>2816</v>
      </c>
      <c r="C10852" t="s">
        <v>2863</v>
      </c>
      <c r="D10852" t="s">
        <v>2555</v>
      </c>
      <c r="E10852">
        <v>96.9</v>
      </c>
    </row>
    <row r="10853" spans="1:5" x14ac:dyDescent="0.2">
      <c r="A10853" t="s">
        <v>15</v>
      </c>
      <c r="B10853" t="s">
        <v>2818</v>
      </c>
      <c r="C10853" t="s">
        <v>2863</v>
      </c>
      <c r="D10853" t="s">
        <v>2555</v>
      </c>
      <c r="E10853">
        <v>98.1</v>
      </c>
    </row>
    <row r="10854" spans="1:5" x14ac:dyDescent="0.2">
      <c r="A10854" t="s">
        <v>16</v>
      </c>
      <c r="B10854" t="s">
        <v>2820</v>
      </c>
      <c r="C10854" t="s">
        <v>2863</v>
      </c>
      <c r="D10854" t="s">
        <v>2555</v>
      </c>
      <c r="E10854">
        <v>99.2</v>
      </c>
    </row>
    <row r="10855" spans="1:5" x14ac:dyDescent="0.2">
      <c r="A10855" t="s">
        <v>17</v>
      </c>
      <c r="B10855" t="s">
        <v>2825</v>
      </c>
      <c r="C10855" t="s">
        <v>2863</v>
      </c>
      <c r="D10855" t="s">
        <v>2555</v>
      </c>
      <c r="E10855">
        <v>99.1</v>
      </c>
    </row>
    <row r="10856" spans="1:5" x14ac:dyDescent="0.2">
      <c r="A10856" t="s">
        <v>18</v>
      </c>
      <c r="B10856" t="s">
        <v>2786</v>
      </c>
      <c r="C10856" t="s">
        <v>2863</v>
      </c>
      <c r="D10856" t="s">
        <v>2555</v>
      </c>
      <c r="E10856">
        <v>91.2</v>
      </c>
    </row>
    <row r="10857" spans="1:5" x14ac:dyDescent="0.2">
      <c r="A10857" t="s">
        <v>19</v>
      </c>
      <c r="B10857" t="s">
        <v>2787</v>
      </c>
      <c r="C10857" t="s">
        <v>2863</v>
      </c>
      <c r="D10857" t="s">
        <v>2555</v>
      </c>
      <c r="E10857">
        <v>93.1</v>
      </c>
    </row>
    <row r="10858" spans="1:5" x14ac:dyDescent="0.2">
      <c r="A10858" t="s">
        <v>20</v>
      </c>
      <c r="B10858" t="s">
        <v>2829</v>
      </c>
      <c r="C10858" t="s">
        <v>2863</v>
      </c>
      <c r="D10858" t="s">
        <v>2555</v>
      </c>
      <c r="E10858">
        <v>95.9</v>
      </c>
    </row>
    <row r="10859" spans="1:5" x14ac:dyDescent="0.2">
      <c r="A10859" t="s">
        <v>21</v>
      </c>
      <c r="B10859" t="s">
        <v>2831</v>
      </c>
      <c r="C10859" t="s">
        <v>2863</v>
      </c>
      <c r="D10859" t="s">
        <v>2555</v>
      </c>
      <c r="E10859">
        <v>92</v>
      </c>
    </row>
    <row r="10860" spans="1:5" x14ac:dyDescent="0.2">
      <c r="A10860" t="s">
        <v>22</v>
      </c>
      <c r="B10860" t="s">
        <v>2833</v>
      </c>
      <c r="C10860" t="s">
        <v>2863</v>
      </c>
      <c r="D10860" t="s">
        <v>2555</v>
      </c>
      <c r="E10860">
        <v>96.7</v>
      </c>
    </row>
    <row r="10861" spans="1:5" x14ac:dyDescent="0.2">
      <c r="A10861" t="s">
        <v>23</v>
      </c>
      <c r="B10861" t="s">
        <v>2835</v>
      </c>
      <c r="C10861" t="s">
        <v>2863</v>
      </c>
      <c r="D10861" t="s">
        <v>2555</v>
      </c>
      <c r="E10861">
        <v>96.6</v>
      </c>
    </row>
    <row r="10862" spans="1:5" x14ac:dyDescent="0.2">
      <c r="A10862" t="s">
        <v>24</v>
      </c>
      <c r="B10862" t="s">
        <v>2789</v>
      </c>
      <c r="C10862" t="s">
        <v>2863</v>
      </c>
      <c r="D10862" t="s">
        <v>2555</v>
      </c>
      <c r="E10862">
        <v>100</v>
      </c>
    </row>
    <row r="10863" spans="1:5" x14ac:dyDescent="0.2">
      <c r="A10863" t="s">
        <v>25</v>
      </c>
      <c r="B10863" t="s">
        <v>2838</v>
      </c>
      <c r="C10863" t="s">
        <v>2863</v>
      </c>
      <c r="D10863" t="s">
        <v>2555</v>
      </c>
      <c r="E10863">
        <v>91.5</v>
      </c>
    </row>
    <row r="10864" spans="1:5" x14ac:dyDescent="0.2">
      <c r="A10864" t="s">
        <v>26</v>
      </c>
      <c r="B10864" t="s">
        <v>2840</v>
      </c>
      <c r="C10864" t="s">
        <v>2863</v>
      </c>
      <c r="D10864" t="s">
        <v>2555</v>
      </c>
      <c r="E10864">
        <v>96.6</v>
      </c>
    </row>
    <row r="10865" spans="1:5" x14ac:dyDescent="0.2">
      <c r="A10865" t="s">
        <v>27</v>
      </c>
      <c r="B10865" t="s">
        <v>2780</v>
      </c>
      <c r="C10865" t="s">
        <v>1580</v>
      </c>
      <c r="D10865" t="s">
        <v>2555</v>
      </c>
      <c r="E10865">
        <v>4.4444444444444446E-2</v>
      </c>
    </row>
    <row r="10866" spans="1:5" x14ac:dyDescent="0.2">
      <c r="A10866" t="s">
        <v>28</v>
      </c>
      <c r="B10866" t="s">
        <v>2794</v>
      </c>
      <c r="C10866" t="s">
        <v>1580</v>
      </c>
      <c r="D10866" t="s">
        <v>2555</v>
      </c>
      <c r="E10866">
        <v>3.2638009845288321E-2</v>
      </c>
    </row>
    <row r="10867" spans="1:5" x14ac:dyDescent="0.2">
      <c r="A10867" t="s">
        <v>29</v>
      </c>
      <c r="B10867" t="s">
        <v>2785</v>
      </c>
      <c r="C10867" t="s">
        <v>1580</v>
      </c>
      <c r="D10867" t="s">
        <v>2555</v>
      </c>
      <c r="E10867">
        <v>2.2222222222222223E-2</v>
      </c>
    </row>
    <row r="10868" spans="1:5" x14ac:dyDescent="0.2">
      <c r="A10868" t="s">
        <v>30</v>
      </c>
      <c r="B10868" t="s">
        <v>2811</v>
      </c>
      <c r="C10868" t="s">
        <v>1580</v>
      </c>
      <c r="D10868" t="s">
        <v>2555</v>
      </c>
      <c r="E10868">
        <v>3.1944444444444449E-2</v>
      </c>
    </row>
    <row r="10869" spans="1:5" x14ac:dyDescent="0.2">
      <c r="A10869" t="s">
        <v>31</v>
      </c>
      <c r="B10869" t="s">
        <v>2788</v>
      </c>
      <c r="C10869" t="s">
        <v>1580</v>
      </c>
      <c r="D10869" t="s">
        <v>2555</v>
      </c>
      <c r="E10869">
        <v>2.4305555555555556E-2</v>
      </c>
    </row>
    <row r="10870" spans="1:5" x14ac:dyDescent="0.2">
      <c r="A10870" t="s">
        <v>32</v>
      </c>
      <c r="B10870" t="s">
        <v>2814</v>
      </c>
      <c r="C10870" t="s">
        <v>1580</v>
      </c>
      <c r="D10870" t="s">
        <v>2555</v>
      </c>
      <c r="E10870">
        <v>4.8611111111111112E-2</v>
      </c>
    </row>
    <row r="10871" spans="1:5" x14ac:dyDescent="0.2">
      <c r="A10871" t="s">
        <v>33</v>
      </c>
      <c r="B10871" t="s">
        <v>2816</v>
      </c>
      <c r="C10871" t="s">
        <v>1580</v>
      </c>
      <c r="D10871" t="s">
        <v>2555</v>
      </c>
      <c r="E10871">
        <v>3.5416666666666666E-2</v>
      </c>
    </row>
    <row r="10872" spans="1:5" x14ac:dyDescent="0.2">
      <c r="A10872" t="s">
        <v>34</v>
      </c>
      <c r="B10872" t="s">
        <v>2818</v>
      </c>
      <c r="C10872" t="s">
        <v>1580</v>
      </c>
      <c r="D10872" t="s">
        <v>2555</v>
      </c>
      <c r="E10872">
        <v>2.2916666666666669E-2</v>
      </c>
    </row>
    <row r="10873" spans="1:5" x14ac:dyDescent="0.2">
      <c r="A10873" t="s">
        <v>35</v>
      </c>
      <c r="B10873" t="s">
        <v>2820</v>
      </c>
      <c r="C10873" t="s">
        <v>1580</v>
      </c>
      <c r="D10873" t="s">
        <v>2555</v>
      </c>
      <c r="E10873">
        <v>3.4027777777777775E-2</v>
      </c>
    </row>
    <row r="10874" spans="1:5" x14ac:dyDescent="0.2">
      <c r="A10874" t="s">
        <v>36</v>
      </c>
      <c r="B10874" t="s">
        <v>2825</v>
      </c>
      <c r="C10874" t="s">
        <v>1580</v>
      </c>
      <c r="D10874" t="s">
        <v>2555</v>
      </c>
      <c r="E10874">
        <v>2.013888888888889E-2</v>
      </c>
    </row>
    <row r="10875" spans="1:5" x14ac:dyDescent="0.2">
      <c r="A10875" t="s">
        <v>37</v>
      </c>
      <c r="B10875" t="s">
        <v>2786</v>
      </c>
      <c r="C10875" t="s">
        <v>1580</v>
      </c>
      <c r="D10875" t="s">
        <v>2555</v>
      </c>
      <c r="E10875">
        <v>2.8472222222222222E-2</v>
      </c>
    </row>
    <row r="10876" spans="1:5" x14ac:dyDescent="0.2">
      <c r="A10876" t="s">
        <v>38</v>
      </c>
      <c r="B10876" t="s">
        <v>2787</v>
      </c>
      <c r="C10876" t="s">
        <v>1580</v>
      </c>
      <c r="D10876" t="s">
        <v>2555</v>
      </c>
      <c r="E10876">
        <v>3.0555555555555555E-2</v>
      </c>
    </row>
    <row r="10877" spans="1:5" x14ac:dyDescent="0.2">
      <c r="A10877" t="s">
        <v>39</v>
      </c>
      <c r="B10877" t="s">
        <v>2829</v>
      </c>
      <c r="C10877" t="s">
        <v>1580</v>
      </c>
      <c r="D10877" t="s">
        <v>2555</v>
      </c>
      <c r="E10877">
        <v>2.361111111111111E-2</v>
      </c>
    </row>
    <row r="10878" spans="1:5" x14ac:dyDescent="0.2">
      <c r="A10878" t="s">
        <v>40</v>
      </c>
      <c r="B10878" t="s">
        <v>2831</v>
      </c>
      <c r="C10878" t="s">
        <v>1580</v>
      </c>
      <c r="D10878" t="s">
        <v>2555</v>
      </c>
      <c r="E10878">
        <v>4.3055555555555562E-2</v>
      </c>
    </row>
    <row r="10879" spans="1:5" x14ac:dyDescent="0.2">
      <c r="A10879" t="s">
        <v>41</v>
      </c>
      <c r="B10879" t="s">
        <v>2833</v>
      </c>
      <c r="C10879" t="s">
        <v>1580</v>
      </c>
      <c r="D10879" t="s">
        <v>2555</v>
      </c>
      <c r="E10879">
        <v>3.888888888888889E-2</v>
      </c>
    </row>
    <row r="10880" spans="1:5" x14ac:dyDescent="0.2">
      <c r="A10880" t="s">
        <v>42</v>
      </c>
      <c r="B10880" t="s">
        <v>2835</v>
      </c>
      <c r="C10880" t="s">
        <v>1580</v>
      </c>
      <c r="D10880" t="s">
        <v>2555</v>
      </c>
      <c r="E10880">
        <v>2.8472222222222222E-2</v>
      </c>
    </row>
    <row r="10881" spans="1:5" x14ac:dyDescent="0.2">
      <c r="A10881" t="s">
        <v>43</v>
      </c>
      <c r="B10881" t="s">
        <v>2789</v>
      </c>
      <c r="C10881" t="s">
        <v>1580</v>
      </c>
      <c r="D10881" t="s">
        <v>2555</v>
      </c>
      <c r="E10881">
        <v>2.9861111111111113E-2</v>
      </c>
    </row>
    <row r="10882" spans="1:5" x14ac:dyDescent="0.2">
      <c r="A10882" t="s">
        <v>44</v>
      </c>
      <c r="B10882" t="s">
        <v>2838</v>
      </c>
      <c r="C10882" t="s">
        <v>1580</v>
      </c>
      <c r="D10882" t="s">
        <v>2555</v>
      </c>
      <c r="E10882">
        <v>7.0833333333333331E-2</v>
      </c>
    </row>
    <row r="10883" spans="1:5" x14ac:dyDescent="0.2">
      <c r="A10883" t="s">
        <v>45</v>
      </c>
      <c r="B10883" t="s">
        <v>2840</v>
      </c>
      <c r="C10883" t="s">
        <v>1580</v>
      </c>
      <c r="D10883" t="s">
        <v>2555</v>
      </c>
      <c r="E10883">
        <v>3.8194444444444441E-2</v>
      </c>
    </row>
    <row r="10884" spans="1:5" x14ac:dyDescent="0.2">
      <c r="A10884" t="s">
        <v>46</v>
      </c>
      <c r="B10884" t="s">
        <v>2780</v>
      </c>
      <c r="C10884" t="s">
        <v>1601</v>
      </c>
      <c r="D10884" t="s">
        <v>2555</v>
      </c>
      <c r="E10884">
        <v>69.266666666666666</v>
      </c>
    </row>
    <row r="10885" spans="1:5" x14ac:dyDescent="0.2">
      <c r="A10885" t="s">
        <v>47</v>
      </c>
      <c r="B10885" t="s">
        <v>2794</v>
      </c>
      <c r="C10885" t="s">
        <v>1601</v>
      </c>
      <c r="D10885" t="s">
        <v>2555</v>
      </c>
      <c r="E10885">
        <v>71.566708471275561</v>
      </c>
    </row>
    <row r="10886" spans="1:5" x14ac:dyDescent="0.2">
      <c r="A10886" t="s">
        <v>48</v>
      </c>
      <c r="B10886" t="s">
        <v>2785</v>
      </c>
      <c r="C10886" t="s">
        <v>1601</v>
      </c>
      <c r="D10886" t="s">
        <v>2555</v>
      </c>
      <c r="E10886">
        <v>77.2</v>
      </c>
    </row>
    <row r="10887" spans="1:5" x14ac:dyDescent="0.2">
      <c r="A10887" t="s">
        <v>49</v>
      </c>
      <c r="B10887" t="s">
        <v>2811</v>
      </c>
      <c r="C10887" t="s">
        <v>1601</v>
      </c>
      <c r="D10887" t="s">
        <v>2555</v>
      </c>
      <c r="E10887">
        <v>80.8</v>
      </c>
    </row>
    <row r="10888" spans="1:5" x14ac:dyDescent="0.2">
      <c r="A10888" t="s">
        <v>50</v>
      </c>
      <c r="B10888" t="s">
        <v>2788</v>
      </c>
      <c r="C10888" t="s">
        <v>1601</v>
      </c>
      <c r="D10888" t="s">
        <v>2555</v>
      </c>
      <c r="E10888">
        <v>76.599999999999994</v>
      </c>
    </row>
    <row r="10889" spans="1:5" x14ac:dyDescent="0.2">
      <c r="A10889" t="s">
        <v>51</v>
      </c>
      <c r="B10889" t="s">
        <v>2814</v>
      </c>
      <c r="C10889" t="s">
        <v>1601</v>
      </c>
      <c r="D10889" t="s">
        <v>2555</v>
      </c>
      <c r="E10889">
        <v>37.799999999999997</v>
      </c>
    </row>
    <row r="10890" spans="1:5" x14ac:dyDescent="0.2">
      <c r="A10890" t="s">
        <v>52</v>
      </c>
      <c r="B10890" t="s">
        <v>2816</v>
      </c>
      <c r="C10890" t="s">
        <v>1601</v>
      </c>
      <c r="D10890" t="s">
        <v>2555</v>
      </c>
      <c r="E10890">
        <v>54.5</v>
      </c>
    </row>
    <row r="10891" spans="1:5" x14ac:dyDescent="0.2">
      <c r="A10891" t="s">
        <v>53</v>
      </c>
      <c r="B10891" t="s">
        <v>2818</v>
      </c>
      <c r="C10891" t="s">
        <v>1601</v>
      </c>
      <c r="D10891" t="s">
        <v>2555</v>
      </c>
      <c r="E10891">
        <v>71.5</v>
      </c>
    </row>
    <row r="10892" spans="1:5" x14ac:dyDescent="0.2">
      <c r="A10892" t="s">
        <v>54</v>
      </c>
      <c r="B10892" t="s">
        <v>2820</v>
      </c>
      <c r="C10892" t="s">
        <v>1601</v>
      </c>
      <c r="D10892" t="s">
        <v>2555</v>
      </c>
      <c r="E10892">
        <v>69.2</v>
      </c>
    </row>
    <row r="10893" spans="1:5" x14ac:dyDescent="0.2">
      <c r="A10893" t="s">
        <v>55</v>
      </c>
      <c r="B10893" t="s">
        <v>2825</v>
      </c>
      <c r="C10893" t="s">
        <v>1601</v>
      </c>
      <c r="D10893" t="s">
        <v>2555</v>
      </c>
      <c r="E10893">
        <v>85.4</v>
      </c>
    </row>
    <row r="10894" spans="1:5" x14ac:dyDescent="0.2">
      <c r="A10894" t="s">
        <v>56</v>
      </c>
      <c r="B10894" t="s">
        <v>2786</v>
      </c>
      <c r="C10894" t="s">
        <v>1601</v>
      </c>
      <c r="D10894" t="s">
        <v>2555</v>
      </c>
      <c r="E10894">
        <v>74.099999999999994</v>
      </c>
    </row>
    <row r="10895" spans="1:5" x14ac:dyDescent="0.2">
      <c r="A10895" t="s">
        <v>57</v>
      </c>
      <c r="B10895" t="s">
        <v>2787</v>
      </c>
      <c r="C10895" t="s">
        <v>1601</v>
      </c>
      <c r="D10895" t="s">
        <v>2555</v>
      </c>
      <c r="E10895">
        <v>71.400000000000006</v>
      </c>
    </row>
    <row r="10896" spans="1:5" x14ac:dyDescent="0.2">
      <c r="A10896" t="s">
        <v>58</v>
      </c>
      <c r="B10896" t="s">
        <v>2829</v>
      </c>
      <c r="C10896" t="s">
        <v>1601</v>
      </c>
      <c r="D10896" t="s">
        <v>2555</v>
      </c>
      <c r="E10896">
        <v>70.7</v>
      </c>
    </row>
    <row r="10897" spans="1:5" x14ac:dyDescent="0.2">
      <c r="A10897" t="s">
        <v>59</v>
      </c>
      <c r="B10897" t="s">
        <v>2831</v>
      </c>
      <c r="C10897" t="s">
        <v>1601</v>
      </c>
      <c r="D10897" t="s">
        <v>2555</v>
      </c>
      <c r="E10897">
        <v>40.5</v>
      </c>
    </row>
    <row r="10898" spans="1:5" x14ac:dyDescent="0.2">
      <c r="A10898" t="s">
        <v>60</v>
      </c>
      <c r="B10898" t="s">
        <v>2833</v>
      </c>
      <c r="C10898" t="s">
        <v>1601</v>
      </c>
      <c r="D10898" t="s">
        <v>2555</v>
      </c>
      <c r="E10898">
        <v>63.6</v>
      </c>
    </row>
    <row r="10899" spans="1:5" x14ac:dyDescent="0.2">
      <c r="A10899" t="s">
        <v>61</v>
      </c>
      <c r="B10899" t="s">
        <v>2835</v>
      </c>
      <c r="C10899" t="s">
        <v>1601</v>
      </c>
      <c r="D10899" t="s">
        <v>2555</v>
      </c>
      <c r="E10899">
        <v>65.400000000000006</v>
      </c>
    </row>
    <row r="10900" spans="1:5" x14ac:dyDescent="0.2">
      <c r="A10900" t="s">
        <v>62</v>
      </c>
      <c r="B10900" t="s">
        <v>2789</v>
      </c>
      <c r="C10900" t="s">
        <v>1601</v>
      </c>
      <c r="D10900" t="s">
        <v>2555</v>
      </c>
      <c r="E10900">
        <v>68.5</v>
      </c>
    </row>
    <row r="10901" spans="1:5" x14ac:dyDescent="0.2">
      <c r="A10901" t="s">
        <v>63</v>
      </c>
      <c r="B10901" t="s">
        <v>2838</v>
      </c>
      <c r="C10901" t="s">
        <v>1601</v>
      </c>
      <c r="D10901" t="s">
        <v>2555</v>
      </c>
      <c r="E10901">
        <v>78.3</v>
      </c>
    </row>
    <row r="10902" spans="1:5" x14ac:dyDescent="0.2">
      <c r="A10902" t="s">
        <v>64</v>
      </c>
      <c r="B10902" t="s">
        <v>2840</v>
      </c>
      <c r="C10902" t="s">
        <v>1601</v>
      </c>
      <c r="D10902" t="s">
        <v>2555</v>
      </c>
      <c r="E10902">
        <v>78.599999999999994</v>
      </c>
    </row>
    <row r="10903" spans="1:5" x14ac:dyDescent="0.2">
      <c r="A10903" t="s">
        <v>65</v>
      </c>
      <c r="B10903" t="s">
        <v>2780</v>
      </c>
      <c r="C10903" t="s">
        <v>1622</v>
      </c>
      <c r="D10903" t="s">
        <v>2555</v>
      </c>
      <c r="E10903">
        <v>54</v>
      </c>
    </row>
    <row r="10904" spans="1:5" x14ac:dyDescent="0.2">
      <c r="A10904" t="s">
        <v>66</v>
      </c>
      <c r="B10904" t="s">
        <v>2794</v>
      </c>
      <c r="C10904" t="s">
        <v>1622</v>
      </c>
      <c r="D10904" t="s">
        <v>2555</v>
      </c>
      <c r="E10904">
        <v>57.993417721518981</v>
      </c>
    </row>
    <row r="10905" spans="1:5" x14ac:dyDescent="0.2">
      <c r="A10905" t="s">
        <v>67</v>
      </c>
      <c r="B10905" t="s">
        <v>2785</v>
      </c>
      <c r="C10905" t="s">
        <v>1622</v>
      </c>
      <c r="D10905" t="s">
        <v>2555</v>
      </c>
      <c r="E10905">
        <v>66.900000000000006</v>
      </c>
    </row>
    <row r="10906" spans="1:5" x14ac:dyDescent="0.2">
      <c r="A10906" t="s">
        <v>68</v>
      </c>
      <c r="B10906" t="s">
        <v>2811</v>
      </c>
      <c r="C10906" t="s">
        <v>1622</v>
      </c>
      <c r="D10906" t="s">
        <v>2555</v>
      </c>
      <c r="E10906">
        <v>62.5</v>
      </c>
    </row>
    <row r="10907" spans="1:5" x14ac:dyDescent="0.2">
      <c r="A10907" t="s">
        <v>69</v>
      </c>
      <c r="B10907" t="s">
        <v>2788</v>
      </c>
      <c r="C10907" t="s">
        <v>1622</v>
      </c>
      <c r="D10907" t="s">
        <v>2555</v>
      </c>
      <c r="E10907">
        <v>63.8</v>
      </c>
    </row>
    <row r="10908" spans="1:5" x14ac:dyDescent="0.2">
      <c r="A10908" t="s">
        <v>70</v>
      </c>
      <c r="B10908" t="s">
        <v>2814</v>
      </c>
      <c r="C10908" t="s">
        <v>1622</v>
      </c>
      <c r="D10908" t="s">
        <v>2555</v>
      </c>
      <c r="E10908">
        <v>23.5</v>
      </c>
    </row>
    <row r="10909" spans="1:5" x14ac:dyDescent="0.2">
      <c r="A10909" t="s">
        <v>71</v>
      </c>
      <c r="B10909" t="s">
        <v>2816</v>
      </c>
      <c r="C10909" t="s">
        <v>1622</v>
      </c>
      <c r="D10909" t="s">
        <v>2555</v>
      </c>
      <c r="E10909">
        <v>36.9</v>
      </c>
    </row>
    <row r="10910" spans="1:5" x14ac:dyDescent="0.2">
      <c r="A10910" t="s">
        <v>72</v>
      </c>
      <c r="B10910" t="s">
        <v>2818</v>
      </c>
      <c r="C10910" t="s">
        <v>1622</v>
      </c>
      <c r="D10910" t="s">
        <v>2555</v>
      </c>
      <c r="E10910">
        <v>59</v>
      </c>
    </row>
    <row r="10911" spans="1:5" x14ac:dyDescent="0.2">
      <c r="A10911" t="s">
        <v>73</v>
      </c>
      <c r="B10911" t="s">
        <v>2820</v>
      </c>
      <c r="C10911" t="s">
        <v>1622</v>
      </c>
      <c r="D10911" t="s">
        <v>2555</v>
      </c>
      <c r="E10911">
        <v>54.6</v>
      </c>
    </row>
    <row r="10912" spans="1:5" x14ac:dyDescent="0.2">
      <c r="A10912" t="s">
        <v>74</v>
      </c>
      <c r="B10912" t="s">
        <v>2825</v>
      </c>
      <c r="C10912" t="s">
        <v>1622</v>
      </c>
      <c r="D10912" t="s">
        <v>2555</v>
      </c>
      <c r="E10912">
        <v>80</v>
      </c>
    </row>
    <row r="10913" spans="1:5" x14ac:dyDescent="0.2">
      <c r="A10913" t="s">
        <v>75</v>
      </c>
      <c r="B10913" t="s">
        <v>2786</v>
      </c>
      <c r="C10913" t="s">
        <v>1622</v>
      </c>
      <c r="D10913" t="s">
        <v>2555</v>
      </c>
      <c r="E10913">
        <v>69.099999999999994</v>
      </c>
    </row>
    <row r="10914" spans="1:5" x14ac:dyDescent="0.2">
      <c r="A10914" t="s">
        <v>76</v>
      </c>
      <c r="B10914" t="s">
        <v>2787</v>
      </c>
      <c r="C10914" t="s">
        <v>1622</v>
      </c>
      <c r="D10914" t="s">
        <v>2555</v>
      </c>
      <c r="E10914">
        <v>59.4</v>
      </c>
    </row>
    <row r="10915" spans="1:5" x14ac:dyDescent="0.2">
      <c r="A10915" t="s">
        <v>77</v>
      </c>
      <c r="B10915" t="s">
        <v>2829</v>
      </c>
      <c r="C10915" t="s">
        <v>1622</v>
      </c>
      <c r="D10915" t="s">
        <v>2555</v>
      </c>
      <c r="E10915">
        <v>57.5</v>
      </c>
    </row>
    <row r="10916" spans="1:5" x14ac:dyDescent="0.2">
      <c r="A10916" t="s">
        <v>78</v>
      </c>
      <c r="B10916" t="s">
        <v>2831</v>
      </c>
      <c r="C10916" t="s">
        <v>1622</v>
      </c>
      <c r="D10916" t="s">
        <v>2555</v>
      </c>
      <c r="E10916">
        <v>32.4</v>
      </c>
    </row>
    <row r="10917" spans="1:5" x14ac:dyDescent="0.2">
      <c r="A10917" t="s">
        <v>79</v>
      </c>
      <c r="B10917" t="s">
        <v>2833</v>
      </c>
      <c r="C10917" t="s">
        <v>1622</v>
      </c>
      <c r="D10917" t="s">
        <v>2555</v>
      </c>
      <c r="E10917">
        <v>47.8</v>
      </c>
    </row>
    <row r="10918" spans="1:5" x14ac:dyDescent="0.2">
      <c r="A10918" t="s">
        <v>80</v>
      </c>
      <c r="B10918" t="s">
        <v>2835</v>
      </c>
      <c r="C10918" t="s">
        <v>1622</v>
      </c>
      <c r="D10918" t="s">
        <v>2555</v>
      </c>
      <c r="E10918">
        <v>54.2</v>
      </c>
    </row>
    <row r="10919" spans="1:5" x14ac:dyDescent="0.2">
      <c r="A10919" t="s">
        <v>81</v>
      </c>
      <c r="B10919" t="s">
        <v>2789</v>
      </c>
      <c r="C10919" t="s">
        <v>1622</v>
      </c>
      <c r="D10919" t="s">
        <v>2555</v>
      </c>
      <c r="E10919">
        <v>52</v>
      </c>
    </row>
    <row r="10920" spans="1:5" x14ac:dyDescent="0.2">
      <c r="A10920" t="s">
        <v>82</v>
      </c>
      <c r="B10920" t="s">
        <v>2838</v>
      </c>
      <c r="C10920" t="s">
        <v>1622</v>
      </c>
      <c r="D10920" t="s">
        <v>2555</v>
      </c>
      <c r="E10920">
        <v>70.400000000000006</v>
      </c>
    </row>
    <row r="10921" spans="1:5" x14ac:dyDescent="0.2">
      <c r="A10921" t="s">
        <v>83</v>
      </c>
      <c r="B10921" t="s">
        <v>2840</v>
      </c>
      <c r="C10921" t="s">
        <v>1622</v>
      </c>
      <c r="D10921" t="s">
        <v>2555</v>
      </c>
      <c r="E10921">
        <v>74.8</v>
      </c>
    </row>
    <row r="10922" spans="1:5" x14ac:dyDescent="0.2">
      <c r="A10922" t="s">
        <v>84</v>
      </c>
      <c r="B10922" t="s">
        <v>2780</v>
      </c>
      <c r="C10922" t="s">
        <v>1643</v>
      </c>
      <c r="D10922" t="s">
        <v>2555</v>
      </c>
      <c r="E10922">
        <v>0.16041666666666668</v>
      </c>
    </row>
    <row r="10923" spans="1:5" x14ac:dyDescent="0.2">
      <c r="A10923" t="s">
        <v>85</v>
      </c>
      <c r="B10923" t="s">
        <v>2794</v>
      </c>
      <c r="C10923" t="s">
        <v>1643</v>
      </c>
      <c r="D10923" t="s">
        <v>2555</v>
      </c>
      <c r="E10923">
        <v>0.16235891350210971</v>
      </c>
    </row>
    <row r="10924" spans="1:5" x14ac:dyDescent="0.2">
      <c r="A10924" t="s">
        <v>86</v>
      </c>
      <c r="B10924" t="s">
        <v>2785</v>
      </c>
      <c r="C10924" t="s">
        <v>1643</v>
      </c>
      <c r="D10924" t="s">
        <v>2555</v>
      </c>
      <c r="E10924">
        <v>0.15972222222222224</v>
      </c>
    </row>
    <row r="10925" spans="1:5" x14ac:dyDescent="0.2">
      <c r="A10925" t="s">
        <v>87</v>
      </c>
      <c r="B10925" t="s">
        <v>2811</v>
      </c>
      <c r="C10925" t="s">
        <v>1643</v>
      </c>
      <c r="D10925" t="s">
        <v>2555</v>
      </c>
      <c r="E10925">
        <v>0.1125</v>
      </c>
    </row>
    <row r="10926" spans="1:5" x14ac:dyDescent="0.2">
      <c r="A10926" t="s">
        <v>88</v>
      </c>
      <c r="B10926" t="s">
        <v>2788</v>
      </c>
      <c r="C10926" t="s">
        <v>1643</v>
      </c>
      <c r="D10926" t="s">
        <v>2555</v>
      </c>
      <c r="E10926">
        <v>0.12569444444444444</v>
      </c>
    </row>
    <row r="10927" spans="1:5" x14ac:dyDescent="0.2">
      <c r="A10927" t="s">
        <v>89</v>
      </c>
      <c r="B10927" t="s">
        <v>2814</v>
      </c>
      <c r="C10927" t="s">
        <v>1643</v>
      </c>
      <c r="D10927" t="s">
        <v>2555</v>
      </c>
      <c r="E10927">
        <v>0.29791666666666666</v>
      </c>
    </row>
    <row r="10928" spans="1:5" x14ac:dyDescent="0.2">
      <c r="A10928" t="s">
        <v>90</v>
      </c>
      <c r="B10928" t="s">
        <v>2816</v>
      </c>
      <c r="C10928" t="s">
        <v>1643</v>
      </c>
      <c r="D10928" t="s">
        <v>2555</v>
      </c>
      <c r="E10928">
        <v>0.21736111111111112</v>
      </c>
    </row>
    <row r="10929" spans="1:5" x14ac:dyDescent="0.2">
      <c r="A10929" t="s">
        <v>91</v>
      </c>
      <c r="B10929" t="s">
        <v>2818</v>
      </c>
      <c r="C10929" t="s">
        <v>1643</v>
      </c>
      <c r="D10929" t="s">
        <v>2555</v>
      </c>
      <c r="E10929">
        <v>0.1277777777777778</v>
      </c>
    </row>
    <row r="10930" spans="1:5" x14ac:dyDescent="0.2">
      <c r="A10930" t="s">
        <v>92</v>
      </c>
      <c r="B10930" t="s">
        <v>2820</v>
      </c>
      <c r="C10930" t="s">
        <v>1643</v>
      </c>
      <c r="D10930" t="s">
        <v>2555</v>
      </c>
      <c r="E10930">
        <v>0.15069444444444444</v>
      </c>
    </row>
    <row r="10931" spans="1:5" x14ac:dyDescent="0.2">
      <c r="A10931" t="s">
        <v>93</v>
      </c>
      <c r="B10931" t="s">
        <v>2825</v>
      </c>
      <c r="C10931" t="s">
        <v>1643</v>
      </c>
      <c r="D10931" t="s">
        <v>2555</v>
      </c>
      <c r="E10931">
        <v>0.10625</v>
      </c>
    </row>
    <row r="10932" spans="1:5" x14ac:dyDescent="0.2">
      <c r="A10932" t="s">
        <v>94</v>
      </c>
      <c r="B10932" t="s">
        <v>2786</v>
      </c>
      <c r="C10932" t="s">
        <v>1643</v>
      </c>
      <c r="D10932" t="s">
        <v>2555</v>
      </c>
      <c r="E10932">
        <v>0.16388888888888889</v>
      </c>
    </row>
    <row r="10933" spans="1:5" x14ac:dyDescent="0.2">
      <c r="A10933" t="s">
        <v>95</v>
      </c>
      <c r="B10933" t="s">
        <v>2787</v>
      </c>
      <c r="C10933" t="s">
        <v>1643</v>
      </c>
      <c r="D10933" t="s">
        <v>2555</v>
      </c>
      <c r="E10933">
        <v>0.16319444444444445</v>
      </c>
    </row>
    <row r="10934" spans="1:5" x14ac:dyDescent="0.2">
      <c r="A10934" t="s">
        <v>96</v>
      </c>
      <c r="B10934" t="s">
        <v>2829</v>
      </c>
      <c r="C10934" t="s">
        <v>1643</v>
      </c>
      <c r="D10934" t="s">
        <v>2555</v>
      </c>
      <c r="E10934">
        <v>0.16180555555555556</v>
      </c>
    </row>
    <row r="10935" spans="1:5" x14ac:dyDescent="0.2">
      <c r="A10935" t="s">
        <v>97</v>
      </c>
      <c r="B10935" t="s">
        <v>2831</v>
      </c>
      <c r="C10935" t="s">
        <v>1643</v>
      </c>
      <c r="D10935" t="s">
        <v>2555</v>
      </c>
      <c r="E10935">
        <v>0.27638888888888885</v>
      </c>
    </row>
    <row r="10936" spans="1:5" x14ac:dyDescent="0.2">
      <c r="A10936" t="s">
        <v>98</v>
      </c>
      <c r="B10936" t="s">
        <v>2833</v>
      </c>
      <c r="C10936" t="s">
        <v>1643</v>
      </c>
      <c r="D10936" t="s">
        <v>2555</v>
      </c>
      <c r="E10936">
        <v>0.18055555555555555</v>
      </c>
    </row>
    <row r="10937" spans="1:5" x14ac:dyDescent="0.2">
      <c r="A10937" t="s">
        <v>99</v>
      </c>
      <c r="B10937" t="s">
        <v>2835</v>
      </c>
      <c r="C10937" t="s">
        <v>1643</v>
      </c>
      <c r="D10937" t="s">
        <v>2555</v>
      </c>
      <c r="E10937">
        <v>0.16597222222222222</v>
      </c>
    </row>
    <row r="10938" spans="1:5" x14ac:dyDescent="0.2">
      <c r="A10938" t="s">
        <v>100</v>
      </c>
      <c r="B10938" t="s">
        <v>2789</v>
      </c>
      <c r="C10938" t="s">
        <v>1643</v>
      </c>
      <c r="D10938" t="s">
        <v>2555</v>
      </c>
      <c r="E10938">
        <v>0.15833333333333333</v>
      </c>
    </row>
    <row r="10939" spans="1:5" x14ac:dyDescent="0.2">
      <c r="A10939" t="s">
        <v>101</v>
      </c>
      <c r="B10939" t="s">
        <v>2838</v>
      </c>
      <c r="C10939" t="s">
        <v>1643</v>
      </c>
      <c r="D10939" t="s">
        <v>2555</v>
      </c>
      <c r="E10939">
        <v>0.13750000000000001</v>
      </c>
    </row>
    <row r="10940" spans="1:5" x14ac:dyDescent="0.2">
      <c r="A10940" t="s">
        <v>102</v>
      </c>
      <c r="B10940" t="s">
        <v>2840</v>
      </c>
      <c r="C10940" t="s">
        <v>1643</v>
      </c>
      <c r="D10940" t="s">
        <v>2555</v>
      </c>
      <c r="E10940">
        <v>0.1277777777777778</v>
      </c>
    </row>
    <row r="10941" spans="1:5" x14ac:dyDescent="0.2">
      <c r="A10941" t="s">
        <v>103</v>
      </c>
      <c r="B10941" t="s">
        <v>2780</v>
      </c>
      <c r="C10941" t="s">
        <v>1664</v>
      </c>
      <c r="D10941" t="s">
        <v>2555</v>
      </c>
      <c r="E10941">
        <v>83.8</v>
      </c>
    </row>
    <row r="10942" spans="1:5" x14ac:dyDescent="0.2">
      <c r="A10942" t="s">
        <v>104</v>
      </c>
      <c r="B10942" t="s">
        <v>2794</v>
      </c>
      <c r="C10942" t="s">
        <v>1664</v>
      </c>
      <c r="D10942" t="s">
        <v>2555</v>
      </c>
      <c r="E10942">
        <v>86.706707692307702</v>
      </c>
    </row>
    <row r="10943" spans="1:5" x14ac:dyDescent="0.2">
      <c r="A10943" t="s">
        <v>105</v>
      </c>
      <c r="B10943" t="s">
        <v>2785</v>
      </c>
      <c r="C10943" t="s">
        <v>1664</v>
      </c>
      <c r="D10943" t="s">
        <v>2555</v>
      </c>
      <c r="E10943">
        <v>94.7</v>
      </c>
    </row>
    <row r="10944" spans="1:5" x14ac:dyDescent="0.2">
      <c r="A10944" t="s">
        <v>106</v>
      </c>
      <c r="B10944" t="s">
        <v>2811</v>
      </c>
      <c r="C10944" t="s">
        <v>1664</v>
      </c>
      <c r="D10944" t="s">
        <v>2555</v>
      </c>
      <c r="E10944">
        <v>100</v>
      </c>
    </row>
    <row r="10945" spans="1:5" x14ac:dyDescent="0.2">
      <c r="A10945" t="s">
        <v>107</v>
      </c>
      <c r="B10945" t="s">
        <v>2788</v>
      </c>
      <c r="C10945" t="s">
        <v>1664</v>
      </c>
      <c r="D10945" t="s">
        <v>2555</v>
      </c>
      <c r="E10945">
        <v>96.1</v>
      </c>
    </row>
    <row r="10946" spans="1:5" x14ac:dyDescent="0.2">
      <c r="A10946" t="s">
        <v>108</v>
      </c>
      <c r="B10946" t="s">
        <v>2814</v>
      </c>
      <c r="C10946" t="s">
        <v>1664</v>
      </c>
      <c r="D10946" t="s">
        <v>2555</v>
      </c>
      <c r="E10946">
        <v>80</v>
      </c>
    </row>
    <row r="10947" spans="1:5" x14ac:dyDescent="0.2">
      <c r="A10947" t="s">
        <v>109</v>
      </c>
      <c r="B10947" t="s">
        <v>2816</v>
      </c>
      <c r="C10947" t="s">
        <v>1664</v>
      </c>
      <c r="D10947" t="s">
        <v>2555</v>
      </c>
      <c r="E10947">
        <v>86.7</v>
      </c>
    </row>
    <row r="10948" spans="1:5" x14ac:dyDescent="0.2">
      <c r="A10948" t="s">
        <v>110</v>
      </c>
      <c r="B10948" t="s">
        <v>2818</v>
      </c>
      <c r="C10948" t="s">
        <v>1664</v>
      </c>
      <c r="D10948" t="s">
        <v>2555</v>
      </c>
      <c r="E10948">
        <v>85.4</v>
      </c>
    </row>
    <row r="10949" spans="1:5" x14ac:dyDescent="0.2">
      <c r="A10949" t="s">
        <v>111</v>
      </c>
      <c r="B10949" t="s">
        <v>2820</v>
      </c>
      <c r="C10949" t="s">
        <v>1664</v>
      </c>
      <c r="D10949" t="s">
        <v>2555</v>
      </c>
      <c r="E10949">
        <v>83.1</v>
      </c>
    </row>
    <row r="10950" spans="1:5" x14ac:dyDescent="0.2">
      <c r="A10950" t="s">
        <v>112</v>
      </c>
      <c r="B10950" t="s">
        <v>2825</v>
      </c>
      <c r="C10950" t="s">
        <v>1664</v>
      </c>
      <c r="D10950" t="s">
        <v>2555</v>
      </c>
      <c r="E10950">
        <v>96.1</v>
      </c>
    </row>
    <row r="10951" spans="1:5" x14ac:dyDescent="0.2">
      <c r="A10951" t="s">
        <v>113</v>
      </c>
      <c r="B10951" t="s">
        <v>2786</v>
      </c>
      <c r="C10951" t="s">
        <v>1664</v>
      </c>
      <c r="D10951" t="s">
        <v>2555</v>
      </c>
      <c r="E10951">
        <v>83.1</v>
      </c>
    </row>
    <row r="10952" spans="1:5" x14ac:dyDescent="0.2">
      <c r="A10952" t="s">
        <v>114</v>
      </c>
      <c r="B10952" t="s">
        <v>2787</v>
      </c>
      <c r="C10952" t="s">
        <v>1664</v>
      </c>
      <c r="D10952" t="s">
        <v>2555</v>
      </c>
      <c r="E10952">
        <v>84.9</v>
      </c>
    </row>
    <row r="10953" spans="1:5" x14ac:dyDescent="0.2">
      <c r="A10953" t="s">
        <v>115</v>
      </c>
      <c r="B10953" t="s">
        <v>2829</v>
      </c>
      <c r="C10953" t="s">
        <v>1664</v>
      </c>
      <c r="D10953" t="s">
        <v>2555</v>
      </c>
      <c r="E10953">
        <v>84.6</v>
      </c>
    </row>
    <row r="10954" spans="1:5" x14ac:dyDescent="0.2">
      <c r="A10954" t="s">
        <v>116</v>
      </c>
      <c r="B10954" t="s">
        <v>2831</v>
      </c>
      <c r="C10954" t="s">
        <v>1664</v>
      </c>
      <c r="D10954" t="s">
        <v>2555</v>
      </c>
      <c r="E10954">
        <v>68.900000000000006</v>
      </c>
    </row>
    <row r="10955" spans="1:5" x14ac:dyDescent="0.2">
      <c r="A10955" t="s">
        <v>117</v>
      </c>
      <c r="B10955" t="s">
        <v>2833</v>
      </c>
      <c r="C10955" t="s">
        <v>1664</v>
      </c>
      <c r="D10955" t="s">
        <v>2555</v>
      </c>
      <c r="E10955">
        <v>82.9</v>
      </c>
    </row>
    <row r="10956" spans="1:5" x14ac:dyDescent="0.2">
      <c r="A10956" t="s">
        <v>118</v>
      </c>
      <c r="B10956" t="s">
        <v>2835</v>
      </c>
      <c r="C10956" t="s">
        <v>1664</v>
      </c>
      <c r="D10956" t="s">
        <v>2555</v>
      </c>
      <c r="E10956">
        <v>72</v>
      </c>
    </row>
    <row r="10957" spans="1:5" x14ac:dyDescent="0.2">
      <c r="A10957" t="s">
        <v>119</v>
      </c>
      <c r="B10957" t="s">
        <v>2789</v>
      </c>
      <c r="C10957" t="s">
        <v>1664</v>
      </c>
      <c r="D10957" t="s">
        <v>2555</v>
      </c>
      <c r="E10957">
        <v>83.4</v>
      </c>
    </row>
    <row r="10958" spans="1:5" x14ac:dyDescent="0.2">
      <c r="A10958" t="s">
        <v>120</v>
      </c>
      <c r="B10958" t="s">
        <v>2838</v>
      </c>
      <c r="C10958" t="s">
        <v>1664</v>
      </c>
      <c r="D10958" t="s">
        <v>2555</v>
      </c>
      <c r="E10958">
        <v>94.4</v>
      </c>
    </row>
    <row r="10959" spans="1:5" x14ac:dyDescent="0.2">
      <c r="A10959" t="s">
        <v>121</v>
      </c>
      <c r="B10959" t="s">
        <v>2840</v>
      </c>
      <c r="C10959" t="s">
        <v>1664</v>
      </c>
      <c r="D10959" t="s">
        <v>2555</v>
      </c>
      <c r="E10959">
        <v>90.9</v>
      </c>
    </row>
    <row r="10960" spans="1:5" x14ac:dyDescent="0.2">
      <c r="A10960" t="s">
        <v>122</v>
      </c>
      <c r="B10960" t="s">
        <v>2780</v>
      </c>
      <c r="C10960" t="s">
        <v>1685</v>
      </c>
      <c r="D10960" t="s">
        <v>2555</v>
      </c>
      <c r="E10960">
        <v>65</v>
      </c>
    </row>
    <row r="10961" spans="1:5" x14ac:dyDescent="0.2">
      <c r="A10961" t="s">
        <v>123</v>
      </c>
      <c r="B10961" t="s">
        <v>2794</v>
      </c>
      <c r="C10961" t="s">
        <v>1685</v>
      </c>
      <c r="D10961" t="s">
        <v>2555</v>
      </c>
      <c r="E10961">
        <v>61.722759493670878</v>
      </c>
    </row>
    <row r="10962" spans="1:5" x14ac:dyDescent="0.2">
      <c r="A10962" t="s">
        <v>124</v>
      </c>
      <c r="B10962" t="s">
        <v>2785</v>
      </c>
      <c r="C10962" t="s">
        <v>1685</v>
      </c>
      <c r="D10962" t="s">
        <v>2555</v>
      </c>
      <c r="E10962">
        <v>73.2</v>
      </c>
    </row>
    <row r="10963" spans="1:5" x14ac:dyDescent="0.2">
      <c r="A10963" t="s">
        <v>125</v>
      </c>
      <c r="B10963" t="s">
        <v>2811</v>
      </c>
      <c r="C10963" t="s">
        <v>1685</v>
      </c>
      <c r="D10963" t="s">
        <v>2555</v>
      </c>
      <c r="E10963">
        <v>80.5</v>
      </c>
    </row>
    <row r="10964" spans="1:5" x14ac:dyDescent="0.2">
      <c r="A10964" t="s">
        <v>126</v>
      </c>
      <c r="B10964" t="s">
        <v>2788</v>
      </c>
      <c r="C10964" t="s">
        <v>1685</v>
      </c>
      <c r="D10964" t="s">
        <v>2555</v>
      </c>
      <c r="E10964">
        <v>65.5</v>
      </c>
    </row>
    <row r="10965" spans="1:5" x14ac:dyDescent="0.2">
      <c r="A10965" t="s">
        <v>127</v>
      </c>
      <c r="B10965" t="s">
        <v>2814</v>
      </c>
      <c r="C10965" t="s">
        <v>1685</v>
      </c>
      <c r="D10965" t="s">
        <v>2555</v>
      </c>
      <c r="E10965">
        <v>23.7</v>
      </c>
    </row>
    <row r="10966" spans="1:5" x14ac:dyDescent="0.2">
      <c r="A10966" t="s">
        <v>128</v>
      </c>
      <c r="B10966" t="s">
        <v>2816</v>
      </c>
      <c r="C10966" t="s">
        <v>1685</v>
      </c>
      <c r="D10966" t="s">
        <v>2555</v>
      </c>
      <c r="E10966">
        <v>38.5</v>
      </c>
    </row>
    <row r="10967" spans="1:5" x14ac:dyDescent="0.2">
      <c r="A10967" t="s">
        <v>129</v>
      </c>
      <c r="B10967" t="s">
        <v>2818</v>
      </c>
      <c r="C10967" t="s">
        <v>1685</v>
      </c>
      <c r="D10967" t="s">
        <v>2555</v>
      </c>
      <c r="E10967">
        <v>69.8</v>
      </c>
    </row>
    <row r="10968" spans="1:5" x14ac:dyDescent="0.2">
      <c r="A10968" t="s">
        <v>130</v>
      </c>
      <c r="B10968" t="s">
        <v>2820</v>
      </c>
      <c r="C10968" t="s">
        <v>1685</v>
      </c>
      <c r="D10968" t="s">
        <v>2555</v>
      </c>
      <c r="E10968">
        <v>59.5</v>
      </c>
    </row>
    <row r="10969" spans="1:5" x14ac:dyDescent="0.2">
      <c r="A10969" t="s">
        <v>131</v>
      </c>
      <c r="B10969" t="s">
        <v>2825</v>
      </c>
      <c r="C10969" t="s">
        <v>1685</v>
      </c>
      <c r="D10969" t="s">
        <v>2555</v>
      </c>
      <c r="E10969">
        <v>43.2</v>
      </c>
    </row>
    <row r="10970" spans="1:5" x14ac:dyDescent="0.2">
      <c r="A10970" t="s">
        <v>132</v>
      </c>
      <c r="B10970" t="s">
        <v>2786</v>
      </c>
      <c r="C10970" t="s">
        <v>1685</v>
      </c>
      <c r="D10970" t="s">
        <v>2555</v>
      </c>
      <c r="E10970">
        <v>53.8</v>
      </c>
    </row>
    <row r="10971" spans="1:5" x14ac:dyDescent="0.2">
      <c r="A10971" t="s">
        <v>133</v>
      </c>
      <c r="B10971" t="s">
        <v>2787</v>
      </c>
      <c r="C10971" t="s">
        <v>1685</v>
      </c>
      <c r="D10971" t="s">
        <v>2555</v>
      </c>
      <c r="E10971">
        <v>74.599999999999994</v>
      </c>
    </row>
    <row r="10972" spans="1:5" x14ac:dyDescent="0.2">
      <c r="A10972" t="s">
        <v>134</v>
      </c>
      <c r="B10972" t="s">
        <v>2829</v>
      </c>
      <c r="C10972" t="s">
        <v>1685</v>
      </c>
      <c r="D10972" t="s">
        <v>2555</v>
      </c>
      <c r="E10972">
        <v>54.5</v>
      </c>
    </row>
    <row r="10973" spans="1:5" x14ac:dyDescent="0.2">
      <c r="A10973" t="s">
        <v>135</v>
      </c>
      <c r="B10973" t="s">
        <v>2831</v>
      </c>
      <c r="C10973" t="s">
        <v>1685</v>
      </c>
      <c r="D10973" t="s">
        <v>2555</v>
      </c>
      <c r="E10973">
        <v>63.2</v>
      </c>
    </row>
    <row r="10974" spans="1:5" x14ac:dyDescent="0.2">
      <c r="A10974" t="s">
        <v>136</v>
      </c>
      <c r="B10974" t="s">
        <v>2833</v>
      </c>
      <c r="C10974" t="s">
        <v>1685</v>
      </c>
      <c r="D10974" t="s">
        <v>2555</v>
      </c>
      <c r="E10974">
        <v>59.2</v>
      </c>
    </row>
    <row r="10975" spans="1:5" x14ac:dyDescent="0.2">
      <c r="A10975" t="s">
        <v>137</v>
      </c>
      <c r="B10975" t="s">
        <v>2835</v>
      </c>
      <c r="C10975" t="s">
        <v>1685</v>
      </c>
      <c r="D10975" t="s">
        <v>2555</v>
      </c>
      <c r="E10975">
        <v>80.7</v>
      </c>
    </row>
    <row r="10976" spans="1:5" x14ac:dyDescent="0.2">
      <c r="A10976" t="s">
        <v>138</v>
      </c>
      <c r="B10976" t="s">
        <v>2789</v>
      </c>
      <c r="C10976" t="s">
        <v>1685</v>
      </c>
      <c r="D10976" t="s">
        <v>2555</v>
      </c>
      <c r="E10976">
        <v>60.3</v>
      </c>
    </row>
    <row r="10977" spans="1:5" x14ac:dyDescent="0.2">
      <c r="A10977" t="s">
        <v>139</v>
      </c>
      <c r="B10977" t="s">
        <v>2838</v>
      </c>
      <c r="C10977" t="s">
        <v>1685</v>
      </c>
      <c r="D10977" t="s">
        <v>2555</v>
      </c>
      <c r="E10977">
        <v>76.2</v>
      </c>
    </row>
    <row r="10978" spans="1:5" x14ac:dyDescent="0.2">
      <c r="A10978" t="s">
        <v>140</v>
      </c>
      <c r="B10978" t="s">
        <v>2840</v>
      </c>
      <c r="C10978" t="s">
        <v>1685</v>
      </c>
      <c r="D10978" t="s">
        <v>2555</v>
      </c>
      <c r="E10978">
        <v>71.3</v>
      </c>
    </row>
    <row r="10979" spans="1:5" x14ac:dyDescent="0.2">
      <c r="A10979" t="s">
        <v>141</v>
      </c>
      <c r="B10979" t="s">
        <v>2780</v>
      </c>
      <c r="C10979" t="s">
        <v>1706</v>
      </c>
      <c r="D10979" t="s">
        <v>2555</v>
      </c>
      <c r="E10979">
        <v>11.4</v>
      </c>
    </row>
    <row r="10980" spans="1:5" x14ac:dyDescent="0.2">
      <c r="A10980" t="s">
        <v>142</v>
      </c>
      <c r="B10980" t="s">
        <v>2794</v>
      </c>
      <c r="C10980" t="s">
        <v>1706</v>
      </c>
      <c r="D10980" t="s">
        <v>2555</v>
      </c>
      <c r="E10980">
        <v>10.569050632911392</v>
      </c>
    </row>
    <row r="10981" spans="1:5" x14ac:dyDescent="0.2">
      <c r="A10981" t="s">
        <v>143</v>
      </c>
      <c r="B10981" t="s">
        <v>2785</v>
      </c>
      <c r="C10981" t="s">
        <v>1706</v>
      </c>
      <c r="D10981" t="s">
        <v>2555</v>
      </c>
      <c r="E10981">
        <v>7.8</v>
      </c>
    </row>
    <row r="10982" spans="1:5" x14ac:dyDescent="0.2">
      <c r="A10982" t="s">
        <v>144</v>
      </c>
      <c r="B10982" t="s">
        <v>2811</v>
      </c>
      <c r="C10982" t="s">
        <v>1706</v>
      </c>
      <c r="D10982" t="s">
        <v>2555</v>
      </c>
      <c r="E10982">
        <v>20.8</v>
      </c>
    </row>
    <row r="10983" spans="1:5" x14ac:dyDescent="0.2">
      <c r="A10983" t="s">
        <v>145</v>
      </c>
      <c r="B10983" t="s">
        <v>2788</v>
      </c>
      <c r="C10983" t="s">
        <v>1706</v>
      </c>
      <c r="D10983" t="s">
        <v>2555</v>
      </c>
      <c r="E10983">
        <v>14.9</v>
      </c>
    </row>
    <row r="10984" spans="1:5" x14ac:dyDescent="0.2">
      <c r="A10984" t="s">
        <v>146</v>
      </c>
      <c r="B10984" t="s">
        <v>2814</v>
      </c>
      <c r="C10984" t="s">
        <v>1706</v>
      </c>
      <c r="D10984" t="s">
        <v>2555</v>
      </c>
      <c r="E10984">
        <v>4</v>
      </c>
    </row>
    <row r="10985" spans="1:5" x14ac:dyDescent="0.2">
      <c r="A10985" t="s">
        <v>147</v>
      </c>
      <c r="B10985" t="s">
        <v>2816</v>
      </c>
      <c r="C10985" t="s">
        <v>1706</v>
      </c>
      <c r="D10985" t="s">
        <v>2555</v>
      </c>
      <c r="E10985">
        <v>6.2</v>
      </c>
    </row>
    <row r="10986" spans="1:5" x14ac:dyDescent="0.2">
      <c r="A10986" t="s">
        <v>148</v>
      </c>
      <c r="B10986" t="s">
        <v>2818</v>
      </c>
      <c r="C10986" t="s">
        <v>1706</v>
      </c>
      <c r="D10986" t="s">
        <v>2555</v>
      </c>
      <c r="E10986">
        <v>10.5</v>
      </c>
    </row>
    <row r="10987" spans="1:5" x14ac:dyDescent="0.2">
      <c r="A10987" t="s">
        <v>149</v>
      </c>
      <c r="B10987" t="s">
        <v>2820</v>
      </c>
      <c r="C10987" t="s">
        <v>1706</v>
      </c>
      <c r="D10987" t="s">
        <v>2555</v>
      </c>
      <c r="E10987">
        <v>8.9</v>
      </c>
    </row>
    <row r="10988" spans="1:5" x14ac:dyDescent="0.2">
      <c r="A10988" t="s">
        <v>150</v>
      </c>
      <c r="B10988" t="s">
        <v>2825</v>
      </c>
      <c r="C10988" t="s">
        <v>1706</v>
      </c>
      <c r="D10988" t="s">
        <v>2555</v>
      </c>
      <c r="E10988">
        <v>7.2</v>
      </c>
    </row>
    <row r="10989" spans="1:5" x14ac:dyDescent="0.2">
      <c r="A10989" t="s">
        <v>151</v>
      </c>
      <c r="B10989" t="s">
        <v>2786</v>
      </c>
      <c r="C10989" t="s">
        <v>1706</v>
      </c>
      <c r="D10989" t="s">
        <v>2555</v>
      </c>
      <c r="E10989">
        <v>7</v>
      </c>
    </row>
    <row r="10990" spans="1:5" x14ac:dyDescent="0.2">
      <c r="A10990" t="s">
        <v>152</v>
      </c>
      <c r="B10990" t="s">
        <v>2787</v>
      </c>
      <c r="C10990" t="s">
        <v>1706</v>
      </c>
      <c r="D10990" t="s">
        <v>2555</v>
      </c>
      <c r="E10990">
        <v>13.9</v>
      </c>
    </row>
    <row r="10991" spans="1:5" x14ac:dyDescent="0.2">
      <c r="A10991" t="s">
        <v>153</v>
      </c>
      <c r="B10991" t="s">
        <v>2829</v>
      </c>
      <c r="C10991" t="s">
        <v>1706</v>
      </c>
      <c r="D10991" t="s">
        <v>2555</v>
      </c>
      <c r="E10991">
        <v>11</v>
      </c>
    </row>
    <row r="10992" spans="1:5" x14ac:dyDescent="0.2">
      <c r="A10992" t="s">
        <v>154</v>
      </c>
      <c r="B10992" t="s">
        <v>2831</v>
      </c>
      <c r="C10992" t="s">
        <v>1706</v>
      </c>
      <c r="D10992" t="s">
        <v>2555</v>
      </c>
      <c r="E10992">
        <v>9.3000000000000007</v>
      </c>
    </row>
    <row r="10993" spans="1:5" x14ac:dyDescent="0.2">
      <c r="A10993" t="s">
        <v>155</v>
      </c>
      <c r="B10993" t="s">
        <v>2833</v>
      </c>
      <c r="C10993" t="s">
        <v>1706</v>
      </c>
      <c r="D10993" t="s">
        <v>2555</v>
      </c>
      <c r="E10993">
        <v>15.2</v>
      </c>
    </row>
    <row r="10994" spans="1:5" x14ac:dyDescent="0.2">
      <c r="A10994" t="s">
        <v>156</v>
      </c>
      <c r="B10994" t="s">
        <v>2835</v>
      </c>
      <c r="C10994" t="s">
        <v>1706</v>
      </c>
      <c r="D10994" t="s">
        <v>2555</v>
      </c>
      <c r="E10994">
        <v>13.6</v>
      </c>
    </row>
    <row r="10995" spans="1:5" x14ac:dyDescent="0.2">
      <c r="A10995" t="s">
        <v>157</v>
      </c>
      <c r="B10995" t="s">
        <v>2789</v>
      </c>
      <c r="C10995" t="s">
        <v>1706</v>
      </c>
      <c r="D10995" t="s">
        <v>2555</v>
      </c>
      <c r="E10995">
        <v>9.4</v>
      </c>
    </row>
    <row r="10996" spans="1:5" x14ac:dyDescent="0.2">
      <c r="A10996" t="s">
        <v>158</v>
      </c>
      <c r="B10996" t="s">
        <v>2838</v>
      </c>
      <c r="C10996" t="s">
        <v>1706</v>
      </c>
      <c r="D10996" t="s">
        <v>2555</v>
      </c>
      <c r="E10996">
        <v>6.1</v>
      </c>
    </row>
    <row r="10997" spans="1:5" x14ac:dyDescent="0.2">
      <c r="A10997" t="s">
        <v>159</v>
      </c>
      <c r="B10997" t="s">
        <v>2840</v>
      </c>
      <c r="C10997" t="s">
        <v>1706</v>
      </c>
      <c r="D10997" t="s">
        <v>2555</v>
      </c>
      <c r="E10997">
        <v>16</v>
      </c>
    </row>
    <row r="10998" spans="1:5" x14ac:dyDescent="0.2">
      <c r="A10998" t="s">
        <v>160</v>
      </c>
      <c r="B10998" t="s">
        <v>2780</v>
      </c>
      <c r="C10998" t="s">
        <v>1727</v>
      </c>
      <c r="D10998" t="s">
        <v>2555</v>
      </c>
      <c r="E10998">
        <v>85.7</v>
      </c>
    </row>
    <row r="10999" spans="1:5" x14ac:dyDescent="0.2">
      <c r="A10999" t="s">
        <v>161</v>
      </c>
      <c r="B10999" t="s">
        <v>2794</v>
      </c>
      <c r="C10999" t="s">
        <v>1727</v>
      </c>
      <c r="D10999" t="s">
        <v>2555</v>
      </c>
      <c r="E10999">
        <v>84.861139240506333</v>
      </c>
    </row>
    <row r="11000" spans="1:5" x14ac:dyDescent="0.2">
      <c r="A11000" t="s">
        <v>162</v>
      </c>
      <c r="B11000" t="s">
        <v>2785</v>
      </c>
      <c r="C11000" t="s">
        <v>1727</v>
      </c>
      <c r="D11000" t="s">
        <v>2555</v>
      </c>
      <c r="E11000">
        <v>100</v>
      </c>
    </row>
    <row r="11001" spans="1:5" x14ac:dyDescent="0.2">
      <c r="A11001" t="s">
        <v>163</v>
      </c>
      <c r="B11001" t="s">
        <v>2811</v>
      </c>
      <c r="C11001" t="s">
        <v>1727</v>
      </c>
      <c r="D11001" t="s">
        <v>2555</v>
      </c>
      <c r="E11001">
        <v>100</v>
      </c>
    </row>
    <row r="11002" spans="1:5" x14ac:dyDescent="0.2">
      <c r="A11002" t="s">
        <v>164</v>
      </c>
      <c r="B11002" t="s">
        <v>2788</v>
      </c>
      <c r="C11002" t="s">
        <v>1727</v>
      </c>
      <c r="D11002" t="s">
        <v>2555</v>
      </c>
      <c r="E11002">
        <v>94.1</v>
      </c>
    </row>
    <row r="11003" spans="1:5" x14ac:dyDescent="0.2">
      <c r="A11003" t="s">
        <v>165</v>
      </c>
      <c r="B11003" t="s">
        <v>2814</v>
      </c>
      <c r="C11003" t="s">
        <v>1727</v>
      </c>
      <c r="D11003" t="s">
        <v>2555</v>
      </c>
      <c r="E11003">
        <v>75</v>
      </c>
    </row>
    <row r="11004" spans="1:5" x14ac:dyDescent="0.2">
      <c r="A11004" t="s">
        <v>166</v>
      </c>
      <c r="B11004" t="s">
        <v>2816</v>
      </c>
      <c r="C11004" t="s">
        <v>1727</v>
      </c>
      <c r="D11004" t="s">
        <v>2555</v>
      </c>
      <c r="E11004">
        <v>80</v>
      </c>
    </row>
    <row r="11005" spans="1:5" x14ac:dyDescent="0.2">
      <c r="A11005" t="s">
        <v>167</v>
      </c>
      <c r="B11005" t="s">
        <v>2818</v>
      </c>
      <c r="C11005" t="s">
        <v>1727</v>
      </c>
      <c r="D11005" t="s">
        <v>2555</v>
      </c>
      <c r="E11005">
        <v>84.6</v>
      </c>
    </row>
    <row r="11006" spans="1:5" x14ac:dyDescent="0.2">
      <c r="A11006" t="s">
        <v>168</v>
      </c>
      <c r="B11006" t="s">
        <v>2820</v>
      </c>
      <c r="C11006" t="s">
        <v>1727</v>
      </c>
      <c r="D11006" t="s">
        <v>2555</v>
      </c>
      <c r="E11006">
        <v>46.7</v>
      </c>
    </row>
    <row r="11007" spans="1:5" x14ac:dyDescent="0.2">
      <c r="A11007" t="s">
        <v>169</v>
      </c>
      <c r="B11007" t="s">
        <v>2825</v>
      </c>
      <c r="C11007" t="s">
        <v>1727</v>
      </c>
      <c r="D11007" t="s">
        <v>2555</v>
      </c>
      <c r="E11007">
        <v>50</v>
      </c>
    </row>
    <row r="11008" spans="1:5" x14ac:dyDescent="0.2">
      <c r="A11008" t="s">
        <v>170</v>
      </c>
      <c r="B11008" t="s">
        <v>2786</v>
      </c>
      <c r="C11008" t="s">
        <v>1727</v>
      </c>
      <c r="D11008" t="s">
        <v>2555</v>
      </c>
      <c r="E11008">
        <v>100</v>
      </c>
    </row>
    <row r="11009" spans="1:5" x14ac:dyDescent="0.2">
      <c r="A11009" t="s">
        <v>171</v>
      </c>
      <c r="B11009" t="s">
        <v>2787</v>
      </c>
      <c r="C11009" t="s">
        <v>1727</v>
      </c>
      <c r="D11009" t="s">
        <v>2555</v>
      </c>
      <c r="E11009">
        <v>92.9</v>
      </c>
    </row>
    <row r="11010" spans="1:5" x14ac:dyDescent="0.2">
      <c r="A11010" t="s">
        <v>172</v>
      </c>
      <c r="B11010" t="s">
        <v>2829</v>
      </c>
      <c r="C11010" t="s">
        <v>1727</v>
      </c>
      <c r="D11010" t="s">
        <v>2555</v>
      </c>
      <c r="E11010">
        <v>72.7</v>
      </c>
    </row>
    <row r="11011" spans="1:5" x14ac:dyDescent="0.2">
      <c r="A11011" t="s">
        <v>173</v>
      </c>
      <c r="B11011" t="s">
        <v>2831</v>
      </c>
      <c r="C11011" t="s">
        <v>1727</v>
      </c>
      <c r="D11011" t="s">
        <v>2555</v>
      </c>
      <c r="E11011">
        <v>85.7</v>
      </c>
    </row>
    <row r="11012" spans="1:5" x14ac:dyDescent="0.2">
      <c r="A11012" t="s">
        <v>174</v>
      </c>
      <c r="B11012" t="s">
        <v>2833</v>
      </c>
      <c r="C11012" t="s">
        <v>1727</v>
      </c>
      <c r="D11012" t="s">
        <v>2555</v>
      </c>
      <c r="E11012">
        <v>93.3</v>
      </c>
    </row>
    <row r="11013" spans="1:5" x14ac:dyDescent="0.2">
      <c r="A11013" t="s">
        <v>175</v>
      </c>
      <c r="B11013" t="s">
        <v>2835</v>
      </c>
      <c r="C11013" t="s">
        <v>1727</v>
      </c>
      <c r="D11013" t="s">
        <v>2555</v>
      </c>
      <c r="E11013">
        <v>90.9</v>
      </c>
    </row>
    <row r="11014" spans="1:5" x14ac:dyDescent="0.2">
      <c r="A11014" t="s">
        <v>176</v>
      </c>
      <c r="B11014" t="s">
        <v>2789</v>
      </c>
      <c r="C11014" t="s">
        <v>1727</v>
      </c>
      <c r="D11014" t="s">
        <v>2555</v>
      </c>
      <c r="E11014">
        <v>92.3</v>
      </c>
    </row>
    <row r="11015" spans="1:5" x14ac:dyDescent="0.2">
      <c r="A11015" t="s">
        <v>177</v>
      </c>
      <c r="B11015" t="s">
        <v>2838</v>
      </c>
      <c r="C11015" t="s">
        <v>1727</v>
      </c>
      <c r="D11015" t="s">
        <v>2555</v>
      </c>
      <c r="E11015">
        <v>100</v>
      </c>
    </row>
    <row r="11016" spans="1:5" x14ac:dyDescent="0.2">
      <c r="A11016" t="s">
        <v>178</v>
      </c>
      <c r="B11016" t="s">
        <v>2840</v>
      </c>
      <c r="C11016" t="s">
        <v>1727</v>
      </c>
      <c r="D11016" t="s">
        <v>2555</v>
      </c>
      <c r="E11016">
        <v>100</v>
      </c>
    </row>
    <row r="11017" spans="1:5" x14ac:dyDescent="0.2">
      <c r="A11017" t="s">
        <v>179</v>
      </c>
      <c r="B11017" t="s">
        <v>2780</v>
      </c>
      <c r="C11017" t="s">
        <v>1748</v>
      </c>
      <c r="D11017" t="s">
        <v>2555</v>
      </c>
      <c r="E11017">
        <v>58.6</v>
      </c>
    </row>
    <row r="11018" spans="1:5" x14ac:dyDescent="0.2">
      <c r="A11018" t="s">
        <v>180</v>
      </c>
      <c r="B11018" t="s">
        <v>2794</v>
      </c>
      <c r="C11018" t="s">
        <v>1748</v>
      </c>
      <c r="D11018" t="s">
        <v>2555</v>
      </c>
      <c r="E11018">
        <v>52.976772151898729</v>
      </c>
    </row>
    <row r="11019" spans="1:5" x14ac:dyDescent="0.2">
      <c r="A11019" t="s">
        <v>181</v>
      </c>
      <c r="B11019" t="s">
        <v>2785</v>
      </c>
      <c r="C11019" t="s">
        <v>1748</v>
      </c>
      <c r="D11019" t="s">
        <v>2555</v>
      </c>
      <c r="E11019">
        <v>80</v>
      </c>
    </row>
    <row r="11020" spans="1:5" x14ac:dyDescent="0.2">
      <c r="A11020" t="s">
        <v>182</v>
      </c>
      <c r="B11020" t="s">
        <v>2811</v>
      </c>
      <c r="C11020" t="s">
        <v>1748</v>
      </c>
      <c r="D11020" t="s">
        <v>2555</v>
      </c>
      <c r="E11020">
        <v>60</v>
      </c>
    </row>
    <row r="11021" spans="1:5" x14ac:dyDescent="0.2">
      <c r="A11021" t="s">
        <v>183</v>
      </c>
      <c r="B11021" t="s">
        <v>2788</v>
      </c>
      <c r="C11021" t="s">
        <v>1748</v>
      </c>
      <c r="D11021" t="s">
        <v>2555</v>
      </c>
      <c r="E11021">
        <v>45</v>
      </c>
    </row>
    <row r="11022" spans="1:5" x14ac:dyDescent="0.2">
      <c r="A11022" t="s">
        <v>184</v>
      </c>
      <c r="B11022" t="s">
        <v>2814</v>
      </c>
      <c r="C11022" t="s">
        <v>1748</v>
      </c>
      <c r="D11022" t="s">
        <v>2555</v>
      </c>
      <c r="E11022">
        <v>0</v>
      </c>
    </row>
    <row r="11023" spans="1:5" x14ac:dyDescent="0.2">
      <c r="A11023" t="s">
        <v>185</v>
      </c>
      <c r="B11023" t="s">
        <v>2816</v>
      </c>
      <c r="C11023" t="s">
        <v>1748</v>
      </c>
      <c r="D11023" t="s">
        <v>2555</v>
      </c>
      <c r="E11023">
        <v>25</v>
      </c>
    </row>
    <row r="11024" spans="1:5" x14ac:dyDescent="0.2">
      <c r="A11024" t="s">
        <v>186</v>
      </c>
      <c r="B11024" t="s">
        <v>2818</v>
      </c>
      <c r="C11024" t="s">
        <v>1748</v>
      </c>
      <c r="D11024" t="s">
        <v>2555</v>
      </c>
      <c r="E11024">
        <v>72.7</v>
      </c>
    </row>
    <row r="11025" spans="1:5" x14ac:dyDescent="0.2">
      <c r="A11025" t="s">
        <v>187</v>
      </c>
      <c r="B11025" t="s">
        <v>2820</v>
      </c>
      <c r="C11025" t="s">
        <v>1748</v>
      </c>
      <c r="D11025" t="s">
        <v>2555</v>
      </c>
      <c r="E11025">
        <v>72.7</v>
      </c>
    </row>
    <row r="11026" spans="1:5" x14ac:dyDescent="0.2">
      <c r="A11026" t="s">
        <v>188</v>
      </c>
      <c r="B11026" t="s">
        <v>2825</v>
      </c>
      <c r="C11026" t="s">
        <v>1748</v>
      </c>
      <c r="D11026" t="s">
        <v>2555</v>
      </c>
      <c r="E11026">
        <v>0</v>
      </c>
    </row>
    <row r="11027" spans="1:5" x14ac:dyDescent="0.2">
      <c r="A11027" t="s">
        <v>189</v>
      </c>
      <c r="B11027" t="s">
        <v>2786</v>
      </c>
      <c r="C11027" t="s">
        <v>1748</v>
      </c>
      <c r="D11027" t="s">
        <v>2555</v>
      </c>
      <c r="E11027">
        <v>25</v>
      </c>
    </row>
    <row r="11028" spans="1:5" x14ac:dyDescent="0.2">
      <c r="A11028" t="s">
        <v>190</v>
      </c>
      <c r="B11028" t="s">
        <v>2787</v>
      </c>
      <c r="C11028" t="s">
        <v>1748</v>
      </c>
      <c r="D11028" t="s">
        <v>2555</v>
      </c>
      <c r="E11028">
        <v>71.400000000000006</v>
      </c>
    </row>
    <row r="11029" spans="1:5" x14ac:dyDescent="0.2">
      <c r="A11029" t="s">
        <v>191</v>
      </c>
      <c r="B11029" t="s">
        <v>2829</v>
      </c>
      <c r="C11029" t="s">
        <v>1748</v>
      </c>
      <c r="D11029" t="s">
        <v>2555</v>
      </c>
      <c r="E11029">
        <v>37.5</v>
      </c>
    </row>
    <row r="11030" spans="1:5" x14ac:dyDescent="0.2">
      <c r="A11030" t="s">
        <v>192</v>
      </c>
      <c r="B11030" t="s">
        <v>2831</v>
      </c>
      <c r="C11030" t="s">
        <v>1748</v>
      </c>
      <c r="D11030" t="s">
        <v>2555</v>
      </c>
      <c r="E11030">
        <v>71.400000000000006</v>
      </c>
    </row>
    <row r="11031" spans="1:5" x14ac:dyDescent="0.2">
      <c r="A11031" t="s">
        <v>193</v>
      </c>
      <c r="B11031" t="s">
        <v>2833</v>
      </c>
      <c r="C11031" t="s">
        <v>1748</v>
      </c>
      <c r="D11031" t="s">
        <v>2555</v>
      </c>
      <c r="E11031">
        <v>28.6</v>
      </c>
    </row>
    <row r="11032" spans="1:5" x14ac:dyDescent="0.2">
      <c r="A11032" t="s">
        <v>194</v>
      </c>
      <c r="B11032" t="s">
        <v>2835</v>
      </c>
      <c r="C11032" t="s">
        <v>1748</v>
      </c>
      <c r="D11032" t="s">
        <v>2555</v>
      </c>
      <c r="E11032">
        <v>100</v>
      </c>
    </row>
    <row r="11033" spans="1:5" x14ac:dyDescent="0.2">
      <c r="A11033" t="s">
        <v>195</v>
      </c>
      <c r="B11033" t="s">
        <v>2789</v>
      </c>
      <c r="C11033" t="s">
        <v>1748</v>
      </c>
      <c r="D11033" t="s">
        <v>2555</v>
      </c>
      <c r="E11033">
        <v>50</v>
      </c>
    </row>
    <row r="11034" spans="1:5" x14ac:dyDescent="0.2">
      <c r="A11034" t="s">
        <v>196</v>
      </c>
      <c r="B11034" t="s">
        <v>2838</v>
      </c>
      <c r="C11034" t="s">
        <v>1748</v>
      </c>
      <c r="D11034" t="s">
        <v>2555</v>
      </c>
      <c r="E11034">
        <v>100</v>
      </c>
    </row>
    <row r="11035" spans="1:5" x14ac:dyDescent="0.2">
      <c r="A11035" t="s">
        <v>197</v>
      </c>
      <c r="B11035" t="s">
        <v>2840</v>
      </c>
      <c r="C11035" t="s">
        <v>1748</v>
      </c>
      <c r="D11035" t="s">
        <v>2555</v>
      </c>
      <c r="E11035">
        <v>42.1</v>
      </c>
    </row>
    <row r="11036" spans="1:5" x14ac:dyDescent="0.2">
      <c r="A11036" t="s">
        <v>198</v>
      </c>
      <c r="B11036" t="s">
        <v>2780</v>
      </c>
      <c r="C11036" t="s">
        <v>1769</v>
      </c>
      <c r="D11036" t="s">
        <v>2555</v>
      </c>
      <c r="E11036">
        <v>53.7</v>
      </c>
    </row>
    <row r="11037" spans="1:5" x14ac:dyDescent="0.2">
      <c r="A11037" t="s">
        <v>199</v>
      </c>
      <c r="B11037" t="s">
        <v>2794</v>
      </c>
      <c r="C11037" t="s">
        <v>1769</v>
      </c>
      <c r="D11037" t="s">
        <v>2555</v>
      </c>
      <c r="E11037">
        <v>57.930632911392401</v>
      </c>
    </row>
    <row r="11038" spans="1:5" x14ac:dyDescent="0.2">
      <c r="A11038" t="s">
        <v>200</v>
      </c>
      <c r="B11038" t="s">
        <v>2785</v>
      </c>
      <c r="C11038" t="s">
        <v>1769</v>
      </c>
      <c r="D11038" t="s">
        <v>2555</v>
      </c>
      <c r="E11038">
        <v>66.900000000000006</v>
      </c>
    </row>
    <row r="11039" spans="1:5" x14ac:dyDescent="0.2">
      <c r="A11039" t="s">
        <v>201</v>
      </c>
      <c r="B11039" t="s">
        <v>2811</v>
      </c>
      <c r="C11039" t="s">
        <v>1769</v>
      </c>
      <c r="D11039" t="s">
        <v>2555</v>
      </c>
      <c r="E11039">
        <v>62.5</v>
      </c>
    </row>
    <row r="11040" spans="1:5" x14ac:dyDescent="0.2">
      <c r="A11040" t="s">
        <v>202</v>
      </c>
      <c r="B11040" t="s">
        <v>2788</v>
      </c>
      <c r="C11040" t="s">
        <v>1769</v>
      </c>
      <c r="D11040" t="s">
        <v>2555</v>
      </c>
      <c r="E11040">
        <v>63.8</v>
      </c>
    </row>
    <row r="11041" spans="1:5" x14ac:dyDescent="0.2">
      <c r="A11041" t="s">
        <v>203</v>
      </c>
      <c r="B11041" t="s">
        <v>2814</v>
      </c>
      <c r="C11041" t="s">
        <v>1769</v>
      </c>
      <c r="D11041" t="s">
        <v>2555</v>
      </c>
      <c r="E11041">
        <v>23.5</v>
      </c>
    </row>
    <row r="11042" spans="1:5" x14ac:dyDescent="0.2">
      <c r="A11042" t="s">
        <v>204</v>
      </c>
      <c r="B11042" t="s">
        <v>2816</v>
      </c>
      <c r="C11042" t="s">
        <v>1769</v>
      </c>
      <c r="D11042" t="s">
        <v>2555</v>
      </c>
      <c r="E11042">
        <v>36.9</v>
      </c>
    </row>
    <row r="11043" spans="1:5" x14ac:dyDescent="0.2">
      <c r="A11043" t="s">
        <v>205</v>
      </c>
      <c r="B11043" t="s">
        <v>2818</v>
      </c>
      <c r="C11043" t="s">
        <v>1769</v>
      </c>
      <c r="D11043" t="s">
        <v>2555</v>
      </c>
      <c r="E11043">
        <v>59</v>
      </c>
    </row>
    <row r="11044" spans="1:5" x14ac:dyDescent="0.2">
      <c r="A11044" t="s">
        <v>206</v>
      </c>
      <c r="B11044" t="s">
        <v>2820</v>
      </c>
      <c r="C11044" t="s">
        <v>1769</v>
      </c>
      <c r="D11044" t="s">
        <v>2555</v>
      </c>
      <c r="E11044">
        <v>53.8</v>
      </c>
    </row>
    <row r="11045" spans="1:5" x14ac:dyDescent="0.2">
      <c r="A11045" t="s">
        <v>207</v>
      </c>
      <c r="B11045" t="s">
        <v>2825</v>
      </c>
      <c r="C11045" t="s">
        <v>1769</v>
      </c>
      <c r="D11045" t="s">
        <v>2555</v>
      </c>
      <c r="E11045">
        <v>80</v>
      </c>
    </row>
    <row r="11046" spans="1:5" x14ac:dyDescent="0.2">
      <c r="A11046" t="s">
        <v>208</v>
      </c>
      <c r="B11046" t="s">
        <v>2786</v>
      </c>
      <c r="C11046" t="s">
        <v>1769</v>
      </c>
      <c r="D11046" t="s">
        <v>2555</v>
      </c>
      <c r="E11046">
        <v>69.099999999999994</v>
      </c>
    </row>
    <row r="11047" spans="1:5" x14ac:dyDescent="0.2">
      <c r="A11047" t="s">
        <v>209</v>
      </c>
      <c r="B11047" t="s">
        <v>2787</v>
      </c>
      <c r="C11047" t="s">
        <v>1769</v>
      </c>
      <c r="D11047" t="s">
        <v>2555</v>
      </c>
      <c r="E11047">
        <v>59.4</v>
      </c>
    </row>
    <row r="11048" spans="1:5" x14ac:dyDescent="0.2">
      <c r="A11048" t="s">
        <v>210</v>
      </c>
      <c r="B11048" t="s">
        <v>2829</v>
      </c>
      <c r="C11048" t="s">
        <v>1769</v>
      </c>
      <c r="D11048" t="s">
        <v>2555</v>
      </c>
      <c r="E11048">
        <v>57.5</v>
      </c>
    </row>
    <row r="11049" spans="1:5" x14ac:dyDescent="0.2">
      <c r="A11049" t="s">
        <v>211</v>
      </c>
      <c r="B11049" t="s">
        <v>2831</v>
      </c>
      <c r="C11049" t="s">
        <v>1769</v>
      </c>
      <c r="D11049" t="s">
        <v>2555</v>
      </c>
      <c r="E11049">
        <v>32.4</v>
      </c>
    </row>
    <row r="11050" spans="1:5" x14ac:dyDescent="0.2">
      <c r="A11050" t="s">
        <v>212</v>
      </c>
      <c r="B11050" t="s">
        <v>2833</v>
      </c>
      <c r="C11050" t="s">
        <v>1769</v>
      </c>
      <c r="D11050" t="s">
        <v>2555</v>
      </c>
      <c r="E11050">
        <v>47.8</v>
      </c>
    </row>
    <row r="11051" spans="1:5" x14ac:dyDescent="0.2">
      <c r="A11051" t="s">
        <v>213</v>
      </c>
      <c r="B11051" t="s">
        <v>2835</v>
      </c>
      <c r="C11051" t="s">
        <v>1769</v>
      </c>
      <c r="D11051" t="s">
        <v>2555</v>
      </c>
      <c r="E11051">
        <v>54.2</v>
      </c>
    </row>
    <row r="11052" spans="1:5" x14ac:dyDescent="0.2">
      <c r="A11052" t="s">
        <v>214</v>
      </c>
      <c r="B11052" t="s">
        <v>2789</v>
      </c>
      <c r="C11052" t="s">
        <v>1769</v>
      </c>
      <c r="D11052" t="s">
        <v>2555</v>
      </c>
      <c r="E11052">
        <v>52</v>
      </c>
    </row>
    <row r="11053" spans="1:5" x14ac:dyDescent="0.2">
      <c r="A11053" t="s">
        <v>215</v>
      </c>
      <c r="B11053" t="s">
        <v>2838</v>
      </c>
      <c r="C11053" t="s">
        <v>1769</v>
      </c>
      <c r="D11053" t="s">
        <v>2555</v>
      </c>
      <c r="E11053">
        <v>70.400000000000006</v>
      </c>
    </row>
    <row r="11054" spans="1:5" x14ac:dyDescent="0.2">
      <c r="A11054" t="s">
        <v>216</v>
      </c>
      <c r="B11054" t="s">
        <v>2840</v>
      </c>
      <c r="C11054" t="s">
        <v>1769</v>
      </c>
      <c r="D11054" t="s">
        <v>2555</v>
      </c>
      <c r="E11054">
        <v>74.8</v>
      </c>
    </row>
    <row r="11055" spans="1:5" x14ac:dyDescent="0.2">
      <c r="A11055" t="s">
        <v>217</v>
      </c>
      <c r="B11055" t="s">
        <v>2780</v>
      </c>
      <c r="C11055" t="s">
        <v>1790</v>
      </c>
      <c r="D11055" t="s">
        <v>2555</v>
      </c>
      <c r="E11055">
        <v>3.7499999999999999E-2</v>
      </c>
    </row>
    <row r="11056" spans="1:5" x14ac:dyDescent="0.2">
      <c r="A11056" t="s">
        <v>218</v>
      </c>
      <c r="B11056" t="s">
        <v>2794</v>
      </c>
      <c r="C11056" t="s">
        <v>1790</v>
      </c>
      <c r="D11056" t="s">
        <v>2555</v>
      </c>
      <c r="E11056">
        <v>4.4409282700421937E-2</v>
      </c>
    </row>
    <row r="11057" spans="1:5" x14ac:dyDescent="0.2">
      <c r="A11057" t="s">
        <v>219</v>
      </c>
      <c r="B11057" t="s">
        <v>2785</v>
      </c>
      <c r="C11057" t="s">
        <v>1790</v>
      </c>
      <c r="D11057" t="s">
        <v>2555</v>
      </c>
      <c r="E11057">
        <v>3.1944444444444449E-2</v>
      </c>
    </row>
    <row r="11058" spans="1:5" x14ac:dyDescent="0.2">
      <c r="A11058" t="s">
        <v>220</v>
      </c>
      <c r="B11058" t="s">
        <v>2811</v>
      </c>
      <c r="C11058" t="s">
        <v>1790</v>
      </c>
      <c r="D11058" t="s">
        <v>2555</v>
      </c>
      <c r="E11058">
        <v>3.3333333333333333E-2</v>
      </c>
    </row>
    <row r="11059" spans="1:5" x14ac:dyDescent="0.2">
      <c r="A11059" t="s">
        <v>221</v>
      </c>
      <c r="B11059" t="s">
        <v>2788</v>
      </c>
      <c r="C11059" t="s">
        <v>1790</v>
      </c>
      <c r="D11059" t="s">
        <v>2555</v>
      </c>
      <c r="E11059">
        <v>5.0694444444444452E-2</v>
      </c>
    </row>
    <row r="11060" spans="1:5" x14ac:dyDescent="0.2">
      <c r="A11060" t="s">
        <v>222</v>
      </c>
      <c r="B11060" t="s">
        <v>2814</v>
      </c>
      <c r="C11060" t="s">
        <v>1790</v>
      </c>
      <c r="D11060" t="s">
        <v>2555</v>
      </c>
      <c r="E11060">
        <v>0.1013888888888889</v>
      </c>
    </row>
    <row r="11061" spans="1:5" x14ac:dyDescent="0.2">
      <c r="A11061" t="s">
        <v>223</v>
      </c>
      <c r="B11061" t="s">
        <v>2816</v>
      </c>
      <c r="C11061" t="s">
        <v>1790</v>
      </c>
      <c r="D11061" t="s">
        <v>2555</v>
      </c>
      <c r="E11061">
        <v>7.2916666666666671E-2</v>
      </c>
    </row>
    <row r="11062" spans="1:5" x14ac:dyDescent="0.2">
      <c r="A11062" t="s">
        <v>224</v>
      </c>
      <c r="B11062" t="s">
        <v>2818</v>
      </c>
      <c r="C11062" t="s">
        <v>1790</v>
      </c>
      <c r="D11062" t="s">
        <v>2555</v>
      </c>
      <c r="E11062">
        <v>3.125E-2</v>
      </c>
    </row>
    <row r="11063" spans="1:5" x14ac:dyDescent="0.2">
      <c r="A11063" t="s">
        <v>225</v>
      </c>
      <c r="B11063" t="s">
        <v>2820</v>
      </c>
      <c r="C11063" t="s">
        <v>1790</v>
      </c>
      <c r="D11063" t="s">
        <v>2555</v>
      </c>
      <c r="E11063">
        <v>3.3333333333333333E-2</v>
      </c>
    </row>
    <row r="11064" spans="1:5" x14ac:dyDescent="0.2">
      <c r="A11064" t="s">
        <v>226</v>
      </c>
      <c r="B11064" t="s">
        <v>2825</v>
      </c>
      <c r="C11064" t="s">
        <v>1790</v>
      </c>
      <c r="D11064" t="s">
        <v>2555</v>
      </c>
      <c r="E11064">
        <v>5.4166666666666669E-2</v>
      </c>
    </row>
    <row r="11065" spans="1:5" x14ac:dyDescent="0.2">
      <c r="A11065" t="s">
        <v>227</v>
      </c>
      <c r="B11065" t="s">
        <v>2786</v>
      </c>
      <c r="C11065" t="s">
        <v>1790</v>
      </c>
      <c r="D11065" t="s">
        <v>2555</v>
      </c>
      <c r="E11065">
        <v>5.9027777777777783E-2</v>
      </c>
    </row>
    <row r="11066" spans="1:5" x14ac:dyDescent="0.2">
      <c r="A11066" t="s">
        <v>228</v>
      </c>
      <c r="B11066" t="s">
        <v>2787</v>
      </c>
      <c r="C11066" t="s">
        <v>1790</v>
      </c>
      <c r="D11066" t="s">
        <v>2555</v>
      </c>
      <c r="E11066">
        <v>3.0555555555555555E-2</v>
      </c>
    </row>
    <row r="11067" spans="1:5" x14ac:dyDescent="0.2">
      <c r="A11067" t="s">
        <v>229</v>
      </c>
      <c r="B11067" t="s">
        <v>2829</v>
      </c>
      <c r="C11067" t="s">
        <v>1790</v>
      </c>
      <c r="D11067" t="s">
        <v>2555</v>
      </c>
      <c r="E11067">
        <v>4.9305555555555554E-2</v>
      </c>
    </row>
    <row r="11068" spans="1:5" x14ac:dyDescent="0.2">
      <c r="A11068" t="s">
        <v>230</v>
      </c>
      <c r="B11068" t="s">
        <v>2831</v>
      </c>
      <c r="C11068" t="s">
        <v>1790</v>
      </c>
      <c r="D11068" t="s">
        <v>2555</v>
      </c>
      <c r="E11068">
        <v>3.4027777777777775E-2</v>
      </c>
    </row>
    <row r="11069" spans="1:5" x14ac:dyDescent="0.2">
      <c r="A11069" t="s">
        <v>231</v>
      </c>
      <c r="B11069" t="s">
        <v>2833</v>
      </c>
      <c r="C11069" t="s">
        <v>1790</v>
      </c>
      <c r="D11069" t="s">
        <v>2555</v>
      </c>
      <c r="E11069">
        <v>5.1388888888888894E-2</v>
      </c>
    </row>
    <row r="11070" spans="1:5" x14ac:dyDescent="0.2">
      <c r="A11070" t="s">
        <v>232</v>
      </c>
      <c r="B11070" t="s">
        <v>2835</v>
      </c>
      <c r="C11070" t="s">
        <v>1790</v>
      </c>
      <c r="D11070" t="s">
        <v>2555</v>
      </c>
      <c r="E11070">
        <v>2.5694444444444447E-2</v>
      </c>
    </row>
    <row r="11071" spans="1:5" x14ac:dyDescent="0.2">
      <c r="A11071" t="s">
        <v>233</v>
      </c>
      <c r="B11071" t="s">
        <v>2789</v>
      </c>
      <c r="C11071" t="s">
        <v>1790</v>
      </c>
      <c r="D11071" t="s">
        <v>2555</v>
      </c>
      <c r="E11071">
        <v>4.3055555555555562E-2</v>
      </c>
    </row>
    <row r="11072" spans="1:5" x14ac:dyDescent="0.2">
      <c r="A11072" t="s">
        <v>234</v>
      </c>
      <c r="B11072" t="s">
        <v>2838</v>
      </c>
      <c r="C11072" t="s">
        <v>1790</v>
      </c>
      <c r="D11072" t="s">
        <v>2555</v>
      </c>
      <c r="E11072">
        <v>2.9861111111111113E-2</v>
      </c>
    </row>
    <row r="11073" spans="1:5" x14ac:dyDescent="0.2">
      <c r="A11073" t="s">
        <v>235</v>
      </c>
      <c r="B11073" t="s">
        <v>2840</v>
      </c>
      <c r="C11073" t="s">
        <v>1790</v>
      </c>
      <c r="D11073" t="s">
        <v>2555</v>
      </c>
      <c r="E11073">
        <v>4.3749999999999997E-2</v>
      </c>
    </row>
    <row r="11074" spans="1:5" x14ac:dyDescent="0.2">
      <c r="A11074" t="s">
        <v>236</v>
      </c>
      <c r="B11074" t="s">
        <v>2780</v>
      </c>
      <c r="C11074" t="s">
        <v>1811</v>
      </c>
      <c r="D11074" t="s">
        <v>2555</v>
      </c>
      <c r="E11074">
        <v>77.3</v>
      </c>
    </row>
    <row r="11075" spans="1:5" x14ac:dyDescent="0.2">
      <c r="A11075" t="s">
        <v>237</v>
      </c>
      <c r="B11075" t="s">
        <v>2794</v>
      </c>
      <c r="C11075" t="s">
        <v>1811</v>
      </c>
      <c r="D11075" t="s">
        <v>2555</v>
      </c>
      <c r="E11075">
        <v>85.18823839662447</v>
      </c>
    </row>
    <row r="11076" spans="1:5" x14ac:dyDescent="0.2">
      <c r="A11076" t="s">
        <v>238</v>
      </c>
      <c r="B11076" t="s">
        <v>2785</v>
      </c>
      <c r="C11076" t="s">
        <v>1811</v>
      </c>
      <c r="D11076" t="s">
        <v>2555</v>
      </c>
      <c r="E11076">
        <v>95</v>
      </c>
    </row>
    <row r="11077" spans="1:5" x14ac:dyDescent="0.2">
      <c r="A11077" t="s">
        <v>239</v>
      </c>
      <c r="B11077" t="s">
        <v>2811</v>
      </c>
      <c r="C11077" t="s">
        <v>1811</v>
      </c>
      <c r="D11077" t="s">
        <v>2555</v>
      </c>
      <c r="E11077">
        <v>78.7</v>
      </c>
    </row>
    <row r="11078" spans="1:5" x14ac:dyDescent="0.2">
      <c r="A11078" t="s">
        <v>240</v>
      </c>
      <c r="B11078" t="s">
        <v>2788</v>
      </c>
      <c r="C11078" t="s">
        <v>1811</v>
      </c>
      <c r="D11078" t="s">
        <v>2555</v>
      </c>
      <c r="E11078">
        <v>95.1</v>
      </c>
    </row>
    <row r="11079" spans="1:5" x14ac:dyDescent="0.2">
      <c r="A11079" t="s">
        <v>241</v>
      </c>
      <c r="B11079" t="s">
        <v>2814</v>
      </c>
      <c r="C11079" t="s">
        <v>1811</v>
      </c>
      <c r="D11079" t="s">
        <v>2555</v>
      </c>
      <c r="E11079">
        <v>69.599999999999994</v>
      </c>
    </row>
    <row r="11080" spans="1:5" x14ac:dyDescent="0.2">
      <c r="A11080" t="s">
        <v>242</v>
      </c>
      <c r="B11080" t="s">
        <v>2816</v>
      </c>
      <c r="C11080" t="s">
        <v>1811</v>
      </c>
      <c r="D11080" t="s">
        <v>2555</v>
      </c>
      <c r="E11080">
        <v>90.6</v>
      </c>
    </row>
    <row r="11081" spans="1:5" x14ac:dyDescent="0.2">
      <c r="A11081" t="s">
        <v>243</v>
      </c>
      <c r="B11081" t="s">
        <v>2818</v>
      </c>
      <c r="C11081" t="s">
        <v>1811</v>
      </c>
      <c r="D11081" t="s">
        <v>2555</v>
      </c>
      <c r="E11081">
        <v>96</v>
      </c>
    </row>
    <row r="11082" spans="1:5" x14ac:dyDescent="0.2">
      <c r="A11082" t="s">
        <v>244</v>
      </c>
      <c r="B11082" t="s">
        <v>2820</v>
      </c>
      <c r="C11082" t="s">
        <v>1811</v>
      </c>
      <c r="D11082" t="s">
        <v>2555</v>
      </c>
      <c r="E11082">
        <v>93.4</v>
      </c>
    </row>
    <row r="11083" spans="1:5" x14ac:dyDescent="0.2">
      <c r="A11083" t="s">
        <v>245</v>
      </c>
      <c r="B11083" t="s">
        <v>2825</v>
      </c>
      <c r="C11083" t="s">
        <v>1811</v>
      </c>
      <c r="D11083" t="s">
        <v>2555</v>
      </c>
      <c r="E11083">
        <v>87.1</v>
      </c>
    </row>
    <row r="11084" spans="1:5" x14ac:dyDescent="0.2">
      <c r="A11084" t="s">
        <v>246</v>
      </c>
      <c r="B11084" t="s">
        <v>2786</v>
      </c>
      <c r="C11084" t="s">
        <v>1811</v>
      </c>
      <c r="D11084" t="s">
        <v>2555</v>
      </c>
      <c r="E11084">
        <v>77.7</v>
      </c>
    </row>
    <row r="11085" spans="1:5" x14ac:dyDescent="0.2">
      <c r="A11085" t="s">
        <v>247</v>
      </c>
      <c r="B11085" t="s">
        <v>2787</v>
      </c>
      <c r="C11085" t="s">
        <v>1811</v>
      </c>
      <c r="D11085" t="s">
        <v>2555</v>
      </c>
      <c r="E11085">
        <v>90</v>
      </c>
    </row>
    <row r="11086" spans="1:5" x14ac:dyDescent="0.2">
      <c r="A11086" t="s">
        <v>248</v>
      </c>
      <c r="B11086" t="s">
        <v>2829</v>
      </c>
      <c r="C11086" t="s">
        <v>1811</v>
      </c>
      <c r="D11086" t="s">
        <v>2555</v>
      </c>
      <c r="E11086">
        <v>78.5</v>
      </c>
    </row>
    <row r="11087" spans="1:5" x14ac:dyDescent="0.2">
      <c r="A11087" t="s">
        <v>249</v>
      </c>
      <c r="B11087" t="s">
        <v>2831</v>
      </c>
      <c r="C11087" t="s">
        <v>1811</v>
      </c>
      <c r="D11087" t="s">
        <v>2555</v>
      </c>
      <c r="E11087">
        <v>76.099999999999994</v>
      </c>
    </row>
    <row r="11088" spans="1:5" x14ac:dyDescent="0.2">
      <c r="A11088" t="s">
        <v>250</v>
      </c>
      <c r="B11088" t="s">
        <v>2833</v>
      </c>
      <c r="C11088" t="s">
        <v>1811</v>
      </c>
      <c r="D11088" t="s">
        <v>2555</v>
      </c>
      <c r="E11088">
        <v>70.099999999999994</v>
      </c>
    </row>
    <row r="11089" spans="1:5" x14ac:dyDescent="0.2">
      <c r="A11089" t="s">
        <v>251</v>
      </c>
      <c r="B11089" t="s">
        <v>2835</v>
      </c>
      <c r="C11089" t="s">
        <v>1811</v>
      </c>
      <c r="D11089" t="s">
        <v>2555</v>
      </c>
      <c r="E11089">
        <v>78.400000000000006</v>
      </c>
    </row>
    <row r="11090" spans="1:5" x14ac:dyDescent="0.2">
      <c r="A11090" t="s">
        <v>252</v>
      </c>
      <c r="B11090" t="s">
        <v>2789</v>
      </c>
      <c r="C11090" t="s">
        <v>1811</v>
      </c>
      <c r="D11090" t="s">
        <v>2555</v>
      </c>
      <c r="E11090">
        <v>85.4</v>
      </c>
    </row>
    <row r="11091" spans="1:5" x14ac:dyDescent="0.2">
      <c r="A11091" t="s">
        <v>253</v>
      </c>
      <c r="B11091" t="s">
        <v>2838</v>
      </c>
      <c r="C11091" t="s">
        <v>1811</v>
      </c>
      <c r="D11091" t="s">
        <v>2555</v>
      </c>
      <c r="E11091">
        <v>79.3</v>
      </c>
    </row>
    <row r="11092" spans="1:5" x14ac:dyDescent="0.2">
      <c r="A11092" t="s">
        <v>254</v>
      </c>
      <c r="B11092" t="s">
        <v>2840</v>
      </c>
      <c r="C11092" t="s">
        <v>1811</v>
      </c>
      <c r="D11092" t="s">
        <v>2555</v>
      </c>
      <c r="E11092">
        <v>88.3</v>
      </c>
    </row>
    <row r="11093" spans="1:5" x14ac:dyDescent="0.2">
      <c r="A11093" t="s">
        <v>255</v>
      </c>
      <c r="B11093" t="s">
        <v>2780</v>
      </c>
      <c r="C11093" t="s">
        <v>1832</v>
      </c>
      <c r="D11093" t="s">
        <v>2555</v>
      </c>
      <c r="E11093">
        <v>79.099999999999994</v>
      </c>
    </row>
    <row r="11094" spans="1:5" x14ac:dyDescent="0.2">
      <c r="A11094" t="s">
        <v>256</v>
      </c>
      <c r="B11094" t="s">
        <v>2794</v>
      </c>
      <c r="C11094" t="s">
        <v>1832</v>
      </c>
      <c r="D11094" t="s">
        <v>2555</v>
      </c>
      <c r="E11094">
        <v>79.056582278481017</v>
      </c>
    </row>
    <row r="11095" spans="1:5" x14ac:dyDescent="0.2">
      <c r="A11095" t="s">
        <v>257</v>
      </c>
      <c r="B11095" t="s">
        <v>2785</v>
      </c>
      <c r="C11095" t="s">
        <v>1832</v>
      </c>
      <c r="D11095" t="s">
        <v>2555</v>
      </c>
      <c r="E11095">
        <v>91.4</v>
      </c>
    </row>
    <row r="11096" spans="1:5" x14ac:dyDescent="0.2">
      <c r="A11096" t="s">
        <v>258</v>
      </c>
      <c r="B11096" t="s">
        <v>2811</v>
      </c>
      <c r="C11096" t="s">
        <v>1832</v>
      </c>
      <c r="D11096" t="s">
        <v>2555</v>
      </c>
      <c r="E11096">
        <v>75</v>
      </c>
    </row>
    <row r="11097" spans="1:5" x14ac:dyDescent="0.2">
      <c r="A11097" t="s">
        <v>259</v>
      </c>
      <c r="B11097" t="s">
        <v>2788</v>
      </c>
      <c r="C11097" t="s">
        <v>1832</v>
      </c>
      <c r="D11097" t="s">
        <v>2555</v>
      </c>
      <c r="E11097">
        <v>97</v>
      </c>
    </row>
    <row r="11098" spans="1:5" x14ac:dyDescent="0.2">
      <c r="A11098" t="s">
        <v>260</v>
      </c>
      <c r="B11098" t="s">
        <v>2814</v>
      </c>
      <c r="C11098" t="s">
        <v>1832</v>
      </c>
      <c r="D11098" t="s">
        <v>2555</v>
      </c>
      <c r="E11098">
        <v>58.7</v>
      </c>
    </row>
    <row r="11099" spans="1:5" x14ac:dyDescent="0.2">
      <c r="A11099" t="s">
        <v>261</v>
      </c>
      <c r="B11099" t="s">
        <v>2816</v>
      </c>
      <c r="C11099" t="s">
        <v>1832</v>
      </c>
      <c r="D11099" t="s">
        <v>2555</v>
      </c>
      <c r="E11099">
        <v>84.6</v>
      </c>
    </row>
    <row r="11100" spans="1:5" x14ac:dyDescent="0.2">
      <c r="A11100" t="s">
        <v>262</v>
      </c>
      <c r="B11100" t="s">
        <v>2818</v>
      </c>
      <c r="C11100" t="s">
        <v>1832</v>
      </c>
      <c r="D11100" t="s">
        <v>2555</v>
      </c>
      <c r="E11100">
        <v>92.4</v>
      </c>
    </row>
    <row r="11101" spans="1:5" x14ac:dyDescent="0.2">
      <c r="A11101" t="s">
        <v>263</v>
      </c>
      <c r="B11101" t="s">
        <v>2820</v>
      </c>
      <c r="C11101" t="s">
        <v>1832</v>
      </c>
      <c r="D11101" t="s">
        <v>2555</v>
      </c>
      <c r="E11101">
        <v>83.1</v>
      </c>
    </row>
    <row r="11102" spans="1:5" x14ac:dyDescent="0.2">
      <c r="A11102" t="s">
        <v>264</v>
      </c>
      <c r="B11102" t="s">
        <v>2825</v>
      </c>
      <c r="C11102" t="s">
        <v>1832</v>
      </c>
      <c r="D11102" t="s">
        <v>2555</v>
      </c>
      <c r="E11102">
        <v>84.7</v>
      </c>
    </row>
    <row r="11103" spans="1:5" x14ac:dyDescent="0.2">
      <c r="A11103" t="s">
        <v>265</v>
      </c>
      <c r="B11103" t="s">
        <v>2786</v>
      </c>
      <c r="C11103" t="s">
        <v>1832</v>
      </c>
      <c r="D11103" t="s">
        <v>2555</v>
      </c>
      <c r="E11103">
        <v>64.900000000000006</v>
      </c>
    </row>
    <row r="11104" spans="1:5" x14ac:dyDescent="0.2">
      <c r="A11104" t="s">
        <v>266</v>
      </c>
      <c r="B11104" t="s">
        <v>2787</v>
      </c>
      <c r="C11104" t="s">
        <v>1832</v>
      </c>
      <c r="D11104" t="s">
        <v>2555</v>
      </c>
      <c r="E11104">
        <v>93.1</v>
      </c>
    </row>
    <row r="11105" spans="1:5" x14ac:dyDescent="0.2">
      <c r="A11105" t="s">
        <v>267</v>
      </c>
      <c r="B11105" t="s">
        <v>2829</v>
      </c>
      <c r="C11105" t="s">
        <v>1832</v>
      </c>
      <c r="D11105" t="s">
        <v>2555</v>
      </c>
      <c r="E11105">
        <v>64.400000000000006</v>
      </c>
    </row>
    <row r="11106" spans="1:5" x14ac:dyDescent="0.2">
      <c r="A11106" t="s">
        <v>268</v>
      </c>
      <c r="B11106" t="s">
        <v>2831</v>
      </c>
      <c r="C11106" t="s">
        <v>1832</v>
      </c>
      <c r="D11106" t="s">
        <v>2555</v>
      </c>
      <c r="E11106">
        <v>68</v>
      </c>
    </row>
    <row r="11107" spans="1:5" x14ac:dyDescent="0.2">
      <c r="A11107" t="s">
        <v>269</v>
      </c>
      <c r="B11107" t="s">
        <v>2833</v>
      </c>
      <c r="C11107" t="s">
        <v>1832</v>
      </c>
      <c r="D11107" t="s">
        <v>2555</v>
      </c>
      <c r="E11107">
        <v>54.3</v>
      </c>
    </row>
    <row r="11108" spans="1:5" x14ac:dyDescent="0.2">
      <c r="A11108" t="s">
        <v>270</v>
      </c>
      <c r="B11108" t="s">
        <v>2835</v>
      </c>
      <c r="C11108" t="s">
        <v>1832</v>
      </c>
      <c r="D11108" t="s">
        <v>2555</v>
      </c>
      <c r="E11108">
        <v>73.900000000000006</v>
      </c>
    </row>
    <row r="11109" spans="1:5" x14ac:dyDescent="0.2">
      <c r="A11109" t="s">
        <v>271</v>
      </c>
      <c r="B11109" t="s">
        <v>2789</v>
      </c>
      <c r="C11109" t="s">
        <v>1832</v>
      </c>
      <c r="D11109" t="s">
        <v>2555</v>
      </c>
      <c r="E11109">
        <v>66.900000000000006</v>
      </c>
    </row>
    <row r="11110" spans="1:5" x14ac:dyDescent="0.2">
      <c r="A11110" t="s">
        <v>272</v>
      </c>
      <c r="B11110" t="s">
        <v>2838</v>
      </c>
      <c r="C11110" t="s">
        <v>1832</v>
      </c>
      <c r="D11110" t="s">
        <v>2555</v>
      </c>
      <c r="E11110">
        <v>74.400000000000006</v>
      </c>
    </row>
    <row r="11111" spans="1:5" x14ac:dyDescent="0.2">
      <c r="A11111" t="s">
        <v>273</v>
      </c>
      <c r="B11111" t="s">
        <v>2840</v>
      </c>
      <c r="C11111" t="s">
        <v>1832</v>
      </c>
      <c r="D11111" t="s">
        <v>2555</v>
      </c>
      <c r="E11111">
        <v>84.9</v>
      </c>
    </row>
    <row r="11112" spans="1:5" x14ac:dyDescent="0.2">
      <c r="A11112" t="s">
        <v>274</v>
      </c>
      <c r="B11112" t="s">
        <v>2780</v>
      </c>
      <c r="C11112" t="s">
        <v>5023</v>
      </c>
      <c r="D11112" t="s">
        <v>2555</v>
      </c>
      <c r="E11112">
        <v>0.50208333333333333</v>
      </c>
    </row>
    <row r="11113" spans="1:5" x14ac:dyDescent="0.2">
      <c r="A11113" t="s">
        <v>275</v>
      </c>
      <c r="B11113" t="s">
        <v>2794</v>
      </c>
      <c r="C11113" t="s">
        <v>5023</v>
      </c>
      <c r="D11113" t="s">
        <v>2555</v>
      </c>
      <c r="E11113">
        <v>0.41012482419127982</v>
      </c>
    </row>
    <row r="11114" spans="1:5" x14ac:dyDescent="0.2">
      <c r="A11114" t="s">
        <v>276</v>
      </c>
      <c r="B11114" t="s">
        <v>2785</v>
      </c>
      <c r="C11114" t="s">
        <v>5023</v>
      </c>
      <c r="D11114" t="s">
        <v>2555</v>
      </c>
      <c r="E11114">
        <v>0.15069444444444444</v>
      </c>
    </row>
    <row r="11115" spans="1:5" x14ac:dyDescent="0.2">
      <c r="A11115" t="s">
        <v>277</v>
      </c>
      <c r="B11115" t="s">
        <v>2811</v>
      </c>
      <c r="C11115" t="s">
        <v>5023</v>
      </c>
      <c r="D11115" t="s">
        <v>2555</v>
      </c>
      <c r="E11115">
        <v>0.57638888888888895</v>
      </c>
    </row>
    <row r="11116" spans="1:5" x14ac:dyDescent="0.2">
      <c r="A11116" t="s">
        <v>278</v>
      </c>
      <c r="B11116" t="s">
        <v>2788</v>
      </c>
      <c r="C11116" t="s">
        <v>5023</v>
      </c>
      <c r="D11116" t="s">
        <v>2555</v>
      </c>
      <c r="E11116">
        <v>0.18611111111111112</v>
      </c>
    </row>
    <row r="11117" spans="1:5" x14ac:dyDescent="0.2">
      <c r="A11117" t="s">
        <v>279</v>
      </c>
      <c r="B11117" t="s">
        <v>2814</v>
      </c>
      <c r="C11117" t="s">
        <v>5023</v>
      </c>
      <c r="D11117" t="s">
        <v>2555</v>
      </c>
      <c r="E11117">
        <v>0.81666666666666676</v>
      </c>
    </row>
    <row r="11118" spans="1:5" x14ac:dyDescent="0.2">
      <c r="A11118" t="s">
        <v>280</v>
      </c>
      <c r="B11118" t="s">
        <v>2816</v>
      </c>
      <c r="C11118" t="s">
        <v>5023</v>
      </c>
      <c r="D11118" t="s">
        <v>2555</v>
      </c>
      <c r="E11118">
        <v>0.11597222222222221</v>
      </c>
    </row>
    <row r="11119" spans="1:5" x14ac:dyDescent="0.2">
      <c r="A11119" t="s">
        <v>281</v>
      </c>
      <c r="B11119" t="s">
        <v>2818</v>
      </c>
      <c r="C11119" t="s">
        <v>5023</v>
      </c>
      <c r="D11119" t="s">
        <v>2555</v>
      </c>
      <c r="E11119">
        <v>1.2500000000000001E-2</v>
      </c>
    </row>
    <row r="11120" spans="1:5" x14ac:dyDescent="0.2">
      <c r="A11120" t="s">
        <v>282</v>
      </c>
      <c r="B11120" t="s">
        <v>2820</v>
      </c>
      <c r="C11120" t="s">
        <v>5023</v>
      </c>
      <c r="D11120" t="s">
        <v>2555</v>
      </c>
      <c r="E11120">
        <v>7.4305555555555555E-2</v>
      </c>
    </row>
    <row r="11121" spans="1:5" x14ac:dyDescent="0.2">
      <c r="A11121" t="s">
        <v>283</v>
      </c>
      <c r="B11121" t="s">
        <v>2825</v>
      </c>
      <c r="C11121" t="s">
        <v>5023</v>
      </c>
      <c r="D11121" t="s">
        <v>2555</v>
      </c>
      <c r="E11121">
        <v>0.55833333333333335</v>
      </c>
    </row>
    <row r="11122" spans="1:5" x14ac:dyDescent="0.2">
      <c r="A11122" t="s">
        <v>284</v>
      </c>
      <c r="B11122" t="s">
        <v>2786</v>
      </c>
      <c r="C11122" t="s">
        <v>5023</v>
      </c>
      <c r="D11122" t="s">
        <v>2555</v>
      </c>
      <c r="E11122">
        <v>0.69097222222222221</v>
      </c>
    </row>
    <row r="11123" spans="1:5" x14ac:dyDescent="0.2">
      <c r="A11123" t="s">
        <v>285</v>
      </c>
      <c r="B11123" t="s">
        <v>2787</v>
      </c>
      <c r="C11123" t="s">
        <v>5023</v>
      </c>
      <c r="D11123" t="s">
        <v>2555</v>
      </c>
      <c r="E11123">
        <v>0.13541666666666666</v>
      </c>
    </row>
    <row r="11124" spans="1:5" x14ac:dyDescent="0.2">
      <c r="A11124" t="s">
        <v>286</v>
      </c>
      <c r="B11124" t="s">
        <v>2829</v>
      </c>
      <c r="C11124" t="s">
        <v>5023</v>
      </c>
      <c r="D11124" t="s">
        <v>2555</v>
      </c>
      <c r="E11124">
        <v>0.66527777777777775</v>
      </c>
    </row>
    <row r="11125" spans="1:5" x14ac:dyDescent="0.2">
      <c r="A11125" t="s">
        <v>287</v>
      </c>
      <c r="B11125" t="s">
        <v>2831</v>
      </c>
      <c r="C11125" t="s">
        <v>5023</v>
      </c>
      <c r="D11125" t="s">
        <v>2555</v>
      </c>
      <c r="E11125">
        <v>0.74444444444444446</v>
      </c>
    </row>
    <row r="11126" spans="1:5" x14ac:dyDescent="0.2">
      <c r="A11126" t="s">
        <v>288</v>
      </c>
      <c r="B11126" t="s">
        <v>2833</v>
      </c>
      <c r="C11126" t="s">
        <v>5023</v>
      </c>
      <c r="D11126" t="s">
        <v>2555</v>
      </c>
      <c r="E11126">
        <v>0.875</v>
      </c>
    </row>
    <row r="11127" spans="1:5" x14ac:dyDescent="0.2">
      <c r="A11127" t="s">
        <v>289</v>
      </c>
      <c r="B11127" t="s">
        <v>2835</v>
      </c>
      <c r="C11127" t="s">
        <v>5023</v>
      </c>
      <c r="D11127" t="s">
        <v>2555</v>
      </c>
      <c r="E11127">
        <v>0.50694444444444442</v>
      </c>
    </row>
    <row r="11128" spans="1:5" x14ac:dyDescent="0.2">
      <c r="A11128" t="s">
        <v>290</v>
      </c>
      <c r="B11128" t="s">
        <v>2789</v>
      </c>
      <c r="C11128" t="s">
        <v>5023</v>
      </c>
      <c r="D11128" t="s">
        <v>2555</v>
      </c>
      <c r="E11128">
        <v>0.70486111111111116</v>
      </c>
    </row>
    <row r="11129" spans="1:5" x14ac:dyDescent="0.2">
      <c r="A11129" t="s">
        <v>291</v>
      </c>
      <c r="B11129" t="s">
        <v>2838</v>
      </c>
      <c r="C11129" t="s">
        <v>5023</v>
      </c>
      <c r="D11129" t="s">
        <v>2555</v>
      </c>
      <c r="E11129">
        <v>0.59097222222222223</v>
      </c>
    </row>
    <row r="11130" spans="1:5" x14ac:dyDescent="0.2">
      <c r="A11130" t="s">
        <v>292</v>
      </c>
      <c r="B11130" t="s">
        <v>2840</v>
      </c>
      <c r="C11130" t="s">
        <v>5023</v>
      </c>
      <c r="D11130" t="s">
        <v>2555</v>
      </c>
      <c r="E11130">
        <v>0.23611111111111113</v>
      </c>
    </row>
    <row r="11131" spans="1:5" x14ac:dyDescent="0.2">
      <c r="A11131" t="s">
        <v>293</v>
      </c>
      <c r="B11131" t="s">
        <v>2780</v>
      </c>
      <c r="C11131" t="s">
        <v>5044</v>
      </c>
      <c r="D11131" t="s">
        <v>2555</v>
      </c>
      <c r="E11131">
        <v>89</v>
      </c>
    </row>
    <row r="11132" spans="1:5" x14ac:dyDescent="0.2">
      <c r="A11132" t="s">
        <v>294</v>
      </c>
      <c r="B11132" t="s">
        <v>2794</v>
      </c>
      <c r="C11132" t="s">
        <v>5044</v>
      </c>
      <c r="D11132" t="s">
        <v>2555</v>
      </c>
      <c r="E11132">
        <v>93.600949367088589</v>
      </c>
    </row>
    <row r="11133" spans="1:5" x14ac:dyDescent="0.2">
      <c r="A11133" t="s">
        <v>295</v>
      </c>
      <c r="B11133" t="s">
        <v>2785</v>
      </c>
      <c r="C11133" t="s">
        <v>5044</v>
      </c>
      <c r="D11133" t="s">
        <v>2555</v>
      </c>
      <c r="E11133">
        <v>98.4</v>
      </c>
    </row>
    <row r="11134" spans="1:5" x14ac:dyDescent="0.2">
      <c r="A11134" t="s">
        <v>296</v>
      </c>
      <c r="B11134" t="s">
        <v>2811</v>
      </c>
      <c r="C11134" t="s">
        <v>5044</v>
      </c>
      <c r="D11134" t="s">
        <v>2555</v>
      </c>
      <c r="E11134">
        <v>95.8</v>
      </c>
    </row>
    <row r="11135" spans="1:5" x14ac:dyDescent="0.2">
      <c r="A11135" t="s">
        <v>297</v>
      </c>
      <c r="B11135" t="s">
        <v>2788</v>
      </c>
      <c r="C11135" t="s">
        <v>5044</v>
      </c>
      <c r="D11135" t="s">
        <v>2555</v>
      </c>
      <c r="E11135">
        <v>94</v>
      </c>
    </row>
    <row r="11136" spans="1:5" x14ac:dyDescent="0.2">
      <c r="A11136" t="s">
        <v>298</v>
      </c>
      <c r="B11136" t="s">
        <v>2814</v>
      </c>
      <c r="C11136" t="s">
        <v>5044</v>
      </c>
      <c r="D11136" t="s">
        <v>2555</v>
      </c>
      <c r="E11136">
        <v>86.7</v>
      </c>
    </row>
    <row r="11137" spans="1:5" x14ac:dyDescent="0.2">
      <c r="A11137" t="s">
        <v>299</v>
      </c>
      <c r="B11137" t="s">
        <v>2816</v>
      </c>
      <c r="C11137" t="s">
        <v>5044</v>
      </c>
      <c r="D11137" t="s">
        <v>2555</v>
      </c>
      <c r="E11137">
        <v>92.3</v>
      </c>
    </row>
    <row r="11138" spans="1:5" x14ac:dyDescent="0.2">
      <c r="A11138" t="s">
        <v>300</v>
      </c>
      <c r="B11138" t="s">
        <v>2818</v>
      </c>
      <c r="C11138" t="s">
        <v>5044</v>
      </c>
      <c r="D11138" t="s">
        <v>2555</v>
      </c>
      <c r="E11138">
        <v>91.4</v>
      </c>
    </row>
    <row r="11139" spans="1:5" x14ac:dyDescent="0.2">
      <c r="A11139" t="s">
        <v>301</v>
      </c>
      <c r="B11139" t="s">
        <v>2820</v>
      </c>
      <c r="C11139" t="s">
        <v>5044</v>
      </c>
      <c r="D11139" t="s">
        <v>2555</v>
      </c>
      <c r="E11139">
        <v>90.3</v>
      </c>
    </row>
    <row r="11140" spans="1:5" x14ac:dyDescent="0.2">
      <c r="A11140" t="s">
        <v>302</v>
      </c>
      <c r="B11140" t="s">
        <v>2825</v>
      </c>
      <c r="C11140" t="s">
        <v>5044</v>
      </c>
      <c r="D11140" t="s">
        <v>2555</v>
      </c>
      <c r="E11140">
        <v>99.1</v>
      </c>
    </row>
    <row r="11141" spans="1:5" x14ac:dyDescent="0.2">
      <c r="A11141" t="s">
        <v>303</v>
      </c>
      <c r="B11141" t="s">
        <v>2786</v>
      </c>
      <c r="C11141" t="s">
        <v>5044</v>
      </c>
      <c r="D11141" t="s">
        <v>2555</v>
      </c>
      <c r="E11141">
        <v>86</v>
      </c>
    </row>
    <row r="11142" spans="1:5" x14ac:dyDescent="0.2">
      <c r="A11142" t="s">
        <v>304</v>
      </c>
      <c r="B11142" t="s">
        <v>2787</v>
      </c>
      <c r="C11142" t="s">
        <v>5044</v>
      </c>
      <c r="D11142" t="s">
        <v>2555</v>
      </c>
      <c r="E11142">
        <v>94.1</v>
      </c>
    </row>
    <row r="11143" spans="1:5" x14ac:dyDescent="0.2">
      <c r="A11143" t="s">
        <v>305</v>
      </c>
      <c r="B11143" t="s">
        <v>2829</v>
      </c>
      <c r="C11143" t="s">
        <v>5044</v>
      </c>
      <c r="D11143" t="s">
        <v>2555</v>
      </c>
      <c r="E11143">
        <v>91.8</v>
      </c>
    </row>
    <row r="11144" spans="1:5" x14ac:dyDescent="0.2">
      <c r="A11144" t="s">
        <v>306</v>
      </c>
      <c r="B11144" t="s">
        <v>2831</v>
      </c>
      <c r="C11144" t="s">
        <v>5044</v>
      </c>
      <c r="D11144" t="s">
        <v>2555</v>
      </c>
      <c r="E11144">
        <v>90.7</v>
      </c>
    </row>
    <row r="11145" spans="1:5" x14ac:dyDescent="0.2">
      <c r="A11145" t="s">
        <v>307</v>
      </c>
      <c r="B11145" t="s">
        <v>2833</v>
      </c>
      <c r="C11145" t="s">
        <v>5044</v>
      </c>
      <c r="D11145" t="s">
        <v>2555</v>
      </c>
      <c r="E11145">
        <v>88</v>
      </c>
    </row>
    <row r="11146" spans="1:5" x14ac:dyDescent="0.2">
      <c r="A11146" t="s">
        <v>308</v>
      </c>
      <c r="B11146" t="s">
        <v>2835</v>
      </c>
      <c r="C11146" t="s">
        <v>5044</v>
      </c>
      <c r="D11146" t="s">
        <v>2555</v>
      </c>
      <c r="E11146">
        <v>93.2</v>
      </c>
    </row>
    <row r="11147" spans="1:5" x14ac:dyDescent="0.2">
      <c r="A11147" t="s">
        <v>309</v>
      </c>
      <c r="B11147" t="s">
        <v>2789</v>
      </c>
      <c r="C11147" t="s">
        <v>5044</v>
      </c>
      <c r="D11147" t="s">
        <v>2555</v>
      </c>
      <c r="E11147">
        <v>99.2</v>
      </c>
    </row>
    <row r="11148" spans="1:5" x14ac:dyDescent="0.2">
      <c r="A11148" t="s">
        <v>310</v>
      </c>
      <c r="B11148" t="s">
        <v>2838</v>
      </c>
      <c r="C11148" t="s">
        <v>5044</v>
      </c>
      <c r="D11148" t="s">
        <v>2555</v>
      </c>
      <c r="E11148">
        <v>96.3</v>
      </c>
    </row>
    <row r="11149" spans="1:5" x14ac:dyDescent="0.2">
      <c r="A11149" t="s">
        <v>311</v>
      </c>
      <c r="B11149" t="s">
        <v>2840</v>
      </c>
      <c r="C11149" t="s">
        <v>5044</v>
      </c>
      <c r="D11149" t="s">
        <v>2555</v>
      </c>
      <c r="E11149">
        <v>95.8</v>
      </c>
    </row>
    <row r="11150" spans="1:5" x14ac:dyDescent="0.2">
      <c r="A11150" t="s">
        <v>312</v>
      </c>
      <c r="B11150" t="s">
        <v>2780</v>
      </c>
      <c r="C11150" t="s">
        <v>5065</v>
      </c>
      <c r="D11150" t="s">
        <v>2555</v>
      </c>
      <c r="E11150">
        <v>6.25E-2</v>
      </c>
    </row>
    <row r="11151" spans="1:5" x14ac:dyDescent="0.2">
      <c r="A11151" t="s">
        <v>313</v>
      </c>
      <c r="B11151" t="s">
        <v>2794</v>
      </c>
      <c r="C11151" t="s">
        <v>5065</v>
      </c>
      <c r="D11151" t="s">
        <v>2555</v>
      </c>
      <c r="E11151">
        <v>3.0214926160337545E-2</v>
      </c>
    </row>
    <row r="11152" spans="1:5" x14ac:dyDescent="0.2">
      <c r="A11152" t="s">
        <v>314</v>
      </c>
      <c r="B11152" t="s">
        <v>2785</v>
      </c>
      <c r="C11152" t="s">
        <v>5065</v>
      </c>
      <c r="D11152" t="s">
        <v>2555</v>
      </c>
      <c r="E11152">
        <v>2.9861111111111113E-2</v>
      </c>
    </row>
    <row r="11153" spans="1:5" x14ac:dyDescent="0.2">
      <c r="A11153" t="s">
        <v>315</v>
      </c>
      <c r="B11153" t="s">
        <v>2811</v>
      </c>
      <c r="C11153" t="s">
        <v>5065</v>
      </c>
      <c r="D11153" t="s">
        <v>2555</v>
      </c>
      <c r="E11153">
        <v>8.6111111111111124E-2</v>
      </c>
    </row>
    <row r="11154" spans="1:5" x14ac:dyDescent="0.2">
      <c r="A11154" t="s">
        <v>316</v>
      </c>
      <c r="B11154" t="s">
        <v>2788</v>
      </c>
      <c r="C11154" t="s">
        <v>5065</v>
      </c>
      <c r="D11154" t="s">
        <v>2555</v>
      </c>
      <c r="E11154">
        <v>9.0277777777777787E-3</v>
      </c>
    </row>
    <row r="11155" spans="1:5" x14ac:dyDescent="0.2">
      <c r="A11155" t="s">
        <v>317</v>
      </c>
      <c r="B11155" t="s">
        <v>2814</v>
      </c>
      <c r="C11155" t="s">
        <v>5065</v>
      </c>
      <c r="D11155" t="s">
        <v>2555</v>
      </c>
      <c r="E11155">
        <v>4.7916666666666663E-2</v>
      </c>
    </row>
    <row r="11156" spans="1:5" x14ac:dyDescent="0.2">
      <c r="A11156" t="s">
        <v>318</v>
      </c>
      <c r="B11156" t="s">
        <v>2816</v>
      </c>
      <c r="C11156" t="s">
        <v>5065</v>
      </c>
      <c r="D11156" t="s">
        <v>2555</v>
      </c>
      <c r="E11156">
        <v>0.12013888888888889</v>
      </c>
    </row>
    <row r="11157" spans="1:5" x14ac:dyDescent="0.2">
      <c r="A11157" t="s">
        <v>319</v>
      </c>
      <c r="B11157" t="s">
        <v>2818</v>
      </c>
      <c r="C11157" t="s">
        <v>5065</v>
      </c>
      <c r="D11157" t="s">
        <v>2555</v>
      </c>
      <c r="E11157">
        <v>6.9444444444444447E-4</v>
      </c>
    </row>
    <row r="11158" spans="1:5" x14ac:dyDescent="0.2">
      <c r="A11158" t="s">
        <v>320</v>
      </c>
      <c r="B11158" t="s">
        <v>2820</v>
      </c>
      <c r="C11158" t="s">
        <v>5065</v>
      </c>
      <c r="D11158" t="s">
        <v>2555</v>
      </c>
      <c r="E11158">
        <v>0</v>
      </c>
    </row>
    <row r="11159" spans="1:5" x14ac:dyDescent="0.2">
      <c r="A11159" t="s">
        <v>321</v>
      </c>
      <c r="B11159" t="s">
        <v>2825</v>
      </c>
      <c r="C11159" t="s">
        <v>5065</v>
      </c>
      <c r="D11159" t="s">
        <v>2555</v>
      </c>
      <c r="E11159">
        <v>1.3888888888888889E-3</v>
      </c>
    </row>
    <row r="11160" spans="1:5" x14ac:dyDescent="0.2">
      <c r="A11160" t="s">
        <v>322</v>
      </c>
      <c r="B11160" t="s">
        <v>2786</v>
      </c>
      <c r="C11160" t="s">
        <v>5065</v>
      </c>
      <c r="D11160" t="s">
        <v>2555</v>
      </c>
      <c r="E11160">
        <v>9.7222222222222224E-3</v>
      </c>
    </row>
    <row r="11161" spans="1:5" x14ac:dyDescent="0.2">
      <c r="A11161" t="s">
        <v>323</v>
      </c>
      <c r="B11161" t="s">
        <v>2787</v>
      </c>
      <c r="C11161" t="s">
        <v>5065</v>
      </c>
      <c r="D11161" t="s">
        <v>2555</v>
      </c>
      <c r="E11161">
        <v>2.7083333333333334E-2</v>
      </c>
    </row>
    <row r="11162" spans="1:5" x14ac:dyDescent="0.2">
      <c r="A11162" t="s">
        <v>324</v>
      </c>
      <c r="B11162" t="s">
        <v>2829</v>
      </c>
      <c r="C11162" t="s">
        <v>5065</v>
      </c>
      <c r="D11162" t="s">
        <v>2555</v>
      </c>
      <c r="E11162">
        <v>3.6805555555555557E-2</v>
      </c>
    </row>
    <row r="11163" spans="1:5" x14ac:dyDescent="0.2">
      <c r="A11163" t="s">
        <v>325</v>
      </c>
      <c r="B11163" t="s">
        <v>2831</v>
      </c>
      <c r="C11163" t="s">
        <v>5065</v>
      </c>
      <c r="D11163" t="s">
        <v>2555</v>
      </c>
      <c r="E11163">
        <v>1.5972222222222224E-2</v>
      </c>
    </row>
    <row r="11164" spans="1:5" x14ac:dyDescent="0.2">
      <c r="A11164" t="s">
        <v>326</v>
      </c>
      <c r="B11164" t="s">
        <v>2833</v>
      </c>
      <c r="C11164" t="s">
        <v>5065</v>
      </c>
      <c r="D11164" t="s">
        <v>2555</v>
      </c>
      <c r="E11164">
        <v>2.4305555555555556E-2</v>
      </c>
    </row>
    <row r="11165" spans="1:5" x14ac:dyDescent="0.2">
      <c r="A11165" t="s">
        <v>327</v>
      </c>
      <c r="B11165" t="s">
        <v>2835</v>
      </c>
      <c r="C11165" t="s">
        <v>5065</v>
      </c>
      <c r="D11165" t="s">
        <v>2555</v>
      </c>
      <c r="E11165">
        <v>3.7499999999999999E-2</v>
      </c>
    </row>
    <row r="11166" spans="1:5" x14ac:dyDescent="0.2">
      <c r="A11166" t="s">
        <v>328</v>
      </c>
      <c r="B11166" t="s">
        <v>2789</v>
      </c>
      <c r="C11166" t="s">
        <v>5065</v>
      </c>
      <c r="D11166" t="s">
        <v>2555</v>
      </c>
      <c r="E11166">
        <v>6.9444444444444441E-3</v>
      </c>
    </row>
    <row r="11167" spans="1:5" x14ac:dyDescent="0.2">
      <c r="A11167" t="s">
        <v>329</v>
      </c>
      <c r="B11167" t="s">
        <v>2838</v>
      </c>
      <c r="C11167" t="s">
        <v>5065</v>
      </c>
      <c r="D11167" t="s">
        <v>2555</v>
      </c>
      <c r="E11167">
        <v>9.0277777777777776E-2</v>
      </c>
    </row>
    <row r="11168" spans="1:5" x14ac:dyDescent="0.2">
      <c r="A11168" t="s">
        <v>330</v>
      </c>
      <c r="B11168" t="s">
        <v>2840</v>
      </c>
      <c r="C11168" t="s">
        <v>5065</v>
      </c>
      <c r="D11168" t="s">
        <v>2555</v>
      </c>
      <c r="E11168">
        <v>6.7361111111111108E-2</v>
      </c>
    </row>
    <row r="11169" spans="1:5" x14ac:dyDescent="0.2">
      <c r="A11169" t="s">
        <v>331</v>
      </c>
      <c r="B11169" t="s">
        <v>2780</v>
      </c>
      <c r="C11169" t="s">
        <v>8173</v>
      </c>
      <c r="D11169" t="s">
        <v>2555</v>
      </c>
      <c r="E11169">
        <v>71.2</v>
      </c>
    </row>
    <row r="11170" spans="1:5" x14ac:dyDescent="0.2">
      <c r="A11170" t="s">
        <v>332</v>
      </c>
      <c r="B11170" t="s">
        <v>2794</v>
      </c>
      <c r="C11170" t="s">
        <v>8173</v>
      </c>
      <c r="D11170" t="s">
        <v>2555</v>
      </c>
      <c r="E11170">
        <v>83.184936708860761</v>
      </c>
    </row>
    <row r="11171" spans="1:5" x14ac:dyDescent="0.2">
      <c r="A11171" t="s">
        <v>333</v>
      </c>
      <c r="B11171" t="s">
        <v>2785</v>
      </c>
      <c r="C11171" t="s">
        <v>8173</v>
      </c>
      <c r="D11171" t="s">
        <v>2555</v>
      </c>
      <c r="E11171">
        <v>100</v>
      </c>
    </row>
    <row r="11172" spans="1:5" x14ac:dyDescent="0.2">
      <c r="A11172" t="s">
        <v>334</v>
      </c>
      <c r="B11172" t="s">
        <v>2811</v>
      </c>
      <c r="C11172" t="s">
        <v>8173</v>
      </c>
      <c r="D11172" t="s">
        <v>2555</v>
      </c>
      <c r="E11172">
        <v>71.400000000000006</v>
      </c>
    </row>
    <row r="11173" spans="1:5" x14ac:dyDescent="0.2">
      <c r="A11173" t="s">
        <v>335</v>
      </c>
      <c r="B11173" t="s">
        <v>2788</v>
      </c>
      <c r="C11173" t="s">
        <v>8173</v>
      </c>
      <c r="D11173" t="s">
        <v>2555</v>
      </c>
      <c r="E11173">
        <v>96.6</v>
      </c>
    </row>
    <row r="11174" spans="1:5" x14ac:dyDescent="0.2">
      <c r="A11174" t="s">
        <v>336</v>
      </c>
      <c r="B11174" t="s">
        <v>2814</v>
      </c>
      <c r="C11174" t="s">
        <v>8173</v>
      </c>
      <c r="D11174" t="s">
        <v>2555</v>
      </c>
      <c r="E11174">
        <v>67.3</v>
      </c>
    </row>
    <row r="11175" spans="1:5" x14ac:dyDescent="0.2">
      <c r="A11175" t="s">
        <v>337</v>
      </c>
      <c r="B11175" t="s">
        <v>2816</v>
      </c>
      <c r="C11175" t="s">
        <v>8173</v>
      </c>
      <c r="D11175" t="s">
        <v>2555</v>
      </c>
      <c r="E11175">
        <v>96.6</v>
      </c>
    </row>
    <row r="11176" spans="1:5" x14ac:dyDescent="0.2">
      <c r="A11176" t="s">
        <v>338</v>
      </c>
      <c r="B11176" t="s">
        <v>2818</v>
      </c>
      <c r="C11176" t="s">
        <v>8173</v>
      </c>
      <c r="D11176" t="s">
        <v>2555</v>
      </c>
      <c r="E11176">
        <v>93.3</v>
      </c>
    </row>
    <row r="11177" spans="1:5" x14ac:dyDescent="0.2">
      <c r="A11177" t="s">
        <v>339</v>
      </c>
      <c r="B11177" t="s">
        <v>2820</v>
      </c>
      <c r="C11177" t="s">
        <v>8173</v>
      </c>
      <c r="D11177" t="s">
        <v>2555</v>
      </c>
      <c r="E11177">
        <v>87</v>
      </c>
    </row>
    <row r="11178" spans="1:5" x14ac:dyDescent="0.2">
      <c r="A11178" t="s">
        <v>340</v>
      </c>
      <c r="B11178" t="s">
        <v>2825</v>
      </c>
      <c r="C11178" t="s">
        <v>8173</v>
      </c>
      <c r="D11178" t="s">
        <v>2555</v>
      </c>
      <c r="E11178">
        <v>81.5</v>
      </c>
    </row>
    <row r="11179" spans="1:5" x14ac:dyDescent="0.2">
      <c r="A11179" t="s">
        <v>341</v>
      </c>
      <c r="B11179" t="s">
        <v>2786</v>
      </c>
      <c r="C11179" t="s">
        <v>8173</v>
      </c>
      <c r="D11179" t="s">
        <v>2555</v>
      </c>
      <c r="E11179">
        <v>75.400000000000006</v>
      </c>
    </row>
    <row r="11180" spans="1:5" x14ac:dyDescent="0.2">
      <c r="A11180" t="s">
        <v>342</v>
      </c>
      <c r="B11180" t="s">
        <v>2787</v>
      </c>
      <c r="C11180" t="s">
        <v>8173</v>
      </c>
      <c r="D11180" t="s">
        <v>2555</v>
      </c>
      <c r="E11180">
        <v>78</v>
      </c>
    </row>
    <row r="11181" spans="1:5" x14ac:dyDescent="0.2">
      <c r="A11181" t="s">
        <v>343</v>
      </c>
      <c r="B11181" t="s">
        <v>2829</v>
      </c>
      <c r="C11181" t="s">
        <v>8173</v>
      </c>
      <c r="D11181" t="s">
        <v>2555</v>
      </c>
      <c r="E11181">
        <v>80.599999999999994</v>
      </c>
    </row>
    <row r="11182" spans="1:5" x14ac:dyDescent="0.2">
      <c r="A11182" t="s">
        <v>344</v>
      </c>
      <c r="B11182" t="s">
        <v>2831</v>
      </c>
      <c r="C11182" t="s">
        <v>8173</v>
      </c>
      <c r="D11182" t="s">
        <v>2555</v>
      </c>
      <c r="E11182">
        <v>78.099999999999994</v>
      </c>
    </row>
    <row r="11183" spans="1:5" x14ac:dyDescent="0.2">
      <c r="A11183" t="s">
        <v>345</v>
      </c>
      <c r="B11183" t="s">
        <v>2833</v>
      </c>
      <c r="C11183" t="s">
        <v>8173</v>
      </c>
      <c r="D11183" t="s">
        <v>2555</v>
      </c>
      <c r="E11183">
        <v>63.2</v>
      </c>
    </row>
    <row r="11184" spans="1:5" x14ac:dyDescent="0.2">
      <c r="A11184" t="s">
        <v>346</v>
      </c>
      <c r="B11184" t="s">
        <v>2835</v>
      </c>
      <c r="C11184" t="s">
        <v>8173</v>
      </c>
      <c r="D11184" t="s">
        <v>2555</v>
      </c>
      <c r="E11184">
        <v>62.7</v>
      </c>
    </row>
    <row r="11185" spans="1:5" x14ac:dyDescent="0.2">
      <c r="A11185" t="s">
        <v>347</v>
      </c>
      <c r="B11185" t="s">
        <v>2789</v>
      </c>
      <c r="C11185" t="s">
        <v>8173</v>
      </c>
      <c r="D11185" t="s">
        <v>2555</v>
      </c>
      <c r="E11185">
        <v>96.1</v>
      </c>
    </row>
    <row r="11186" spans="1:5" x14ac:dyDescent="0.2">
      <c r="A11186" t="s">
        <v>348</v>
      </c>
      <c r="B11186" t="s">
        <v>2838</v>
      </c>
      <c r="C11186" t="s">
        <v>8173</v>
      </c>
      <c r="D11186" t="s">
        <v>2555</v>
      </c>
      <c r="E11186">
        <v>75</v>
      </c>
    </row>
    <row r="11187" spans="1:5" x14ac:dyDescent="0.2">
      <c r="A11187" t="s">
        <v>349</v>
      </c>
      <c r="B11187" t="s">
        <v>2840</v>
      </c>
      <c r="C11187" t="s">
        <v>8173</v>
      </c>
      <c r="D11187" t="s">
        <v>2555</v>
      </c>
      <c r="E11187">
        <v>79.099999999999994</v>
      </c>
    </row>
    <row r="11188" spans="1:5" x14ac:dyDescent="0.2">
      <c r="A11188" t="s">
        <v>350</v>
      </c>
      <c r="B11188" t="s">
        <v>2780</v>
      </c>
      <c r="C11188" t="s">
        <v>8194</v>
      </c>
      <c r="D11188" t="s">
        <v>2555</v>
      </c>
      <c r="E11188">
        <v>84.5</v>
      </c>
    </row>
    <row r="11189" spans="1:5" x14ac:dyDescent="0.2">
      <c r="A11189" t="s">
        <v>351</v>
      </c>
      <c r="B11189" t="s">
        <v>2794</v>
      </c>
      <c r="C11189" t="s">
        <v>8194</v>
      </c>
      <c r="D11189" t="s">
        <v>2555</v>
      </c>
      <c r="E11189">
        <v>95.286962025316441</v>
      </c>
    </row>
    <row r="11190" spans="1:5" x14ac:dyDescent="0.2">
      <c r="A11190" t="s">
        <v>352</v>
      </c>
      <c r="B11190" t="s">
        <v>2785</v>
      </c>
      <c r="C11190" t="s">
        <v>8194</v>
      </c>
      <c r="D11190" t="s">
        <v>2555</v>
      </c>
      <c r="E11190">
        <v>100</v>
      </c>
    </row>
    <row r="11191" spans="1:5" x14ac:dyDescent="0.2">
      <c r="A11191" t="s">
        <v>353</v>
      </c>
      <c r="B11191" t="s">
        <v>2811</v>
      </c>
      <c r="C11191" t="s">
        <v>8194</v>
      </c>
      <c r="D11191" t="s">
        <v>2555</v>
      </c>
      <c r="E11191">
        <v>100</v>
      </c>
    </row>
    <row r="11192" spans="1:5" x14ac:dyDescent="0.2">
      <c r="A11192" t="s">
        <v>354</v>
      </c>
      <c r="B11192" t="s">
        <v>2788</v>
      </c>
      <c r="C11192" t="s">
        <v>8194</v>
      </c>
      <c r="D11192" t="s">
        <v>2555</v>
      </c>
      <c r="E11192">
        <v>93.2</v>
      </c>
    </row>
    <row r="11193" spans="1:5" x14ac:dyDescent="0.2">
      <c r="A11193" t="s">
        <v>355</v>
      </c>
      <c r="B11193" t="s">
        <v>2814</v>
      </c>
      <c r="C11193" t="s">
        <v>8194</v>
      </c>
      <c r="D11193" t="s">
        <v>2555</v>
      </c>
      <c r="E11193">
        <v>85</v>
      </c>
    </row>
    <row r="11194" spans="1:5" x14ac:dyDescent="0.2">
      <c r="A11194" t="s">
        <v>356</v>
      </c>
      <c r="B11194" t="s">
        <v>2816</v>
      </c>
      <c r="C11194" t="s">
        <v>8194</v>
      </c>
      <c r="D11194" t="s">
        <v>2555</v>
      </c>
      <c r="E11194">
        <v>100</v>
      </c>
    </row>
    <row r="11195" spans="1:5" x14ac:dyDescent="0.2">
      <c r="A11195" t="s">
        <v>357</v>
      </c>
      <c r="B11195" t="s">
        <v>2818</v>
      </c>
      <c r="C11195" t="s">
        <v>8194</v>
      </c>
      <c r="D11195" t="s">
        <v>2555</v>
      </c>
      <c r="E11195">
        <v>99</v>
      </c>
    </row>
    <row r="11196" spans="1:5" x14ac:dyDescent="0.2">
      <c r="A11196" t="s">
        <v>358</v>
      </c>
      <c r="B11196" t="s">
        <v>2820</v>
      </c>
      <c r="C11196" t="s">
        <v>8194</v>
      </c>
      <c r="D11196" t="s">
        <v>2555</v>
      </c>
      <c r="E11196">
        <v>100</v>
      </c>
    </row>
    <row r="11197" spans="1:5" x14ac:dyDescent="0.2">
      <c r="A11197" t="s">
        <v>359</v>
      </c>
      <c r="B11197" t="s">
        <v>2825</v>
      </c>
      <c r="C11197" t="s">
        <v>8194</v>
      </c>
      <c r="D11197" t="s">
        <v>2555</v>
      </c>
      <c r="E11197">
        <v>97.1</v>
      </c>
    </row>
    <row r="11198" spans="1:5" x14ac:dyDescent="0.2">
      <c r="A11198" t="s">
        <v>360</v>
      </c>
      <c r="B11198" t="s">
        <v>2786</v>
      </c>
      <c r="C11198" t="s">
        <v>8194</v>
      </c>
      <c r="D11198" t="s">
        <v>2555</v>
      </c>
      <c r="E11198">
        <v>90</v>
      </c>
    </row>
    <row r="11199" spans="1:5" x14ac:dyDescent="0.2">
      <c r="A11199" t="s">
        <v>361</v>
      </c>
      <c r="B11199" t="s">
        <v>2787</v>
      </c>
      <c r="C11199" t="s">
        <v>8194</v>
      </c>
      <c r="D11199" t="s">
        <v>2555</v>
      </c>
      <c r="E11199">
        <v>95</v>
      </c>
    </row>
    <row r="11200" spans="1:5" x14ac:dyDescent="0.2">
      <c r="A11200" t="s">
        <v>362</v>
      </c>
      <c r="B11200" t="s">
        <v>2829</v>
      </c>
      <c r="C11200" t="s">
        <v>8194</v>
      </c>
      <c r="D11200" t="s">
        <v>2555</v>
      </c>
      <c r="E11200">
        <v>94.3</v>
      </c>
    </row>
    <row r="11201" spans="1:5" x14ac:dyDescent="0.2">
      <c r="A11201" t="s">
        <v>363</v>
      </c>
      <c r="B11201" t="s">
        <v>2831</v>
      </c>
      <c r="C11201" t="s">
        <v>8194</v>
      </c>
      <c r="D11201" t="s">
        <v>2555</v>
      </c>
      <c r="E11201">
        <v>70</v>
      </c>
    </row>
    <row r="11202" spans="1:5" x14ac:dyDescent="0.2">
      <c r="A11202" t="s">
        <v>364</v>
      </c>
      <c r="B11202" t="s">
        <v>2833</v>
      </c>
      <c r="C11202" t="s">
        <v>8194</v>
      </c>
      <c r="D11202" t="s">
        <v>2555</v>
      </c>
      <c r="E11202">
        <v>95.2</v>
      </c>
    </row>
    <row r="11203" spans="1:5" x14ac:dyDescent="0.2">
      <c r="A11203" t="s">
        <v>365</v>
      </c>
      <c r="B11203" t="s">
        <v>2835</v>
      </c>
      <c r="C11203" t="s">
        <v>8194</v>
      </c>
      <c r="D11203" t="s">
        <v>2555</v>
      </c>
      <c r="E11203">
        <v>90.9</v>
      </c>
    </row>
    <row r="11204" spans="1:5" x14ac:dyDescent="0.2">
      <c r="A11204" t="s">
        <v>366</v>
      </c>
      <c r="B11204" t="s">
        <v>2789</v>
      </c>
      <c r="C11204" t="s">
        <v>8194</v>
      </c>
      <c r="D11204" t="s">
        <v>2555</v>
      </c>
      <c r="E11204">
        <v>100</v>
      </c>
    </row>
    <row r="11205" spans="1:5" x14ac:dyDescent="0.2">
      <c r="A11205" t="s">
        <v>367</v>
      </c>
      <c r="B11205" t="s">
        <v>2838</v>
      </c>
      <c r="C11205" t="s">
        <v>8194</v>
      </c>
      <c r="D11205" t="s">
        <v>2555</v>
      </c>
      <c r="E11205">
        <v>100</v>
      </c>
    </row>
    <row r="11206" spans="1:5" x14ac:dyDescent="0.2">
      <c r="A11206" t="s">
        <v>368</v>
      </c>
      <c r="B11206" t="s">
        <v>2840</v>
      </c>
      <c r="C11206" t="s">
        <v>8194</v>
      </c>
      <c r="D11206" t="s">
        <v>2555</v>
      </c>
      <c r="E11206">
        <v>100</v>
      </c>
    </row>
    <row r="11207" spans="1:5" x14ac:dyDescent="0.2">
      <c r="A11207" t="s">
        <v>369</v>
      </c>
      <c r="B11207" t="s">
        <v>2780</v>
      </c>
      <c r="C11207" t="s">
        <v>8215</v>
      </c>
      <c r="D11207" t="s">
        <v>2555</v>
      </c>
      <c r="E11207">
        <v>81.575000000000003</v>
      </c>
    </row>
    <row r="11208" spans="1:5" x14ac:dyDescent="0.2">
      <c r="A11208" t="s">
        <v>370</v>
      </c>
      <c r="B11208" t="s">
        <v>2794</v>
      </c>
      <c r="C11208" t="s">
        <v>8215</v>
      </c>
      <c r="D11208" t="s">
        <v>2555</v>
      </c>
      <c r="E11208">
        <v>75.970769230769235</v>
      </c>
    </row>
    <row r="11209" spans="1:5" x14ac:dyDescent="0.2">
      <c r="A11209" t="s">
        <v>371</v>
      </c>
      <c r="B11209" t="s">
        <v>2785</v>
      </c>
      <c r="C11209" t="s">
        <v>8215</v>
      </c>
      <c r="D11209" t="s">
        <v>2555</v>
      </c>
      <c r="E11209">
        <v>84.9</v>
      </c>
    </row>
    <row r="11210" spans="1:5" x14ac:dyDescent="0.2">
      <c r="A11210" t="s">
        <v>372</v>
      </c>
      <c r="B11210" t="s">
        <v>2811</v>
      </c>
      <c r="C11210" t="s">
        <v>8215</v>
      </c>
      <c r="D11210" t="s">
        <v>2555</v>
      </c>
      <c r="E11210">
        <v>52.6</v>
      </c>
    </row>
    <row r="11211" spans="1:5" x14ac:dyDescent="0.2">
      <c r="A11211" t="s">
        <v>373</v>
      </c>
      <c r="B11211" t="s">
        <v>2788</v>
      </c>
      <c r="C11211" t="s">
        <v>8215</v>
      </c>
      <c r="D11211" t="s">
        <v>2555</v>
      </c>
      <c r="E11211">
        <v>59.5</v>
      </c>
    </row>
    <row r="11212" spans="1:5" x14ac:dyDescent="0.2">
      <c r="A11212" t="s">
        <v>374</v>
      </c>
      <c r="B11212" t="s">
        <v>2814</v>
      </c>
      <c r="C11212" t="s">
        <v>8215</v>
      </c>
      <c r="D11212" t="s">
        <v>2555</v>
      </c>
      <c r="E11212">
        <v>74.099999999999994</v>
      </c>
    </row>
    <row r="11213" spans="1:5" x14ac:dyDescent="0.2">
      <c r="A11213" t="s">
        <v>375</v>
      </c>
      <c r="B11213" t="s">
        <v>2816</v>
      </c>
      <c r="C11213" t="s">
        <v>8215</v>
      </c>
      <c r="D11213" t="s">
        <v>2555</v>
      </c>
      <c r="E11213">
        <v>59.2</v>
      </c>
    </row>
    <row r="11214" spans="1:5" x14ac:dyDescent="0.2">
      <c r="A11214" t="s">
        <v>376</v>
      </c>
      <c r="B11214" t="s">
        <v>2818</v>
      </c>
      <c r="C11214" t="s">
        <v>8215</v>
      </c>
      <c r="D11214" t="s">
        <v>2555</v>
      </c>
      <c r="E11214">
        <v>86.7</v>
      </c>
    </row>
    <row r="11215" spans="1:5" x14ac:dyDescent="0.2">
      <c r="A11215" t="s">
        <v>377</v>
      </c>
      <c r="B11215" t="s">
        <v>2820</v>
      </c>
      <c r="C11215" t="s">
        <v>8215</v>
      </c>
      <c r="D11215" t="s">
        <v>2555</v>
      </c>
      <c r="E11215">
        <v>86.8</v>
      </c>
    </row>
    <row r="11216" spans="1:5" x14ac:dyDescent="0.2">
      <c r="A11216" t="s">
        <v>378</v>
      </c>
      <c r="B11216" t="s">
        <v>2825</v>
      </c>
      <c r="C11216" t="s">
        <v>8215</v>
      </c>
      <c r="D11216" t="s">
        <v>2555</v>
      </c>
      <c r="E11216">
        <v>67.400000000000006</v>
      </c>
    </row>
    <row r="11217" spans="1:5" x14ac:dyDescent="0.2">
      <c r="A11217" t="s">
        <v>379</v>
      </c>
      <c r="B11217" t="s">
        <v>2786</v>
      </c>
      <c r="C11217" t="s">
        <v>8215</v>
      </c>
      <c r="D11217" t="s">
        <v>2555</v>
      </c>
      <c r="E11217">
        <v>79.7</v>
      </c>
    </row>
    <row r="11218" spans="1:5" x14ac:dyDescent="0.2">
      <c r="A11218" t="s">
        <v>380</v>
      </c>
      <c r="B11218" t="s">
        <v>2787</v>
      </c>
      <c r="C11218" t="s">
        <v>8215</v>
      </c>
      <c r="D11218" t="s">
        <v>2555</v>
      </c>
      <c r="E11218">
        <v>77.3</v>
      </c>
    </row>
    <row r="11219" spans="1:5" x14ac:dyDescent="0.2">
      <c r="A11219" t="s">
        <v>381</v>
      </c>
      <c r="B11219" t="s">
        <v>2829</v>
      </c>
      <c r="C11219" t="s">
        <v>8215</v>
      </c>
      <c r="D11219" t="s">
        <v>2555</v>
      </c>
      <c r="E11219">
        <v>81.5</v>
      </c>
    </row>
    <row r="11220" spans="1:5" x14ac:dyDescent="0.2">
      <c r="A11220" t="s">
        <v>382</v>
      </c>
      <c r="B11220" t="s">
        <v>2831</v>
      </c>
      <c r="C11220" t="s">
        <v>8215</v>
      </c>
      <c r="D11220" t="s">
        <v>2555</v>
      </c>
      <c r="E11220">
        <v>75.400000000000006</v>
      </c>
    </row>
    <row r="11221" spans="1:5" x14ac:dyDescent="0.2">
      <c r="A11221" t="s">
        <v>383</v>
      </c>
      <c r="B11221" t="s">
        <v>2833</v>
      </c>
      <c r="C11221" t="s">
        <v>8215</v>
      </c>
      <c r="D11221" t="s">
        <v>2555</v>
      </c>
      <c r="E11221">
        <v>55.9</v>
      </c>
    </row>
    <row r="11222" spans="1:5" x14ac:dyDescent="0.2">
      <c r="A11222" t="s">
        <v>384</v>
      </c>
      <c r="B11222" t="s">
        <v>2835</v>
      </c>
      <c r="C11222" t="s">
        <v>8215</v>
      </c>
      <c r="D11222" t="s">
        <v>2555</v>
      </c>
      <c r="E11222">
        <v>101.6</v>
      </c>
    </row>
    <row r="11223" spans="1:5" x14ac:dyDescent="0.2">
      <c r="A11223" t="s">
        <v>385</v>
      </c>
      <c r="B11223" t="s">
        <v>2789</v>
      </c>
      <c r="C11223" t="s">
        <v>8215</v>
      </c>
      <c r="D11223" t="s">
        <v>2555</v>
      </c>
      <c r="E11223">
        <v>73.400000000000006</v>
      </c>
    </row>
    <row r="11224" spans="1:5" x14ac:dyDescent="0.2">
      <c r="A11224" t="s">
        <v>386</v>
      </c>
      <c r="B11224" t="s">
        <v>2838</v>
      </c>
      <c r="C11224" t="s">
        <v>8215</v>
      </c>
      <c r="D11224" t="s">
        <v>2555</v>
      </c>
      <c r="E11224">
        <v>79.400000000000006</v>
      </c>
    </row>
    <row r="11225" spans="1:5" x14ac:dyDescent="0.2">
      <c r="A11225" t="s">
        <v>387</v>
      </c>
      <c r="B11225" t="s">
        <v>2840</v>
      </c>
      <c r="C11225" t="s">
        <v>8215</v>
      </c>
      <c r="D11225" t="s">
        <v>2555</v>
      </c>
      <c r="E11225">
        <v>88.2</v>
      </c>
    </row>
    <row r="11226" spans="1:5" x14ac:dyDescent="0.2">
      <c r="A11226" t="s">
        <v>388</v>
      </c>
      <c r="B11226" t="s">
        <v>2780</v>
      </c>
      <c r="C11226" t="s">
        <v>8236</v>
      </c>
      <c r="D11226" t="s">
        <v>2555</v>
      </c>
      <c r="E11226">
        <v>83.9</v>
      </c>
    </row>
    <row r="11227" spans="1:5" x14ac:dyDescent="0.2">
      <c r="A11227" t="s">
        <v>389</v>
      </c>
      <c r="B11227" t="s">
        <v>2794</v>
      </c>
      <c r="C11227" t="s">
        <v>8236</v>
      </c>
      <c r="D11227" t="s">
        <v>2555</v>
      </c>
      <c r="E11227">
        <v>82.462953846153852</v>
      </c>
    </row>
    <row r="11228" spans="1:5" x14ac:dyDescent="0.2">
      <c r="A11228" t="s">
        <v>390</v>
      </c>
      <c r="B11228" t="s">
        <v>2785</v>
      </c>
      <c r="C11228" t="s">
        <v>8236</v>
      </c>
      <c r="D11228" t="s">
        <v>2555</v>
      </c>
      <c r="E11228">
        <v>78.3</v>
      </c>
    </row>
    <row r="11229" spans="1:5" x14ac:dyDescent="0.2">
      <c r="A11229" t="s">
        <v>391</v>
      </c>
      <c r="B11229" t="s">
        <v>2811</v>
      </c>
      <c r="C11229" t="s">
        <v>8236</v>
      </c>
      <c r="D11229" t="s">
        <v>2555</v>
      </c>
      <c r="E11229">
        <v>70</v>
      </c>
    </row>
    <row r="11230" spans="1:5" x14ac:dyDescent="0.2">
      <c r="A11230" t="s">
        <v>392</v>
      </c>
      <c r="B11230" t="s">
        <v>2788</v>
      </c>
      <c r="C11230" t="s">
        <v>8236</v>
      </c>
      <c r="D11230" t="s">
        <v>2555</v>
      </c>
      <c r="E11230">
        <v>67.7</v>
      </c>
    </row>
    <row r="11231" spans="1:5" x14ac:dyDescent="0.2">
      <c r="A11231" t="s">
        <v>393</v>
      </c>
      <c r="B11231" t="s">
        <v>2814</v>
      </c>
      <c r="C11231" t="s">
        <v>8236</v>
      </c>
      <c r="D11231" t="s">
        <v>2555</v>
      </c>
      <c r="E11231">
        <v>81.8</v>
      </c>
    </row>
    <row r="11232" spans="1:5" x14ac:dyDescent="0.2">
      <c r="A11232" t="s">
        <v>394</v>
      </c>
      <c r="B11232" t="s">
        <v>2816</v>
      </c>
      <c r="C11232" t="s">
        <v>8236</v>
      </c>
      <c r="D11232" t="s">
        <v>2555</v>
      </c>
      <c r="E11232">
        <v>54.8</v>
      </c>
    </row>
    <row r="11233" spans="1:5" x14ac:dyDescent="0.2">
      <c r="A11233" t="s">
        <v>395</v>
      </c>
      <c r="B11233" t="s">
        <v>2818</v>
      </c>
      <c r="C11233" t="s">
        <v>8236</v>
      </c>
      <c r="D11233" t="s">
        <v>2555</v>
      </c>
      <c r="E11233">
        <v>96.9</v>
      </c>
    </row>
    <row r="11234" spans="1:5" x14ac:dyDescent="0.2">
      <c r="A11234" t="s">
        <v>396</v>
      </c>
      <c r="B11234" t="s">
        <v>2820</v>
      </c>
      <c r="C11234" t="s">
        <v>8236</v>
      </c>
      <c r="D11234" t="s">
        <v>2555</v>
      </c>
      <c r="E11234">
        <v>80.5</v>
      </c>
    </row>
    <row r="11235" spans="1:5" x14ac:dyDescent="0.2">
      <c r="A11235" t="s">
        <v>397</v>
      </c>
      <c r="B11235" t="s">
        <v>2825</v>
      </c>
      <c r="C11235" t="s">
        <v>8236</v>
      </c>
      <c r="D11235" t="s">
        <v>2555</v>
      </c>
      <c r="E11235">
        <v>79.099999999999994</v>
      </c>
    </row>
    <row r="11236" spans="1:5" x14ac:dyDescent="0.2">
      <c r="A11236" t="s">
        <v>398</v>
      </c>
      <c r="B11236" t="s">
        <v>2786</v>
      </c>
      <c r="C11236" t="s">
        <v>8236</v>
      </c>
      <c r="D11236" t="s">
        <v>2555</v>
      </c>
      <c r="E11236">
        <v>95.5</v>
      </c>
    </row>
    <row r="11237" spans="1:5" x14ac:dyDescent="0.2">
      <c r="A11237" t="s">
        <v>399</v>
      </c>
      <c r="B11237" t="s">
        <v>2787</v>
      </c>
      <c r="C11237" t="s">
        <v>8236</v>
      </c>
      <c r="D11237" t="s">
        <v>2555</v>
      </c>
      <c r="E11237">
        <v>85.8</v>
      </c>
    </row>
    <row r="11238" spans="1:5" x14ac:dyDescent="0.2">
      <c r="A11238" t="s">
        <v>400</v>
      </c>
      <c r="B11238" t="s">
        <v>2829</v>
      </c>
      <c r="C11238" t="s">
        <v>8236</v>
      </c>
      <c r="D11238" t="s">
        <v>2555</v>
      </c>
      <c r="E11238">
        <v>89.7</v>
      </c>
    </row>
    <row r="11239" spans="1:5" x14ac:dyDescent="0.2">
      <c r="A11239" t="s">
        <v>401</v>
      </c>
      <c r="B11239" t="s">
        <v>2831</v>
      </c>
      <c r="C11239" t="s">
        <v>8236</v>
      </c>
      <c r="D11239" t="s">
        <v>2555</v>
      </c>
      <c r="E11239">
        <v>94.7</v>
      </c>
    </row>
    <row r="11240" spans="1:5" x14ac:dyDescent="0.2">
      <c r="A11240" t="s">
        <v>402</v>
      </c>
      <c r="B11240" t="s">
        <v>2833</v>
      </c>
      <c r="C11240" t="s">
        <v>8236</v>
      </c>
      <c r="D11240" t="s">
        <v>2555</v>
      </c>
      <c r="E11240">
        <v>64.099999999999994</v>
      </c>
    </row>
    <row r="11241" spans="1:5" x14ac:dyDescent="0.2">
      <c r="A11241" t="s">
        <v>403</v>
      </c>
      <c r="B11241" t="s">
        <v>2835</v>
      </c>
      <c r="C11241" t="s">
        <v>8236</v>
      </c>
      <c r="D11241" t="s">
        <v>2555</v>
      </c>
      <c r="E11241">
        <v>84.1</v>
      </c>
    </row>
    <row r="11242" spans="1:5" x14ac:dyDescent="0.2">
      <c r="A11242" t="s">
        <v>404</v>
      </c>
      <c r="B11242" t="s">
        <v>2789</v>
      </c>
      <c r="C11242" t="s">
        <v>8236</v>
      </c>
      <c r="D11242" t="s">
        <v>2555</v>
      </c>
      <c r="E11242">
        <v>92.5</v>
      </c>
    </row>
    <row r="11243" spans="1:5" x14ac:dyDescent="0.2">
      <c r="A11243" t="s">
        <v>405</v>
      </c>
      <c r="B11243" t="s">
        <v>2838</v>
      </c>
      <c r="C11243" t="s">
        <v>8236</v>
      </c>
      <c r="D11243" t="s">
        <v>2555</v>
      </c>
      <c r="E11243">
        <v>79.099999999999994</v>
      </c>
    </row>
    <row r="11244" spans="1:5" x14ac:dyDescent="0.2">
      <c r="A11244" t="s">
        <v>406</v>
      </c>
      <c r="B11244" t="s">
        <v>2840</v>
      </c>
      <c r="C11244" t="s">
        <v>8236</v>
      </c>
      <c r="D11244" t="s">
        <v>2555</v>
      </c>
      <c r="E11244">
        <v>86.7</v>
      </c>
    </row>
    <row r="11245" spans="1:5" x14ac:dyDescent="0.2">
      <c r="A11245" t="s">
        <v>407</v>
      </c>
      <c r="B11245" t="s">
        <v>2780</v>
      </c>
      <c r="C11245" t="s">
        <v>8257</v>
      </c>
      <c r="D11245" t="s">
        <v>2555</v>
      </c>
      <c r="E11245">
        <v>40</v>
      </c>
    </row>
    <row r="11246" spans="1:5" x14ac:dyDescent="0.2">
      <c r="A11246" t="s">
        <v>408</v>
      </c>
      <c r="B11246" t="s">
        <v>2794</v>
      </c>
      <c r="C11246" t="s">
        <v>8257</v>
      </c>
      <c r="D11246" t="s">
        <v>2555</v>
      </c>
      <c r="E11246">
        <v>39.095015384615387</v>
      </c>
    </row>
    <row r="11247" spans="1:5" x14ac:dyDescent="0.2">
      <c r="A11247" t="s">
        <v>409</v>
      </c>
      <c r="B11247" t="s">
        <v>2785</v>
      </c>
      <c r="C11247" t="s">
        <v>8257</v>
      </c>
      <c r="D11247" t="s">
        <v>2555</v>
      </c>
      <c r="E11247">
        <v>54.2</v>
      </c>
    </row>
    <row r="11248" spans="1:5" x14ac:dyDescent="0.2">
      <c r="A11248" t="s">
        <v>410</v>
      </c>
      <c r="B11248" t="s">
        <v>2811</v>
      </c>
      <c r="C11248" t="s">
        <v>8257</v>
      </c>
      <c r="D11248" t="s">
        <v>2555</v>
      </c>
      <c r="E11248">
        <v>35</v>
      </c>
    </row>
    <row r="11249" spans="1:5" x14ac:dyDescent="0.2">
      <c r="A11249" t="s">
        <v>411</v>
      </c>
      <c r="B11249" t="s">
        <v>2788</v>
      </c>
      <c r="C11249" t="s">
        <v>8257</v>
      </c>
      <c r="D11249" t="s">
        <v>2555</v>
      </c>
      <c r="E11249">
        <v>30</v>
      </c>
    </row>
    <row r="11250" spans="1:5" x14ac:dyDescent="0.2">
      <c r="A11250" t="s">
        <v>412</v>
      </c>
      <c r="B11250" t="s">
        <v>2814</v>
      </c>
      <c r="C11250" t="s">
        <v>8257</v>
      </c>
      <c r="D11250" t="s">
        <v>2555</v>
      </c>
      <c r="E11250">
        <v>40.299999999999997</v>
      </c>
    </row>
    <row r="11251" spans="1:5" x14ac:dyDescent="0.2">
      <c r="A11251" t="s">
        <v>413</v>
      </c>
      <c r="B11251" t="s">
        <v>2816</v>
      </c>
      <c r="C11251" t="s">
        <v>8257</v>
      </c>
      <c r="D11251" t="s">
        <v>2555</v>
      </c>
      <c r="E11251">
        <v>34.200000000000003</v>
      </c>
    </row>
    <row r="11252" spans="1:5" x14ac:dyDescent="0.2">
      <c r="A11252" t="s">
        <v>414</v>
      </c>
      <c r="B11252" t="s">
        <v>2818</v>
      </c>
      <c r="C11252" t="s">
        <v>8257</v>
      </c>
      <c r="D11252" t="s">
        <v>2555</v>
      </c>
      <c r="E11252">
        <v>35</v>
      </c>
    </row>
    <row r="11253" spans="1:5" x14ac:dyDescent="0.2">
      <c r="A11253" t="s">
        <v>415</v>
      </c>
      <c r="B11253" t="s">
        <v>2820</v>
      </c>
      <c r="C11253" t="s">
        <v>8257</v>
      </c>
      <c r="D11253" t="s">
        <v>2555</v>
      </c>
      <c r="E11253">
        <v>45</v>
      </c>
    </row>
    <row r="11254" spans="1:5" x14ac:dyDescent="0.2">
      <c r="A11254" t="s">
        <v>416</v>
      </c>
      <c r="B11254" t="s">
        <v>2825</v>
      </c>
      <c r="C11254" t="s">
        <v>8257</v>
      </c>
      <c r="D11254" t="s">
        <v>2555</v>
      </c>
      <c r="E11254">
        <v>40</v>
      </c>
    </row>
    <row r="11255" spans="1:5" x14ac:dyDescent="0.2">
      <c r="A11255" t="s">
        <v>417</v>
      </c>
      <c r="B11255" t="s">
        <v>2786</v>
      </c>
      <c r="C11255" t="s">
        <v>8257</v>
      </c>
      <c r="D11255" t="s">
        <v>2555</v>
      </c>
      <c r="E11255">
        <v>39.200000000000003</v>
      </c>
    </row>
    <row r="11256" spans="1:5" x14ac:dyDescent="0.2">
      <c r="A11256" t="s">
        <v>418</v>
      </c>
      <c r="B11256" t="s">
        <v>2787</v>
      </c>
      <c r="C11256" t="s">
        <v>8257</v>
      </c>
      <c r="D11256" t="s">
        <v>2555</v>
      </c>
      <c r="E11256">
        <v>35</v>
      </c>
    </row>
    <row r="11257" spans="1:5" x14ac:dyDescent="0.2">
      <c r="A11257" t="s">
        <v>419</v>
      </c>
      <c r="B11257" t="s">
        <v>2829</v>
      </c>
      <c r="C11257" t="s">
        <v>8257</v>
      </c>
      <c r="D11257" t="s">
        <v>2555</v>
      </c>
      <c r="E11257">
        <v>37.1</v>
      </c>
    </row>
    <row r="11258" spans="1:5" x14ac:dyDescent="0.2">
      <c r="A11258" t="s">
        <v>420</v>
      </c>
      <c r="B11258" t="s">
        <v>2831</v>
      </c>
      <c r="C11258" t="s">
        <v>8257</v>
      </c>
      <c r="D11258" t="s">
        <v>2555</v>
      </c>
      <c r="E11258">
        <v>38.799999999999997</v>
      </c>
    </row>
    <row r="11259" spans="1:5" x14ac:dyDescent="0.2">
      <c r="A11259" t="s">
        <v>421</v>
      </c>
      <c r="B11259" t="s">
        <v>2833</v>
      </c>
      <c r="C11259" t="s">
        <v>8257</v>
      </c>
      <c r="D11259" t="s">
        <v>2555</v>
      </c>
      <c r="E11259">
        <v>42.5</v>
      </c>
    </row>
    <row r="11260" spans="1:5" x14ac:dyDescent="0.2">
      <c r="A11260" t="s">
        <v>422</v>
      </c>
      <c r="B11260" t="s">
        <v>2835</v>
      </c>
      <c r="C11260" t="s">
        <v>8257</v>
      </c>
      <c r="D11260" t="s">
        <v>2555</v>
      </c>
      <c r="E11260">
        <v>45</v>
      </c>
    </row>
    <row r="11261" spans="1:5" x14ac:dyDescent="0.2">
      <c r="A11261" t="s">
        <v>423</v>
      </c>
      <c r="B11261" t="s">
        <v>2789</v>
      </c>
      <c r="C11261" t="s">
        <v>8257</v>
      </c>
      <c r="D11261" t="s">
        <v>2555</v>
      </c>
      <c r="E11261">
        <v>31.7</v>
      </c>
    </row>
    <row r="11262" spans="1:5" x14ac:dyDescent="0.2">
      <c r="A11262" t="s">
        <v>424</v>
      </c>
      <c r="B11262" t="s">
        <v>2838</v>
      </c>
      <c r="C11262" t="s">
        <v>8257</v>
      </c>
      <c r="D11262" t="s">
        <v>2555</v>
      </c>
      <c r="E11262">
        <v>40.799999999999997</v>
      </c>
    </row>
    <row r="11263" spans="1:5" x14ac:dyDescent="0.2">
      <c r="A11263" t="s">
        <v>425</v>
      </c>
      <c r="B11263" t="s">
        <v>2840</v>
      </c>
      <c r="C11263" t="s">
        <v>8257</v>
      </c>
      <c r="D11263" t="s">
        <v>2555</v>
      </c>
      <c r="E11263">
        <v>41.1</v>
      </c>
    </row>
    <row r="11264" spans="1:5" x14ac:dyDescent="0.2">
      <c r="A11264" t="s">
        <v>426</v>
      </c>
      <c r="B11264" t="s">
        <v>2780</v>
      </c>
      <c r="C11264" t="s">
        <v>8278</v>
      </c>
      <c r="D11264" t="s">
        <v>2555</v>
      </c>
      <c r="E11264">
        <v>61.8</v>
      </c>
    </row>
    <row r="11265" spans="1:5" x14ac:dyDescent="0.2">
      <c r="A11265" t="s">
        <v>427</v>
      </c>
      <c r="B11265" t="s">
        <v>2794</v>
      </c>
      <c r="C11265" t="s">
        <v>8278</v>
      </c>
      <c r="D11265" t="s">
        <v>2555</v>
      </c>
      <c r="E11265">
        <v>57.777169230769246</v>
      </c>
    </row>
    <row r="11266" spans="1:5" x14ac:dyDescent="0.2">
      <c r="A11266" t="s">
        <v>428</v>
      </c>
      <c r="B11266" t="s">
        <v>2785</v>
      </c>
      <c r="C11266" t="s">
        <v>8278</v>
      </c>
      <c r="D11266" t="s">
        <v>2555</v>
      </c>
      <c r="E11266">
        <v>60.9</v>
      </c>
    </row>
    <row r="11267" spans="1:5" x14ac:dyDescent="0.2">
      <c r="A11267" t="s">
        <v>429</v>
      </c>
      <c r="B11267" t="s">
        <v>2811</v>
      </c>
      <c r="C11267" t="s">
        <v>8278</v>
      </c>
      <c r="D11267" t="s">
        <v>2555</v>
      </c>
      <c r="E11267">
        <v>25.9</v>
      </c>
    </row>
    <row r="11268" spans="1:5" x14ac:dyDescent="0.2">
      <c r="A11268" t="s">
        <v>430</v>
      </c>
      <c r="B11268" t="s">
        <v>2788</v>
      </c>
      <c r="C11268" t="s">
        <v>8278</v>
      </c>
      <c r="D11268" t="s">
        <v>2555</v>
      </c>
      <c r="E11268">
        <v>50.5</v>
      </c>
    </row>
    <row r="11269" spans="1:5" x14ac:dyDescent="0.2">
      <c r="A11269" t="s">
        <v>431</v>
      </c>
      <c r="B11269" t="s">
        <v>2814</v>
      </c>
      <c r="C11269" t="s">
        <v>8278</v>
      </c>
      <c r="D11269" t="s">
        <v>2555</v>
      </c>
      <c r="E11269">
        <v>50.2</v>
      </c>
    </row>
    <row r="11270" spans="1:5" x14ac:dyDescent="0.2">
      <c r="A11270" t="s">
        <v>432</v>
      </c>
      <c r="B11270" t="s">
        <v>2816</v>
      </c>
      <c r="C11270" t="s">
        <v>8278</v>
      </c>
      <c r="D11270" t="s">
        <v>2555</v>
      </c>
      <c r="E11270">
        <v>53.2</v>
      </c>
    </row>
    <row r="11271" spans="1:5" x14ac:dyDescent="0.2">
      <c r="A11271" t="s">
        <v>433</v>
      </c>
      <c r="B11271" t="s">
        <v>2818</v>
      </c>
      <c r="C11271" t="s">
        <v>8278</v>
      </c>
      <c r="D11271" t="s">
        <v>2555</v>
      </c>
      <c r="E11271">
        <v>68.900000000000006</v>
      </c>
    </row>
    <row r="11272" spans="1:5" x14ac:dyDescent="0.2">
      <c r="A11272" t="s">
        <v>434</v>
      </c>
      <c r="B11272" t="s">
        <v>2820</v>
      </c>
      <c r="C11272" t="s">
        <v>8278</v>
      </c>
      <c r="D11272" t="s">
        <v>2555</v>
      </c>
      <c r="E11272">
        <v>69.2</v>
      </c>
    </row>
    <row r="11273" spans="1:5" x14ac:dyDescent="0.2">
      <c r="A11273" t="s">
        <v>435</v>
      </c>
      <c r="B11273" t="s">
        <v>2825</v>
      </c>
      <c r="C11273" t="s">
        <v>8278</v>
      </c>
      <c r="D11273" t="s">
        <v>2555</v>
      </c>
      <c r="E11273">
        <v>45</v>
      </c>
    </row>
    <row r="11274" spans="1:5" x14ac:dyDescent="0.2">
      <c r="A11274" t="s">
        <v>436</v>
      </c>
      <c r="B11274" t="s">
        <v>2786</v>
      </c>
      <c r="C11274" t="s">
        <v>8278</v>
      </c>
      <c r="D11274" t="s">
        <v>2555</v>
      </c>
      <c r="E11274">
        <v>54.2</v>
      </c>
    </row>
    <row r="11275" spans="1:5" x14ac:dyDescent="0.2">
      <c r="A11275" t="s">
        <v>437</v>
      </c>
      <c r="B11275" t="s">
        <v>2787</v>
      </c>
      <c r="C11275" t="s">
        <v>8278</v>
      </c>
      <c r="D11275" t="s">
        <v>2555</v>
      </c>
      <c r="E11275">
        <v>61.6</v>
      </c>
    </row>
    <row r="11276" spans="1:5" x14ac:dyDescent="0.2">
      <c r="A11276" t="s">
        <v>438</v>
      </c>
      <c r="B11276" t="s">
        <v>2829</v>
      </c>
      <c r="C11276" t="s">
        <v>8278</v>
      </c>
      <c r="D11276" t="s">
        <v>2555</v>
      </c>
      <c r="E11276">
        <v>63.7</v>
      </c>
    </row>
    <row r="11277" spans="1:5" x14ac:dyDescent="0.2">
      <c r="A11277" t="s">
        <v>439</v>
      </c>
      <c r="B11277" t="s">
        <v>2831</v>
      </c>
      <c r="C11277" t="s">
        <v>8278</v>
      </c>
      <c r="D11277" t="s">
        <v>2555</v>
      </c>
      <c r="E11277">
        <v>48.2</v>
      </c>
    </row>
    <row r="11278" spans="1:5" x14ac:dyDescent="0.2">
      <c r="A11278" t="s">
        <v>440</v>
      </c>
      <c r="B11278" t="s">
        <v>2833</v>
      </c>
      <c r="C11278" t="s">
        <v>8278</v>
      </c>
      <c r="D11278" t="s">
        <v>2555</v>
      </c>
      <c r="E11278">
        <v>28.9</v>
      </c>
    </row>
    <row r="11279" spans="1:5" x14ac:dyDescent="0.2">
      <c r="A11279" t="s">
        <v>441</v>
      </c>
      <c r="B11279" t="s">
        <v>2835</v>
      </c>
      <c r="C11279" t="s">
        <v>8278</v>
      </c>
      <c r="D11279" t="s">
        <v>2555</v>
      </c>
      <c r="E11279">
        <v>90</v>
      </c>
    </row>
    <row r="11280" spans="1:5" x14ac:dyDescent="0.2">
      <c r="A11280" t="s">
        <v>442</v>
      </c>
      <c r="B11280" t="s">
        <v>2789</v>
      </c>
      <c r="C11280" t="s">
        <v>8278</v>
      </c>
      <c r="D11280" t="s">
        <v>2555</v>
      </c>
      <c r="E11280">
        <v>56.7</v>
      </c>
    </row>
    <row r="11281" spans="1:5" x14ac:dyDescent="0.2">
      <c r="A11281" t="s">
        <v>443</v>
      </c>
      <c r="B11281" t="s">
        <v>2838</v>
      </c>
      <c r="C11281" t="s">
        <v>8278</v>
      </c>
      <c r="D11281" t="s">
        <v>2555</v>
      </c>
      <c r="E11281">
        <v>61.4</v>
      </c>
    </row>
    <row r="11282" spans="1:5" x14ac:dyDescent="0.2">
      <c r="A11282" t="s">
        <v>444</v>
      </c>
      <c r="B11282" t="s">
        <v>2840</v>
      </c>
      <c r="C11282" t="s">
        <v>8278</v>
      </c>
      <c r="D11282" t="s">
        <v>2555</v>
      </c>
      <c r="E11282">
        <v>69.599999999999994</v>
      </c>
    </row>
    <row r="11283" spans="1:5" x14ac:dyDescent="0.2">
      <c r="A11283" t="s">
        <v>445</v>
      </c>
      <c r="B11283" t="s">
        <v>2780</v>
      </c>
      <c r="C11283" t="s">
        <v>8299</v>
      </c>
      <c r="D11283" t="s">
        <v>2555</v>
      </c>
      <c r="E11283">
        <v>80.599999999999994</v>
      </c>
    </row>
    <row r="11284" spans="1:5" x14ac:dyDescent="0.2">
      <c r="A11284" t="s">
        <v>446</v>
      </c>
      <c r="B11284" t="s">
        <v>2794</v>
      </c>
      <c r="C11284" t="s">
        <v>8299</v>
      </c>
      <c r="D11284" t="s">
        <v>2555</v>
      </c>
      <c r="E11284">
        <v>73.64295384615383</v>
      </c>
    </row>
    <row r="11285" spans="1:5" x14ac:dyDescent="0.2">
      <c r="A11285" t="s">
        <v>447</v>
      </c>
      <c r="B11285" t="s">
        <v>2785</v>
      </c>
      <c r="C11285" t="s">
        <v>8299</v>
      </c>
      <c r="D11285" t="s">
        <v>2555</v>
      </c>
      <c r="E11285">
        <v>100.4</v>
      </c>
    </row>
    <row r="11286" spans="1:5" x14ac:dyDescent="0.2">
      <c r="A11286" t="s">
        <v>448</v>
      </c>
      <c r="B11286" t="s">
        <v>2811</v>
      </c>
      <c r="C11286" t="s">
        <v>8299</v>
      </c>
      <c r="D11286" t="s">
        <v>2555</v>
      </c>
      <c r="E11286">
        <v>24.7</v>
      </c>
    </row>
    <row r="11287" spans="1:5" x14ac:dyDescent="0.2">
      <c r="A11287" t="s">
        <v>449</v>
      </c>
      <c r="B11287" t="s">
        <v>2788</v>
      </c>
      <c r="C11287" t="s">
        <v>8299</v>
      </c>
      <c r="D11287" t="s">
        <v>2555</v>
      </c>
      <c r="E11287">
        <v>39.9</v>
      </c>
    </row>
    <row r="11288" spans="1:5" x14ac:dyDescent="0.2">
      <c r="A11288" t="s">
        <v>450</v>
      </c>
      <c r="B11288" t="s">
        <v>2814</v>
      </c>
      <c r="C11288" t="s">
        <v>8299</v>
      </c>
      <c r="D11288" t="s">
        <v>2555</v>
      </c>
      <c r="E11288">
        <v>64.400000000000006</v>
      </c>
    </row>
    <row r="11289" spans="1:5" x14ac:dyDescent="0.2">
      <c r="A11289" t="s">
        <v>451</v>
      </c>
      <c r="B11289" t="s">
        <v>2816</v>
      </c>
      <c r="C11289" t="s">
        <v>8299</v>
      </c>
      <c r="D11289" t="s">
        <v>2555</v>
      </c>
      <c r="E11289">
        <v>38.799999999999997</v>
      </c>
    </row>
    <row r="11290" spans="1:5" x14ac:dyDescent="0.2">
      <c r="A11290" t="s">
        <v>452</v>
      </c>
      <c r="B11290" t="s">
        <v>2818</v>
      </c>
      <c r="C11290" t="s">
        <v>8299</v>
      </c>
      <c r="D11290" t="s">
        <v>2555</v>
      </c>
      <c r="E11290">
        <v>90.8</v>
      </c>
    </row>
    <row r="11291" spans="1:5" x14ac:dyDescent="0.2">
      <c r="A11291" t="s">
        <v>453</v>
      </c>
      <c r="B11291" t="s">
        <v>2820</v>
      </c>
      <c r="C11291" t="s">
        <v>8299</v>
      </c>
      <c r="D11291" t="s">
        <v>2555</v>
      </c>
      <c r="E11291">
        <v>97.5</v>
      </c>
    </row>
    <row r="11292" spans="1:5" x14ac:dyDescent="0.2">
      <c r="A11292" t="s">
        <v>454</v>
      </c>
      <c r="B11292" t="s">
        <v>2825</v>
      </c>
      <c r="C11292" t="s">
        <v>8299</v>
      </c>
      <c r="D11292" t="s">
        <v>2555</v>
      </c>
      <c r="E11292">
        <v>55.3</v>
      </c>
    </row>
    <row r="11293" spans="1:5" x14ac:dyDescent="0.2">
      <c r="A11293" t="s">
        <v>455</v>
      </c>
      <c r="B11293" t="s">
        <v>2786</v>
      </c>
      <c r="C11293" t="s">
        <v>8299</v>
      </c>
      <c r="D11293" t="s">
        <v>2555</v>
      </c>
      <c r="E11293">
        <v>78.900000000000006</v>
      </c>
    </row>
    <row r="11294" spans="1:5" x14ac:dyDescent="0.2">
      <c r="A11294" t="s">
        <v>456</v>
      </c>
      <c r="B11294" t="s">
        <v>2787</v>
      </c>
      <c r="C11294" t="s">
        <v>8299</v>
      </c>
      <c r="D11294" t="s">
        <v>2555</v>
      </c>
      <c r="E11294">
        <v>71.900000000000006</v>
      </c>
    </row>
    <row r="11295" spans="1:5" x14ac:dyDescent="0.2">
      <c r="A11295" t="s">
        <v>457</v>
      </c>
      <c r="B11295" t="s">
        <v>2829</v>
      </c>
      <c r="C11295" t="s">
        <v>8299</v>
      </c>
      <c r="D11295" t="s">
        <v>2555</v>
      </c>
      <c r="E11295">
        <v>82.5</v>
      </c>
    </row>
    <row r="11296" spans="1:5" x14ac:dyDescent="0.2">
      <c r="A11296" t="s">
        <v>458</v>
      </c>
      <c r="B11296" t="s">
        <v>2831</v>
      </c>
      <c r="C11296" t="s">
        <v>8299</v>
      </c>
      <c r="D11296" t="s">
        <v>2555</v>
      </c>
      <c r="E11296">
        <v>68.8</v>
      </c>
    </row>
    <row r="11297" spans="1:5" x14ac:dyDescent="0.2">
      <c r="A11297" t="s">
        <v>459</v>
      </c>
      <c r="B11297" t="s">
        <v>2833</v>
      </c>
      <c r="C11297" t="s">
        <v>8299</v>
      </c>
      <c r="D11297" t="s">
        <v>2555</v>
      </c>
      <c r="E11297">
        <v>30.6</v>
      </c>
    </row>
    <row r="11298" spans="1:5" x14ac:dyDescent="0.2">
      <c r="A11298" t="s">
        <v>460</v>
      </c>
      <c r="B11298" t="s">
        <v>2835</v>
      </c>
      <c r="C11298" t="s">
        <v>8299</v>
      </c>
      <c r="D11298" t="s">
        <v>2555</v>
      </c>
      <c r="E11298">
        <v>132.4</v>
      </c>
    </row>
    <row r="11299" spans="1:5" x14ac:dyDescent="0.2">
      <c r="A11299" t="s">
        <v>461</v>
      </c>
      <c r="B11299" t="s">
        <v>2789</v>
      </c>
      <c r="C11299" t="s">
        <v>8299</v>
      </c>
      <c r="D11299" t="s">
        <v>2555</v>
      </c>
      <c r="E11299">
        <v>64.5</v>
      </c>
    </row>
    <row r="11300" spans="1:5" x14ac:dyDescent="0.2">
      <c r="A11300" t="s">
        <v>462</v>
      </c>
      <c r="B11300" t="s">
        <v>2838</v>
      </c>
      <c r="C11300" t="s">
        <v>8299</v>
      </c>
      <c r="D11300" t="s">
        <v>2555</v>
      </c>
      <c r="E11300">
        <v>77</v>
      </c>
    </row>
    <row r="11301" spans="1:5" x14ac:dyDescent="0.2">
      <c r="A11301" t="s">
        <v>463</v>
      </c>
      <c r="B11301" t="s">
        <v>2840</v>
      </c>
      <c r="C11301" t="s">
        <v>8299</v>
      </c>
      <c r="D11301" t="s">
        <v>2555</v>
      </c>
      <c r="E11301">
        <v>96.6</v>
      </c>
    </row>
    <row r="11302" spans="1:5" x14ac:dyDescent="0.2">
      <c r="A11302" t="s">
        <v>464</v>
      </c>
      <c r="B11302" t="s">
        <v>2780</v>
      </c>
      <c r="C11302" t="s">
        <v>8320</v>
      </c>
      <c r="D11302" t="s">
        <v>2555</v>
      </c>
      <c r="E11302">
        <v>80.150000000000006</v>
      </c>
    </row>
    <row r="11303" spans="1:5" x14ac:dyDescent="0.2">
      <c r="A11303" t="s">
        <v>465</v>
      </c>
      <c r="B11303" t="s">
        <v>2794</v>
      </c>
      <c r="C11303" t="s">
        <v>8320</v>
      </c>
      <c r="D11303" t="s">
        <v>2555</v>
      </c>
      <c r="E11303">
        <v>79.474246153846167</v>
      </c>
    </row>
    <row r="11304" spans="1:5" x14ac:dyDescent="0.2">
      <c r="A11304" t="s">
        <v>466</v>
      </c>
      <c r="B11304" t="s">
        <v>2785</v>
      </c>
      <c r="C11304" t="s">
        <v>8320</v>
      </c>
      <c r="D11304" t="s">
        <v>2555</v>
      </c>
      <c r="E11304">
        <v>88</v>
      </c>
    </row>
    <row r="11305" spans="1:5" x14ac:dyDescent="0.2">
      <c r="A11305" t="s">
        <v>467</v>
      </c>
      <c r="B11305" t="s">
        <v>2811</v>
      </c>
      <c r="C11305" t="s">
        <v>8320</v>
      </c>
      <c r="D11305" t="s">
        <v>2555</v>
      </c>
      <c r="E11305">
        <v>74.900000000000006</v>
      </c>
    </row>
    <row r="11306" spans="1:5" x14ac:dyDescent="0.2">
      <c r="A11306" t="s">
        <v>468</v>
      </c>
      <c r="B11306" t="s">
        <v>2788</v>
      </c>
      <c r="C11306" t="s">
        <v>8320</v>
      </c>
      <c r="D11306" t="s">
        <v>2555</v>
      </c>
      <c r="E11306">
        <v>71.5</v>
      </c>
    </row>
    <row r="11307" spans="1:5" x14ac:dyDescent="0.2">
      <c r="A11307" t="s">
        <v>469</v>
      </c>
      <c r="B11307" t="s">
        <v>2814</v>
      </c>
      <c r="C11307" t="s">
        <v>8320</v>
      </c>
      <c r="D11307" t="s">
        <v>2555</v>
      </c>
      <c r="E11307">
        <v>77.5</v>
      </c>
    </row>
    <row r="11308" spans="1:5" x14ac:dyDescent="0.2">
      <c r="A11308" t="s">
        <v>470</v>
      </c>
      <c r="B11308" t="s">
        <v>2816</v>
      </c>
      <c r="C11308" t="s">
        <v>8320</v>
      </c>
      <c r="D11308" t="s">
        <v>2555</v>
      </c>
      <c r="E11308">
        <v>53.4</v>
      </c>
    </row>
    <row r="11309" spans="1:5" x14ac:dyDescent="0.2">
      <c r="A11309" t="s">
        <v>471</v>
      </c>
      <c r="B11309" t="s">
        <v>2818</v>
      </c>
      <c r="C11309" t="s">
        <v>8320</v>
      </c>
      <c r="D11309" t="s">
        <v>2555</v>
      </c>
      <c r="E11309">
        <v>87.2</v>
      </c>
    </row>
    <row r="11310" spans="1:5" x14ac:dyDescent="0.2">
      <c r="A11310" t="s">
        <v>472</v>
      </c>
      <c r="B11310" t="s">
        <v>2820</v>
      </c>
      <c r="C11310" t="s">
        <v>8320</v>
      </c>
      <c r="D11310" t="s">
        <v>2555</v>
      </c>
      <c r="E11310">
        <v>79.8</v>
      </c>
    </row>
    <row r="11311" spans="1:5" x14ac:dyDescent="0.2">
      <c r="A11311" t="s">
        <v>473</v>
      </c>
      <c r="B11311" t="s">
        <v>2825</v>
      </c>
      <c r="C11311" t="s">
        <v>8320</v>
      </c>
      <c r="D11311" t="s">
        <v>2555</v>
      </c>
      <c r="E11311">
        <v>74.7</v>
      </c>
    </row>
    <row r="11312" spans="1:5" x14ac:dyDescent="0.2">
      <c r="A11312" t="s">
        <v>474</v>
      </c>
      <c r="B11312" t="s">
        <v>2786</v>
      </c>
      <c r="C11312" t="s">
        <v>8320</v>
      </c>
      <c r="D11312" t="s">
        <v>2555</v>
      </c>
      <c r="E11312">
        <v>79.7</v>
      </c>
    </row>
    <row r="11313" spans="1:5" x14ac:dyDescent="0.2">
      <c r="A11313" t="s">
        <v>475</v>
      </c>
      <c r="B11313" t="s">
        <v>2787</v>
      </c>
      <c r="C11313" t="s">
        <v>8320</v>
      </c>
      <c r="D11313" t="s">
        <v>2555</v>
      </c>
      <c r="E11313">
        <v>92.4</v>
      </c>
    </row>
    <row r="11314" spans="1:5" x14ac:dyDescent="0.2">
      <c r="A11314" t="s">
        <v>476</v>
      </c>
      <c r="B11314" t="s">
        <v>2829</v>
      </c>
      <c r="C11314" t="s">
        <v>8320</v>
      </c>
      <c r="D11314" t="s">
        <v>2555</v>
      </c>
      <c r="E11314">
        <v>84</v>
      </c>
    </row>
    <row r="11315" spans="1:5" x14ac:dyDescent="0.2">
      <c r="A11315" t="s">
        <v>477</v>
      </c>
      <c r="B11315" t="s">
        <v>2831</v>
      </c>
      <c r="C11315" t="s">
        <v>8320</v>
      </c>
      <c r="D11315" t="s">
        <v>2555</v>
      </c>
      <c r="E11315">
        <v>80.599999999999994</v>
      </c>
    </row>
    <row r="11316" spans="1:5" x14ac:dyDescent="0.2">
      <c r="A11316" t="s">
        <v>478</v>
      </c>
      <c r="B11316" t="s">
        <v>2833</v>
      </c>
      <c r="C11316" t="s">
        <v>8320</v>
      </c>
      <c r="D11316" t="s">
        <v>2555</v>
      </c>
      <c r="E11316">
        <v>65.7</v>
      </c>
    </row>
    <row r="11317" spans="1:5" x14ac:dyDescent="0.2">
      <c r="A11317" t="s">
        <v>479</v>
      </c>
      <c r="B11317" t="s">
        <v>2835</v>
      </c>
      <c r="C11317" t="s">
        <v>8320</v>
      </c>
      <c r="D11317" t="s">
        <v>2555</v>
      </c>
      <c r="E11317">
        <v>91.7</v>
      </c>
    </row>
    <row r="11318" spans="1:5" x14ac:dyDescent="0.2">
      <c r="A11318" t="s">
        <v>480</v>
      </c>
      <c r="B11318" t="s">
        <v>2789</v>
      </c>
      <c r="C11318" t="s">
        <v>8320</v>
      </c>
      <c r="D11318" t="s">
        <v>2555</v>
      </c>
      <c r="E11318">
        <v>74.3</v>
      </c>
    </row>
    <row r="11319" spans="1:5" x14ac:dyDescent="0.2">
      <c r="A11319" t="s">
        <v>481</v>
      </c>
      <c r="B11319" t="s">
        <v>2838</v>
      </c>
      <c r="C11319" t="s">
        <v>8320</v>
      </c>
      <c r="D11319" t="s">
        <v>2555</v>
      </c>
      <c r="E11319">
        <v>79</v>
      </c>
    </row>
    <row r="11320" spans="1:5" x14ac:dyDescent="0.2">
      <c r="A11320" t="s">
        <v>482</v>
      </c>
      <c r="B11320" t="s">
        <v>2840</v>
      </c>
      <c r="C11320" t="s">
        <v>8320</v>
      </c>
      <c r="D11320" t="s">
        <v>2555</v>
      </c>
      <c r="E11320">
        <v>82.1</v>
      </c>
    </row>
    <row r="11321" spans="1:5" x14ac:dyDescent="0.2">
      <c r="A11321" t="s">
        <v>483</v>
      </c>
      <c r="B11321" t="s">
        <v>2780</v>
      </c>
      <c r="C11321" t="s">
        <v>8341</v>
      </c>
      <c r="D11321" t="s">
        <v>2555</v>
      </c>
      <c r="E11321">
        <v>85.3</v>
      </c>
    </row>
    <row r="11322" spans="1:5" x14ac:dyDescent="0.2">
      <c r="A11322" t="s">
        <v>484</v>
      </c>
      <c r="B11322" t="s">
        <v>2794</v>
      </c>
      <c r="C11322" t="s">
        <v>8341</v>
      </c>
      <c r="D11322" t="s">
        <v>2555</v>
      </c>
      <c r="E11322">
        <v>85.847876923076939</v>
      </c>
    </row>
    <row r="11323" spans="1:5" x14ac:dyDescent="0.2">
      <c r="A11323" t="s">
        <v>485</v>
      </c>
      <c r="B11323" t="s">
        <v>2785</v>
      </c>
      <c r="C11323" t="s">
        <v>8341</v>
      </c>
      <c r="D11323" t="s">
        <v>2555</v>
      </c>
      <c r="E11323">
        <v>82.6</v>
      </c>
    </row>
    <row r="11324" spans="1:5" x14ac:dyDescent="0.2">
      <c r="A11324" t="s">
        <v>486</v>
      </c>
      <c r="B11324" t="s">
        <v>2811</v>
      </c>
      <c r="C11324" t="s">
        <v>8341</v>
      </c>
      <c r="D11324" t="s">
        <v>2555</v>
      </c>
      <c r="E11324">
        <v>80</v>
      </c>
    </row>
    <row r="11325" spans="1:5" x14ac:dyDescent="0.2">
      <c r="A11325" t="s">
        <v>487</v>
      </c>
      <c r="B11325" t="s">
        <v>2788</v>
      </c>
      <c r="C11325" t="s">
        <v>8341</v>
      </c>
      <c r="D11325" t="s">
        <v>2555</v>
      </c>
      <c r="E11325">
        <v>78.5</v>
      </c>
    </row>
    <row r="11326" spans="1:5" x14ac:dyDescent="0.2">
      <c r="A11326" t="s">
        <v>488</v>
      </c>
      <c r="B11326" t="s">
        <v>2814</v>
      </c>
      <c r="C11326" t="s">
        <v>8341</v>
      </c>
      <c r="D11326" t="s">
        <v>2555</v>
      </c>
      <c r="E11326">
        <v>90.9</v>
      </c>
    </row>
    <row r="11327" spans="1:5" x14ac:dyDescent="0.2">
      <c r="A11327" t="s">
        <v>489</v>
      </c>
      <c r="B11327" t="s">
        <v>2816</v>
      </c>
      <c r="C11327" t="s">
        <v>8341</v>
      </c>
      <c r="D11327" t="s">
        <v>2555</v>
      </c>
      <c r="E11327">
        <v>50</v>
      </c>
    </row>
    <row r="11328" spans="1:5" x14ac:dyDescent="0.2">
      <c r="A11328" t="s">
        <v>490</v>
      </c>
      <c r="B11328" t="s">
        <v>2818</v>
      </c>
      <c r="C11328" t="s">
        <v>8341</v>
      </c>
      <c r="D11328" t="s">
        <v>2555</v>
      </c>
      <c r="E11328">
        <v>94.8</v>
      </c>
    </row>
    <row r="11329" spans="1:5" x14ac:dyDescent="0.2">
      <c r="A11329" t="s">
        <v>491</v>
      </c>
      <c r="B11329" t="s">
        <v>2820</v>
      </c>
      <c r="C11329" t="s">
        <v>8341</v>
      </c>
      <c r="D11329" t="s">
        <v>2555</v>
      </c>
      <c r="E11329">
        <v>79.7</v>
      </c>
    </row>
    <row r="11330" spans="1:5" x14ac:dyDescent="0.2">
      <c r="A11330" t="s">
        <v>492</v>
      </c>
      <c r="B11330" t="s">
        <v>2825</v>
      </c>
      <c r="C11330" t="s">
        <v>8341</v>
      </c>
      <c r="D11330" t="s">
        <v>2555</v>
      </c>
      <c r="E11330">
        <v>86</v>
      </c>
    </row>
    <row r="11331" spans="1:5" x14ac:dyDescent="0.2">
      <c r="A11331" t="s">
        <v>493</v>
      </c>
      <c r="B11331" t="s">
        <v>2786</v>
      </c>
      <c r="C11331" t="s">
        <v>8341</v>
      </c>
      <c r="D11331" t="s">
        <v>2555</v>
      </c>
      <c r="E11331">
        <v>95.5</v>
      </c>
    </row>
    <row r="11332" spans="1:5" x14ac:dyDescent="0.2">
      <c r="A11332" t="s">
        <v>494</v>
      </c>
      <c r="B11332" t="s">
        <v>2787</v>
      </c>
      <c r="C11332" t="s">
        <v>8341</v>
      </c>
      <c r="D11332" t="s">
        <v>2555</v>
      </c>
      <c r="E11332">
        <v>93.4</v>
      </c>
    </row>
    <row r="11333" spans="1:5" x14ac:dyDescent="0.2">
      <c r="A11333" t="s">
        <v>495</v>
      </c>
      <c r="B11333" t="s">
        <v>2829</v>
      </c>
      <c r="C11333" t="s">
        <v>8341</v>
      </c>
      <c r="D11333" t="s">
        <v>2555</v>
      </c>
      <c r="E11333">
        <v>91</v>
      </c>
    </row>
    <row r="11334" spans="1:5" x14ac:dyDescent="0.2">
      <c r="A11334" t="s">
        <v>496</v>
      </c>
      <c r="B11334" t="s">
        <v>2831</v>
      </c>
      <c r="C11334" t="s">
        <v>8341</v>
      </c>
      <c r="D11334" t="s">
        <v>2555</v>
      </c>
      <c r="E11334">
        <v>94.7</v>
      </c>
    </row>
    <row r="11335" spans="1:5" x14ac:dyDescent="0.2">
      <c r="A11335" t="s">
        <v>497</v>
      </c>
      <c r="B11335" t="s">
        <v>2833</v>
      </c>
      <c r="C11335" t="s">
        <v>8341</v>
      </c>
      <c r="D11335" t="s">
        <v>2555</v>
      </c>
      <c r="E11335">
        <v>80.8</v>
      </c>
    </row>
    <row r="11336" spans="1:5" x14ac:dyDescent="0.2">
      <c r="A11336" t="s">
        <v>498</v>
      </c>
      <c r="B11336" t="s">
        <v>2835</v>
      </c>
      <c r="C11336" t="s">
        <v>8341</v>
      </c>
      <c r="D11336" t="s">
        <v>2555</v>
      </c>
      <c r="E11336">
        <v>80.7</v>
      </c>
    </row>
    <row r="11337" spans="1:5" x14ac:dyDescent="0.2">
      <c r="A11337" t="s">
        <v>499</v>
      </c>
      <c r="B11337" t="s">
        <v>2789</v>
      </c>
      <c r="C11337" t="s">
        <v>8341</v>
      </c>
      <c r="D11337" t="s">
        <v>2555</v>
      </c>
      <c r="E11337">
        <v>92.5</v>
      </c>
    </row>
    <row r="11338" spans="1:5" x14ac:dyDescent="0.2">
      <c r="A11338" t="s">
        <v>500</v>
      </c>
      <c r="B11338" t="s">
        <v>2838</v>
      </c>
      <c r="C11338" t="s">
        <v>8341</v>
      </c>
      <c r="D11338" t="s">
        <v>2555</v>
      </c>
      <c r="E11338">
        <v>85.7</v>
      </c>
    </row>
    <row r="11339" spans="1:5" x14ac:dyDescent="0.2">
      <c r="A11339" t="s">
        <v>501</v>
      </c>
      <c r="B11339" t="s">
        <v>2840</v>
      </c>
      <c r="C11339" t="s">
        <v>8341</v>
      </c>
      <c r="D11339" t="s">
        <v>2555</v>
      </c>
      <c r="E11339">
        <v>86.7</v>
      </c>
    </row>
    <row r="11340" spans="1:5" x14ac:dyDescent="0.2">
      <c r="A11340" t="s">
        <v>502</v>
      </c>
      <c r="B11340" t="s">
        <v>2780</v>
      </c>
      <c r="C11340" t="s">
        <v>8362</v>
      </c>
      <c r="D11340" t="s">
        <v>2555</v>
      </c>
      <c r="E11340">
        <v>34.299999999999997</v>
      </c>
    </row>
    <row r="11341" spans="1:5" x14ac:dyDescent="0.2">
      <c r="A11341" t="s">
        <v>503</v>
      </c>
      <c r="B11341" t="s">
        <v>2794</v>
      </c>
      <c r="C11341" t="s">
        <v>8362</v>
      </c>
      <c r="D11341" t="s">
        <v>2555</v>
      </c>
      <c r="E11341">
        <v>34.879630769230765</v>
      </c>
    </row>
    <row r="11342" spans="1:5" x14ac:dyDescent="0.2">
      <c r="A11342" t="s">
        <v>504</v>
      </c>
      <c r="B11342" t="s">
        <v>2785</v>
      </c>
      <c r="C11342" t="s">
        <v>8362</v>
      </c>
      <c r="D11342" t="s">
        <v>2555</v>
      </c>
      <c r="E11342">
        <v>40.9</v>
      </c>
    </row>
    <row r="11343" spans="1:5" x14ac:dyDescent="0.2">
      <c r="A11343" t="s">
        <v>505</v>
      </c>
      <c r="B11343" t="s">
        <v>2811</v>
      </c>
      <c r="C11343" t="s">
        <v>8362</v>
      </c>
      <c r="D11343" t="s">
        <v>2555</v>
      </c>
      <c r="E11343">
        <v>30</v>
      </c>
    </row>
    <row r="11344" spans="1:5" x14ac:dyDescent="0.2">
      <c r="A11344" t="s">
        <v>506</v>
      </c>
      <c r="B11344" t="s">
        <v>2788</v>
      </c>
      <c r="C11344" t="s">
        <v>8362</v>
      </c>
      <c r="D11344" t="s">
        <v>2555</v>
      </c>
      <c r="E11344">
        <v>36.700000000000003</v>
      </c>
    </row>
    <row r="11345" spans="1:5" x14ac:dyDescent="0.2">
      <c r="A11345" t="s">
        <v>507</v>
      </c>
      <c r="B11345" t="s">
        <v>2814</v>
      </c>
      <c r="C11345" t="s">
        <v>8362</v>
      </c>
      <c r="D11345" t="s">
        <v>2555</v>
      </c>
      <c r="E11345">
        <v>31.5</v>
      </c>
    </row>
    <row r="11346" spans="1:5" x14ac:dyDescent="0.2">
      <c r="A11346" t="s">
        <v>508</v>
      </c>
      <c r="B11346" t="s">
        <v>2816</v>
      </c>
      <c r="C11346" t="s">
        <v>8362</v>
      </c>
      <c r="D11346" t="s">
        <v>2555</v>
      </c>
      <c r="E11346">
        <v>30</v>
      </c>
    </row>
    <row r="11347" spans="1:5" x14ac:dyDescent="0.2">
      <c r="A11347" t="s">
        <v>509</v>
      </c>
      <c r="B11347" t="s">
        <v>2818</v>
      </c>
      <c r="C11347" t="s">
        <v>8362</v>
      </c>
      <c r="D11347" t="s">
        <v>2555</v>
      </c>
      <c r="E11347">
        <v>37.299999999999997</v>
      </c>
    </row>
    <row r="11348" spans="1:5" x14ac:dyDescent="0.2">
      <c r="A11348" t="s">
        <v>510</v>
      </c>
      <c r="B11348" t="s">
        <v>2820</v>
      </c>
      <c r="C11348" t="s">
        <v>8362</v>
      </c>
      <c r="D11348" t="s">
        <v>2555</v>
      </c>
      <c r="E11348">
        <v>40</v>
      </c>
    </row>
    <row r="11349" spans="1:5" x14ac:dyDescent="0.2">
      <c r="A11349" t="s">
        <v>511</v>
      </c>
      <c r="B11349" t="s">
        <v>2825</v>
      </c>
      <c r="C11349" t="s">
        <v>8362</v>
      </c>
      <c r="D11349" t="s">
        <v>2555</v>
      </c>
      <c r="E11349">
        <v>30</v>
      </c>
    </row>
    <row r="11350" spans="1:5" x14ac:dyDescent="0.2">
      <c r="A11350" t="s">
        <v>512</v>
      </c>
      <c r="B11350" t="s">
        <v>2786</v>
      </c>
      <c r="C11350" t="s">
        <v>8362</v>
      </c>
      <c r="D11350" t="s">
        <v>2555</v>
      </c>
      <c r="E11350">
        <v>35</v>
      </c>
    </row>
    <row r="11351" spans="1:5" x14ac:dyDescent="0.2">
      <c r="A11351" t="s">
        <v>513</v>
      </c>
      <c r="B11351" t="s">
        <v>2787</v>
      </c>
      <c r="C11351" t="s">
        <v>8362</v>
      </c>
      <c r="D11351" t="s">
        <v>2555</v>
      </c>
      <c r="E11351">
        <v>35</v>
      </c>
    </row>
    <row r="11352" spans="1:5" x14ac:dyDescent="0.2">
      <c r="A11352" t="s">
        <v>514</v>
      </c>
      <c r="B11352" t="s">
        <v>2829</v>
      </c>
      <c r="C11352" t="s">
        <v>8362</v>
      </c>
      <c r="D11352" t="s">
        <v>2555</v>
      </c>
      <c r="E11352">
        <v>36</v>
      </c>
    </row>
    <row r="11353" spans="1:5" x14ac:dyDescent="0.2">
      <c r="A11353" t="s">
        <v>515</v>
      </c>
      <c r="B11353" t="s">
        <v>2831</v>
      </c>
      <c r="C11353" t="s">
        <v>8362</v>
      </c>
      <c r="D11353" t="s">
        <v>2555</v>
      </c>
      <c r="E11353">
        <v>32</v>
      </c>
    </row>
    <row r="11354" spans="1:5" x14ac:dyDescent="0.2">
      <c r="A11354" t="s">
        <v>516</v>
      </c>
      <c r="B11354" t="s">
        <v>2833</v>
      </c>
      <c r="C11354" t="s">
        <v>8362</v>
      </c>
      <c r="D11354" t="s">
        <v>2555</v>
      </c>
      <c r="E11354">
        <v>37.5</v>
      </c>
    </row>
    <row r="11355" spans="1:5" x14ac:dyDescent="0.2">
      <c r="A11355" t="s">
        <v>517</v>
      </c>
      <c r="B11355" t="s">
        <v>2835</v>
      </c>
      <c r="C11355" t="s">
        <v>8362</v>
      </c>
      <c r="D11355" t="s">
        <v>2555</v>
      </c>
      <c r="E11355">
        <v>35</v>
      </c>
    </row>
    <row r="11356" spans="1:5" x14ac:dyDescent="0.2">
      <c r="A11356" t="s">
        <v>518</v>
      </c>
      <c r="B11356" t="s">
        <v>2789</v>
      </c>
      <c r="C11356" t="s">
        <v>8362</v>
      </c>
      <c r="D11356" t="s">
        <v>2555</v>
      </c>
      <c r="E11356">
        <v>32.4</v>
      </c>
    </row>
    <row r="11357" spans="1:5" x14ac:dyDescent="0.2">
      <c r="A11357" t="s">
        <v>519</v>
      </c>
      <c r="B11357" t="s">
        <v>2838</v>
      </c>
      <c r="C11357" t="s">
        <v>8362</v>
      </c>
      <c r="D11357" t="s">
        <v>2555</v>
      </c>
      <c r="E11357">
        <v>35</v>
      </c>
    </row>
    <row r="11358" spans="1:5" x14ac:dyDescent="0.2">
      <c r="A11358" t="s">
        <v>520</v>
      </c>
      <c r="B11358" t="s">
        <v>2840</v>
      </c>
      <c r="C11358" t="s">
        <v>8362</v>
      </c>
      <c r="D11358" t="s">
        <v>2555</v>
      </c>
      <c r="E11358">
        <v>33.200000000000003</v>
      </c>
    </row>
    <row r="11359" spans="1:5" x14ac:dyDescent="0.2">
      <c r="A11359" t="s">
        <v>521</v>
      </c>
      <c r="B11359" t="s">
        <v>2780</v>
      </c>
      <c r="C11359" t="s">
        <v>8383</v>
      </c>
      <c r="D11359" t="s">
        <v>2555</v>
      </c>
      <c r="E11359">
        <v>70.099999999999994</v>
      </c>
    </row>
    <row r="11360" spans="1:5" x14ac:dyDescent="0.2">
      <c r="A11360" t="s">
        <v>522</v>
      </c>
      <c r="B11360" t="s">
        <v>2794</v>
      </c>
      <c r="C11360" t="s">
        <v>8383</v>
      </c>
      <c r="D11360" t="s">
        <v>2555</v>
      </c>
      <c r="E11360">
        <v>67.62756923076924</v>
      </c>
    </row>
    <row r="11361" spans="1:5" x14ac:dyDescent="0.2">
      <c r="A11361" t="s">
        <v>523</v>
      </c>
      <c r="B11361" t="s">
        <v>2785</v>
      </c>
      <c r="C11361" t="s">
        <v>8383</v>
      </c>
      <c r="D11361" t="s">
        <v>2555</v>
      </c>
      <c r="E11361">
        <v>75.8</v>
      </c>
    </row>
    <row r="11362" spans="1:5" x14ac:dyDescent="0.2">
      <c r="A11362" t="s">
        <v>524</v>
      </c>
      <c r="B11362" t="s">
        <v>2811</v>
      </c>
      <c r="C11362" t="s">
        <v>8383</v>
      </c>
      <c r="D11362" t="s">
        <v>2555</v>
      </c>
      <c r="E11362">
        <v>74.3</v>
      </c>
    </row>
    <row r="11363" spans="1:5" x14ac:dyDescent="0.2">
      <c r="A11363" t="s">
        <v>525</v>
      </c>
      <c r="B11363" t="s">
        <v>2788</v>
      </c>
      <c r="C11363" t="s">
        <v>8383</v>
      </c>
      <c r="D11363" t="s">
        <v>2555</v>
      </c>
      <c r="E11363">
        <v>57.2</v>
      </c>
    </row>
    <row r="11364" spans="1:5" x14ac:dyDescent="0.2">
      <c r="A11364" t="s">
        <v>526</v>
      </c>
      <c r="B11364" t="s">
        <v>2814</v>
      </c>
      <c r="C11364" t="s">
        <v>8383</v>
      </c>
      <c r="D11364" t="s">
        <v>2555</v>
      </c>
      <c r="E11364">
        <v>68</v>
      </c>
    </row>
    <row r="11365" spans="1:5" x14ac:dyDescent="0.2">
      <c r="A11365" t="s">
        <v>527</v>
      </c>
      <c r="B11365" t="s">
        <v>2816</v>
      </c>
      <c r="C11365" t="s">
        <v>8383</v>
      </c>
      <c r="D11365" t="s">
        <v>2555</v>
      </c>
      <c r="E11365">
        <v>54.1</v>
      </c>
    </row>
    <row r="11366" spans="1:5" x14ac:dyDescent="0.2">
      <c r="A11366" t="s">
        <v>528</v>
      </c>
      <c r="B11366" t="s">
        <v>2818</v>
      </c>
      <c r="C11366" t="s">
        <v>8383</v>
      </c>
      <c r="D11366" t="s">
        <v>2555</v>
      </c>
      <c r="E11366">
        <v>71.400000000000006</v>
      </c>
    </row>
    <row r="11367" spans="1:5" x14ac:dyDescent="0.2">
      <c r="A11367" t="s">
        <v>529</v>
      </c>
      <c r="B11367" t="s">
        <v>2820</v>
      </c>
      <c r="C11367" t="s">
        <v>8383</v>
      </c>
      <c r="D11367" t="s">
        <v>2555</v>
      </c>
      <c r="E11367">
        <v>69</v>
      </c>
    </row>
    <row r="11368" spans="1:5" x14ac:dyDescent="0.2">
      <c r="A11368" t="s">
        <v>530</v>
      </c>
      <c r="B11368" t="s">
        <v>2825</v>
      </c>
      <c r="C11368" t="s">
        <v>8383</v>
      </c>
      <c r="D11368" t="s">
        <v>2555</v>
      </c>
      <c r="E11368">
        <v>68.3</v>
      </c>
    </row>
    <row r="11369" spans="1:5" x14ac:dyDescent="0.2">
      <c r="A11369" t="s">
        <v>531</v>
      </c>
      <c r="B11369" t="s">
        <v>2786</v>
      </c>
      <c r="C11369" t="s">
        <v>8383</v>
      </c>
      <c r="D11369" t="s">
        <v>2555</v>
      </c>
      <c r="E11369">
        <v>60</v>
      </c>
    </row>
    <row r="11370" spans="1:5" x14ac:dyDescent="0.2">
      <c r="A11370" t="s">
        <v>532</v>
      </c>
      <c r="B11370" t="s">
        <v>2787</v>
      </c>
      <c r="C11370" t="s">
        <v>8383</v>
      </c>
      <c r="D11370" t="s">
        <v>2555</v>
      </c>
      <c r="E11370">
        <v>84.7</v>
      </c>
    </row>
    <row r="11371" spans="1:5" x14ac:dyDescent="0.2">
      <c r="A11371" t="s">
        <v>533</v>
      </c>
      <c r="B11371" t="s">
        <v>2829</v>
      </c>
      <c r="C11371" t="s">
        <v>8383</v>
      </c>
      <c r="D11371" t="s">
        <v>2555</v>
      </c>
      <c r="E11371">
        <v>70.400000000000006</v>
      </c>
    </row>
    <row r="11372" spans="1:5" x14ac:dyDescent="0.2">
      <c r="A11372" t="s">
        <v>534</v>
      </c>
      <c r="B11372" t="s">
        <v>2831</v>
      </c>
      <c r="C11372" t="s">
        <v>8383</v>
      </c>
      <c r="D11372" t="s">
        <v>2555</v>
      </c>
      <c r="E11372">
        <v>70.099999999999994</v>
      </c>
    </row>
    <row r="11373" spans="1:5" x14ac:dyDescent="0.2">
      <c r="A11373" t="s">
        <v>535</v>
      </c>
      <c r="B11373" t="s">
        <v>2833</v>
      </c>
      <c r="C11373" t="s">
        <v>8383</v>
      </c>
      <c r="D11373" t="s">
        <v>2555</v>
      </c>
      <c r="E11373">
        <v>43.7</v>
      </c>
    </row>
    <row r="11374" spans="1:5" x14ac:dyDescent="0.2">
      <c r="A11374" t="s">
        <v>536</v>
      </c>
      <c r="B11374" t="s">
        <v>2835</v>
      </c>
      <c r="C11374" t="s">
        <v>8383</v>
      </c>
      <c r="D11374" t="s">
        <v>2555</v>
      </c>
      <c r="E11374">
        <v>96.5</v>
      </c>
    </row>
    <row r="11375" spans="1:5" x14ac:dyDescent="0.2">
      <c r="A11375" t="s">
        <v>537</v>
      </c>
      <c r="B11375" t="s">
        <v>2789</v>
      </c>
      <c r="C11375" t="s">
        <v>8383</v>
      </c>
      <c r="D11375" t="s">
        <v>2555</v>
      </c>
      <c r="E11375">
        <v>54.8</v>
      </c>
    </row>
    <row r="11376" spans="1:5" x14ac:dyDescent="0.2">
      <c r="A11376" t="s">
        <v>538</v>
      </c>
      <c r="B11376" t="s">
        <v>2838</v>
      </c>
      <c r="C11376" t="s">
        <v>8383</v>
      </c>
      <c r="D11376" t="s">
        <v>2555</v>
      </c>
      <c r="E11376">
        <v>66.8</v>
      </c>
    </row>
    <row r="11377" spans="1:5" x14ac:dyDescent="0.2">
      <c r="A11377" t="s">
        <v>539</v>
      </c>
      <c r="B11377" t="s">
        <v>2840</v>
      </c>
      <c r="C11377" t="s">
        <v>8383</v>
      </c>
      <c r="D11377" t="s">
        <v>2555</v>
      </c>
      <c r="E11377">
        <v>73.8</v>
      </c>
    </row>
    <row r="11378" spans="1:5" x14ac:dyDescent="0.2">
      <c r="A11378" t="s">
        <v>540</v>
      </c>
      <c r="B11378" t="s">
        <v>2780</v>
      </c>
      <c r="C11378" t="s">
        <v>8404</v>
      </c>
      <c r="D11378" t="s">
        <v>2555</v>
      </c>
      <c r="E11378">
        <v>75.2</v>
      </c>
    </row>
    <row r="11379" spans="1:5" x14ac:dyDescent="0.2">
      <c r="A11379" t="s">
        <v>541</v>
      </c>
      <c r="B11379" t="s">
        <v>2794</v>
      </c>
      <c r="C11379" t="s">
        <v>8404</v>
      </c>
      <c r="D11379" t="s">
        <v>2555</v>
      </c>
      <c r="E11379">
        <v>74.421538461538461</v>
      </c>
    </row>
    <row r="11380" spans="1:5" x14ac:dyDescent="0.2">
      <c r="A11380" t="s">
        <v>542</v>
      </c>
      <c r="B11380" t="s">
        <v>2785</v>
      </c>
      <c r="C11380" t="s">
        <v>8404</v>
      </c>
      <c r="D11380" t="s">
        <v>2555</v>
      </c>
      <c r="E11380">
        <v>93.8</v>
      </c>
    </row>
    <row r="11381" spans="1:5" x14ac:dyDescent="0.2">
      <c r="A11381" t="s">
        <v>543</v>
      </c>
      <c r="B11381" t="s">
        <v>2811</v>
      </c>
      <c r="C11381" t="s">
        <v>8404</v>
      </c>
      <c r="D11381" t="s">
        <v>2555</v>
      </c>
      <c r="E11381">
        <v>65.3</v>
      </c>
    </row>
    <row r="11382" spans="1:5" x14ac:dyDescent="0.2">
      <c r="A11382" t="s">
        <v>544</v>
      </c>
      <c r="B11382" t="s">
        <v>2788</v>
      </c>
      <c r="C11382" t="s">
        <v>8404</v>
      </c>
      <c r="D11382" t="s">
        <v>2555</v>
      </c>
      <c r="E11382">
        <v>60.2</v>
      </c>
    </row>
    <row r="11383" spans="1:5" x14ac:dyDescent="0.2">
      <c r="A11383" t="s">
        <v>545</v>
      </c>
      <c r="B11383" t="s">
        <v>2814</v>
      </c>
      <c r="C11383" t="s">
        <v>8404</v>
      </c>
      <c r="D11383" t="s">
        <v>2555</v>
      </c>
      <c r="E11383">
        <v>71.2</v>
      </c>
    </row>
    <row r="11384" spans="1:5" x14ac:dyDescent="0.2">
      <c r="A11384" t="s">
        <v>546</v>
      </c>
      <c r="B11384" t="s">
        <v>2816</v>
      </c>
      <c r="C11384" t="s">
        <v>8404</v>
      </c>
      <c r="D11384" t="s">
        <v>2555</v>
      </c>
      <c r="E11384">
        <v>29.7</v>
      </c>
    </row>
    <row r="11385" spans="1:5" x14ac:dyDescent="0.2">
      <c r="A11385" t="s">
        <v>547</v>
      </c>
      <c r="B11385" t="s">
        <v>2818</v>
      </c>
      <c r="C11385" t="s">
        <v>8404</v>
      </c>
      <c r="D11385" t="s">
        <v>2555</v>
      </c>
      <c r="E11385">
        <v>92.4</v>
      </c>
    </row>
    <row r="11386" spans="1:5" x14ac:dyDescent="0.2">
      <c r="A11386" t="s">
        <v>548</v>
      </c>
      <c r="B11386" t="s">
        <v>2820</v>
      </c>
      <c r="C11386" t="s">
        <v>8404</v>
      </c>
      <c r="D11386" t="s">
        <v>2555</v>
      </c>
      <c r="E11386">
        <v>80.400000000000006</v>
      </c>
    </row>
    <row r="11387" spans="1:5" x14ac:dyDescent="0.2">
      <c r="A11387" t="s">
        <v>549</v>
      </c>
      <c r="B11387" t="s">
        <v>2825</v>
      </c>
      <c r="C11387" t="s">
        <v>8404</v>
      </c>
      <c r="D11387" t="s">
        <v>2555</v>
      </c>
      <c r="E11387">
        <v>64.5</v>
      </c>
    </row>
    <row r="11388" spans="1:5" x14ac:dyDescent="0.2">
      <c r="A11388" t="s">
        <v>550</v>
      </c>
      <c r="B11388" t="s">
        <v>2786</v>
      </c>
      <c r="C11388" t="s">
        <v>8404</v>
      </c>
      <c r="D11388" t="s">
        <v>2555</v>
      </c>
      <c r="E11388">
        <v>73.400000000000006</v>
      </c>
    </row>
    <row r="11389" spans="1:5" x14ac:dyDescent="0.2">
      <c r="A11389" t="s">
        <v>551</v>
      </c>
      <c r="B11389" t="s">
        <v>2787</v>
      </c>
      <c r="C11389" t="s">
        <v>8404</v>
      </c>
      <c r="D11389" t="s">
        <v>2555</v>
      </c>
      <c r="E11389">
        <v>101.3</v>
      </c>
    </row>
    <row r="11390" spans="1:5" x14ac:dyDescent="0.2">
      <c r="A11390" t="s">
        <v>552</v>
      </c>
      <c r="B11390" t="s">
        <v>2829</v>
      </c>
      <c r="C11390" t="s">
        <v>8404</v>
      </c>
      <c r="D11390" t="s">
        <v>2555</v>
      </c>
      <c r="E11390">
        <v>84.4</v>
      </c>
    </row>
    <row r="11391" spans="1:5" x14ac:dyDescent="0.2">
      <c r="A11391" t="s">
        <v>553</v>
      </c>
      <c r="B11391" t="s">
        <v>2831</v>
      </c>
      <c r="C11391" t="s">
        <v>8404</v>
      </c>
      <c r="D11391" t="s">
        <v>2555</v>
      </c>
      <c r="E11391">
        <v>77.7</v>
      </c>
    </row>
    <row r="11392" spans="1:5" x14ac:dyDescent="0.2">
      <c r="A11392" t="s">
        <v>554</v>
      </c>
      <c r="B11392" t="s">
        <v>2833</v>
      </c>
      <c r="C11392" t="s">
        <v>8404</v>
      </c>
      <c r="D11392" t="s">
        <v>2555</v>
      </c>
      <c r="E11392">
        <v>48.4</v>
      </c>
    </row>
    <row r="11393" spans="1:5" x14ac:dyDescent="0.2">
      <c r="A11393" t="s">
        <v>555</v>
      </c>
      <c r="B11393" t="s">
        <v>2835</v>
      </c>
      <c r="C11393" t="s">
        <v>8404</v>
      </c>
      <c r="D11393" t="s">
        <v>2555</v>
      </c>
      <c r="E11393">
        <v>99.8</v>
      </c>
    </row>
    <row r="11394" spans="1:5" x14ac:dyDescent="0.2">
      <c r="A11394" t="s">
        <v>556</v>
      </c>
      <c r="B11394" t="s">
        <v>2789</v>
      </c>
      <c r="C11394" t="s">
        <v>8404</v>
      </c>
      <c r="D11394" t="s">
        <v>2555</v>
      </c>
      <c r="E11394">
        <v>60</v>
      </c>
    </row>
    <row r="11395" spans="1:5" x14ac:dyDescent="0.2">
      <c r="A11395" t="s">
        <v>557</v>
      </c>
      <c r="B11395" t="s">
        <v>2838</v>
      </c>
      <c r="C11395" t="s">
        <v>8404</v>
      </c>
      <c r="D11395" t="s">
        <v>2555</v>
      </c>
      <c r="E11395">
        <v>73.3</v>
      </c>
    </row>
    <row r="11396" spans="1:5" x14ac:dyDescent="0.2">
      <c r="A11396" t="s">
        <v>558</v>
      </c>
      <c r="B11396" t="s">
        <v>2840</v>
      </c>
      <c r="C11396" t="s">
        <v>8404</v>
      </c>
      <c r="D11396" t="s">
        <v>2555</v>
      </c>
      <c r="E11396">
        <v>77.900000000000006</v>
      </c>
    </row>
    <row r="11397" spans="1:5" x14ac:dyDescent="0.2">
      <c r="A11397" t="s">
        <v>559</v>
      </c>
      <c r="B11397" t="s">
        <v>2780</v>
      </c>
      <c r="C11397" t="s">
        <v>8425</v>
      </c>
      <c r="D11397" t="s">
        <v>2555</v>
      </c>
      <c r="E11397">
        <v>54.95</v>
      </c>
    </row>
    <row r="11398" spans="1:5" x14ac:dyDescent="0.2">
      <c r="A11398" t="s">
        <v>560</v>
      </c>
      <c r="B11398" t="s">
        <v>2794</v>
      </c>
      <c r="C11398" t="s">
        <v>8425</v>
      </c>
      <c r="D11398" t="s">
        <v>2555</v>
      </c>
      <c r="E11398">
        <v>59.828246153846152</v>
      </c>
    </row>
    <row r="11399" spans="1:5" x14ac:dyDescent="0.2">
      <c r="A11399" t="s">
        <v>561</v>
      </c>
      <c r="B11399" t="s">
        <v>2785</v>
      </c>
      <c r="C11399" t="s">
        <v>8425</v>
      </c>
      <c r="D11399" t="s">
        <v>2555</v>
      </c>
      <c r="E11399">
        <v>65.3</v>
      </c>
    </row>
    <row r="11400" spans="1:5" x14ac:dyDescent="0.2">
      <c r="A11400" t="s">
        <v>562</v>
      </c>
      <c r="B11400" t="s">
        <v>2811</v>
      </c>
      <c r="C11400" t="s">
        <v>8425</v>
      </c>
      <c r="D11400" t="s">
        <v>2555</v>
      </c>
      <c r="E11400">
        <v>55.7</v>
      </c>
    </row>
    <row r="11401" spans="1:5" x14ac:dyDescent="0.2">
      <c r="A11401" t="s">
        <v>563</v>
      </c>
      <c r="B11401" t="s">
        <v>2788</v>
      </c>
      <c r="C11401" t="s">
        <v>8425</v>
      </c>
      <c r="D11401" t="s">
        <v>2555</v>
      </c>
      <c r="E11401">
        <v>58.9</v>
      </c>
    </row>
    <row r="11402" spans="1:5" x14ac:dyDescent="0.2">
      <c r="A11402" t="s">
        <v>564</v>
      </c>
      <c r="B11402" t="s">
        <v>2814</v>
      </c>
      <c r="C11402" t="s">
        <v>8425</v>
      </c>
      <c r="D11402" t="s">
        <v>2555</v>
      </c>
      <c r="E11402">
        <v>44.7</v>
      </c>
    </row>
    <row r="11403" spans="1:5" x14ac:dyDescent="0.2">
      <c r="A11403" t="s">
        <v>565</v>
      </c>
      <c r="B11403" t="s">
        <v>2816</v>
      </c>
      <c r="C11403" t="s">
        <v>8425</v>
      </c>
      <c r="D11403" t="s">
        <v>2555</v>
      </c>
      <c r="E11403">
        <v>26</v>
      </c>
    </row>
    <row r="11404" spans="1:5" x14ac:dyDescent="0.2">
      <c r="A11404" t="s">
        <v>566</v>
      </c>
      <c r="B11404" t="s">
        <v>2818</v>
      </c>
      <c r="C11404" t="s">
        <v>8425</v>
      </c>
      <c r="D11404" t="s">
        <v>2555</v>
      </c>
      <c r="E11404">
        <v>74.8</v>
      </c>
    </row>
    <row r="11405" spans="1:5" x14ac:dyDescent="0.2">
      <c r="A11405" t="s">
        <v>567</v>
      </c>
      <c r="B11405" t="s">
        <v>2820</v>
      </c>
      <c r="C11405" t="s">
        <v>8425</v>
      </c>
      <c r="D11405" t="s">
        <v>2555</v>
      </c>
      <c r="E11405">
        <v>46.9</v>
      </c>
    </row>
    <row r="11406" spans="1:5" x14ac:dyDescent="0.2">
      <c r="A11406" t="s">
        <v>568</v>
      </c>
      <c r="B11406" t="s">
        <v>2825</v>
      </c>
      <c r="C11406" t="s">
        <v>8425</v>
      </c>
      <c r="D11406" t="s">
        <v>2555</v>
      </c>
      <c r="E11406">
        <v>52.1</v>
      </c>
    </row>
    <row r="11407" spans="1:5" x14ac:dyDescent="0.2">
      <c r="A11407" t="s">
        <v>569</v>
      </c>
      <c r="B11407" t="s">
        <v>2786</v>
      </c>
      <c r="C11407" t="s">
        <v>8425</v>
      </c>
      <c r="D11407" t="s">
        <v>2555</v>
      </c>
      <c r="E11407">
        <v>58.1</v>
      </c>
    </row>
    <row r="11408" spans="1:5" x14ac:dyDescent="0.2">
      <c r="A11408" t="s">
        <v>570</v>
      </c>
      <c r="B11408" t="s">
        <v>2787</v>
      </c>
      <c r="C11408" t="s">
        <v>8425</v>
      </c>
      <c r="D11408" t="s">
        <v>2555</v>
      </c>
      <c r="E11408">
        <v>62.1</v>
      </c>
    </row>
    <row r="11409" spans="1:5" x14ac:dyDescent="0.2">
      <c r="A11409" t="s">
        <v>571</v>
      </c>
      <c r="B11409" t="s">
        <v>2829</v>
      </c>
      <c r="C11409" t="s">
        <v>8425</v>
      </c>
      <c r="D11409" t="s">
        <v>2555</v>
      </c>
      <c r="E11409">
        <v>61.2</v>
      </c>
    </row>
    <row r="11410" spans="1:5" x14ac:dyDescent="0.2">
      <c r="A11410" t="s">
        <v>572</v>
      </c>
      <c r="B11410" t="s">
        <v>2831</v>
      </c>
      <c r="C11410" t="s">
        <v>8425</v>
      </c>
      <c r="D11410" t="s">
        <v>2555</v>
      </c>
      <c r="E11410">
        <v>59.4</v>
      </c>
    </row>
    <row r="11411" spans="1:5" x14ac:dyDescent="0.2">
      <c r="A11411" t="s">
        <v>573</v>
      </c>
      <c r="B11411" t="s">
        <v>2833</v>
      </c>
      <c r="C11411" t="s">
        <v>8425</v>
      </c>
      <c r="D11411" t="s">
        <v>2555</v>
      </c>
      <c r="E11411">
        <v>49.5</v>
      </c>
    </row>
    <row r="11412" spans="1:5" x14ac:dyDescent="0.2">
      <c r="A11412" t="s">
        <v>574</v>
      </c>
      <c r="B11412" t="s">
        <v>2835</v>
      </c>
      <c r="C11412" t="s">
        <v>8425</v>
      </c>
      <c r="D11412" t="s">
        <v>2555</v>
      </c>
      <c r="E11412">
        <v>64.8</v>
      </c>
    </row>
    <row r="11413" spans="1:5" x14ac:dyDescent="0.2">
      <c r="A11413" t="s">
        <v>575</v>
      </c>
      <c r="B11413" t="s">
        <v>2789</v>
      </c>
      <c r="C11413" t="s">
        <v>8425</v>
      </c>
      <c r="D11413" t="s">
        <v>2555</v>
      </c>
      <c r="E11413">
        <v>65.8</v>
      </c>
    </row>
    <row r="11414" spans="1:5" x14ac:dyDescent="0.2">
      <c r="A11414" t="s">
        <v>576</v>
      </c>
      <c r="B11414" t="s">
        <v>2838</v>
      </c>
      <c r="C11414" t="s">
        <v>8425</v>
      </c>
      <c r="D11414" t="s">
        <v>2555</v>
      </c>
      <c r="E11414">
        <v>68.5</v>
      </c>
    </row>
    <row r="11415" spans="1:5" x14ac:dyDescent="0.2">
      <c r="A11415" t="s">
        <v>577</v>
      </c>
      <c r="B11415" t="s">
        <v>2840</v>
      </c>
      <c r="C11415" t="s">
        <v>8425</v>
      </c>
      <c r="D11415" t="s">
        <v>2555</v>
      </c>
      <c r="E11415">
        <v>70.599999999999994</v>
      </c>
    </row>
    <row r="11416" spans="1:5" x14ac:dyDescent="0.2">
      <c r="A11416" t="s">
        <v>578</v>
      </c>
      <c r="B11416" t="s">
        <v>2780</v>
      </c>
      <c r="C11416" t="s">
        <v>8446</v>
      </c>
      <c r="D11416" t="s">
        <v>2555</v>
      </c>
      <c r="E11416">
        <v>49.6</v>
      </c>
    </row>
    <row r="11417" spans="1:5" x14ac:dyDescent="0.2">
      <c r="A11417" t="s">
        <v>579</v>
      </c>
      <c r="B11417" t="s">
        <v>2794</v>
      </c>
      <c r="C11417" t="s">
        <v>8446</v>
      </c>
      <c r="D11417" t="s">
        <v>2555</v>
      </c>
      <c r="E11417">
        <v>50.220799999999997</v>
      </c>
    </row>
    <row r="11418" spans="1:5" x14ac:dyDescent="0.2">
      <c r="A11418" t="s">
        <v>580</v>
      </c>
      <c r="B11418" t="s">
        <v>2785</v>
      </c>
      <c r="C11418" t="s">
        <v>8446</v>
      </c>
      <c r="D11418" t="s">
        <v>2555</v>
      </c>
      <c r="E11418">
        <v>45.2</v>
      </c>
    </row>
    <row r="11419" spans="1:5" x14ac:dyDescent="0.2">
      <c r="A11419" t="s">
        <v>581</v>
      </c>
      <c r="B11419" t="s">
        <v>2811</v>
      </c>
      <c r="C11419" t="s">
        <v>8446</v>
      </c>
      <c r="D11419" t="s">
        <v>2555</v>
      </c>
      <c r="E11419">
        <v>30</v>
      </c>
    </row>
    <row r="11420" spans="1:5" x14ac:dyDescent="0.2">
      <c r="A11420" t="s">
        <v>582</v>
      </c>
      <c r="B11420" t="s">
        <v>2788</v>
      </c>
      <c r="C11420" t="s">
        <v>8446</v>
      </c>
      <c r="D11420" t="s">
        <v>2555</v>
      </c>
      <c r="E11420">
        <v>46.2</v>
      </c>
    </row>
    <row r="11421" spans="1:5" x14ac:dyDescent="0.2">
      <c r="A11421" t="s">
        <v>583</v>
      </c>
      <c r="B11421" t="s">
        <v>2814</v>
      </c>
      <c r="C11421" t="s">
        <v>8446</v>
      </c>
      <c r="D11421" t="s">
        <v>2555</v>
      </c>
      <c r="E11421">
        <v>45.5</v>
      </c>
    </row>
    <row r="11422" spans="1:5" x14ac:dyDescent="0.2">
      <c r="A11422" t="s">
        <v>584</v>
      </c>
      <c r="B11422" t="s">
        <v>2816</v>
      </c>
      <c r="C11422" t="s">
        <v>8446</v>
      </c>
      <c r="D11422" t="s">
        <v>2555</v>
      </c>
      <c r="E11422">
        <v>21</v>
      </c>
    </row>
    <row r="11423" spans="1:5" x14ac:dyDescent="0.2">
      <c r="A11423" t="s">
        <v>585</v>
      </c>
      <c r="B11423" t="s">
        <v>2818</v>
      </c>
      <c r="C11423" t="s">
        <v>8446</v>
      </c>
      <c r="D11423" t="s">
        <v>2555</v>
      </c>
      <c r="E11423">
        <v>55.7</v>
      </c>
    </row>
    <row r="11424" spans="1:5" x14ac:dyDescent="0.2">
      <c r="A11424" t="s">
        <v>586</v>
      </c>
      <c r="B11424" t="s">
        <v>2820</v>
      </c>
      <c r="C11424" t="s">
        <v>8446</v>
      </c>
      <c r="D11424" t="s">
        <v>2555</v>
      </c>
      <c r="E11424">
        <v>29.3</v>
      </c>
    </row>
    <row r="11425" spans="1:5" x14ac:dyDescent="0.2">
      <c r="A11425" t="s">
        <v>587</v>
      </c>
      <c r="B11425" t="s">
        <v>2825</v>
      </c>
      <c r="C11425" t="s">
        <v>8446</v>
      </c>
      <c r="D11425" t="s">
        <v>2555</v>
      </c>
      <c r="E11425">
        <v>54.3</v>
      </c>
    </row>
    <row r="11426" spans="1:5" x14ac:dyDescent="0.2">
      <c r="A11426" t="s">
        <v>588</v>
      </c>
      <c r="B11426" t="s">
        <v>2786</v>
      </c>
      <c r="C11426" t="s">
        <v>8446</v>
      </c>
      <c r="D11426" t="s">
        <v>2555</v>
      </c>
      <c r="E11426">
        <v>64.2</v>
      </c>
    </row>
    <row r="11427" spans="1:5" x14ac:dyDescent="0.2">
      <c r="A11427" t="s">
        <v>589</v>
      </c>
      <c r="B11427" t="s">
        <v>2787</v>
      </c>
      <c r="C11427" t="s">
        <v>8446</v>
      </c>
      <c r="D11427" t="s">
        <v>2555</v>
      </c>
      <c r="E11427">
        <v>50</v>
      </c>
    </row>
    <row r="11428" spans="1:5" x14ac:dyDescent="0.2">
      <c r="A11428" t="s">
        <v>590</v>
      </c>
      <c r="B11428" t="s">
        <v>2829</v>
      </c>
      <c r="C11428" t="s">
        <v>8446</v>
      </c>
      <c r="D11428" t="s">
        <v>2555</v>
      </c>
      <c r="E11428">
        <v>42.3</v>
      </c>
    </row>
    <row r="11429" spans="1:5" x14ac:dyDescent="0.2">
      <c r="A11429" t="s">
        <v>591</v>
      </c>
      <c r="B11429" t="s">
        <v>2831</v>
      </c>
      <c r="C11429" t="s">
        <v>8446</v>
      </c>
      <c r="D11429" t="s">
        <v>2555</v>
      </c>
      <c r="E11429">
        <v>58.7</v>
      </c>
    </row>
    <row r="11430" spans="1:5" x14ac:dyDescent="0.2">
      <c r="A11430" t="s">
        <v>592</v>
      </c>
      <c r="B11430" t="s">
        <v>2833</v>
      </c>
      <c r="C11430" t="s">
        <v>8446</v>
      </c>
      <c r="D11430" t="s">
        <v>2555</v>
      </c>
      <c r="E11430">
        <v>53.8</v>
      </c>
    </row>
    <row r="11431" spans="1:5" x14ac:dyDescent="0.2">
      <c r="A11431" t="s">
        <v>593</v>
      </c>
      <c r="B11431" t="s">
        <v>2835</v>
      </c>
      <c r="C11431" t="s">
        <v>8446</v>
      </c>
      <c r="D11431" t="s">
        <v>2555</v>
      </c>
      <c r="E11431">
        <v>54.5</v>
      </c>
    </row>
    <row r="11432" spans="1:5" x14ac:dyDescent="0.2">
      <c r="A11432" t="s">
        <v>594</v>
      </c>
      <c r="B11432" t="s">
        <v>2789</v>
      </c>
      <c r="C11432" t="s">
        <v>8446</v>
      </c>
      <c r="D11432" t="s">
        <v>2555</v>
      </c>
      <c r="E11432">
        <v>64.8</v>
      </c>
    </row>
    <row r="11433" spans="1:5" x14ac:dyDescent="0.2">
      <c r="A11433" t="s">
        <v>595</v>
      </c>
      <c r="B11433" t="s">
        <v>2838</v>
      </c>
      <c r="C11433" t="s">
        <v>8446</v>
      </c>
      <c r="D11433" t="s">
        <v>2555</v>
      </c>
      <c r="E11433">
        <v>54.9</v>
      </c>
    </row>
    <row r="11434" spans="1:5" x14ac:dyDescent="0.2">
      <c r="A11434" t="s">
        <v>596</v>
      </c>
      <c r="B11434" t="s">
        <v>2840</v>
      </c>
      <c r="C11434" t="s">
        <v>8446</v>
      </c>
      <c r="D11434" t="s">
        <v>2555</v>
      </c>
      <c r="E11434">
        <v>61.9</v>
      </c>
    </row>
    <row r="11435" spans="1:5" x14ac:dyDescent="0.2">
      <c r="A11435" t="s">
        <v>597</v>
      </c>
      <c r="B11435" t="s">
        <v>2780</v>
      </c>
      <c r="C11435" t="s">
        <v>8467</v>
      </c>
      <c r="D11435" t="s">
        <v>2555</v>
      </c>
      <c r="E11435">
        <v>31.9</v>
      </c>
    </row>
    <row r="11436" spans="1:5" x14ac:dyDescent="0.2">
      <c r="A11436" t="s">
        <v>598</v>
      </c>
      <c r="B11436" t="s">
        <v>2794</v>
      </c>
      <c r="C11436" t="s">
        <v>8467</v>
      </c>
      <c r="D11436" t="s">
        <v>2555</v>
      </c>
      <c r="E11436">
        <v>35.978646153846157</v>
      </c>
    </row>
    <row r="11437" spans="1:5" x14ac:dyDescent="0.2">
      <c r="A11437" t="s">
        <v>599</v>
      </c>
      <c r="B11437" t="s">
        <v>2785</v>
      </c>
      <c r="C11437" t="s">
        <v>8467</v>
      </c>
      <c r="D11437" t="s">
        <v>2555</v>
      </c>
      <c r="E11437">
        <v>56.3</v>
      </c>
    </row>
    <row r="11438" spans="1:5" x14ac:dyDescent="0.2">
      <c r="A11438" t="s">
        <v>600</v>
      </c>
      <c r="B11438" t="s">
        <v>2811</v>
      </c>
      <c r="C11438" t="s">
        <v>8467</v>
      </c>
      <c r="D11438" t="s">
        <v>2555</v>
      </c>
      <c r="E11438">
        <v>36.700000000000003</v>
      </c>
    </row>
    <row r="11439" spans="1:5" x14ac:dyDescent="0.2">
      <c r="A11439" t="s">
        <v>601</v>
      </c>
      <c r="B11439" t="s">
        <v>2788</v>
      </c>
      <c r="C11439" t="s">
        <v>8467</v>
      </c>
      <c r="D11439" t="s">
        <v>2555</v>
      </c>
      <c r="E11439">
        <v>36.6</v>
      </c>
    </row>
    <row r="11440" spans="1:5" x14ac:dyDescent="0.2">
      <c r="A11440" t="s">
        <v>602</v>
      </c>
      <c r="B11440" t="s">
        <v>2814</v>
      </c>
      <c r="C11440" t="s">
        <v>8467</v>
      </c>
      <c r="D11440" t="s">
        <v>2555</v>
      </c>
      <c r="E11440">
        <v>31.5</v>
      </c>
    </row>
    <row r="11441" spans="1:5" x14ac:dyDescent="0.2">
      <c r="A11441" t="s">
        <v>603</v>
      </c>
      <c r="B11441" t="s">
        <v>2816</v>
      </c>
      <c r="C11441" t="s">
        <v>8467</v>
      </c>
      <c r="D11441" t="s">
        <v>2555</v>
      </c>
      <c r="E11441">
        <v>21.7</v>
      </c>
    </row>
    <row r="11442" spans="1:5" x14ac:dyDescent="0.2">
      <c r="A11442" t="s">
        <v>604</v>
      </c>
      <c r="B11442" t="s">
        <v>2818</v>
      </c>
      <c r="C11442" t="s">
        <v>8467</v>
      </c>
      <c r="D11442" t="s">
        <v>2555</v>
      </c>
      <c r="E11442">
        <v>38.5</v>
      </c>
    </row>
    <row r="11443" spans="1:5" x14ac:dyDescent="0.2">
      <c r="A11443" t="s">
        <v>605</v>
      </c>
      <c r="B11443" t="s">
        <v>2820</v>
      </c>
      <c r="C11443" t="s">
        <v>8467</v>
      </c>
      <c r="D11443" t="s">
        <v>2555</v>
      </c>
      <c r="E11443">
        <v>60</v>
      </c>
    </row>
    <row r="11444" spans="1:5" x14ac:dyDescent="0.2">
      <c r="A11444" t="s">
        <v>606</v>
      </c>
      <c r="B11444" t="s">
        <v>2825</v>
      </c>
      <c r="C11444" t="s">
        <v>8467</v>
      </c>
      <c r="D11444" t="s">
        <v>2555</v>
      </c>
      <c r="E11444">
        <v>24.1</v>
      </c>
    </row>
    <row r="11445" spans="1:5" x14ac:dyDescent="0.2">
      <c r="A11445" t="s">
        <v>607</v>
      </c>
      <c r="B11445" t="s">
        <v>2786</v>
      </c>
      <c r="C11445" t="s">
        <v>8467</v>
      </c>
      <c r="D11445" t="s">
        <v>2555</v>
      </c>
      <c r="E11445">
        <v>27.5</v>
      </c>
    </row>
    <row r="11446" spans="1:5" x14ac:dyDescent="0.2">
      <c r="A11446" t="s">
        <v>608</v>
      </c>
      <c r="B11446" t="s">
        <v>2787</v>
      </c>
      <c r="C11446" t="s">
        <v>8467</v>
      </c>
      <c r="D11446" t="s">
        <v>2555</v>
      </c>
      <c r="E11446">
        <v>25</v>
      </c>
    </row>
    <row r="11447" spans="1:5" x14ac:dyDescent="0.2">
      <c r="A11447" t="s">
        <v>609</v>
      </c>
      <c r="B11447" t="s">
        <v>2829</v>
      </c>
      <c r="C11447" t="s">
        <v>8467</v>
      </c>
      <c r="D11447" t="s">
        <v>2555</v>
      </c>
      <c r="E11447">
        <v>43</v>
      </c>
    </row>
    <row r="11448" spans="1:5" x14ac:dyDescent="0.2">
      <c r="A11448" t="s">
        <v>610</v>
      </c>
      <c r="B11448" t="s">
        <v>2831</v>
      </c>
      <c r="C11448" t="s">
        <v>8467</v>
      </c>
      <c r="D11448" t="s">
        <v>2555</v>
      </c>
      <c r="E11448">
        <v>34.4</v>
      </c>
    </row>
    <row r="11449" spans="1:5" x14ac:dyDescent="0.2">
      <c r="A11449" t="s">
        <v>611</v>
      </c>
      <c r="B11449" t="s">
        <v>2833</v>
      </c>
      <c r="C11449" t="s">
        <v>8467</v>
      </c>
      <c r="D11449" t="s">
        <v>2555</v>
      </c>
      <c r="E11449">
        <v>33.700000000000003</v>
      </c>
    </row>
    <row r="11450" spans="1:5" x14ac:dyDescent="0.2">
      <c r="A11450" t="s">
        <v>612</v>
      </c>
      <c r="B11450" t="s">
        <v>2835</v>
      </c>
      <c r="C11450" t="s">
        <v>8467</v>
      </c>
      <c r="D11450" t="s">
        <v>2555</v>
      </c>
      <c r="E11450">
        <v>31.7</v>
      </c>
    </row>
    <row r="11451" spans="1:5" x14ac:dyDescent="0.2">
      <c r="A11451" t="s">
        <v>613</v>
      </c>
      <c r="B11451" t="s">
        <v>2789</v>
      </c>
      <c r="C11451" t="s">
        <v>8467</v>
      </c>
      <c r="D11451" t="s">
        <v>2555</v>
      </c>
      <c r="E11451">
        <v>34.5</v>
      </c>
    </row>
    <row r="11452" spans="1:5" x14ac:dyDescent="0.2">
      <c r="A11452" t="s">
        <v>614</v>
      </c>
      <c r="B11452" t="s">
        <v>2838</v>
      </c>
      <c r="C11452" t="s">
        <v>8467</v>
      </c>
      <c r="D11452" t="s">
        <v>2555</v>
      </c>
      <c r="E11452">
        <v>33.799999999999997</v>
      </c>
    </row>
    <row r="11453" spans="1:5" x14ac:dyDescent="0.2">
      <c r="A11453" t="s">
        <v>615</v>
      </c>
      <c r="B11453" t="s">
        <v>2840</v>
      </c>
      <c r="C11453" t="s">
        <v>8467</v>
      </c>
      <c r="D11453" t="s">
        <v>2555</v>
      </c>
      <c r="E11453">
        <v>35</v>
      </c>
    </row>
    <row r="11454" spans="1:5" x14ac:dyDescent="0.2">
      <c r="A11454" t="s">
        <v>616</v>
      </c>
      <c r="B11454" t="s">
        <v>2780</v>
      </c>
      <c r="C11454" t="s">
        <v>8488</v>
      </c>
      <c r="D11454" t="s">
        <v>2555</v>
      </c>
      <c r="E11454">
        <v>45.4</v>
      </c>
    </row>
    <row r="11455" spans="1:5" x14ac:dyDescent="0.2">
      <c r="A11455" t="s">
        <v>617</v>
      </c>
      <c r="B11455" t="s">
        <v>2794</v>
      </c>
      <c r="C11455" t="s">
        <v>8488</v>
      </c>
      <c r="D11455" t="s">
        <v>2555</v>
      </c>
      <c r="E11455">
        <v>46.734892307692313</v>
      </c>
    </row>
    <row r="11456" spans="1:5" x14ac:dyDescent="0.2">
      <c r="A11456" t="s">
        <v>618</v>
      </c>
      <c r="B11456" t="s">
        <v>2785</v>
      </c>
      <c r="C11456" t="s">
        <v>8488</v>
      </c>
      <c r="D11456" t="s">
        <v>2555</v>
      </c>
      <c r="E11456">
        <v>44.9</v>
      </c>
    </row>
    <row r="11457" spans="1:5" x14ac:dyDescent="0.2">
      <c r="A11457" t="s">
        <v>619</v>
      </c>
      <c r="B11457" t="s">
        <v>2811</v>
      </c>
      <c r="C11457" t="s">
        <v>8488</v>
      </c>
      <c r="D11457" t="s">
        <v>2555</v>
      </c>
      <c r="E11457">
        <v>61</v>
      </c>
    </row>
    <row r="11458" spans="1:5" x14ac:dyDescent="0.2">
      <c r="A11458" t="s">
        <v>620</v>
      </c>
      <c r="B11458" t="s">
        <v>2788</v>
      </c>
      <c r="C11458" t="s">
        <v>8488</v>
      </c>
      <c r="D11458" t="s">
        <v>2555</v>
      </c>
      <c r="E11458">
        <v>48.6</v>
      </c>
    </row>
    <row r="11459" spans="1:5" x14ac:dyDescent="0.2">
      <c r="A11459" t="s">
        <v>621</v>
      </c>
      <c r="B11459" t="s">
        <v>2814</v>
      </c>
      <c r="C11459" t="s">
        <v>8488</v>
      </c>
      <c r="D11459" t="s">
        <v>2555</v>
      </c>
      <c r="E11459">
        <v>28.3</v>
      </c>
    </row>
    <row r="11460" spans="1:5" x14ac:dyDescent="0.2">
      <c r="A11460" t="s">
        <v>622</v>
      </c>
      <c r="B11460" t="s">
        <v>2816</v>
      </c>
      <c r="C11460" t="s">
        <v>8488</v>
      </c>
      <c r="D11460" t="s">
        <v>2555</v>
      </c>
      <c r="E11460">
        <v>18</v>
      </c>
    </row>
    <row r="11461" spans="1:5" x14ac:dyDescent="0.2">
      <c r="A11461" t="s">
        <v>623</v>
      </c>
      <c r="B11461" t="s">
        <v>2818</v>
      </c>
      <c r="C11461" t="s">
        <v>8488</v>
      </c>
      <c r="D11461" t="s">
        <v>2555</v>
      </c>
      <c r="E11461">
        <v>65.7</v>
      </c>
    </row>
    <row r="11462" spans="1:5" x14ac:dyDescent="0.2">
      <c r="A11462" t="s">
        <v>624</v>
      </c>
      <c r="B11462" t="s">
        <v>2820</v>
      </c>
      <c r="C11462" t="s">
        <v>8488</v>
      </c>
      <c r="D11462" t="s">
        <v>2555</v>
      </c>
      <c r="E11462">
        <v>27.9</v>
      </c>
    </row>
    <row r="11463" spans="1:5" x14ac:dyDescent="0.2">
      <c r="A11463" t="s">
        <v>625</v>
      </c>
      <c r="B11463" t="s">
        <v>2825</v>
      </c>
      <c r="C11463" t="s">
        <v>8488</v>
      </c>
      <c r="D11463" t="s">
        <v>2555</v>
      </c>
      <c r="E11463">
        <v>46.3</v>
      </c>
    </row>
    <row r="11464" spans="1:5" x14ac:dyDescent="0.2">
      <c r="A11464" t="s">
        <v>626</v>
      </c>
      <c r="B11464" t="s">
        <v>2786</v>
      </c>
      <c r="C11464" t="s">
        <v>8488</v>
      </c>
      <c r="D11464" t="s">
        <v>2555</v>
      </c>
      <c r="E11464">
        <v>46.8</v>
      </c>
    </row>
    <row r="11465" spans="1:5" x14ac:dyDescent="0.2">
      <c r="A11465" t="s">
        <v>627</v>
      </c>
      <c r="B11465" t="s">
        <v>2787</v>
      </c>
      <c r="C11465" t="s">
        <v>8488</v>
      </c>
      <c r="D11465" t="s">
        <v>2555</v>
      </c>
      <c r="E11465">
        <v>72.099999999999994</v>
      </c>
    </row>
    <row r="11466" spans="1:5" x14ac:dyDescent="0.2">
      <c r="A11466" t="s">
        <v>628</v>
      </c>
      <c r="B11466" t="s">
        <v>2829</v>
      </c>
      <c r="C11466" t="s">
        <v>8488</v>
      </c>
      <c r="D11466" t="s">
        <v>2555</v>
      </c>
      <c r="E11466">
        <v>48.1</v>
      </c>
    </row>
    <row r="11467" spans="1:5" x14ac:dyDescent="0.2">
      <c r="A11467" t="s">
        <v>629</v>
      </c>
      <c r="B11467" t="s">
        <v>2831</v>
      </c>
      <c r="C11467" t="s">
        <v>8488</v>
      </c>
      <c r="D11467" t="s">
        <v>2555</v>
      </c>
      <c r="E11467">
        <v>39.5</v>
      </c>
    </row>
    <row r="11468" spans="1:5" x14ac:dyDescent="0.2">
      <c r="A11468" t="s">
        <v>630</v>
      </c>
      <c r="B11468" t="s">
        <v>2833</v>
      </c>
      <c r="C11468" t="s">
        <v>8488</v>
      </c>
      <c r="D11468" t="s">
        <v>2555</v>
      </c>
      <c r="E11468">
        <v>25.5</v>
      </c>
    </row>
    <row r="11469" spans="1:5" x14ac:dyDescent="0.2">
      <c r="A11469" t="s">
        <v>631</v>
      </c>
      <c r="B11469" t="s">
        <v>2835</v>
      </c>
      <c r="C11469" t="s">
        <v>8488</v>
      </c>
      <c r="D11469" t="s">
        <v>2555</v>
      </c>
      <c r="E11469">
        <v>60</v>
      </c>
    </row>
    <row r="11470" spans="1:5" x14ac:dyDescent="0.2">
      <c r="A11470" t="s">
        <v>632</v>
      </c>
      <c r="B11470" t="s">
        <v>2789</v>
      </c>
      <c r="C11470" t="s">
        <v>8488</v>
      </c>
      <c r="D11470" t="s">
        <v>2555</v>
      </c>
      <c r="E11470">
        <v>45.4</v>
      </c>
    </row>
    <row r="11471" spans="1:5" x14ac:dyDescent="0.2">
      <c r="A11471" t="s">
        <v>633</v>
      </c>
      <c r="B11471" t="s">
        <v>2838</v>
      </c>
      <c r="C11471" t="s">
        <v>8488</v>
      </c>
      <c r="D11471" t="s">
        <v>2555</v>
      </c>
      <c r="E11471">
        <v>60</v>
      </c>
    </row>
    <row r="11472" spans="1:5" x14ac:dyDescent="0.2">
      <c r="A11472" t="s">
        <v>634</v>
      </c>
      <c r="B11472" t="s">
        <v>2840</v>
      </c>
      <c r="C11472" t="s">
        <v>8488</v>
      </c>
      <c r="D11472" t="s">
        <v>2555</v>
      </c>
      <c r="E11472">
        <v>55.5</v>
      </c>
    </row>
    <row r="11473" spans="1:5" x14ac:dyDescent="0.2">
      <c r="A11473" t="s">
        <v>635</v>
      </c>
      <c r="B11473" t="s">
        <v>2780</v>
      </c>
      <c r="C11473" t="s">
        <v>8514</v>
      </c>
      <c r="D11473" t="s">
        <v>2555</v>
      </c>
      <c r="E11473">
        <v>44.8</v>
      </c>
    </row>
    <row r="11474" spans="1:5" x14ac:dyDescent="0.2">
      <c r="A11474" t="s">
        <v>636</v>
      </c>
      <c r="B11474" t="s">
        <v>2794</v>
      </c>
      <c r="C11474" t="s">
        <v>8514</v>
      </c>
      <c r="D11474" t="s">
        <v>2555</v>
      </c>
      <c r="E11474">
        <v>52.35729230769229</v>
      </c>
    </row>
    <row r="11475" spans="1:5" x14ac:dyDescent="0.2">
      <c r="A11475" t="s">
        <v>637</v>
      </c>
      <c r="B11475" t="s">
        <v>2785</v>
      </c>
      <c r="C11475" t="s">
        <v>8514</v>
      </c>
      <c r="D11475" t="s">
        <v>2555</v>
      </c>
      <c r="E11475">
        <v>71.2</v>
      </c>
    </row>
    <row r="11476" spans="1:5" x14ac:dyDescent="0.2">
      <c r="A11476" t="s">
        <v>638</v>
      </c>
      <c r="B11476" t="s">
        <v>2811</v>
      </c>
      <c r="C11476" t="s">
        <v>8514</v>
      </c>
      <c r="D11476" t="s">
        <v>2555</v>
      </c>
      <c r="E11476">
        <v>41.8</v>
      </c>
    </row>
    <row r="11477" spans="1:5" x14ac:dyDescent="0.2">
      <c r="A11477" t="s">
        <v>639</v>
      </c>
      <c r="B11477" t="s">
        <v>2788</v>
      </c>
      <c r="C11477" t="s">
        <v>8514</v>
      </c>
      <c r="D11477" t="s">
        <v>2555</v>
      </c>
      <c r="E11477">
        <v>51</v>
      </c>
    </row>
    <row r="11478" spans="1:5" x14ac:dyDescent="0.2">
      <c r="A11478" t="s">
        <v>640</v>
      </c>
      <c r="B11478" t="s">
        <v>2814</v>
      </c>
      <c r="C11478" t="s">
        <v>8514</v>
      </c>
      <c r="D11478" t="s">
        <v>2555</v>
      </c>
      <c r="E11478">
        <v>25.1</v>
      </c>
    </row>
    <row r="11479" spans="1:5" x14ac:dyDescent="0.2">
      <c r="A11479" t="s">
        <v>641</v>
      </c>
      <c r="B11479" t="s">
        <v>2816</v>
      </c>
      <c r="C11479" t="s">
        <v>8514</v>
      </c>
      <c r="D11479" t="s">
        <v>2555</v>
      </c>
      <c r="E11479">
        <v>5.0999999999999996</v>
      </c>
    </row>
    <row r="11480" spans="1:5" x14ac:dyDescent="0.2">
      <c r="A11480" t="s">
        <v>642</v>
      </c>
      <c r="B11480" t="s">
        <v>2818</v>
      </c>
      <c r="C11480" t="s">
        <v>8514</v>
      </c>
      <c r="D11480" t="s">
        <v>2555</v>
      </c>
      <c r="E11480">
        <v>87.7</v>
      </c>
    </row>
    <row r="11481" spans="1:5" x14ac:dyDescent="0.2">
      <c r="A11481" t="s">
        <v>643</v>
      </c>
      <c r="B11481" t="s">
        <v>2820</v>
      </c>
      <c r="C11481" t="s">
        <v>8514</v>
      </c>
      <c r="D11481" t="s">
        <v>2555</v>
      </c>
      <c r="E11481">
        <v>30.5</v>
      </c>
    </row>
    <row r="11482" spans="1:5" x14ac:dyDescent="0.2">
      <c r="A11482" t="s">
        <v>644</v>
      </c>
      <c r="B11482" t="s">
        <v>2825</v>
      </c>
      <c r="C11482" t="s">
        <v>8514</v>
      </c>
      <c r="D11482" t="s">
        <v>2555</v>
      </c>
      <c r="E11482">
        <v>37.700000000000003</v>
      </c>
    </row>
    <row r="11483" spans="1:5" x14ac:dyDescent="0.2">
      <c r="A11483" t="s">
        <v>645</v>
      </c>
      <c r="B11483" t="s">
        <v>2786</v>
      </c>
      <c r="C11483" t="s">
        <v>8514</v>
      </c>
      <c r="D11483" t="s">
        <v>2555</v>
      </c>
      <c r="E11483">
        <v>51.4</v>
      </c>
    </row>
    <row r="11484" spans="1:5" x14ac:dyDescent="0.2">
      <c r="A11484" t="s">
        <v>646</v>
      </c>
      <c r="B11484" t="s">
        <v>2787</v>
      </c>
      <c r="C11484" t="s">
        <v>8514</v>
      </c>
      <c r="D11484" t="s">
        <v>2555</v>
      </c>
      <c r="E11484">
        <v>56.1</v>
      </c>
    </row>
    <row r="11485" spans="1:5" x14ac:dyDescent="0.2">
      <c r="A11485" t="s">
        <v>647</v>
      </c>
      <c r="B11485" t="s">
        <v>2829</v>
      </c>
      <c r="C11485" t="s">
        <v>8514</v>
      </c>
      <c r="D11485" t="s">
        <v>2555</v>
      </c>
      <c r="E11485">
        <v>54.4</v>
      </c>
    </row>
    <row r="11486" spans="1:5" x14ac:dyDescent="0.2">
      <c r="A11486" t="s">
        <v>648</v>
      </c>
      <c r="B11486" t="s">
        <v>2831</v>
      </c>
      <c r="C11486" t="s">
        <v>8514</v>
      </c>
      <c r="D11486" t="s">
        <v>2555</v>
      </c>
      <c r="E11486">
        <v>49.5</v>
      </c>
    </row>
    <row r="11487" spans="1:5" x14ac:dyDescent="0.2">
      <c r="A11487" t="s">
        <v>649</v>
      </c>
      <c r="B11487" t="s">
        <v>2833</v>
      </c>
      <c r="C11487" t="s">
        <v>8514</v>
      </c>
      <c r="D11487" t="s">
        <v>2555</v>
      </c>
      <c r="E11487">
        <v>28.7</v>
      </c>
    </row>
    <row r="11488" spans="1:5" x14ac:dyDescent="0.2">
      <c r="A11488" t="s">
        <v>650</v>
      </c>
      <c r="B11488" t="s">
        <v>2835</v>
      </c>
      <c r="C11488" t="s">
        <v>8514</v>
      </c>
      <c r="D11488" t="s">
        <v>2555</v>
      </c>
      <c r="E11488">
        <v>64.599999999999994</v>
      </c>
    </row>
    <row r="11489" spans="1:5" x14ac:dyDescent="0.2">
      <c r="A11489" t="s">
        <v>651</v>
      </c>
      <c r="B11489" t="s">
        <v>2789</v>
      </c>
      <c r="C11489" t="s">
        <v>8514</v>
      </c>
      <c r="D11489" t="s">
        <v>2555</v>
      </c>
      <c r="E11489">
        <v>63.1</v>
      </c>
    </row>
    <row r="11490" spans="1:5" x14ac:dyDescent="0.2">
      <c r="A11490" t="s">
        <v>652</v>
      </c>
      <c r="B11490" t="s">
        <v>2838</v>
      </c>
      <c r="C11490" t="s">
        <v>8514</v>
      </c>
      <c r="D11490" t="s">
        <v>2555</v>
      </c>
      <c r="E11490">
        <v>69.2</v>
      </c>
    </row>
    <row r="11491" spans="1:5" x14ac:dyDescent="0.2">
      <c r="A11491" t="s">
        <v>653</v>
      </c>
      <c r="B11491" t="s">
        <v>2840</v>
      </c>
      <c r="C11491" t="s">
        <v>8514</v>
      </c>
      <c r="D11491" t="s">
        <v>2555</v>
      </c>
      <c r="E11491">
        <v>74.900000000000006</v>
      </c>
    </row>
    <row r="11492" spans="1:5" x14ac:dyDescent="0.2">
      <c r="A11492" t="s">
        <v>654</v>
      </c>
      <c r="B11492" t="s">
        <v>2780</v>
      </c>
      <c r="C11492" t="s">
        <v>8535</v>
      </c>
      <c r="D11492" t="s">
        <v>2555</v>
      </c>
      <c r="E11492">
        <v>80.216666666666654</v>
      </c>
    </row>
    <row r="11493" spans="1:5" x14ac:dyDescent="0.2">
      <c r="A11493" t="s">
        <v>655</v>
      </c>
      <c r="B11493" t="s">
        <v>2794</v>
      </c>
      <c r="C11493" t="s">
        <v>8535</v>
      </c>
      <c r="D11493" t="s">
        <v>2555</v>
      </c>
      <c r="E11493">
        <v>80.073660337552738</v>
      </c>
    </row>
    <row r="11494" spans="1:5" x14ac:dyDescent="0.2">
      <c r="A11494" t="s">
        <v>656</v>
      </c>
      <c r="B11494" t="s">
        <v>2785</v>
      </c>
      <c r="C11494" t="s">
        <v>8535</v>
      </c>
      <c r="D11494" t="s">
        <v>2555</v>
      </c>
      <c r="E11494">
        <v>83.1</v>
      </c>
    </row>
    <row r="11495" spans="1:5" x14ac:dyDescent="0.2">
      <c r="A11495" t="s">
        <v>657</v>
      </c>
      <c r="B11495" t="s">
        <v>2811</v>
      </c>
      <c r="C11495" t="s">
        <v>8535</v>
      </c>
      <c r="D11495" t="s">
        <v>2555</v>
      </c>
      <c r="E11495">
        <v>74.400000000000006</v>
      </c>
    </row>
    <row r="11496" spans="1:5" x14ac:dyDescent="0.2">
      <c r="A11496" t="s">
        <v>658</v>
      </c>
      <c r="B11496" t="s">
        <v>2788</v>
      </c>
      <c r="C11496" t="s">
        <v>8535</v>
      </c>
      <c r="D11496" t="s">
        <v>2555</v>
      </c>
      <c r="E11496">
        <v>74.3</v>
      </c>
    </row>
    <row r="11497" spans="1:5" x14ac:dyDescent="0.2">
      <c r="A11497" t="s">
        <v>659</v>
      </c>
      <c r="B11497" t="s">
        <v>2814</v>
      </c>
      <c r="C11497" t="s">
        <v>8535</v>
      </c>
      <c r="D11497" t="s">
        <v>2555</v>
      </c>
      <c r="E11497">
        <v>71.599999999999994</v>
      </c>
    </row>
    <row r="11498" spans="1:5" x14ac:dyDescent="0.2">
      <c r="A11498" t="s">
        <v>660</v>
      </c>
      <c r="B11498" t="s">
        <v>2816</v>
      </c>
      <c r="C11498" t="s">
        <v>8535</v>
      </c>
      <c r="D11498" t="s">
        <v>2555</v>
      </c>
      <c r="E11498">
        <v>79.099999999999994</v>
      </c>
    </row>
    <row r="11499" spans="1:5" x14ac:dyDescent="0.2">
      <c r="A11499" t="s">
        <v>661</v>
      </c>
      <c r="B11499" t="s">
        <v>2818</v>
      </c>
      <c r="C11499" t="s">
        <v>8535</v>
      </c>
      <c r="D11499" t="s">
        <v>2555</v>
      </c>
      <c r="E11499">
        <v>81.2</v>
      </c>
    </row>
    <row r="11500" spans="1:5" x14ac:dyDescent="0.2">
      <c r="A11500" t="s">
        <v>662</v>
      </c>
      <c r="B11500" t="s">
        <v>2820</v>
      </c>
      <c r="C11500" t="s">
        <v>8535</v>
      </c>
      <c r="D11500" t="s">
        <v>2555</v>
      </c>
      <c r="E11500">
        <v>79.2</v>
      </c>
    </row>
    <row r="11501" spans="1:5" x14ac:dyDescent="0.2">
      <c r="A11501" t="s">
        <v>663</v>
      </c>
      <c r="B11501" t="s">
        <v>2825</v>
      </c>
      <c r="C11501" t="s">
        <v>8535</v>
      </c>
      <c r="D11501" t="s">
        <v>2555</v>
      </c>
      <c r="E11501">
        <v>72.900000000000006</v>
      </c>
    </row>
    <row r="11502" spans="1:5" x14ac:dyDescent="0.2">
      <c r="A11502" t="s">
        <v>664</v>
      </c>
      <c r="B11502" t="s">
        <v>2786</v>
      </c>
      <c r="C11502" t="s">
        <v>8535</v>
      </c>
      <c r="D11502" t="s">
        <v>2555</v>
      </c>
      <c r="E11502">
        <v>76.8</v>
      </c>
    </row>
    <row r="11503" spans="1:5" x14ac:dyDescent="0.2">
      <c r="A11503" t="s">
        <v>665</v>
      </c>
      <c r="B11503" t="s">
        <v>2787</v>
      </c>
      <c r="C11503" t="s">
        <v>8535</v>
      </c>
      <c r="D11503" t="s">
        <v>2555</v>
      </c>
      <c r="E11503">
        <v>81.7</v>
      </c>
    </row>
    <row r="11504" spans="1:5" x14ac:dyDescent="0.2">
      <c r="A11504" t="s">
        <v>666</v>
      </c>
      <c r="B11504" t="s">
        <v>2829</v>
      </c>
      <c r="C11504" t="s">
        <v>8535</v>
      </c>
      <c r="D11504" t="s">
        <v>2555</v>
      </c>
      <c r="E11504">
        <v>83.2</v>
      </c>
    </row>
    <row r="11505" spans="1:5" x14ac:dyDescent="0.2">
      <c r="A11505" t="s">
        <v>667</v>
      </c>
      <c r="B11505" t="s">
        <v>2831</v>
      </c>
      <c r="C11505" t="s">
        <v>8535</v>
      </c>
      <c r="D11505" t="s">
        <v>2555</v>
      </c>
      <c r="E11505">
        <v>74.8</v>
      </c>
    </row>
    <row r="11506" spans="1:5" x14ac:dyDescent="0.2">
      <c r="A11506" t="s">
        <v>668</v>
      </c>
      <c r="B11506" t="s">
        <v>2833</v>
      </c>
      <c r="C11506" t="s">
        <v>8535</v>
      </c>
      <c r="D11506" t="s">
        <v>2555</v>
      </c>
      <c r="E11506">
        <v>78.400000000000006</v>
      </c>
    </row>
    <row r="11507" spans="1:5" x14ac:dyDescent="0.2">
      <c r="A11507" t="s">
        <v>669</v>
      </c>
      <c r="B11507" t="s">
        <v>2835</v>
      </c>
      <c r="C11507" t="s">
        <v>8535</v>
      </c>
      <c r="D11507" t="s">
        <v>2555</v>
      </c>
      <c r="E11507">
        <v>83.3</v>
      </c>
    </row>
    <row r="11508" spans="1:5" x14ac:dyDescent="0.2">
      <c r="A11508" t="s">
        <v>670</v>
      </c>
      <c r="B11508" t="s">
        <v>2789</v>
      </c>
      <c r="C11508" t="s">
        <v>8535</v>
      </c>
      <c r="D11508" t="s">
        <v>2555</v>
      </c>
      <c r="E11508">
        <v>84.7</v>
      </c>
    </row>
    <row r="11509" spans="1:5" x14ac:dyDescent="0.2">
      <c r="A11509" t="s">
        <v>671</v>
      </c>
      <c r="B11509" t="s">
        <v>2838</v>
      </c>
      <c r="C11509" t="s">
        <v>8535</v>
      </c>
      <c r="D11509" t="s">
        <v>2555</v>
      </c>
      <c r="E11509">
        <v>80.7</v>
      </c>
    </row>
    <row r="11510" spans="1:5" x14ac:dyDescent="0.2">
      <c r="A11510" t="s">
        <v>672</v>
      </c>
      <c r="B11510" t="s">
        <v>2840</v>
      </c>
      <c r="C11510" t="s">
        <v>8535</v>
      </c>
      <c r="D11510" t="s">
        <v>2555</v>
      </c>
      <c r="E11510">
        <v>79.900000000000006</v>
      </c>
    </row>
    <row r="11511" spans="1:5" x14ac:dyDescent="0.2">
      <c r="A11511" t="s">
        <v>673</v>
      </c>
      <c r="B11511" t="s">
        <v>2780</v>
      </c>
      <c r="C11511" t="s">
        <v>8556</v>
      </c>
      <c r="D11511" t="s">
        <v>2555</v>
      </c>
      <c r="E11511">
        <v>90.7</v>
      </c>
    </row>
    <row r="11512" spans="1:5" x14ac:dyDescent="0.2">
      <c r="A11512" t="s">
        <v>674</v>
      </c>
      <c r="B11512" t="s">
        <v>2794</v>
      </c>
      <c r="C11512" t="s">
        <v>8556</v>
      </c>
      <c r="D11512" t="s">
        <v>2555</v>
      </c>
      <c r="E11512">
        <v>91.826265822784791</v>
      </c>
    </row>
    <row r="11513" spans="1:5" x14ac:dyDescent="0.2">
      <c r="A11513" t="s">
        <v>675</v>
      </c>
      <c r="B11513" t="s">
        <v>2785</v>
      </c>
      <c r="C11513" t="s">
        <v>8556</v>
      </c>
      <c r="D11513" t="s">
        <v>2555</v>
      </c>
      <c r="E11513">
        <v>100</v>
      </c>
    </row>
    <row r="11514" spans="1:5" x14ac:dyDescent="0.2">
      <c r="A11514" t="s">
        <v>676</v>
      </c>
      <c r="B11514" t="s">
        <v>2811</v>
      </c>
      <c r="C11514" t="s">
        <v>8556</v>
      </c>
      <c r="D11514" t="s">
        <v>2555</v>
      </c>
      <c r="E11514">
        <v>52.4</v>
      </c>
    </row>
    <row r="11515" spans="1:5" x14ac:dyDescent="0.2">
      <c r="A11515" t="s">
        <v>677</v>
      </c>
      <c r="B11515" t="s">
        <v>2788</v>
      </c>
      <c r="C11515" t="s">
        <v>8556</v>
      </c>
      <c r="D11515" t="s">
        <v>2555</v>
      </c>
      <c r="E11515">
        <v>83</v>
      </c>
    </row>
    <row r="11516" spans="1:5" x14ac:dyDescent="0.2">
      <c r="A11516" t="s">
        <v>678</v>
      </c>
      <c r="B11516" t="s">
        <v>2814</v>
      </c>
      <c r="C11516" t="s">
        <v>8556</v>
      </c>
      <c r="D11516" t="s">
        <v>2555</v>
      </c>
      <c r="E11516">
        <v>82.5</v>
      </c>
    </row>
    <row r="11517" spans="1:5" x14ac:dyDescent="0.2">
      <c r="A11517" t="s">
        <v>679</v>
      </c>
      <c r="B11517" t="s">
        <v>2816</v>
      </c>
      <c r="C11517" t="s">
        <v>8556</v>
      </c>
      <c r="D11517" t="s">
        <v>2555</v>
      </c>
      <c r="E11517">
        <v>96.3</v>
      </c>
    </row>
    <row r="11518" spans="1:5" x14ac:dyDescent="0.2">
      <c r="A11518" t="s">
        <v>680</v>
      </c>
      <c r="B11518" t="s">
        <v>2818</v>
      </c>
      <c r="C11518" t="s">
        <v>8556</v>
      </c>
      <c r="D11518" t="s">
        <v>2555</v>
      </c>
      <c r="E11518">
        <v>98</v>
      </c>
    </row>
    <row r="11519" spans="1:5" x14ac:dyDescent="0.2">
      <c r="A11519" t="s">
        <v>681</v>
      </c>
      <c r="B11519" t="s">
        <v>2820</v>
      </c>
      <c r="C11519" t="s">
        <v>8556</v>
      </c>
      <c r="D11519" t="s">
        <v>2555</v>
      </c>
      <c r="E11519">
        <v>100</v>
      </c>
    </row>
    <row r="11520" spans="1:5" x14ac:dyDescent="0.2">
      <c r="A11520" t="s">
        <v>682</v>
      </c>
      <c r="B11520" t="s">
        <v>2825</v>
      </c>
      <c r="C11520" t="s">
        <v>8556</v>
      </c>
      <c r="D11520" t="s">
        <v>2555</v>
      </c>
      <c r="E11520">
        <v>60.2</v>
      </c>
    </row>
    <row r="11521" spans="1:5" x14ac:dyDescent="0.2">
      <c r="A11521" t="s">
        <v>683</v>
      </c>
      <c r="B11521" t="s">
        <v>2786</v>
      </c>
      <c r="C11521" t="s">
        <v>8556</v>
      </c>
      <c r="D11521" t="s">
        <v>2555</v>
      </c>
      <c r="E11521">
        <v>90.9</v>
      </c>
    </row>
    <row r="11522" spans="1:5" x14ac:dyDescent="0.2">
      <c r="A11522" t="s">
        <v>684</v>
      </c>
      <c r="B11522" t="s">
        <v>2787</v>
      </c>
      <c r="C11522" t="s">
        <v>8556</v>
      </c>
      <c r="D11522" t="s">
        <v>2555</v>
      </c>
      <c r="E11522">
        <v>95.6</v>
      </c>
    </row>
    <row r="11523" spans="1:5" x14ac:dyDescent="0.2">
      <c r="A11523" t="s">
        <v>685</v>
      </c>
      <c r="B11523" t="s">
        <v>2829</v>
      </c>
      <c r="C11523" t="s">
        <v>8556</v>
      </c>
      <c r="D11523" t="s">
        <v>2555</v>
      </c>
      <c r="E11523">
        <v>98.6</v>
      </c>
    </row>
    <row r="11524" spans="1:5" x14ac:dyDescent="0.2">
      <c r="A11524" t="s">
        <v>686</v>
      </c>
      <c r="B11524" t="s">
        <v>2831</v>
      </c>
      <c r="C11524" t="s">
        <v>8556</v>
      </c>
      <c r="D11524" t="s">
        <v>2555</v>
      </c>
      <c r="E11524">
        <v>90.4</v>
      </c>
    </row>
    <row r="11525" spans="1:5" x14ac:dyDescent="0.2">
      <c r="A11525" t="s">
        <v>687</v>
      </c>
      <c r="B11525" t="s">
        <v>2833</v>
      </c>
      <c r="C11525" t="s">
        <v>8556</v>
      </c>
      <c r="D11525" t="s">
        <v>2555</v>
      </c>
      <c r="E11525">
        <v>96.6</v>
      </c>
    </row>
    <row r="11526" spans="1:5" x14ac:dyDescent="0.2">
      <c r="A11526" t="s">
        <v>688</v>
      </c>
      <c r="B11526" t="s">
        <v>2835</v>
      </c>
      <c r="C11526" t="s">
        <v>8556</v>
      </c>
      <c r="D11526" t="s">
        <v>2555</v>
      </c>
      <c r="E11526">
        <v>97.5</v>
      </c>
    </row>
    <row r="11527" spans="1:5" x14ac:dyDescent="0.2">
      <c r="A11527" t="s">
        <v>689</v>
      </c>
      <c r="B11527" t="s">
        <v>2789</v>
      </c>
      <c r="C11527" t="s">
        <v>8556</v>
      </c>
      <c r="D11527" t="s">
        <v>2555</v>
      </c>
      <c r="E11527">
        <v>99.1</v>
      </c>
    </row>
    <row r="11528" spans="1:5" x14ac:dyDescent="0.2">
      <c r="A11528" t="s">
        <v>690</v>
      </c>
      <c r="B11528" t="s">
        <v>2838</v>
      </c>
      <c r="C11528" t="s">
        <v>8556</v>
      </c>
      <c r="D11528" t="s">
        <v>2555</v>
      </c>
      <c r="E11528">
        <v>98.4</v>
      </c>
    </row>
    <row r="11529" spans="1:5" x14ac:dyDescent="0.2">
      <c r="A11529" t="s">
        <v>691</v>
      </c>
      <c r="B11529" t="s">
        <v>2840</v>
      </c>
      <c r="C11529" t="s">
        <v>8556</v>
      </c>
      <c r="D11529" t="s">
        <v>2555</v>
      </c>
      <c r="E11529">
        <v>93.7</v>
      </c>
    </row>
    <row r="11530" spans="1:5" x14ac:dyDescent="0.2">
      <c r="A11530" t="s">
        <v>692</v>
      </c>
      <c r="B11530" t="s">
        <v>2780</v>
      </c>
      <c r="C11530" t="s">
        <v>8577</v>
      </c>
      <c r="D11530" t="s">
        <v>2555</v>
      </c>
      <c r="E11530">
        <v>0.91666666666666663</v>
      </c>
    </row>
    <row r="11531" spans="1:5" x14ac:dyDescent="0.2">
      <c r="A11531" t="s">
        <v>693</v>
      </c>
      <c r="B11531" t="s">
        <v>2794</v>
      </c>
      <c r="C11531" t="s">
        <v>8577</v>
      </c>
      <c r="D11531" t="s">
        <v>2555</v>
      </c>
      <c r="E11531">
        <v>0.9996048699015474</v>
      </c>
    </row>
    <row r="11532" spans="1:5" x14ac:dyDescent="0.2">
      <c r="A11532" t="s">
        <v>694</v>
      </c>
      <c r="B11532" t="s">
        <v>2785</v>
      </c>
      <c r="C11532" t="s">
        <v>8577</v>
      </c>
      <c r="D11532" t="s">
        <v>2555</v>
      </c>
      <c r="E11532">
        <v>0.79722222222222217</v>
      </c>
    </row>
    <row r="11533" spans="1:5" x14ac:dyDescent="0.2">
      <c r="A11533" t="s">
        <v>695</v>
      </c>
      <c r="B11533" t="s">
        <v>2811</v>
      </c>
      <c r="C11533" t="s">
        <v>8577</v>
      </c>
      <c r="D11533" t="s">
        <v>2555</v>
      </c>
      <c r="E11533">
        <v>0.875</v>
      </c>
    </row>
    <row r="11534" spans="1:5" x14ac:dyDescent="0.2">
      <c r="A11534" t="s">
        <v>696</v>
      </c>
      <c r="B11534" t="s">
        <v>2788</v>
      </c>
      <c r="C11534" t="s">
        <v>8577</v>
      </c>
      <c r="D11534" t="s">
        <v>2555</v>
      </c>
      <c r="E11534">
        <v>1.1506944444444445</v>
      </c>
    </row>
    <row r="11535" spans="1:5" x14ac:dyDescent="0.2">
      <c r="A11535" t="s">
        <v>697</v>
      </c>
      <c r="B11535" t="s">
        <v>2814</v>
      </c>
      <c r="C11535" t="s">
        <v>8577</v>
      </c>
      <c r="D11535" t="s">
        <v>2555</v>
      </c>
      <c r="E11535">
        <v>1.175</v>
      </c>
    </row>
    <row r="11536" spans="1:5" x14ac:dyDescent="0.2">
      <c r="A11536" t="s">
        <v>698</v>
      </c>
      <c r="B11536" t="s">
        <v>2816</v>
      </c>
      <c r="C11536" t="s">
        <v>8577</v>
      </c>
      <c r="D11536" t="s">
        <v>2555</v>
      </c>
      <c r="E11536">
        <v>1.0986111111111112</v>
      </c>
    </row>
    <row r="11537" spans="1:5" x14ac:dyDescent="0.2">
      <c r="A11537" t="s">
        <v>699</v>
      </c>
      <c r="B11537" t="s">
        <v>2818</v>
      </c>
      <c r="C11537" t="s">
        <v>8577</v>
      </c>
      <c r="D11537" t="s">
        <v>2555</v>
      </c>
      <c r="E11537">
        <v>0.91041666666666676</v>
      </c>
    </row>
    <row r="11538" spans="1:5" x14ac:dyDescent="0.2">
      <c r="A11538" t="s">
        <v>700</v>
      </c>
      <c r="B11538" t="s">
        <v>2820</v>
      </c>
      <c r="C11538" t="s">
        <v>8577</v>
      </c>
      <c r="D11538" t="s">
        <v>2555</v>
      </c>
      <c r="E11538">
        <v>0.99375000000000002</v>
      </c>
    </row>
    <row r="11539" spans="1:5" x14ac:dyDescent="0.2">
      <c r="A11539" t="s">
        <v>701</v>
      </c>
      <c r="B11539" t="s">
        <v>2825</v>
      </c>
      <c r="C11539" t="s">
        <v>8577</v>
      </c>
      <c r="D11539" t="s">
        <v>2555</v>
      </c>
      <c r="E11539">
        <v>1.2437499999999999</v>
      </c>
    </row>
    <row r="11540" spans="1:5" x14ac:dyDescent="0.2">
      <c r="A11540" t="s">
        <v>702</v>
      </c>
      <c r="B11540" t="s">
        <v>2786</v>
      </c>
      <c r="C11540" t="s">
        <v>8577</v>
      </c>
      <c r="D11540" t="s">
        <v>2555</v>
      </c>
      <c r="E11540">
        <v>1.0048611111111112</v>
      </c>
    </row>
    <row r="11541" spans="1:5" x14ac:dyDescent="0.2">
      <c r="A11541" t="s">
        <v>703</v>
      </c>
      <c r="B11541" t="s">
        <v>2787</v>
      </c>
      <c r="C11541" t="s">
        <v>8577</v>
      </c>
      <c r="D11541" t="s">
        <v>2555</v>
      </c>
      <c r="E11541">
        <v>1.0847222222222224</v>
      </c>
    </row>
    <row r="11542" spans="1:5" x14ac:dyDescent="0.2">
      <c r="A11542" t="s">
        <v>704</v>
      </c>
      <c r="B11542" t="s">
        <v>2829</v>
      </c>
      <c r="C11542" t="s">
        <v>8577</v>
      </c>
      <c r="D11542" t="s">
        <v>2555</v>
      </c>
      <c r="E11542">
        <v>0.81388888888888899</v>
      </c>
    </row>
    <row r="11543" spans="1:5" x14ac:dyDescent="0.2">
      <c r="A11543" t="s">
        <v>705</v>
      </c>
      <c r="B11543" t="s">
        <v>2831</v>
      </c>
      <c r="C11543" t="s">
        <v>8577</v>
      </c>
      <c r="D11543" t="s">
        <v>2555</v>
      </c>
      <c r="E11543">
        <v>1.0340277777777778</v>
      </c>
    </row>
    <row r="11544" spans="1:5" x14ac:dyDescent="0.2">
      <c r="A11544" t="s">
        <v>706</v>
      </c>
      <c r="B11544" t="s">
        <v>2833</v>
      </c>
      <c r="C11544" t="s">
        <v>8577</v>
      </c>
      <c r="D11544" t="s">
        <v>2555</v>
      </c>
      <c r="E11544">
        <v>1.1138888888888889</v>
      </c>
    </row>
    <row r="11545" spans="1:5" x14ac:dyDescent="0.2">
      <c r="A11545" t="s">
        <v>707</v>
      </c>
      <c r="B11545" t="s">
        <v>2835</v>
      </c>
      <c r="C11545" t="s">
        <v>8577</v>
      </c>
      <c r="D11545" t="s">
        <v>2555</v>
      </c>
      <c r="E11545">
        <v>0.79652777777777783</v>
      </c>
    </row>
    <row r="11546" spans="1:5" x14ac:dyDescent="0.2">
      <c r="A11546" t="s">
        <v>708</v>
      </c>
      <c r="B11546" t="s">
        <v>2789</v>
      </c>
      <c r="C11546" t="s">
        <v>8577</v>
      </c>
      <c r="D11546" t="s">
        <v>2555</v>
      </c>
      <c r="E11546">
        <v>0.85138888888888886</v>
      </c>
    </row>
    <row r="11547" spans="1:5" x14ac:dyDescent="0.2">
      <c r="A11547" t="s">
        <v>709</v>
      </c>
      <c r="B11547" t="s">
        <v>2838</v>
      </c>
      <c r="C11547" t="s">
        <v>8577</v>
      </c>
      <c r="D11547" t="s">
        <v>2555</v>
      </c>
      <c r="E11547">
        <v>1.0138888888888888</v>
      </c>
    </row>
    <row r="11548" spans="1:5" x14ac:dyDescent="0.2">
      <c r="A11548" t="s">
        <v>710</v>
      </c>
      <c r="B11548" t="s">
        <v>2840</v>
      </c>
      <c r="C11548" t="s">
        <v>8577</v>
      </c>
      <c r="D11548" t="s">
        <v>2555</v>
      </c>
      <c r="E11548">
        <v>0.99236111111111114</v>
      </c>
    </row>
    <row r="11549" spans="1:5" x14ac:dyDescent="0.2">
      <c r="A11549" t="s">
        <v>711</v>
      </c>
      <c r="B11549" t="s">
        <v>2780</v>
      </c>
      <c r="C11549" t="s">
        <v>8598</v>
      </c>
      <c r="D11549" t="s">
        <v>2555</v>
      </c>
      <c r="E11549">
        <v>94.2</v>
      </c>
    </row>
    <row r="11550" spans="1:5" x14ac:dyDescent="0.2">
      <c r="A11550" t="s">
        <v>712</v>
      </c>
      <c r="B11550" t="s">
        <v>2794</v>
      </c>
      <c r="C11550" t="s">
        <v>8598</v>
      </c>
      <c r="D11550" t="s">
        <v>2555</v>
      </c>
      <c r="E11550">
        <v>96.859367088607613</v>
      </c>
    </row>
    <row r="11551" spans="1:5" x14ac:dyDescent="0.2">
      <c r="A11551" t="s">
        <v>713</v>
      </c>
      <c r="B11551" t="s">
        <v>2785</v>
      </c>
      <c r="C11551" t="s">
        <v>8598</v>
      </c>
      <c r="D11551" t="s">
        <v>2555</v>
      </c>
      <c r="E11551">
        <v>100</v>
      </c>
    </row>
    <row r="11552" spans="1:5" x14ac:dyDescent="0.2">
      <c r="A11552" t="s">
        <v>714</v>
      </c>
      <c r="B11552" t="s">
        <v>2811</v>
      </c>
      <c r="C11552" t="s">
        <v>8598</v>
      </c>
      <c r="D11552" t="s">
        <v>2555</v>
      </c>
      <c r="E11552">
        <v>95</v>
      </c>
    </row>
    <row r="11553" spans="1:5" x14ac:dyDescent="0.2">
      <c r="A11553" t="s">
        <v>715</v>
      </c>
      <c r="B11553" t="s">
        <v>2788</v>
      </c>
      <c r="C11553" t="s">
        <v>8598</v>
      </c>
      <c r="D11553" t="s">
        <v>2555</v>
      </c>
      <c r="E11553">
        <v>93.8</v>
      </c>
    </row>
    <row r="11554" spans="1:5" x14ac:dyDescent="0.2">
      <c r="A11554" t="s">
        <v>716</v>
      </c>
      <c r="B11554" t="s">
        <v>2814</v>
      </c>
      <c r="C11554" t="s">
        <v>8598</v>
      </c>
      <c r="D11554" t="s">
        <v>2555</v>
      </c>
      <c r="E11554">
        <v>91.2</v>
      </c>
    </row>
    <row r="11555" spans="1:5" x14ac:dyDescent="0.2">
      <c r="A11555" t="s">
        <v>717</v>
      </c>
      <c r="B11555" t="s">
        <v>2816</v>
      </c>
      <c r="C11555" t="s">
        <v>8598</v>
      </c>
      <c r="D11555" t="s">
        <v>2555</v>
      </c>
      <c r="E11555">
        <v>98.1</v>
      </c>
    </row>
    <row r="11556" spans="1:5" x14ac:dyDescent="0.2">
      <c r="A11556" t="s">
        <v>718</v>
      </c>
      <c r="B11556" t="s">
        <v>2818</v>
      </c>
      <c r="C11556" t="s">
        <v>8598</v>
      </c>
      <c r="D11556" t="s">
        <v>2555</v>
      </c>
      <c r="E11556">
        <v>95</v>
      </c>
    </row>
    <row r="11557" spans="1:5" x14ac:dyDescent="0.2">
      <c r="A11557" t="s">
        <v>719</v>
      </c>
      <c r="B11557" t="s">
        <v>2820</v>
      </c>
      <c r="C11557" t="s">
        <v>8598</v>
      </c>
      <c r="D11557" t="s">
        <v>2555</v>
      </c>
      <c r="E11557">
        <v>99</v>
      </c>
    </row>
    <row r="11558" spans="1:5" x14ac:dyDescent="0.2">
      <c r="A11558" t="s">
        <v>720</v>
      </c>
      <c r="B11558" t="s">
        <v>2825</v>
      </c>
      <c r="C11558" t="s">
        <v>8598</v>
      </c>
      <c r="D11558" t="s">
        <v>2555</v>
      </c>
      <c r="E11558">
        <v>96</v>
      </c>
    </row>
    <row r="11559" spans="1:5" x14ac:dyDescent="0.2">
      <c r="A11559" t="s">
        <v>721</v>
      </c>
      <c r="B11559" t="s">
        <v>2786</v>
      </c>
      <c r="C11559" t="s">
        <v>8598</v>
      </c>
      <c r="D11559" t="s">
        <v>2555</v>
      </c>
      <c r="E11559">
        <v>89.1</v>
      </c>
    </row>
    <row r="11560" spans="1:5" x14ac:dyDescent="0.2">
      <c r="A11560" t="s">
        <v>722</v>
      </c>
      <c r="B11560" t="s">
        <v>2787</v>
      </c>
      <c r="C11560" t="s">
        <v>8598</v>
      </c>
      <c r="D11560" t="s">
        <v>2555</v>
      </c>
      <c r="E11560">
        <v>97</v>
      </c>
    </row>
    <row r="11561" spans="1:5" x14ac:dyDescent="0.2">
      <c r="A11561" t="s">
        <v>723</v>
      </c>
      <c r="B11561" t="s">
        <v>2829</v>
      </c>
      <c r="C11561" t="s">
        <v>8598</v>
      </c>
      <c r="D11561" t="s">
        <v>2555</v>
      </c>
      <c r="E11561">
        <v>100</v>
      </c>
    </row>
    <row r="11562" spans="1:5" x14ac:dyDescent="0.2">
      <c r="A11562" t="s">
        <v>724</v>
      </c>
      <c r="B11562" t="s">
        <v>2831</v>
      </c>
      <c r="C11562" t="s">
        <v>8598</v>
      </c>
      <c r="D11562" t="s">
        <v>2555</v>
      </c>
      <c r="E11562">
        <v>97.3</v>
      </c>
    </row>
    <row r="11563" spans="1:5" x14ac:dyDescent="0.2">
      <c r="A11563" t="s">
        <v>725</v>
      </c>
      <c r="B11563" t="s">
        <v>2833</v>
      </c>
      <c r="C11563" t="s">
        <v>8598</v>
      </c>
      <c r="D11563" t="s">
        <v>2555</v>
      </c>
      <c r="E11563">
        <v>96.6</v>
      </c>
    </row>
    <row r="11564" spans="1:5" x14ac:dyDescent="0.2">
      <c r="A11564" t="s">
        <v>726</v>
      </c>
      <c r="B11564" t="s">
        <v>2835</v>
      </c>
      <c r="C11564" t="s">
        <v>8598</v>
      </c>
      <c r="D11564" t="s">
        <v>2555</v>
      </c>
      <c r="E11564">
        <v>97.5</v>
      </c>
    </row>
    <row r="11565" spans="1:5" x14ac:dyDescent="0.2">
      <c r="A11565" t="s">
        <v>727</v>
      </c>
      <c r="B11565" t="s">
        <v>2789</v>
      </c>
      <c r="C11565" t="s">
        <v>8598</v>
      </c>
      <c r="D11565" t="s">
        <v>2555</v>
      </c>
      <c r="E11565">
        <v>99.1</v>
      </c>
    </row>
    <row r="11566" spans="1:5" x14ac:dyDescent="0.2">
      <c r="A11566" t="s">
        <v>728</v>
      </c>
      <c r="B11566" t="s">
        <v>2838</v>
      </c>
      <c r="C11566" t="s">
        <v>8598</v>
      </c>
      <c r="D11566" t="s">
        <v>2555</v>
      </c>
      <c r="E11566">
        <v>98.5</v>
      </c>
    </row>
    <row r="11567" spans="1:5" x14ac:dyDescent="0.2">
      <c r="A11567" t="s">
        <v>729</v>
      </c>
      <c r="B11567" t="s">
        <v>2840</v>
      </c>
      <c r="C11567" t="s">
        <v>8598</v>
      </c>
      <c r="D11567" t="s">
        <v>2555</v>
      </c>
      <c r="E11567">
        <v>98</v>
      </c>
    </row>
    <row r="11568" spans="1:5" x14ac:dyDescent="0.2">
      <c r="A11568" t="s">
        <v>730</v>
      </c>
      <c r="B11568" t="s">
        <v>2780</v>
      </c>
      <c r="C11568" t="s">
        <v>8619</v>
      </c>
      <c r="D11568" t="s">
        <v>2555</v>
      </c>
      <c r="E11568">
        <v>0.89236111111111116</v>
      </c>
    </row>
    <row r="11569" spans="1:5" x14ac:dyDescent="0.2">
      <c r="A11569" t="s">
        <v>731</v>
      </c>
      <c r="B11569" t="s">
        <v>2794</v>
      </c>
      <c r="C11569" t="s">
        <v>8619</v>
      </c>
      <c r="D11569" t="s">
        <v>2555</v>
      </c>
      <c r="E11569">
        <v>0.92999956047819954</v>
      </c>
    </row>
    <row r="11570" spans="1:5" x14ac:dyDescent="0.2">
      <c r="A11570" t="s">
        <v>732</v>
      </c>
      <c r="B11570" t="s">
        <v>2785</v>
      </c>
      <c r="C11570" t="s">
        <v>8619</v>
      </c>
      <c r="D11570" t="s">
        <v>2555</v>
      </c>
      <c r="E11570">
        <v>0.79722222222222217</v>
      </c>
    </row>
    <row r="11571" spans="1:5" x14ac:dyDescent="0.2">
      <c r="A11571" t="s">
        <v>733</v>
      </c>
      <c r="B11571" t="s">
        <v>2811</v>
      </c>
      <c r="C11571" t="s">
        <v>8619</v>
      </c>
      <c r="D11571" t="s">
        <v>2555</v>
      </c>
      <c r="E11571">
        <v>0.94027777777777777</v>
      </c>
    </row>
    <row r="11572" spans="1:5" x14ac:dyDescent="0.2">
      <c r="A11572" t="s">
        <v>734</v>
      </c>
      <c r="B11572" t="s">
        <v>2788</v>
      </c>
      <c r="C11572" t="s">
        <v>8619</v>
      </c>
      <c r="D11572" t="s">
        <v>2555</v>
      </c>
      <c r="E11572">
        <v>1.0916666666666666</v>
      </c>
    </row>
    <row r="11573" spans="1:5" x14ac:dyDescent="0.2">
      <c r="A11573" t="s">
        <v>735</v>
      </c>
      <c r="B11573" t="s">
        <v>2814</v>
      </c>
      <c r="C11573" t="s">
        <v>8619</v>
      </c>
      <c r="D11573" t="s">
        <v>2555</v>
      </c>
      <c r="E11573">
        <v>1.0222222222222224</v>
      </c>
    </row>
    <row r="11574" spans="1:5" x14ac:dyDescent="0.2">
      <c r="A11574" t="s">
        <v>736</v>
      </c>
      <c r="B11574" t="s">
        <v>2816</v>
      </c>
      <c r="C11574" t="s">
        <v>8619</v>
      </c>
      <c r="D11574" t="s">
        <v>2555</v>
      </c>
      <c r="E11574">
        <v>1.0722222222222222</v>
      </c>
    </row>
    <row r="11575" spans="1:5" x14ac:dyDescent="0.2">
      <c r="A11575" t="s">
        <v>737</v>
      </c>
      <c r="B11575" t="s">
        <v>2818</v>
      </c>
      <c r="C11575" t="s">
        <v>8619</v>
      </c>
      <c r="D11575" t="s">
        <v>2555</v>
      </c>
      <c r="E11575">
        <v>0.9243055555555556</v>
      </c>
    </row>
    <row r="11576" spans="1:5" x14ac:dyDescent="0.2">
      <c r="A11576" t="s">
        <v>738</v>
      </c>
      <c r="B11576" t="s">
        <v>2820</v>
      </c>
      <c r="C11576" t="s">
        <v>8619</v>
      </c>
      <c r="D11576" t="s">
        <v>2555</v>
      </c>
      <c r="E11576">
        <v>0.98333333333333339</v>
      </c>
    </row>
    <row r="11577" spans="1:5" x14ac:dyDescent="0.2">
      <c r="A11577" t="s">
        <v>739</v>
      </c>
      <c r="B11577" t="s">
        <v>2825</v>
      </c>
      <c r="C11577" t="s">
        <v>8619</v>
      </c>
      <c r="D11577" t="s">
        <v>2555</v>
      </c>
      <c r="E11577">
        <v>0.9555555555555556</v>
      </c>
    </row>
    <row r="11578" spans="1:5" x14ac:dyDescent="0.2">
      <c r="A11578" t="s">
        <v>740</v>
      </c>
      <c r="B11578" t="s">
        <v>2786</v>
      </c>
      <c r="C11578" t="s">
        <v>8619</v>
      </c>
      <c r="D11578" t="s">
        <v>2555</v>
      </c>
      <c r="E11578">
        <v>0.91319444444444453</v>
      </c>
    </row>
    <row r="11579" spans="1:5" x14ac:dyDescent="0.2">
      <c r="A11579" t="s">
        <v>741</v>
      </c>
      <c r="B11579" t="s">
        <v>2787</v>
      </c>
      <c r="C11579" t="s">
        <v>8619</v>
      </c>
      <c r="D11579" t="s">
        <v>2555</v>
      </c>
      <c r="E11579">
        <v>0.77777777777777779</v>
      </c>
    </row>
    <row r="11580" spans="1:5" x14ac:dyDescent="0.2">
      <c r="A11580" t="s">
        <v>742</v>
      </c>
      <c r="B11580" t="s">
        <v>2829</v>
      </c>
      <c r="C11580" t="s">
        <v>8619</v>
      </c>
      <c r="D11580" t="s">
        <v>2555</v>
      </c>
      <c r="E11580">
        <v>0.80208333333333337</v>
      </c>
    </row>
    <row r="11581" spans="1:5" x14ac:dyDescent="0.2">
      <c r="A11581" t="s">
        <v>743</v>
      </c>
      <c r="B11581" t="s">
        <v>2831</v>
      </c>
      <c r="C11581" t="s">
        <v>8619</v>
      </c>
      <c r="D11581" t="s">
        <v>2555</v>
      </c>
      <c r="E11581">
        <v>0.8930555555555556</v>
      </c>
    </row>
    <row r="11582" spans="1:5" x14ac:dyDescent="0.2">
      <c r="A11582" t="s">
        <v>744</v>
      </c>
      <c r="B11582" t="s">
        <v>2833</v>
      </c>
      <c r="C11582" t="s">
        <v>8619</v>
      </c>
      <c r="D11582" t="s">
        <v>2555</v>
      </c>
      <c r="E11582">
        <v>1.1138888888888889</v>
      </c>
    </row>
    <row r="11583" spans="1:5" x14ac:dyDescent="0.2">
      <c r="A11583" t="s">
        <v>745</v>
      </c>
      <c r="B11583" t="s">
        <v>2835</v>
      </c>
      <c r="C11583" t="s">
        <v>8619</v>
      </c>
      <c r="D11583" t="s">
        <v>2555</v>
      </c>
      <c r="E11583">
        <v>0.77708333333333324</v>
      </c>
    </row>
    <row r="11584" spans="1:5" x14ac:dyDescent="0.2">
      <c r="A11584" t="s">
        <v>746</v>
      </c>
      <c r="B11584" t="s">
        <v>2789</v>
      </c>
      <c r="C11584" t="s">
        <v>8619</v>
      </c>
      <c r="D11584" t="s">
        <v>2555</v>
      </c>
      <c r="E11584">
        <v>0.85138888888888886</v>
      </c>
    </row>
    <row r="11585" spans="1:5" x14ac:dyDescent="0.2">
      <c r="A11585" t="s">
        <v>747</v>
      </c>
      <c r="B11585" t="s">
        <v>2838</v>
      </c>
      <c r="C11585" t="s">
        <v>8619</v>
      </c>
      <c r="D11585" t="s">
        <v>2555</v>
      </c>
      <c r="E11585">
        <v>1.0208333333333333</v>
      </c>
    </row>
    <row r="11586" spans="1:5" x14ac:dyDescent="0.2">
      <c r="A11586" t="s">
        <v>748</v>
      </c>
      <c r="B11586" t="s">
        <v>2840</v>
      </c>
      <c r="C11586" t="s">
        <v>8619</v>
      </c>
      <c r="D11586" t="s">
        <v>2555</v>
      </c>
      <c r="E11586">
        <v>0.90972222222222221</v>
      </c>
    </row>
    <row r="11587" spans="1:5" x14ac:dyDescent="0.2">
      <c r="A11587" t="s">
        <v>749</v>
      </c>
      <c r="B11587" t="s">
        <v>2780</v>
      </c>
      <c r="C11587" t="s">
        <v>5884</v>
      </c>
      <c r="D11587" t="s">
        <v>2555</v>
      </c>
      <c r="E11587">
        <v>86.4</v>
      </c>
    </row>
    <row r="11588" spans="1:5" x14ac:dyDescent="0.2">
      <c r="A11588" t="s">
        <v>750</v>
      </c>
      <c r="B11588" t="s">
        <v>2794</v>
      </c>
      <c r="C11588" t="s">
        <v>5884</v>
      </c>
      <c r="D11588" t="s">
        <v>2555</v>
      </c>
      <c r="E11588">
        <v>91.756329113924053</v>
      </c>
    </row>
    <row r="11589" spans="1:5" x14ac:dyDescent="0.2">
      <c r="A11589" t="s">
        <v>751</v>
      </c>
      <c r="B11589" t="s">
        <v>2785</v>
      </c>
      <c r="C11589" t="s">
        <v>5884</v>
      </c>
      <c r="D11589" t="s">
        <v>2555</v>
      </c>
      <c r="E11589">
        <v>98.8</v>
      </c>
    </row>
    <row r="11590" spans="1:5" x14ac:dyDescent="0.2">
      <c r="A11590" t="s">
        <v>752</v>
      </c>
      <c r="B11590" t="s">
        <v>2811</v>
      </c>
      <c r="C11590" t="s">
        <v>5884</v>
      </c>
      <c r="D11590" t="s">
        <v>2555</v>
      </c>
      <c r="E11590">
        <v>88.9</v>
      </c>
    </row>
    <row r="11591" spans="1:5" x14ac:dyDescent="0.2">
      <c r="A11591" t="s">
        <v>753</v>
      </c>
      <c r="B11591" t="s">
        <v>2788</v>
      </c>
      <c r="C11591" t="s">
        <v>5884</v>
      </c>
      <c r="D11591" t="s">
        <v>2555</v>
      </c>
      <c r="E11591">
        <v>88.9</v>
      </c>
    </row>
    <row r="11592" spans="1:5" x14ac:dyDescent="0.2">
      <c r="A11592" t="s">
        <v>754</v>
      </c>
      <c r="B11592" t="s">
        <v>2814</v>
      </c>
      <c r="C11592" t="s">
        <v>5884</v>
      </c>
      <c r="D11592" t="s">
        <v>2555</v>
      </c>
      <c r="E11592">
        <v>75.900000000000006</v>
      </c>
    </row>
    <row r="11593" spans="1:5" x14ac:dyDescent="0.2">
      <c r="A11593" t="s">
        <v>755</v>
      </c>
      <c r="B11593" t="s">
        <v>2816</v>
      </c>
      <c r="C11593" t="s">
        <v>5884</v>
      </c>
      <c r="D11593" t="s">
        <v>2555</v>
      </c>
      <c r="E11593">
        <v>100</v>
      </c>
    </row>
    <row r="11594" spans="1:5" x14ac:dyDescent="0.2">
      <c r="A11594" t="s">
        <v>756</v>
      </c>
      <c r="B11594" t="s">
        <v>2818</v>
      </c>
      <c r="C11594" t="s">
        <v>5884</v>
      </c>
      <c r="D11594" t="s">
        <v>2555</v>
      </c>
      <c r="E11594">
        <v>94.1</v>
      </c>
    </row>
    <row r="11595" spans="1:5" x14ac:dyDescent="0.2">
      <c r="A11595" t="s">
        <v>757</v>
      </c>
      <c r="B11595" t="s">
        <v>2820</v>
      </c>
      <c r="C11595" t="s">
        <v>5884</v>
      </c>
      <c r="D11595" t="s">
        <v>2555</v>
      </c>
      <c r="E11595">
        <v>86.5</v>
      </c>
    </row>
    <row r="11596" spans="1:5" x14ac:dyDescent="0.2">
      <c r="A11596" t="s">
        <v>758</v>
      </c>
      <c r="B11596" t="s">
        <v>2825</v>
      </c>
      <c r="C11596" t="s">
        <v>5884</v>
      </c>
      <c r="D11596" t="s">
        <v>2555</v>
      </c>
      <c r="E11596">
        <v>91.2</v>
      </c>
    </row>
    <row r="11597" spans="1:5" x14ac:dyDescent="0.2">
      <c r="A11597" t="s">
        <v>759</v>
      </c>
      <c r="B11597" t="s">
        <v>2786</v>
      </c>
      <c r="C11597" t="s">
        <v>5884</v>
      </c>
      <c r="D11597" t="s">
        <v>2555</v>
      </c>
      <c r="E11597">
        <v>90.9</v>
      </c>
    </row>
    <row r="11598" spans="1:5" x14ac:dyDescent="0.2">
      <c r="A11598" t="s">
        <v>760</v>
      </c>
      <c r="B11598" t="s">
        <v>2787</v>
      </c>
      <c r="C11598" t="s">
        <v>5884</v>
      </c>
      <c r="D11598" t="s">
        <v>2555</v>
      </c>
      <c r="E11598">
        <v>97.7</v>
      </c>
    </row>
    <row r="11599" spans="1:5" x14ac:dyDescent="0.2">
      <c r="A11599" t="s">
        <v>761</v>
      </c>
      <c r="B11599" t="s">
        <v>2829</v>
      </c>
      <c r="C11599" t="s">
        <v>5884</v>
      </c>
      <c r="D11599" t="s">
        <v>2555</v>
      </c>
      <c r="E11599">
        <v>90.6</v>
      </c>
    </row>
    <row r="11600" spans="1:5" x14ac:dyDescent="0.2">
      <c r="A11600" t="s">
        <v>762</v>
      </c>
      <c r="B11600" t="s">
        <v>2831</v>
      </c>
      <c r="C11600" t="s">
        <v>5884</v>
      </c>
      <c r="D11600" t="s">
        <v>2555</v>
      </c>
      <c r="E11600">
        <v>71.099999999999994</v>
      </c>
    </row>
    <row r="11601" spans="1:5" x14ac:dyDescent="0.2">
      <c r="A11601" t="s">
        <v>763</v>
      </c>
      <c r="B11601" t="s">
        <v>2833</v>
      </c>
      <c r="C11601" t="s">
        <v>5884</v>
      </c>
      <c r="D11601" t="s">
        <v>2555</v>
      </c>
      <c r="E11601">
        <v>97.1</v>
      </c>
    </row>
    <row r="11602" spans="1:5" x14ac:dyDescent="0.2">
      <c r="A11602" t="s">
        <v>764</v>
      </c>
      <c r="B11602" t="s">
        <v>2835</v>
      </c>
      <c r="C11602" t="s">
        <v>5884</v>
      </c>
      <c r="D11602" t="s">
        <v>2555</v>
      </c>
      <c r="E11602">
        <v>94.5</v>
      </c>
    </row>
    <row r="11603" spans="1:5" x14ac:dyDescent="0.2">
      <c r="A11603" t="s">
        <v>765</v>
      </c>
      <c r="B11603" t="s">
        <v>2789</v>
      </c>
      <c r="C11603" t="s">
        <v>5884</v>
      </c>
      <c r="D11603" t="s">
        <v>2555</v>
      </c>
      <c r="E11603">
        <v>100</v>
      </c>
    </row>
    <row r="11604" spans="1:5" x14ac:dyDescent="0.2">
      <c r="A11604" t="s">
        <v>766</v>
      </c>
      <c r="B11604" t="s">
        <v>2838</v>
      </c>
      <c r="C11604" t="s">
        <v>5884</v>
      </c>
      <c r="D11604" t="s">
        <v>2555</v>
      </c>
      <c r="E11604">
        <v>97.6</v>
      </c>
    </row>
    <row r="11605" spans="1:5" x14ac:dyDescent="0.2">
      <c r="A11605" t="s">
        <v>767</v>
      </c>
      <c r="B11605" t="s">
        <v>2840</v>
      </c>
      <c r="C11605" t="s">
        <v>5884</v>
      </c>
      <c r="D11605" t="s">
        <v>2555</v>
      </c>
      <c r="E11605">
        <v>87.5</v>
      </c>
    </row>
    <row r="11606" spans="1:5" x14ac:dyDescent="0.2">
      <c r="A11606" t="s">
        <v>768</v>
      </c>
      <c r="B11606" t="s">
        <v>2780</v>
      </c>
      <c r="C11606" t="s">
        <v>5905</v>
      </c>
      <c r="D11606" t="s">
        <v>2555</v>
      </c>
      <c r="E11606">
        <v>0.98541666666666661</v>
      </c>
    </row>
    <row r="11607" spans="1:5" x14ac:dyDescent="0.2">
      <c r="A11607" t="s">
        <v>769</v>
      </c>
      <c r="B11607" t="s">
        <v>2794</v>
      </c>
      <c r="C11607" t="s">
        <v>5905</v>
      </c>
      <c r="D11607" t="s">
        <v>2555</v>
      </c>
      <c r="E11607">
        <v>1.0723553973277073</v>
      </c>
    </row>
    <row r="11608" spans="1:5" x14ac:dyDescent="0.2">
      <c r="A11608" t="s">
        <v>770</v>
      </c>
      <c r="B11608" t="s">
        <v>2785</v>
      </c>
      <c r="C11608" t="s">
        <v>5905</v>
      </c>
      <c r="D11608" t="s">
        <v>2555</v>
      </c>
      <c r="E11608">
        <v>1.2375</v>
      </c>
    </row>
    <row r="11609" spans="1:5" x14ac:dyDescent="0.2">
      <c r="A11609" t="s">
        <v>771</v>
      </c>
      <c r="B11609" t="s">
        <v>2811</v>
      </c>
      <c r="C11609" t="s">
        <v>5905</v>
      </c>
      <c r="D11609" t="s">
        <v>2555</v>
      </c>
      <c r="E11609">
        <v>0.94513888888888886</v>
      </c>
    </row>
    <row r="11610" spans="1:5" x14ac:dyDescent="0.2">
      <c r="A11610" t="s">
        <v>772</v>
      </c>
      <c r="B11610" t="s">
        <v>2788</v>
      </c>
      <c r="C11610" t="s">
        <v>5905</v>
      </c>
      <c r="D11610" t="s">
        <v>2555</v>
      </c>
      <c r="E11610">
        <v>1.0479166666666666</v>
      </c>
    </row>
    <row r="11611" spans="1:5" x14ac:dyDescent="0.2">
      <c r="A11611" t="s">
        <v>773</v>
      </c>
      <c r="B11611" t="s">
        <v>2814</v>
      </c>
      <c r="C11611" t="s">
        <v>5905</v>
      </c>
      <c r="D11611" t="s">
        <v>2555</v>
      </c>
      <c r="E11611">
        <v>1.1125</v>
      </c>
    </row>
    <row r="11612" spans="1:5" x14ac:dyDescent="0.2">
      <c r="A11612" t="s">
        <v>774</v>
      </c>
      <c r="B11612" t="s">
        <v>2816</v>
      </c>
      <c r="C11612" t="s">
        <v>5905</v>
      </c>
      <c r="D11612" t="s">
        <v>2555</v>
      </c>
      <c r="E11612">
        <v>1.2493055555555557</v>
      </c>
    </row>
    <row r="11613" spans="1:5" x14ac:dyDescent="0.2">
      <c r="A11613" t="s">
        <v>775</v>
      </c>
      <c r="B11613" t="s">
        <v>2818</v>
      </c>
      <c r="C11613" t="s">
        <v>5905</v>
      </c>
      <c r="D11613" t="s">
        <v>2555</v>
      </c>
      <c r="E11613">
        <v>1.038888888888889</v>
      </c>
    </row>
    <row r="11614" spans="1:5" x14ac:dyDescent="0.2">
      <c r="A11614" t="s">
        <v>776</v>
      </c>
      <c r="B11614" t="s">
        <v>2820</v>
      </c>
      <c r="C11614" t="s">
        <v>5905</v>
      </c>
      <c r="D11614" t="s">
        <v>2555</v>
      </c>
      <c r="E11614">
        <v>1.4326388888888888</v>
      </c>
    </row>
    <row r="11615" spans="1:5" x14ac:dyDescent="0.2">
      <c r="A11615" t="s">
        <v>777</v>
      </c>
      <c r="B11615" t="s">
        <v>2825</v>
      </c>
      <c r="C11615" t="s">
        <v>5905</v>
      </c>
      <c r="D11615" t="s">
        <v>2555</v>
      </c>
      <c r="E11615">
        <v>1.0930555555555557</v>
      </c>
    </row>
    <row r="11616" spans="1:5" x14ac:dyDescent="0.2">
      <c r="A11616" t="s">
        <v>778</v>
      </c>
      <c r="B11616" t="s">
        <v>2786</v>
      </c>
      <c r="C11616" t="s">
        <v>5905</v>
      </c>
      <c r="D11616" t="s">
        <v>2555</v>
      </c>
      <c r="E11616">
        <v>1.0576388888888888</v>
      </c>
    </row>
    <row r="11617" spans="1:5" x14ac:dyDescent="0.2">
      <c r="A11617" t="s">
        <v>779</v>
      </c>
      <c r="B11617" t="s">
        <v>2787</v>
      </c>
      <c r="C11617" t="s">
        <v>5905</v>
      </c>
      <c r="D11617" t="s">
        <v>2555</v>
      </c>
      <c r="E11617">
        <v>0.87013888888888891</v>
      </c>
    </row>
    <row r="11618" spans="1:5" x14ac:dyDescent="0.2">
      <c r="A11618" t="s">
        <v>780</v>
      </c>
      <c r="B11618" t="s">
        <v>2829</v>
      </c>
      <c r="C11618" t="s">
        <v>5905</v>
      </c>
      <c r="D11618" t="s">
        <v>2555</v>
      </c>
      <c r="E11618">
        <v>0.95625000000000004</v>
      </c>
    </row>
    <row r="11619" spans="1:5" x14ac:dyDescent="0.2">
      <c r="A11619" t="s">
        <v>781</v>
      </c>
      <c r="B11619" t="s">
        <v>2831</v>
      </c>
      <c r="C11619" t="s">
        <v>5905</v>
      </c>
      <c r="D11619" t="s">
        <v>2555</v>
      </c>
      <c r="E11619">
        <v>1.1833333333333333</v>
      </c>
    </row>
    <row r="11620" spans="1:5" x14ac:dyDescent="0.2">
      <c r="A11620" t="s">
        <v>782</v>
      </c>
      <c r="B11620" t="s">
        <v>2833</v>
      </c>
      <c r="C11620" t="s">
        <v>5905</v>
      </c>
      <c r="D11620" t="s">
        <v>2555</v>
      </c>
      <c r="E11620">
        <v>1.1138888888888889</v>
      </c>
    </row>
    <row r="11621" spans="1:5" x14ac:dyDescent="0.2">
      <c r="A11621" t="s">
        <v>783</v>
      </c>
      <c r="B11621" t="s">
        <v>2835</v>
      </c>
      <c r="C11621" t="s">
        <v>5905</v>
      </c>
      <c r="D11621" t="s">
        <v>2555</v>
      </c>
      <c r="E11621">
        <v>0.85902777777777783</v>
      </c>
    </row>
    <row r="11622" spans="1:5" x14ac:dyDescent="0.2">
      <c r="A11622" t="s">
        <v>784</v>
      </c>
      <c r="B11622" t="s">
        <v>2789</v>
      </c>
      <c r="C11622" t="s">
        <v>5905</v>
      </c>
      <c r="D11622" t="s">
        <v>2555</v>
      </c>
      <c r="E11622">
        <v>0.93611111111111101</v>
      </c>
    </row>
    <row r="11623" spans="1:5" x14ac:dyDescent="0.2">
      <c r="A11623" t="s">
        <v>785</v>
      </c>
      <c r="B11623" t="s">
        <v>2838</v>
      </c>
      <c r="C11623" t="s">
        <v>5905</v>
      </c>
      <c r="D11623" t="s">
        <v>2555</v>
      </c>
      <c r="E11623">
        <v>0.84652777777777777</v>
      </c>
    </row>
    <row r="11624" spans="1:5" x14ac:dyDescent="0.2">
      <c r="A11624" t="s">
        <v>786</v>
      </c>
      <c r="B11624" t="s">
        <v>2840</v>
      </c>
      <c r="C11624" t="s">
        <v>5905</v>
      </c>
      <c r="D11624" t="s">
        <v>2555</v>
      </c>
      <c r="E11624">
        <v>1.0673611111111112</v>
      </c>
    </row>
    <row r="11625" spans="1:5" x14ac:dyDescent="0.2">
      <c r="A11625" t="s">
        <v>787</v>
      </c>
      <c r="B11625" t="s">
        <v>2780</v>
      </c>
      <c r="C11625" t="s">
        <v>5926</v>
      </c>
      <c r="D11625" t="s">
        <v>2555</v>
      </c>
      <c r="E11625">
        <v>85.8</v>
      </c>
    </row>
    <row r="11626" spans="1:5" x14ac:dyDescent="0.2">
      <c r="A11626" t="s">
        <v>788</v>
      </c>
      <c r="B11626" t="s">
        <v>2794</v>
      </c>
      <c r="C11626" t="s">
        <v>5926</v>
      </c>
      <c r="D11626" t="s">
        <v>2555</v>
      </c>
      <c r="E11626">
        <v>91.891210021685538</v>
      </c>
    </row>
    <row r="11627" spans="1:5" x14ac:dyDescent="0.2">
      <c r="A11627" t="s">
        <v>789</v>
      </c>
      <c r="B11627" t="s">
        <v>2785</v>
      </c>
      <c r="C11627" t="s">
        <v>5926</v>
      </c>
      <c r="D11627" t="s">
        <v>2555</v>
      </c>
      <c r="E11627">
        <v>100</v>
      </c>
    </row>
    <row r="11628" spans="1:5" x14ac:dyDescent="0.2">
      <c r="A11628" t="s">
        <v>790</v>
      </c>
      <c r="B11628" t="s">
        <v>2811</v>
      </c>
      <c r="C11628" t="s">
        <v>5926</v>
      </c>
      <c r="D11628" t="s">
        <v>2555</v>
      </c>
      <c r="E11628" t="s">
        <v>2823</v>
      </c>
    </row>
    <row r="11629" spans="1:5" x14ac:dyDescent="0.2">
      <c r="A11629" t="s">
        <v>791</v>
      </c>
      <c r="B11629" t="s">
        <v>2788</v>
      </c>
      <c r="C11629" t="s">
        <v>5926</v>
      </c>
      <c r="D11629" t="s">
        <v>2555</v>
      </c>
      <c r="E11629">
        <v>96.8</v>
      </c>
    </row>
    <row r="11630" spans="1:5" x14ac:dyDescent="0.2">
      <c r="A11630" t="s">
        <v>792</v>
      </c>
      <c r="B11630" t="s">
        <v>2814</v>
      </c>
      <c r="C11630" t="s">
        <v>5926</v>
      </c>
      <c r="D11630" t="s">
        <v>2555</v>
      </c>
      <c r="E11630">
        <v>69.900000000000006</v>
      </c>
    </row>
    <row r="11631" spans="1:5" x14ac:dyDescent="0.2">
      <c r="A11631" t="s">
        <v>793</v>
      </c>
      <c r="B11631" t="s">
        <v>2816</v>
      </c>
      <c r="C11631" t="s">
        <v>5926</v>
      </c>
      <c r="D11631" t="s">
        <v>2555</v>
      </c>
      <c r="E11631">
        <v>100</v>
      </c>
    </row>
    <row r="11632" spans="1:5" x14ac:dyDescent="0.2">
      <c r="A11632" t="s">
        <v>794</v>
      </c>
      <c r="B11632" t="s">
        <v>2818</v>
      </c>
      <c r="C11632" t="s">
        <v>5926</v>
      </c>
      <c r="D11632" t="s">
        <v>2555</v>
      </c>
      <c r="E11632">
        <v>97.8</v>
      </c>
    </row>
    <row r="11633" spans="1:5" x14ac:dyDescent="0.2">
      <c r="A11633" t="s">
        <v>795</v>
      </c>
      <c r="B11633" t="s">
        <v>2820</v>
      </c>
      <c r="C11633" t="s">
        <v>5926</v>
      </c>
      <c r="D11633" t="s">
        <v>2555</v>
      </c>
      <c r="E11633">
        <v>84.7</v>
      </c>
    </row>
    <row r="11634" spans="1:5" x14ac:dyDescent="0.2">
      <c r="A11634" t="s">
        <v>796</v>
      </c>
      <c r="B11634" t="s">
        <v>2825</v>
      </c>
      <c r="C11634" t="s">
        <v>5926</v>
      </c>
      <c r="D11634" t="s">
        <v>2555</v>
      </c>
      <c r="E11634">
        <v>80.2</v>
      </c>
    </row>
    <row r="11635" spans="1:5" x14ac:dyDescent="0.2">
      <c r="A11635" t="s">
        <v>797</v>
      </c>
      <c r="B11635" t="s">
        <v>2786</v>
      </c>
      <c r="C11635" t="s">
        <v>5926</v>
      </c>
      <c r="D11635" t="s">
        <v>2555</v>
      </c>
      <c r="E11635">
        <v>95.8</v>
      </c>
    </row>
    <row r="11636" spans="1:5" x14ac:dyDescent="0.2">
      <c r="A11636" t="s">
        <v>798</v>
      </c>
      <c r="B11636" t="s">
        <v>2787</v>
      </c>
      <c r="C11636" t="s">
        <v>5926</v>
      </c>
      <c r="D11636" t="s">
        <v>2555</v>
      </c>
      <c r="E11636">
        <v>95</v>
      </c>
    </row>
    <row r="11637" spans="1:5" x14ac:dyDescent="0.2">
      <c r="A11637" t="s">
        <v>799</v>
      </c>
      <c r="B11637" t="s">
        <v>2829</v>
      </c>
      <c r="C11637" t="s">
        <v>5926</v>
      </c>
      <c r="D11637" t="s">
        <v>2555</v>
      </c>
      <c r="E11637">
        <v>94.8</v>
      </c>
    </row>
    <row r="11638" spans="1:5" x14ac:dyDescent="0.2">
      <c r="A11638" t="s">
        <v>800</v>
      </c>
      <c r="B11638" t="s">
        <v>2831</v>
      </c>
      <c r="C11638" t="s">
        <v>5926</v>
      </c>
      <c r="D11638" t="s">
        <v>2555</v>
      </c>
      <c r="E11638">
        <v>77.2</v>
      </c>
    </row>
    <row r="11639" spans="1:5" x14ac:dyDescent="0.2">
      <c r="A11639" t="s">
        <v>801</v>
      </c>
      <c r="B11639" t="s">
        <v>2833</v>
      </c>
      <c r="C11639" t="s">
        <v>5926</v>
      </c>
      <c r="D11639" t="s">
        <v>2555</v>
      </c>
      <c r="E11639">
        <v>74.599999999999994</v>
      </c>
    </row>
    <row r="11640" spans="1:5" x14ac:dyDescent="0.2">
      <c r="A11640" t="s">
        <v>802</v>
      </c>
      <c r="B11640" t="s">
        <v>2835</v>
      </c>
      <c r="C11640" t="s">
        <v>5926</v>
      </c>
      <c r="D11640" t="s">
        <v>2555</v>
      </c>
      <c r="E11640">
        <v>91</v>
      </c>
    </row>
    <row r="11641" spans="1:5" x14ac:dyDescent="0.2">
      <c r="A11641" t="s">
        <v>803</v>
      </c>
      <c r="B11641" t="s">
        <v>2789</v>
      </c>
      <c r="C11641" t="s">
        <v>5926</v>
      </c>
      <c r="D11641" t="s">
        <v>2555</v>
      </c>
      <c r="E11641">
        <v>98.1</v>
      </c>
    </row>
    <row r="11642" spans="1:5" x14ac:dyDescent="0.2">
      <c r="A11642" t="s">
        <v>804</v>
      </c>
      <c r="B11642" t="s">
        <v>2838</v>
      </c>
      <c r="C11642" t="s">
        <v>5926</v>
      </c>
      <c r="D11642" t="s">
        <v>2555</v>
      </c>
      <c r="E11642">
        <v>83.2</v>
      </c>
    </row>
    <row r="11643" spans="1:5" x14ac:dyDescent="0.2">
      <c r="A11643" t="s">
        <v>805</v>
      </c>
      <c r="B11643" t="s">
        <v>2840</v>
      </c>
      <c r="C11643" t="s">
        <v>5926</v>
      </c>
      <c r="D11643" t="s">
        <v>2555</v>
      </c>
      <c r="E11643">
        <v>99.2</v>
      </c>
    </row>
    <row r="11644" spans="1:5" x14ac:dyDescent="0.2">
      <c r="A11644" t="s">
        <v>806</v>
      </c>
      <c r="B11644" t="s">
        <v>2780</v>
      </c>
      <c r="C11644" t="s">
        <v>5947</v>
      </c>
      <c r="D11644" t="s">
        <v>2555</v>
      </c>
      <c r="E11644">
        <v>78.5</v>
      </c>
    </row>
    <row r="11645" spans="1:5" x14ac:dyDescent="0.2">
      <c r="A11645" t="s">
        <v>807</v>
      </c>
      <c r="B11645" t="s">
        <v>2794</v>
      </c>
      <c r="C11645" t="s">
        <v>5947</v>
      </c>
      <c r="D11645" t="s">
        <v>2555</v>
      </c>
      <c r="E11645">
        <v>86.584763805721892</v>
      </c>
    </row>
    <row r="11646" spans="1:5" x14ac:dyDescent="0.2">
      <c r="A11646" t="s">
        <v>808</v>
      </c>
      <c r="B11646" t="s">
        <v>2785</v>
      </c>
      <c r="C11646" t="s">
        <v>5947</v>
      </c>
      <c r="D11646" t="s">
        <v>2555</v>
      </c>
      <c r="E11646">
        <v>100</v>
      </c>
    </row>
    <row r="11647" spans="1:5" x14ac:dyDescent="0.2">
      <c r="A11647" t="s">
        <v>809</v>
      </c>
      <c r="B11647" t="s">
        <v>2811</v>
      </c>
      <c r="C11647" t="s">
        <v>5947</v>
      </c>
      <c r="D11647" t="s">
        <v>2555</v>
      </c>
      <c r="E11647" t="s">
        <v>2823</v>
      </c>
    </row>
    <row r="11648" spans="1:5" x14ac:dyDescent="0.2">
      <c r="A11648" t="s">
        <v>810</v>
      </c>
      <c r="B11648" t="s">
        <v>2788</v>
      </c>
      <c r="C11648" t="s">
        <v>5947</v>
      </c>
      <c r="D11648" t="s">
        <v>2555</v>
      </c>
      <c r="E11648">
        <v>100</v>
      </c>
    </row>
    <row r="11649" spans="1:5" x14ac:dyDescent="0.2">
      <c r="A11649" t="s">
        <v>811</v>
      </c>
      <c r="B11649" t="s">
        <v>2814</v>
      </c>
      <c r="C11649" t="s">
        <v>5947</v>
      </c>
      <c r="D11649" t="s">
        <v>2555</v>
      </c>
      <c r="E11649">
        <v>77.8</v>
      </c>
    </row>
    <row r="11650" spans="1:5" x14ac:dyDescent="0.2">
      <c r="A11650" t="s">
        <v>812</v>
      </c>
      <c r="B11650" t="s">
        <v>2816</v>
      </c>
      <c r="C11650" t="s">
        <v>5947</v>
      </c>
      <c r="D11650" t="s">
        <v>2555</v>
      </c>
      <c r="E11650">
        <v>100</v>
      </c>
    </row>
    <row r="11651" spans="1:5" x14ac:dyDescent="0.2">
      <c r="A11651" t="s">
        <v>813</v>
      </c>
      <c r="B11651" t="s">
        <v>2818</v>
      </c>
      <c r="C11651" t="s">
        <v>5947</v>
      </c>
      <c r="D11651" t="s">
        <v>2555</v>
      </c>
      <c r="E11651">
        <v>95.7</v>
      </c>
    </row>
    <row r="11652" spans="1:5" x14ac:dyDescent="0.2">
      <c r="A11652" t="s">
        <v>814</v>
      </c>
      <c r="B11652" t="s">
        <v>2820</v>
      </c>
      <c r="C11652" t="s">
        <v>5947</v>
      </c>
      <c r="D11652" t="s">
        <v>2555</v>
      </c>
      <c r="E11652">
        <v>64</v>
      </c>
    </row>
    <row r="11653" spans="1:5" x14ac:dyDescent="0.2">
      <c r="A11653" t="s">
        <v>815</v>
      </c>
      <c r="B11653" t="s">
        <v>2825</v>
      </c>
      <c r="C11653" t="s">
        <v>5947</v>
      </c>
      <c r="D11653" t="s">
        <v>2555</v>
      </c>
      <c r="E11653">
        <v>52.4</v>
      </c>
    </row>
    <row r="11654" spans="1:5" x14ac:dyDescent="0.2">
      <c r="A11654" t="s">
        <v>816</v>
      </c>
      <c r="B11654" t="s">
        <v>2786</v>
      </c>
      <c r="C11654" t="s">
        <v>5947</v>
      </c>
      <c r="D11654" t="s">
        <v>2555</v>
      </c>
      <c r="E11654">
        <v>90</v>
      </c>
    </row>
    <row r="11655" spans="1:5" x14ac:dyDescent="0.2">
      <c r="A11655" t="s">
        <v>817</v>
      </c>
      <c r="B11655" t="s">
        <v>2787</v>
      </c>
      <c r="C11655" t="s">
        <v>5947</v>
      </c>
      <c r="D11655" t="s">
        <v>2555</v>
      </c>
      <c r="E11655">
        <v>100</v>
      </c>
    </row>
    <row r="11656" spans="1:5" x14ac:dyDescent="0.2">
      <c r="A11656" t="s">
        <v>818</v>
      </c>
      <c r="B11656" t="s">
        <v>2829</v>
      </c>
      <c r="C11656" t="s">
        <v>5947</v>
      </c>
      <c r="D11656" t="s">
        <v>2555</v>
      </c>
      <c r="E11656">
        <v>100</v>
      </c>
    </row>
    <row r="11657" spans="1:5" x14ac:dyDescent="0.2">
      <c r="A11657" t="s">
        <v>819</v>
      </c>
      <c r="B11657" t="s">
        <v>2831</v>
      </c>
      <c r="C11657" t="s">
        <v>5947</v>
      </c>
      <c r="D11657" t="s">
        <v>2555</v>
      </c>
      <c r="E11657">
        <v>100</v>
      </c>
    </row>
    <row r="11658" spans="1:5" x14ac:dyDescent="0.2">
      <c r="A11658" t="s">
        <v>820</v>
      </c>
      <c r="B11658" t="s">
        <v>2833</v>
      </c>
      <c r="C11658" t="s">
        <v>5947</v>
      </c>
      <c r="D11658" t="s">
        <v>2555</v>
      </c>
      <c r="E11658">
        <v>85.7</v>
      </c>
    </row>
    <row r="11659" spans="1:5" x14ac:dyDescent="0.2">
      <c r="A11659" t="s">
        <v>821</v>
      </c>
      <c r="B11659" t="s">
        <v>2835</v>
      </c>
      <c r="C11659" t="s">
        <v>5947</v>
      </c>
      <c r="D11659" t="s">
        <v>2555</v>
      </c>
      <c r="E11659">
        <v>76.900000000000006</v>
      </c>
    </row>
    <row r="11660" spans="1:5" x14ac:dyDescent="0.2">
      <c r="A11660" t="s">
        <v>822</v>
      </c>
      <c r="B11660" t="s">
        <v>2789</v>
      </c>
      <c r="C11660" t="s">
        <v>5947</v>
      </c>
      <c r="D11660" t="s">
        <v>2555</v>
      </c>
      <c r="E11660">
        <v>96.9</v>
      </c>
    </row>
    <row r="11661" spans="1:5" x14ac:dyDescent="0.2">
      <c r="A11661" t="s">
        <v>823</v>
      </c>
      <c r="B11661" t="s">
        <v>2838</v>
      </c>
      <c r="C11661" t="s">
        <v>5947</v>
      </c>
      <c r="D11661" t="s">
        <v>2555</v>
      </c>
      <c r="E11661">
        <v>57.1</v>
      </c>
    </row>
    <row r="11662" spans="1:5" x14ac:dyDescent="0.2">
      <c r="A11662" t="s">
        <v>824</v>
      </c>
      <c r="B11662" t="s">
        <v>2840</v>
      </c>
      <c r="C11662" t="s">
        <v>5947</v>
      </c>
      <c r="D11662" t="s">
        <v>2555</v>
      </c>
      <c r="E11662">
        <v>100</v>
      </c>
    </row>
    <row r="11663" spans="1:5" x14ac:dyDescent="0.2">
      <c r="A11663" t="s">
        <v>825</v>
      </c>
      <c r="B11663" t="s">
        <v>2780</v>
      </c>
      <c r="C11663" t="s">
        <v>5968</v>
      </c>
      <c r="D11663" t="s">
        <v>2555</v>
      </c>
      <c r="E11663">
        <v>89.7</v>
      </c>
    </row>
    <row r="11664" spans="1:5" x14ac:dyDescent="0.2">
      <c r="A11664" t="s">
        <v>826</v>
      </c>
      <c r="B11664" t="s">
        <v>2794</v>
      </c>
      <c r="C11664" t="s">
        <v>5968</v>
      </c>
      <c r="D11664" t="s">
        <v>2555</v>
      </c>
      <c r="E11664">
        <v>90.912423625254604</v>
      </c>
    </row>
    <row r="11665" spans="1:5" x14ac:dyDescent="0.2">
      <c r="A11665" t="s">
        <v>827</v>
      </c>
      <c r="B11665" t="s">
        <v>2785</v>
      </c>
      <c r="C11665" t="s">
        <v>5968</v>
      </c>
      <c r="D11665" t="s">
        <v>2555</v>
      </c>
      <c r="E11665">
        <v>100</v>
      </c>
    </row>
    <row r="11666" spans="1:5" x14ac:dyDescent="0.2">
      <c r="A11666" t="s">
        <v>828</v>
      </c>
      <c r="B11666" t="s">
        <v>2811</v>
      </c>
      <c r="C11666" t="s">
        <v>5968</v>
      </c>
      <c r="D11666" t="s">
        <v>2555</v>
      </c>
      <c r="E11666" t="s">
        <v>2823</v>
      </c>
    </row>
    <row r="11667" spans="1:5" x14ac:dyDescent="0.2">
      <c r="A11667" t="s">
        <v>829</v>
      </c>
      <c r="B11667" t="s">
        <v>2788</v>
      </c>
      <c r="C11667" t="s">
        <v>5968</v>
      </c>
      <c r="D11667" t="s">
        <v>2555</v>
      </c>
      <c r="E11667">
        <v>93</v>
      </c>
    </row>
    <row r="11668" spans="1:5" x14ac:dyDescent="0.2">
      <c r="A11668" t="s">
        <v>830</v>
      </c>
      <c r="B11668" t="s">
        <v>2814</v>
      </c>
      <c r="C11668" t="s">
        <v>5968</v>
      </c>
      <c r="D11668" t="s">
        <v>2555</v>
      </c>
      <c r="E11668">
        <v>50</v>
      </c>
    </row>
    <row r="11669" spans="1:5" x14ac:dyDescent="0.2">
      <c r="A11669" t="s">
        <v>831</v>
      </c>
      <c r="B11669" t="s">
        <v>2816</v>
      </c>
      <c r="C11669" t="s">
        <v>5968</v>
      </c>
      <c r="D11669" t="s">
        <v>2555</v>
      </c>
      <c r="E11669">
        <v>100</v>
      </c>
    </row>
    <row r="11670" spans="1:5" x14ac:dyDescent="0.2">
      <c r="A11670" t="s">
        <v>832</v>
      </c>
      <c r="B11670" t="s">
        <v>2818</v>
      </c>
      <c r="C11670" t="s">
        <v>5968</v>
      </c>
      <c r="D11670" t="s">
        <v>2555</v>
      </c>
      <c r="E11670">
        <v>98.7</v>
      </c>
    </row>
    <row r="11671" spans="1:5" x14ac:dyDescent="0.2">
      <c r="A11671" t="s">
        <v>833</v>
      </c>
      <c r="B11671" t="s">
        <v>2820</v>
      </c>
      <c r="C11671" t="s">
        <v>5968</v>
      </c>
      <c r="D11671" t="s">
        <v>2555</v>
      </c>
      <c r="E11671">
        <v>90.2</v>
      </c>
    </row>
    <row r="11672" spans="1:5" x14ac:dyDescent="0.2">
      <c r="A11672" t="s">
        <v>834</v>
      </c>
      <c r="B11672" t="s">
        <v>2825</v>
      </c>
      <c r="C11672" t="s">
        <v>5968</v>
      </c>
      <c r="D11672" t="s">
        <v>2555</v>
      </c>
      <c r="E11672">
        <v>94.6</v>
      </c>
    </row>
    <row r="11673" spans="1:5" x14ac:dyDescent="0.2">
      <c r="A11673" t="s">
        <v>835</v>
      </c>
      <c r="B11673" t="s">
        <v>2786</v>
      </c>
      <c r="C11673" t="s">
        <v>5968</v>
      </c>
      <c r="D11673" t="s">
        <v>2555</v>
      </c>
      <c r="E11673">
        <v>100</v>
      </c>
    </row>
    <row r="11674" spans="1:5" x14ac:dyDescent="0.2">
      <c r="A11674" t="s">
        <v>836</v>
      </c>
      <c r="B11674" t="s">
        <v>2787</v>
      </c>
      <c r="C11674" t="s">
        <v>5968</v>
      </c>
      <c r="D11674" t="s">
        <v>2555</v>
      </c>
      <c r="E11674">
        <v>96.4</v>
      </c>
    </row>
    <row r="11675" spans="1:5" x14ac:dyDescent="0.2">
      <c r="A11675" t="s">
        <v>837</v>
      </c>
      <c r="B11675" t="s">
        <v>2829</v>
      </c>
      <c r="C11675" t="s">
        <v>5968</v>
      </c>
      <c r="D11675" t="s">
        <v>2555</v>
      </c>
      <c r="E11675">
        <v>88.1</v>
      </c>
    </row>
    <row r="11676" spans="1:5" x14ac:dyDescent="0.2">
      <c r="A11676" t="s">
        <v>838</v>
      </c>
      <c r="B11676" t="s">
        <v>2831</v>
      </c>
      <c r="C11676" t="s">
        <v>5968</v>
      </c>
      <c r="D11676" t="s">
        <v>2555</v>
      </c>
      <c r="E11676">
        <v>44.4</v>
      </c>
    </row>
    <row r="11677" spans="1:5" x14ac:dyDescent="0.2">
      <c r="A11677" t="s">
        <v>839</v>
      </c>
      <c r="B11677" t="s">
        <v>2833</v>
      </c>
      <c r="C11677" t="s">
        <v>5968</v>
      </c>
      <c r="D11677" t="s">
        <v>2555</v>
      </c>
      <c r="E11677">
        <v>38.1</v>
      </c>
    </row>
    <row r="11678" spans="1:5" x14ac:dyDescent="0.2">
      <c r="A11678" t="s">
        <v>840</v>
      </c>
      <c r="B11678" t="s">
        <v>2835</v>
      </c>
      <c r="C11678" t="s">
        <v>5968</v>
      </c>
      <c r="D11678" t="s">
        <v>2555</v>
      </c>
      <c r="E11678">
        <v>98.9</v>
      </c>
    </row>
    <row r="11679" spans="1:5" x14ac:dyDescent="0.2">
      <c r="A11679" t="s">
        <v>841</v>
      </c>
      <c r="B11679" t="s">
        <v>2789</v>
      </c>
      <c r="C11679" t="s">
        <v>5968</v>
      </c>
      <c r="D11679" t="s">
        <v>2555</v>
      </c>
      <c r="E11679">
        <v>97.4</v>
      </c>
    </row>
    <row r="11680" spans="1:5" x14ac:dyDescent="0.2">
      <c r="A11680" t="s">
        <v>842</v>
      </c>
      <c r="B11680" t="s">
        <v>2838</v>
      </c>
      <c r="C11680" t="s">
        <v>5968</v>
      </c>
      <c r="D11680" t="s">
        <v>2555</v>
      </c>
      <c r="E11680">
        <v>97.6</v>
      </c>
    </row>
    <row r="11681" spans="1:5" x14ac:dyDescent="0.2">
      <c r="A11681" t="s">
        <v>843</v>
      </c>
      <c r="B11681" t="s">
        <v>2840</v>
      </c>
      <c r="C11681" t="s">
        <v>5968</v>
      </c>
      <c r="D11681" t="s">
        <v>2555</v>
      </c>
      <c r="E11681">
        <v>100</v>
      </c>
    </row>
    <row r="11682" spans="1:5" x14ac:dyDescent="0.2">
      <c r="A11682" t="s">
        <v>844</v>
      </c>
      <c r="B11682" t="s">
        <v>2780</v>
      </c>
      <c r="C11682" t="s">
        <v>5989</v>
      </c>
      <c r="D11682" t="s">
        <v>2555</v>
      </c>
      <c r="E11682">
        <v>89.2</v>
      </c>
    </row>
    <row r="11683" spans="1:5" x14ac:dyDescent="0.2">
      <c r="A11683" t="s">
        <v>845</v>
      </c>
      <c r="B11683" t="s">
        <v>2794</v>
      </c>
      <c r="C11683" t="s">
        <v>5989</v>
      </c>
      <c r="D11683" t="s">
        <v>2555</v>
      </c>
      <c r="E11683">
        <v>98.176442634080118</v>
      </c>
    </row>
    <row r="11684" spans="1:5" x14ac:dyDescent="0.2">
      <c r="A11684" t="s">
        <v>846</v>
      </c>
      <c r="B11684" t="s">
        <v>2785</v>
      </c>
      <c r="C11684" t="s">
        <v>5989</v>
      </c>
      <c r="D11684" t="s">
        <v>2555</v>
      </c>
      <c r="E11684">
        <v>100</v>
      </c>
    </row>
    <row r="11685" spans="1:5" x14ac:dyDescent="0.2">
      <c r="A11685" t="s">
        <v>847</v>
      </c>
      <c r="B11685" t="s">
        <v>2811</v>
      </c>
      <c r="C11685" t="s">
        <v>5989</v>
      </c>
      <c r="D11685" t="s">
        <v>2555</v>
      </c>
      <c r="E11685" t="s">
        <v>2823</v>
      </c>
    </row>
    <row r="11686" spans="1:5" x14ac:dyDescent="0.2">
      <c r="A11686" t="s">
        <v>848</v>
      </c>
      <c r="B11686" t="s">
        <v>2788</v>
      </c>
      <c r="C11686" t="s">
        <v>5989</v>
      </c>
      <c r="D11686" t="s">
        <v>2555</v>
      </c>
      <c r="E11686">
        <v>97.5</v>
      </c>
    </row>
    <row r="11687" spans="1:5" x14ac:dyDescent="0.2">
      <c r="A11687" t="s">
        <v>849</v>
      </c>
      <c r="B11687" t="s">
        <v>2814</v>
      </c>
      <c r="C11687" t="s">
        <v>5989</v>
      </c>
      <c r="D11687" t="s">
        <v>2555</v>
      </c>
      <c r="E11687">
        <v>81.8</v>
      </c>
    </row>
    <row r="11688" spans="1:5" x14ac:dyDescent="0.2">
      <c r="A11688" t="s">
        <v>850</v>
      </c>
      <c r="B11688" t="s">
        <v>2816</v>
      </c>
      <c r="C11688" t="s">
        <v>5989</v>
      </c>
      <c r="D11688" t="s">
        <v>2555</v>
      </c>
      <c r="E11688">
        <v>100</v>
      </c>
    </row>
    <row r="11689" spans="1:5" x14ac:dyDescent="0.2">
      <c r="A11689" t="s">
        <v>851</v>
      </c>
      <c r="B11689" t="s">
        <v>2818</v>
      </c>
      <c r="C11689" t="s">
        <v>5989</v>
      </c>
      <c r="D11689" t="s">
        <v>2555</v>
      </c>
      <c r="E11689">
        <v>98.9</v>
      </c>
    </row>
    <row r="11690" spans="1:5" x14ac:dyDescent="0.2">
      <c r="A11690" t="s">
        <v>852</v>
      </c>
      <c r="B11690" t="s">
        <v>2820</v>
      </c>
      <c r="C11690" t="s">
        <v>5989</v>
      </c>
      <c r="D11690" t="s">
        <v>2555</v>
      </c>
      <c r="E11690">
        <v>100</v>
      </c>
    </row>
    <row r="11691" spans="1:5" x14ac:dyDescent="0.2">
      <c r="A11691" t="s">
        <v>853</v>
      </c>
      <c r="B11691" t="s">
        <v>2825</v>
      </c>
      <c r="C11691" t="s">
        <v>5989</v>
      </c>
      <c r="D11691" t="s">
        <v>2555</v>
      </c>
      <c r="E11691">
        <v>93.8</v>
      </c>
    </row>
    <row r="11692" spans="1:5" x14ac:dyDescent="0.2">
      <c r="A11692" t="s">
        <v>854</v>
      </c>
      <c r="B11692" t="s">
        <v>2786</v>
      </c>
      <c r="C11692" t="s">
        <v>5989</v>
      </c>
      <c r="D11692" t="s">
        <v>2555</v>
      </c>
      <c r="E11692">
        <v>97.4</v>
      </c>
    </row>
    <row r="11693" spans="1:5" x14ac:dyDescent="0.2">
      <c r="A11693" t="s">
        <v>855</v>
      </c>
      <c r="B11693" t="s">
        <v>2787</v>
      </c>
      <c r="C11693" t="s">
        <v>5989</v>
      </c>
      <c r="D11693" t="s">
        <v>2555</v>
      </c>
      <c r="E11693">
        <v>88.7</v>
      </c>
    </row>
    <row r="11694" spans="1:5" x14ac:dyDescent="0.2">
      <c r="A11694" t="s">
        <v>856</v>
      </c>
      <c r="B11694" t="s">
        <v>2829</v>
      </c>
      <c r="C11694" t="s">
        <v>5989</v>
      </c>
      <c r="D11694" t="s">
        <v>2555</v>
      </c>
      <c r="E11694">
        <v>96.2</v>
      </c>
    </row>
    <row r="11695" spans="1:5" x14ac:dyDescent="0.2">
      <c r="A11695" t="s">
        <v>857</v>
      </c>
      <c r="B11695" t="s">
        <v>2831</v>
      </c>
      <c r="C11695" t="s">
        <v>5989</v>
      </c>
      <c r="D11695" t="s">
        <v>2555</v>
      </c>
      <c r="E11695">
        <v>87.2</v>
      </c>
    </row>
    <row r="11696" spans="1:5" x14ac:dyDescent="0.2">
      <c r="A11696" t="s">
        <v>858</v>
      </c>
      <c r="B11696" t="s">
        <v>2833</v>
      </c>
      <c r="C11696" t="s">
        <v>5989</v>
      </c>
      <c r="D11696" t="s">
        <v>2555</v>
      </c>
      <c r="E11696">
        <v>100</v>
      </c>
    </row>
    <row r="11697" spans="1:5" x14ac:dyDescent="0.2">
      <c r="A11697" t="s">
        <v>859</v>
      </c>
      <c r="B11697" t="s">
        <v>2835</v>
      </c>
      <c r="C11697" t="s">
        <v>5989</v>
      </c>
      <c r="D11697" t="s">
        <v>2555</v>
      </c>
      <c r="E11697">
        <v>97.4</v>
      </c>
    </row>
    <row r="11698" spans="1:5" x14ac:dyDescent="0.2">
      <c r="A11698" t="s">
        <v>860</v>
      </c>
      <c r="B11698" t="s">
        <v>2789</v>
      </c>
      <c r="C11698" t="s">
        <v>5989</v>
      </c>
      <c r="D11698" t="s">
        <v>2555</v>
      </c>
      <c r="E11698">
        <v>100</v>
      </c>
    </row>
    <row r="11699" spans="1:5" x14ac:dyDescent="0.2">
      <c r="A11699" t="s">
        <v>861</v>
      </c>
      <c r="B11699" t="s">
        <v>2838</v>
      </c>
      <c r="C11699" t="s">
        <v>5989</v>
      </c>
      <c r="D11699" t="s">
        <v>2555</v>
      </c>
      <c r="E11699">
        <v>95</v>
      </c>
    </row>
    <row r="11700" spans="1:5" x14ac:dyDescent="0.2">
      <c r="A11700" t="s">
        <v>862</v>
      </c>
      <c r="B11700" t="s">
        <v>2840</v>
      </c>
      <c r="C11700" t="s">
        <v>5989</v>
      </c>
      <c r="D11700" t="s">
        <v>2555</v>
      </c>
      <c r="E11700">
        <v>97.7</v>
      </c>
    </row>
    <row r="11701" spans="1:5" x14ac:dyDescent="0.2">
      <c r="A11701" t="s">
        <v>863</v>
      </c>
      <c r="B11701" t="s">
        <v>2780</v>
      </c>
      <c r="C11701" t="s">
        <v>6010</v>
      </c>
      <c r="D11701" t="s">
        <v>2555</v>
      </c>
      <c r="E11701">
        <v>78.400000000000006</v>
      </c>
    </row>
    <row r="11702" spans="1:5" x14ac:dyDescent="0.2">
      <c r="A11702" t="s">
        <v>864</v>
      </c>
      <c r="B11702" t="s">
        <v>2794</v>
      </c>
      <c r="C11702" t="s">
        <v>6010</v>
      </c>
      <c r="D11702" t="s">
        <v>2555</v>
      </c>
      <c r="E11702">
        <v>80.198634243837446</v>
      </c>
    </row>
    <row r="11703" spans="1:5" x14ac:dyDescent="0.2">
      <c r="A11703" t="s">
        <v>865</v>
      </c>
      <c r="B11703" t="s">
        <v>2785</v>
      </c>
      <c r="C11703" t="s">
        <v>6010</v>
      </c>
      <c r="D11703" t="s">
        <v>2555</v>
      </c>
      <c r="E11703">
        <v>100</v>
      </c>
    </row>
    <row r="11704" spans="1:5" x14ac:dyDescent="0.2">
      <c r="A11704" t="s">
        <v>866</v>
      </c>
      <c r="B11704" t="s">
        <v>2811</v>
      </c>
      <c r="C11704" t="s">
        <v>6010</v>
      </c>
      <c r="D11704" t="s">
        <v>2555</v>
      </c>
      <c r="E11704" t="s">
        <v>2823</v>
      </c>
    </row>
    <row r="11705" spans="1:5" x14ac:dyDescent="0.2">
      <c r="A11705" t="s">
        <v>867</v>
      </c>
      <c r="B11705" t="s">
        <v>2788</v>
      </c>
      <c r="C11705" t="s">
        <v>6010</v>
      </c>
      <c r="D11705" t="s">
        <v>2555</v>
      </c>
      <c r="E11705">
        <v>86.2</v>
      </c>
    </row>
    <row r="11706" spans="1:5" x14ac:dyDescent="0.2">
      <c r="A11706" t="s">
        <v>868</v>
      </c>
      <c r="B11706" t="s">
        <v>2814</v>
      </c>
      <c r="C11706" t="s">
        <v>6010</v>
      </c>
      <c r="D11706" t="s">
        <v>2555</v>
      </c>
      <c r="E11706">
        <v>81.099999999999994</v>
      </c>
    </row>
    <row r="11707" spans="1:5" x14ac:dyDescent="0.2">
      <c r="A11707" t="s">
        <v>869</v>
      </c>
      <c r="B11707" t="s">
        <v>2816</v>
      </c>
      <c r="C11707" t="s">
        <v>6010</v>
      </c>
      <c r="D11707" t="s">
        <v>2555</v>
      </c>
      <c r="E11707">
        <v>94.4</v>
      </c>
    </row>
    <row r="11708" spans="1:5" x14ac:dyDescent="0.2">
      <c r="A11708" t="s">
        <v>870</v>
      </c>
      <c r="B11708" t="s">
        <v>2818</v>
      </c>
      <c r="C11708" t="s">
        <v>6010</v>
      </c>
      <c r="D11708" t="s">
        <v>2555</v>
      </c>
      <c r="E11708">
        <v>97.7</v>
      </c>
    </row>
    <row r="11709" spans="1:5" x14ac:dyDescent="0.2">
      <c r="A11709" t="s">
        <v>871</v>
      </c>
      <c r="B11709" t="s">
        <v>2820</v>
      </c>
      <c r="C11709" t="s">
        <v>6010</v>
      </c>
      <c r="D11709" t="s">
        <v>2555</v>
      </c>
      <c r="E11709">
        <v>94.6</v>
      </c>
    </row>
    <row r="11710" spans="1:5" x14ac:dyDescent="0.2">
      <c r="A11710" t="s">
        <v>872</v>
      </c>
      <c r="B11710" t="s">
        <v>2825</v>
      </c>
      <c r="C11710" t="s">
        <v>6010</v>
      </c>
      <c r="D11710" t="s">
        <v>2555</v>
      </c>
      <c r="E11710">
        <v>86.7</v>
      </c>
    </row>
    <row r="11711" spans="1:5" x14ac:dyDescent="0.2">
      <c r="A11711" t="s">
        <v>873</v>
      </c>
      <c r="B11711" t="s">
        <v>2786</v>
      </c>
      <c r="C11711" t="s">
        <v>6010</v>
      </c>
      <c r="D11711" t="s">
        <v>2555</v>
      </c>
      <c r="E11711">
        <v>84.7</v>
      </c>
    </row>
    <row r="11712" spans="1:5" x14ac:dyDescent="0.2">
      <c r="A11712" t="s">
        <v>874</v>
      </c>
      <c r="B11712" t="s">
        <v>2787</v>
      </c>
      <c r="C11712" t="s">
        <v>6010</v>
      </c>
      <c r="D11712" t="s">
        <v>2555</v>
      </c>
      <c r="E11712">
        <v>94</v>
      </c>
    </row>
    <row r="11713" spans="1:5" x14ac:dyDescent="0.2">
      <c r="A11713" t="s">
        <v>875</v>
      </c>
      <c r="B11713" t="s">
        <v>2829</v>
      </c>
      <c r="C11713" t="s">
        <v>6010</v>
      </c>
      <c r="D11713" t="s">
        <v>2555</v>
      </c>
      <c r="E11713">
        <v>99.6</v>
      </c>
    </row>
    <row r="11714" spans="1:5" x14ac:dyDescent="0.2">
      <c r="A11714" t="s">
        <v>876</v>
      </c>
      <c r="B11714" t="s">
        <v>2831</v>
      </c>
      <c r="C11714" t="s">
        <v>6010</v>
      </c>
      <c r="D11714" t="s">
        <v>2555</v>
      </c>
      <c r="E11714">
        <v>94.8</v>
      </c>
    </row>
    <row r="11715" spans="1:5" x14ac:dyDescent="0.2">
      <c r="A11715" t="s">
        <v>877</v>
      </c>
      <c r="B11715" t="s">
        <v>2833</v>
      </c>
      <c r="C11715" t="s">
        <v>6010</v>
      </c>
      <c r="D11715" t="s">
        <v>2555</v>
      </c>
      <c r="E11715">
        <v>94.8</v>
      </c>
    </row>
    <row r="11716" spans="1:5" x14ac:dyDescent="0.2">
      <c r="A11716" t="s">
        <v>878</v>
      </c>
      <c r="B11716" t="s">
        <v>2835</v>
      </c>
      <c r="C11716" t="s">
        <v>6010</v>
      </c>
      <c r="D11716" t="s">
        <v>2555</v>
      </c>
      <c r="E11716">
        <v>87</v>
      </c>
    </row>
    <row r="11717" spans="1:5" x14ac:dyDescent="0.2">
      <c r="A11717" t="s">
        <v>879</v>
      </c>
      <c r="B11717" t="s">
        <v>2789</v>
      </c>
      <c r="C11717" t="s">
        <v>6010</v>
      </c>
      <c r="D11717" t="s">
        <v>2555</v>
      </c>
      <c r="E11717">
        <v>75</v>
      </c>
    </row>
    <row r="11718" spans="1:5" x14ac:dyDescent="0.2">
      <c r="A11718" t="s">
        <v>880</v>
      </c>
      <c r="B11718" t="s">
        <v>2838</v>
      </c>
      <c r="C11718" t="s">
        <v>6010</v>
      </c>
      <c r="D11718" t="s">
        <v>2555</v>
      </c>
      <c r="E11718">
        <v>75.2</v>
      </c>
    </row>
    <row r="11719" spans="1:5" x14ac:dyDescent="0.2">
      <c r="A11719" t="s">
        <v>881</v>
      </c>
      <c r="B11719" t="s">
        <v>2840</v>
      </c>
      <c r="C11719" t="s">
        <v>6010</v>
      </c>
      <c r="D11719" t="s">
        <v>2555</v>
      </c>
      <c r="E11719">
        <v>75.7</v>
      </c>
    </row>
    <row r="11720" spans="1:5" x14ac:dyDescent="0.2">
      <c r="A11720" t="s">
        <v>882</v>
      </c>
      <c r="B11720" t="s">
        <v>2780</v>
      </c>
      <c r="C11720" t="s">
        <v>2776</v>
      </c>
      <c r="D11720" t="s">
        <v>2555</v>
      </c>
      <c r="E11720">
        <v>89.9</v>
      </c>
    </row>
    <row r="11721" spans="1:5" x14ac:dyDescent="0.2">
      <c r="A11721" t="s">
        <v>883</v>
      </c>
      <c r="B11721" t="s">
        <v>2794</v>
      </c>
      <c r="C11721" t="s">
        <v>2776</v>
      </c>
      <c r="D11721" t="s">
        <v>2555</v>
      </c>
      <c r="E11721">
        <v>94.827648234510335</v>
      </c>
    </row>
    <row r="11722" spans="1:5" x14ac:dyDescent="0.2">
      <c r="A11722" t="s">
        <v>884</v>
      </c>
      <c r="B11722" t="s">
        <v>2785</v>
      </c>
      <c r="C11722" t="s">
        <v>2776</v>
      </c>
      <c r="D11722" t="s">
        <v>2555</v>
      </c>
      <c r="E11722">
        <v>100</v>
      </c>
    </row>
    <row r="11723" spans="1:5" x14ac:dyDescent="0.2">
      <c r="A11723" t="s">
        <v>885</v>
      </c>
      <c r="B11723" t="s">
        <v>2811</v>
      </c>
      <c r="C11723" t="s">
        <v>2776</v>
      </c>
      <c r="D11723" t="s">
        <v>2555</v>
      </c>
      <c r="E11723" t="s">
        <v>2823</v>
      </c>
    </row>
    <row r="11724" spans="1:5" x14ac:dyDescent="0.2">
      <c r="A11724" t="s">
        <v>886</v>
      </c>
      <c r="B11724" t="s">
        <v>2788</v>
      </c>
      <c r="C11724" t="s">
        <v>2776</v>
      </c>
      <c r="D11724" t="s">
        <v>2555</v>
      </c>
      <c r="E11724">
        <v>100</v>
      </c>
    </row>
    <row r="11725" spans="1:5" x14ac:dyDescent="0.2">
      <c r="A11725" t="s">
        <v>887</v>
      </c>
      <c r="B11725" t="s">
        <v>2814</v>
      </c>
      <c r="C11725" t="s">
        <v>2776</v>
      </c>
      <c r="D11725" t="s">
        <v>2555</v>
      </c>
      <c r="E11725">
        <v>83.3</v>
      </c>
    </row>
    <row r="11726" spans="1:5" x14ac:dyDescent="0.2">
      <c r="A11726" t="s">
        <v>888</v>
      </c>
      <c r="B11726" t="s">
        <v>2816</v>
      </c>
      <c r="C11726" t="s">
        <v>2776</v>
      </c>
      <c r="D11726" t="s">
        <v>2555</v>
      </c>
      <c r="E11726">
        <v>100</v>
      </c>
    </row>
    <row r="11727" spans="1:5" x14ac:dyDescent="0.2">
      <c r="A11727" t="s">
        <v>889</v>
      </c>
      <c r="B11727" t="s">
        <v>2818</v>
      </c>
      <c r="C11727" t="s">
        <v>2776</v>
      </c>
      <c r="D11727" t="s">
        <v>2555</v>
      </c>
      <c r="E11727">
        <v>92</v>
      </c>
    </row>
    <row r="11728" spans="1:5" x14ac:dyDescent="0.2">
      <c r="A11728" t="s">
        <v>890</v>
      </c>
      <c r="B11728" t="s">
        <v>2820</v>
      </c>
      <c r="C11728" t="s">
        <v>2776</v>
      </c>
      <c r="D11728" t="s">
        <v>2555</v>
      </c>
      <c r="E11728">
        <v>84.2</v>
      </c>
    </row>
    <row r="11729" spans="1:5" x14ac:dyDescent="0.2">
      <c r="A11729" t="s">
        <v>891</v>
      </c>
      <c r="B11729" t="s">
        <v>2825</v>
      </c>
      <c r="C11729" t="s">
        <v>2776</v>
      </c>
      <c r="D11729" t="s">
        <v>2555</v>
      </c>
      <c r="E11729">
        <v>100</v>
      </c>
    </row>
    <row r="11730" spans="1:5" x14ac:dyDescent="0.2">
      <c r="A11730" t="s">
        <v>892</v>
      </c>
      <c r="B11730" t="s">
        <v>2786</v>
      </c>
      <c r="C11730" t="s">
        <v>2776</v>
      </c>
      <c r="D11730" t="s">
        <v>2555</v>
      </c>
      <c r="E11730">
        <v>97</v>
      </c>
    </row>
    <row r="11731" spans="1:5" x14ac:dyDescent="0.2">
      <c r="A11731" t="s">
        <v>893</v>
      </c>
      <c r="B11731" t="s">
        <v>2787</v>
      </c>
      <c r="C11731" t="s">
        <v>2776</v>
      </c>
      <c r="D11731" t="s">
        <v>2555</v>
      </c>
      <c r="E11731">
        <v>100</v>
      </c>
    </row>
    <row r="11732" spans="1:5" x14ac:dyDescent="0.2">
      <c r="A11732" t="s">
        <v>894</v>
      </c>
      <c r="B11732" t="s">
        <v>2829</v>
      </c>
      <c r="C11732" t="s">
        <v>2776</v>
      </c>
      <c r="D11732" t="s">
        <v>2555</v>
      </c>
      <c r="E11732">
        <v>100</v>
      </c>
    </row>
    <row r="11733" spans="1:5" x14ac:dyDescent="0.2">
      <c r="A11733" t="s">
        <v>895</v>
      </c>
      <c r="B11733" t="s">
        <v>2831</v>
      </c>
      <c r="C11733" t="s">
        <v>2776</v>
      </c>
      <c r="D11733" t="s">
        <v>2555</v>
      </c>
      <c r="E11733">
        <v>100</v>
      </c>
    </row>
    <row r="11734" spans="1:5" x14ac:dyDescent="0.2">
      <c r="A11734" t="s">
        <v>896</v>
      </c>
      <c r="B11734" t="s">
        <v>2833</v>
      </c>
      <c r="C11734" t="s">
        <v>2776</v>
      </c>
      <c r="D11734" t="s">
        <v>2555</v>
      </c>
      <c r="E11734">
        <v>91.7</v>
      </c>
    </row>
    <row r="11735" spans="1:5" x14ac:dyDescent="0.2">
      <c r="A11735" t="s">
        <v>897</v>
      </c>
      <c r="B11735" t="s">
        <v>2835</v>
      </c>
      <c r="C11735" t="s">
        <v>2776</v>
      </c>
      <c r="D11735" t="s">
        <v>2555</v>
      </c>
      <c r="E11735">
        <v>62.5</v>
      </c>
    </row>
    <row r="11736" spans="1:5" x14ac:dyDescent="0.2">
      <c r="A11736" t="s">
        <v>898</v>
      </c>
      <c r="B11736" t="s">
        <v>2789</v>
      </c>
      <c r="C11736" t="s">
        <v>2776</v>
      </c>
      <c r="D11736" t="s">
        <v>2555</v>
      </c>
      <c r="E11736">
        <v>100</v>
      </c>
    </row>
    <row r="11737" spans="1:5" x14ac:dyDescent="0.2">
      <c r="A11737" t="s">
        <v>899</v>
      </c>
      <c r="B11737" t="s">
        <v>2838</v>
      </c>
      <c r="C11737" t="s">
        <v>2776</v>
      </c>
      <c r="D11737" t="s">
        <v>2555</v>
      </c>
      <c r="E11737">
        <v>100</v>
      </c>
    </row>
    <row r="11738" spans="1:5" x14ac:dyDescent="0.2">
      <c r="A11738" t="s">
        <v>900</v>
      </c>
      <c r="B11738" t="s">
        <v>2840</v>
      </c>
      <c r="C11738" t="s">
        <v>2776</v>
      </c>
      <c r="D11738" t="s">
        <v>2555</v>
      </c>
      <c r="E11738">
        <v>100</v>
      </c>
    </row>
    <row r="11739" spans="1:5" x14ac:dyDescent="0.2">
      <c r="A11739" t="s">
        <v>901</v>
      </c>
      <c r="B11739" t="s">
        <v>2780</v>
      </c>
      <c r="C11739" t="s">
        <v>2777</v>
      </c>
      <c r="D11739" t="s">
        <v>2555</v>
      </c>
      <c r="E11739">
        <v>34.299999999999997</v>
      </c>
    </row>
    <row r="11740" spans="1:5" x14ac:dyDescent="0.2">
      <c r="A11740" t="s">
        <v>902</v>
      </c>
      <c r="B11740" t="s">
        <v>2794</v>
      </c>
      <c r="C11740" t="s">
        <v>2777</v>
      </c>
      <c r="D11740" t="s">
        <v>2555</v>
      </c>
      <c r="E11740">
        <v>30.470952698201199</v>
      </c>
    </row>
    <row r="11741" spans="1:5" x14ac:dyDescent="0.2">
      <c r="A11741" t="s">
        <v>903</v>
      </c>
      <c r="B11741" t="s">
        <v>2785</v>
      </c>
      <c r="C11741" t="s">
        <v>2777</v>
      </c>
      <c r="D11741" t="s">
        <v>2555</v>
      </c>
      <c r="E11741">
        <v>53.9</v>
      </c>
    </row>
    <row r="11742" spans="1:5" x14ac:dyDescent="0.2">
      <c r="A11742" t="s">
        <v>904</v>
      </c>
      <c r="B11742" t="s">
        <v>2811</v>
      </c>
      <c r="C11742" t="s">
        <v>2777</v>
      </c>
      <c r="D11742" t="s">
        <v>2555</v>
      </c>
      <c r="E11742" t="s">
        <v>2823</v>
      </c>
    </row>
    <row r="11743" spans="1:5" x14ac:dyDescent="0.2">
      <c r="A11743" t="s">
        <v>905</v>
      </c>
      <c r="B11743" t="s">
        <v>2788</v>
      </c>
      <c r="C11743" t="s">
        <v>2777</v>
      </c>
      <c r="D11743" t="s">
        <v>2555</v>
      </c>
      <c r="E11743">
        <v>17.899999999999999</v>
      </c>
    </row>
    <row r="11744" spans="1:5" x14ac:dyDescent="0.2">
      <c r="A11744" t="s">
        <v>906</v>
      </c>
      <c r="B11744" t="s">
        <v>2814</v>
      </c>
      <c r="C11744" t="s">
        <v>2777</v>
      </c>
      <c r="D11744" t="s">
        <v>2555</v>
      </c>
      <c r="E11744">
        <v>18</v>
      </c>
    </row>
    <row r="11745" spans="1:5" x14ac:dyDescent="0.2">
      <c r="A11745" t="s">
        <v>907</v>
      </c>
      <c r="B11745" t="s">
        <v>2816</v>
      </c>
      <c r="C11745" t="s">
        <v>2777</v>
      </c>
      <c r="D11745" t="s">
        <v>2555</v>
      </c>
      <c r="E11745">
        <v>40.4</v>
      </c>
    </row>
    <row r="11746" spans="1:5" x14ac:dyDescent="0.2">
      <c r="A11746" t="s">
        <v>908</v>
      </c>
      <c r="B11746" t="s">
        <v>2818</v>
      </c>
      <c r="C11746" t="s">
        <v>2777</v>
      </c>
      <c r="D11746" t="s">
        <v>2555</v>
      </c>
      <c r="E11746">
        <v>96.2</v>
      </c>
    </row>
    <row r="11747" spans="1:5" x14ac:dyDescent="0.2">
      <c r="A11747" t="s">
        <v>909</v>
      </c>
      <c r="B11747" t="s">
        <v>2820</v>
      </c>
      <c r="C11747" t="s">
        <v>2777</v>
      </c>
      <c r="D11747" t="s">
        <v>2555</v>
      </c>
      <c r="E11747">
        <v>44.3</v>
      </c>
    </row>
    <row r="11748" spans="1:5" x14ac:dyDescent="0.2">
      <c r="A11748" t="s">
        <v>910</v>
      </c>
      <c r="B11748" t="s">
        <v>2825</v>
      </c>
      <c r="C11748" t="s">
        <v>2777</v>
      </c>
      <c r="D11748" t="s">
        <v>2555</v>
      </c>
      <c r="E11748">
        <v>19.600000000000001</v>
      </c>
    </row>
    <row r="11749" spans="1:5" x14ac:dyDescent="0.2">
      <c r="A11749" t="s">
        <v>911</v>
      </c>
      <c r="B11749" t="s">
        <v>2786</v>
      </c>
      <c r="C11749" t="s">
        <v>2777</v>
      </c>
      <c r="D11749" t="s">
        <v>2555</v>
      </c>
      <c r="E11749">
        <v>16.7</v>
      </c>
    </row>
    <row r="11750" spans="1:5" x14ac:dyDescent="0.2">
      <c r="A11750" t="s">
        <v>912</v>
      </c>
      <c r="B11750" t="s">
        <v>2787</v>
      </c>
      <c r="C11750" t="s">
        <v>2777</v>
      </c>
      <c r="D11750" t="s">
        <v>2555</v>
      </c>
      <c r="E11750">
        <v>31.8</v>
      </c>
    </row>
    <row r="11751" spans="1:5" x14ac:dyDescent="0.2">
      <c r="A11751" t="s">
        <v>913</v>
      </c>
      <c r="B11751" t="s">
        <v>2829</v>
      </c>
      <c r="C11751" t="s">
        <v>2777</v>
      </c>
      <c r="D11751" t="s">
        <v>2555</v>
      </c>
      <c r="E11751">
        <v>42.9</v>
      </c>
    </row>
    <row r="11752" spans="1:5" x14ac:dyDescent="0.2">
      <c r="A11752" t="s">
        <v>914</v>
      </c>
      <c r="B11752" t="s">
        <v>2831</v>
      </c>
      <c r="C11752" t="s">
        <v>2777</v>
      </c>
      <c r="D11752" t="s">
        <v>2555</v>
      </c>
      <c r="E11752">
        <v>32.299999999999997</v>
      </c>
    </row>
    <row r="11753" spans="1:5" x14ac:dyDescent="0.2">
      <c r="A11753" t="s">
        <v>915</v>
      </c>
      <c r="B11753" t="s">
        <v>2833</v>
      </c>
      <c r="C11753" t="s">
        <v>2777</v>
      </c>
      <c r="D11753" t="s">
        <v>2555</v>
      </c>
      <c r="E11753">
        <v>52.2</v>
      </c>
    </row>
    <row r="11754" spans="1:5" x14ac:dyDescent="0.2">
      <c r="A11754" t="s">
        <v>916</v>
      </c>
      <c r="B11754" t="s">
        <v>2835</v>
      </c>
      <c r="C11754" t="s">
        <v>2777</v>
      </c>
      <c r="D11754" t="s">
        <v>2555</v>
      </c>
      <c r="E11754">
        <v>34.200000000000003</v>
      </c>
    </row>
    <row r="11755" spans="1:5" x14ac:dyDescent="0.2">
      <c r="A11755" t="s">
        <v>917</v>
      </c>
      <c r="B11755" t="s">
        <v>2789</v>
      </c>
      <c r="C11755" t="s">
        <v>2777</v>
      </c>
      <c r="D11755" t="s">
        <v>2555</v>
      </c>
      <c r="E11755">
        <v>0</v>
      </c>
    </row>
    <row r="11756" spans="1:5" x14ac:dyDescent="0.2">
      <c r="A11756" t="s">
        <v>918</v>
      </c>
      <c r="B11756" t="s">
        <v>2838</v>
      </c>
      <c r="C11756" t="s">
        <v>2777</v>
      </c>
      <c r="D11756" t="s">
        <v>2555</v>
      </c>
      <c r="E11756">
        <v>1.3</v>
      </c>
    </row>
    <row r="11757" spans="1:5" x14ac:dyDescent="0.2">
      <c r="A11757" t="s">
        <v>919</v>
      </c>
      <c r="B11757" t="s">
        <v>2840</v>
      </c>
      <c r="C11757" t="s">
        <v>2777</v>
      </c>
      <c r="D11757" t="s">
        <v>2555</v>
      </c>
      <c r="E11757">
        <v>1.1000000000000001</v>
      </c>
    </row>
    <row r="11758" spans="1:5" x14ac:dyDescent="0.2">
      <c r="A11758" t="s">
        <v>920</v>
      </c>
      <c r="B11758" t="s">
        <v>2780</v>
      </c>
      <c r="C11758" t="s">
        <v>2778</v>
      </c>
      <c r="D11758" t="s">
        <v>2555</v>
      </c>
      <c r="E11758">
        <v>97</v>
      </c>
    </row>
    <row r="11759" spans="1:5" x14ac:dyDescent="0.2">
      <c r="A11759" t="s">
        <v>921</v>
      </c>
      <c r="B11759" t="s">
        <v>2794</v>
      </c>
      <c r="C11759" t="s">
        <v>2778</v>
      </c>
      <c r="D11759" t="s">
        <v>2555</v>
      </c>
      <c r="E11759">
        <v>99.093271152564967</v>
      </c>
    </row>
    <row r="11760" spans="1:5" x14ac:dyDescent="0.2">
      <c r="A11760" t="s">
        <v>922</v>
      </c>
      <c r="B11760" t="s">
        <v>2785</v>
      </c>
      <c r="C11760" t="s">
        <v>2778</v>
      </c>
      <c r="D11760" t="s">
        <v>2555</v>
      </c>
      <c r="E11760">
        <v>100</v>
      </c>
    </row>
    <row r="11761" spans="1:5" x14ac:dyDescent="0.2">
      <c r="A11761" t="s">
        <v>923</v>
      </c>
      <c r="B11761" t="s">
        <v>2811</v>
      </c>
      <c r="C11761" t="s">
        <v>2778</v>
      </c>
      <c r="D11761" t="s">
        <v>2555</v>
      </c>
      <c r="E11761" t="s">
        <v>2823</v>
      </c>
    </row>
    <row r="11762" spans="1:5" x14ac:dyDescent="0.2">
      <c r="A11762" t="s">
        <v>924</v>
      </c>
      <c r="B11762" t="s">
        <v>2788</v>
      </c>
      <c r="C11762" t="s">
        <v>2778</v>
      </c>
      <c r="D11762" t="s">
        <v>2555</v>
      </c>
      <c r="E11762">
        <v>100</v>
      </c>
    </row>
    <row r="11763" spans="1:5" x14ac:dyDescent="0.2">
      <c r="A11763" t="s">
        <v>925</v>
      </c>
      <c r="B11763" t="s">
        <v>2814</v>
      </c>
      <c r="C11763" t="s">
        <v>2778</v>
      </c>
      <c r="D11763" t="s">
        <v>2555</v>
      </c>
      <c r="E11763">
        <v>100</v>
      </c>
    </row>
    <row r="11764" spans="1:5" x14ac:dyDescent="0.2">
      <c r="A11764" t="s">
        <v>926</v>
      </c>
      <c r="B11764" t="s">
        <v>2816</v>
      </c>
      <c r="C11764" t="s">
        <v>2778</v>
      </c>
      <c r="D11764" t="s">
        <v>2555</v>
      </c>
      <c r="E11764">
        <v>91.7</v>
      </c>
    </row>
    <row r="11765" spans="1:5" x14ac:dyDescent="0.2">
      <c r="A11765" t="s">
        <v>927</v>
      </c>
      <c r="B11765" t="s">
        <v>2818</v>
      </c>
      <c r="C11765" t="s">
        <v>2778</v>
      </c>
      <c r="D11765" t="s">
        <v>2555</v>
      </c>
      <c r="E11765">
        <v>100</v>
      </c>
    </row>
    <row r="11766" spans="1:5" x14ac:dyDescent="0.2">
      <c r="A11766" t="s">
        <v>928</v>
      </c>
      <c r="B11766" t="s">
        <v>2820</v>
      </c>
      <c r="C11766" t="s">
        <v>2778</v>
      </c>
      <c r="D11766" t="s">
        <v>2555</v>
      </c>
      <c r="E11766">
        <v>100</v>
      </c>
    </row>
    <row r="11767" spans="1:5" x14ac:dyDescent="0.2">
      <c r="A11767" t="s">
        <v>929</v>
      </c>
      <c r="B11767" t="s">
        <v>2825</v>
      </c>
      <c r="C11767" t="s">
        <v>2778</v>
      </c>
      <c r="D11767" t="s">
        <v>2555</v>
      </c>
      <c r="E11767">
        <v>100</v>
      </c>
    </row>
    <row r="11768" spans="1:5" x14ac:dyDescent="0.2">
      <c r="A11768" t="s">
        <v>930</v>
      </c>
      <c r="B11768" t="s">
        <v>2786</v>
      </c>
      <c r="C11768" t="s">
        <v>2778</v>
      </c>
      <c r="D11768" t="s">
        <v>2555</v>
      </c>
      <c r="E11768">
        <v>100</v>
      </c>
    </row>
    <row r="11769" spans="1:5" x14ac:dyDescent="0.2">
      <c r="A11769" t="s">
        <v>931</v>
      </c>
      <c r="B11769" t="s">
        <v>2787</v>
      </c>
      <c r="C11769" t="s">
        <v>2778</v>
      </c>
      <c r="D11769" t="s">
        <v>2555</v>
      </c>
      <c r="E11769">
        <v>100</v>
      </c>
    </row>
    <row r="11770" spans="1:5" x14ac:dyDescent="0.2">
      <c r="A11770" t="s">
        <v>932</v>
      </c>
      <c r="B11770" t="s">
        <v>2829</v>
      </c>
      <c r="C11770" t="s">
        <v>2778</v>
      </c>
      <c r="D11770" t="s">
        <v>2555</v>
      </c>
      <c r="E11770">
        <v>100</v>
      </c>
    </row>
    <row r="11771" spans="1:5" x14ac:dyDescent="0.2">
      <c r="A11771" t="s">
        <v>933</v>
      </c>
      <c r="B11771" t="s">
        <v>2831</v>
      </c>
      <c r="C11771" t="s">
        <v>2778</v>
      </c>
      <c r="D11771" t="s">
        <v>2555</v>
      </c>
      <c r="E11771">
        <v>100</v>
      </c>
    </row>
    <row r="11772" spans="1:5" x14ac:dyDescent="0.2">
      <c r="A11772" t="s">
        <v>934</v>
      </c>
      <c r="B11772" t="s">
        <v>2833</v>
      </c>
      <c r="C11772" t="s">
        <v>2778</v>
      </c>
      <c r="D11772" t="s">
        <v>2555</v>
      </c>
      <c r="E11772">
        <v>88.9</v>
      </c>
    </row>
    <row r="11773" spans="1:5" x14ac:dyDescent="0.2">
      <c r="A11773" t="s">
        <v>935</v>
      </c>
      <c r="B11773" t="s">
        <v>2835</v>
      </c>
      <c r="C11773" t="s">
        <v>2778</v>
      </c>
      <c r="D11773" t="s">
        <v>2555</v>
      </c>
      <c r="E11773">
        <v>100</v>
      </c>
    </row>
    <row r="11774" spans="1:5" x14ac:dyDescent="0.2">
      <c r="A11774" t="s">
        <v>936</v>
      </c>
      <c r="B11774" t="s">
        <v>2789</v>
      </c>
      <c r="C11774" t="s">
        <v>2778</v>
      </c>
      <c r="D11774" t="s">
        <v>2555</v>
      </c>
      <c r="E11774">
        <v>100</v>
      </c>
    </row>
    <row r="11775" spans="1:5" x14ac:dyDescent="0.2">
      <c r="A11775" t="s">
        <v>937</v>
      </c>
      <c r="B11775" t="s">
        <v>2838</v>
      </c>
      <c r="C11775" t="s">
        <v>2778</v>
      </c>
      <c r="D11775" t="s">
        <v>2555</v>
      </c>
      <c r="E11775">
        <v>100</v>
      </c>
    </row>
    <row r="11776" spans="1:5" x14ac:dyDescent="0.2">
      <c r="A11776" t="s">
        <v>938</v>
      </c>
      <c r="B11776" t="s">
        <v>2840</v>
      </c>
      <c r="C11776" t="s">
        <v>2778</v>
      </c>
      <c r="D11776" t="s">
        <v>2555</v>
      </c>
      <c r="E11776">
        <v>100</v>
      </c>
    </row>
    <row r="11777" spans="1:5" x14ac:dyDescent="0.2">
      <c r="A11777" t="s">
        <v>939</v>
      </c>
      <c r="B11777" t="s">
        <v>2780</v>
      </c>
      <c r="C11777" t="s">
        <v>2779</v>
      </c>
      <c r="D11777" t="s">
        <v>2555</v>
      </c>
      <c r="E11777">
        <v>92.4</v>
      </c>
    </row>
    <row r="11778" spans="1:5" x14ac:dyDescent="0.2">
      <c r="A11778" t="s">
        <v>940</v>
      </c>
      <c r="B11778" t="s">
        <v>2794</v>
      </c>
      <c r="C11778" t="s">
        <v>2779</v>
      </c>
      <c r="D11778" t="s">
        <v>2555</v>
      </c>
      <c r="E11778">
        <v>96.402664890073297</v>
      </c>
    </row>
    <row r="11779" spans="1:5" x14ac:dyDescent="0.2">
      <c r="A11779" t="s">
        <v>941</v>
      </c>
      <c r="B11779" t="s">
        <v>2785</v>
      </c>
      <c r="C11779" t="s">
        <v>2779</v>
      </c>
      <c r="D11779" t="s">
        <v>2555</v>
      </c>
      <c r="E11779">
        <v>100</v>
      </c>
    </row>
    <row r="11780" spans="1:5" x14ac:dyDescent="0.2">
      <c r="A11780" t="s">
        <v>942</v>
      </c>
      <c r="B11780" t="s">
        <v>2811</v>
      </c>
      <c r="C11780" t="s">
        <v>2779</v>
      </c>
      <c r="D11780" t="s">
        <v>2555</v>
      </c>
      <c r="E11780" t="s">
        <v>2823</v>
      </c>
    </row>
    <row r="11781" spans="1:5" x14ac:dyDescent="0.2">
      <c r="A11781" t="s">
        <v>943</v>
      </c>
      <c r="B11781" t="s">
        <v>2788</v>
      </c>
      <c r="C11781" t="s">
        <v>2779</v>
      </c>
      <c r="D11781" t="s">
        <v>2555</v>
      </c>
      <c r="E11781">
        <v>100</v>
      </c>
    </row>
    <row r="11782" spans="1:5" x14ac:dyDescent="0.2">
      <c r="A11782" t="s">
        <v>944</v>
      </c>
      <c r="B11782" t="s">
        <v>2814</v>
      </c>
      <c r="C11782" t="s">
        <v>2779</v>
      </c>
      <c r="D11782" t="s">
        <v>2555</v>
      </c>
      <c r="E11782">
        <v>96</v>
      </c>
    </row>
    <row r="11783" spans="1:5" x14ac:dyDescent="0.2">
      <c r="A11783" t="s">
        <v>945</v>
      </c>
      <c r="B11783" t="s">
        <v>2816</v>
      </c>
      <c r="C11783" t="s">
        <v>2779</v>
      </c>
      <c r="D11783" t="s">
        <v>2555</v>
      </c>
      <c r="E11783">
        <v>86</v>
      </c>
    </row>
    <row r="11784" spans="1:5" x14ac:dyDescent="0.2">
      <c r="A11784" t="s">
        <v>946</v>
      </c>
      <c r="B11784" t="s">
        <v>2818</v>
      </c>
      <c r="C11784" t="s">
        <v>2779</v>
      </c>
      <c r="D11784" t="s">
        <v>2555</v>
      </c>
      <c r="E11784">
        <v>98.7</v>
      </c>
    </row>
    <row r="11785" spans="1:5" x14ac:dyDescent="0.2">
      <c r="A11785" t="s">
        <v>947</v>
      </c>
      <c r="B11785" t="s">
        <v>2820</v>
      </c>
      <c r="C11785" t="s">
        <v>2779</v>
      </c>
      <c r="D11785" t="s">
        <v>2555</v>
      </c>
      <c r="E11785">
        <v>94.3</v>
      </c>
    </row>
    <row r="11786" spans="1:5" x14ac:dyDescent="0.2">
      <c r="A11786" t="s">
        <v>948</v>
      </c>
      <c r="B11786" t="s">
        <v>2825</v>
      </c>
      <c r="C11786" t="s">
        <v>2779</v>
      </c>
      <c r="D11786" t="s">
        <v>2555</v>
      </c>
      <c r="E11786">
        <v>97.9</v>
      </c>
    </row>
    <row r="11787" spans="1:5" x14ac:dyDescent="0.2">
      <c r="A11787" t="s">
        <v>949</v>
      </c>
      <c r="B11787" t="s">
        <v>2786</v>
      </c>
      <c r="C11787" t="s">
        <v>2779</v>
      </c>
      <c r="D11787" t="s">
        <v>2555</v>
      </c>
      <c r="E11787">
        <v>100</v>
      </c>
    </row>
    <row r="11788" spans="1:5" x14ac:dyDescent="0.2">
      <c r="A11788" t="s">
        <v>950</v>
      </c>
      <c r="B11788" t="s">
        <v>2787</v>
      </c>
      <c r="C11788" t="s">
        <v>2779</v>
      </c>
      <c r="D11788" t="s">
        <v>2555</v>
      </c>
      <c r="E11788">
        <v>96.5</v>
      </c>
    </row>
    <row r="11789" spans="1:5" x14ac:dyDescent="0.2">
      <c r="A11789" t="s">
        <v>951</v>
      </c>
      <c r="B11789" t="s">
        <v>2829</v>
      </c>
      <c r="C11789" t="s">
        <v>2779</v>
      </c>
      <c r="D11789" t="s">
        <v>2555</v>
      </c>
      <c r="E11789">
        <v>98.4</v>
      </c>
    </row>
    <row r="11790" spans="1:5" x14ac:dyDescent="0.2">
      <c r="A11790" t="s">
        <v>952</v>
      </c>
      <c r="B11790" t="s">
        <v>2831</v>
      </c>
      <c r="C11790" t="s">
        <v>2779</v>
      </c>
      <c r="D11790" t="s">
        <v>2555</v>
      </c>
      <c r="E11790">
        <v>98.4</v>
      </c>
    </row>
    <row r="11791" spans="1:5" x14ac:dyDescent="0.2">
      <c r="A11791" t="s">
        <v>953</v>
      </c>
      <c r="B11791" t="s">
        <v>2833</v>
      </c>
      <c r="C11791" t="s">
        <v>2779</v>
      </c>
      <c r="D11791" t="s">
        <v>2555</v>
      </c>
      <c r="E11791">
        <v>98.5</v>
      </c>
    </row>
    <row r="11792" spans="1:5" x14ac:dyDescent="0.2">
      <c r="A11792" t="s">
        <v>954</v>
      </c>
      <c r="B11792" t="s">
        <v>2835</v>
      </c>
      <c r="C11792" t="s">
        <v>2779</v>
      </c>
      <c r="D11792" t="s">
        <v>2555</v>
      </c>
      <c r="E11792">
        <v>100</v>
      </c>
    </row>
    <row r="11793" spans="1:5" x14ac:dyDescent="0.2">
      <c r="A11793" t="s">
        <v>955</v>
      </c>
      <c r="B11793" t="s">
        <v>2789</v>
      </c>
      <c r="C11793" t="s">
        <v>2779</v>
      </c>
      <c r="D11793" t="s">
        <v>2555</v>
      </c>
      <c r="E11793">
        <v>100</v>
      </c>
    </row>
    <row r="11794" spans="1:5" x14ac:dyDescent="0.2">
      <c r="A11794" t="s">
        <v>956</v>
      </c>
      <c r="B11794" t="s">
        <v>2838</v>
      </c>
      <c r="C11794" t="s">
        <v>2779</v>
      </c>
      <c r="D11794" t="s">
        <v>2555</v>
      </c>
      <c r="E11794">
        <v>97.3</v>
      </c>
    </row>
    <row r="11795" spans="1:5" x14ac:dyDescent="0.2">
      <c r="A11795" t="s">
        <v>957</v>
      </c>
      <c r="B11795" t="s">
        <v>2840</v>
      </c>
      <c r="C11795" t="s">
        <v>2779</v>
      </c>
      <c r="D11795" t="s">
        <v>2555</v>
      </c>
      <c r="E11795">
        <v>100</v>
      </c>
    </row>
    <row r="11796" spans="1:5" x14ac:dyDescent="0.2">
      <c r="A11796" t="s">
        <v>958</v>
      </c>
      <c r="B11796" t="s">
        <v>2763</v>
      </c>
      <c r="C11796" t="s">
        <v>2807</v>
      </c>
      <c r="D11796" t="s">
        <v>2555</v>
      </c>
      <c r="E11796">
        <v>64.5</v>
      </c>
    </row>
    <row r="11797" spans="1:5" x14ac:dyDescent="0.2">
      <c r="A11797" t="s">
        <v>959</v>
      </c>
      <c r="B11797" t="s">
        <v>2763</v>
      </c>
      <c r="C11797" t="s">
        <v>2842</v>
      </c>
      <c r="D11797" t="s">
        <v>2555</v>
      </c>
      <c r="E11797">
        <v>26.8</v>
      </c>
    </row>
    <row r="11798" spans="1:5" x14ac:dyDescent="0.2">
      <c r="A11798" t="s">
        <v>960</v>
      </c>
      <c r="B11798" t="s">
        <v>2763</v>
      </c>
      <c r="C11798" t="s">
        <v>2863</v>
      </c>
      <c r="D11798" t="s">
        <v>2555</v>
      </c>
      <c r="E11798">
        <v>92.3</v>
      </c>
    </row>
    <row r="11799" spans="1:5" x14ac:dyDescent="0.2">
      <c r="A11799" t="s">
        <v>961</v>
      </c>
      <c r="B11799" t="s">
        <v>2763</v>
      </c>
      <c r="C11799" t="s">
        <v>1580</v>
      </c>
      <c r="D11799" t="s">
        <v>2555</v>
      </c>
      <c r="E11799">
        <v>8.7499999999999994E-2</v>
      </c>
    </row>
    <row r="11800" spans="1:5" x14ac:dyDescent="0.2">
      <c r="A11800" t="s">
        <v>962</v>
      </c>
      <c r="B11800" t="s">
        <v>2763</v>
      </c>
      <c r="C11800" t="s">
        <v>1601</v>
      </c>
      <c r="D11800" t="s">
        <v>2555</v>
      </c>
      <c r="E11800">
        <v>58.4</v>
      </c>
    </row>
    <row r="11801" spans="1:5" x14ac:dyDescent="0.2">
      <c r="A11801" t="s">
        <v>963</v>
      </c>
      <c r="B11801" t="s">
        <v>2763</v>
      </c>
      <c r="C11801" t="s">
        <v>1622</v>
      </c>
      <c r="D11801" t="s">
        <v>2555</v>
      </c>
      <c r="E11801">
        <v>40.4</v>
      </c>
    </row>
    <row r="11802" spans="1:5" x14ac:dyDescent="0.2">
      <c r="A11802" t="s">
        <v>964</v>
      </c>
      <c r="B11802" t="s">
        <v>2763</v>
      </c>
      <c r="C11802" t="s">
        <v>1643</v>
      </c>
      <c r="D11802" t="s">
        <v>2555</v>
      </c>
      <c r="E11802">
        <v>0.19722222222222222</v>
      </c>
    </row>
    <row r="11803" spans="1:5" x14ac:dyDescent="0.2">
      <c r="A11803" t="s">
        <v>965</v>
      </c>
      <c r="B11803" t="s">
        <v>2763</v>
      </c>
      <c r="C11803" t="s">
        <v>1664</v>
      </c>
      <c r="D11803" t="s">
        <v>2555</v>
      </c>
      <c r="E11803">
        <v>84.8</v>
      </c>
    </row>
    <row r="11804" spans="1:5" x14ac:dyDescent="0.2">
      <c r="A11804" t="s">
        <v>966</v>
      </c>
      <c r="B11804" t="s">
        <v>2763</v>
      </c>
      <c r="C11804" t="s">
        <v>1685</v>
      </c>
      <c r="D11804" t="s">
        <v>2555</v>
      </c>
      <c r="E11804">
        <v>58.8</v>
      </c>
    </row>
    <row r="11805" spans="1:5" x14ac:dyDescent="0.2">
      <c r="A11805" t="s">
        <v>967</v>
      </c>
      <c r="B11805" t="s">
        <v>2763</v>
      </c>
      <c r="C11805" t="s">
        <v>1706</v>
      </c>
      <c r="D11805" t="s">
        <v>2555</v>
      </c>
      <c r="E11805">
        <v>9.6</v>
      </c>
    </row>
    <row r="11806" spans="1:5" x14ac:dyDescent="0.2">
      <c r="A11806" t="s">
        <v>968</v>
      </c>
      <c r="B11806" t="s">
        <v>2763</v>
      </c>
      <c r="C11806" t="s">
        <v>1727</v>
      </c>
      <c r="D11806" t="s">
        <v>2555</v>
      </c>
      <c r="E11806">
        <v>81</v>
      </c>
    </row>
    <row r="11807" spans="1:5" x14ac:dyDescent="0.2">
      <c r="A11807" t="s">
        <v>969</v>
      </c>
      <c r="B11807" t="s">
        <v>2763</v>
      </c>
      <c r="C11807" t="s">
        <v>1748</v>
      </c>
      <c r="D11807" t="s">
        <v>2555</v>
      </c>
      <c r="E11807">
        <v>55</v>
      </c>
    </row>
    <row r="11808" spans="1:5" x14ac:dyDescent="0.2">
      <c r="A11808" t="s">
        <v>970</v>
      </c>
      <c r="B11808" t="s">
        <v>2763</v>
      </c>
      <c r="C11808" t="s">
        <v>1769</v>
      </c>
      <c r="D11808" t="s">
        <v>2555</v>
      </c>
      <c r="E11808">
        <v>40.4</v>
      </c>
    </row>
    <row r="11809" spans="1:5" x14ac:dyDescent="0.2">
      <c r="A11809" t="s">
        <v>971</v>
      </c>
      <c r="B11809" t="s">
        <v>2763</v>
      </c>
      <c r="C11809" t="s">
        <v>1790</v>
      </c>
      <c r="D11809" t="s">
        <v>2555</v>
      </c>
      <c r="E11809">
        <v>4.1666666666666664E-2</v>
      </c>
    </row>
    <row r="11810" spans="1:5" x14ac:dyDescent="0.2">
      <c r="A11810" t="s">
        <v>972</v>
      </c>
      <c r="B11810" t="s">
        <v>2763</v>
      </c>
      <c r="C11810" t="s">
        <v>1811</v>
      </c>
      <c r="D11810" t="s">
        <v>2555</v>
      </c>
      <c r="E11810">
        <v>81.599999999999994</v>
      </c>
    </row>
    <row r="11811" spans="1:5" x14ac:dyDescent="0.2">
      <c r="A11811" t="s">
        <v>973</v>
      </c>
      <c r="B11811" t="s">
        <v>2763</v>
      </c>
      <c r="C11811" t="s">
        <v>1832</v>
      </c>
      <c r="D11811" t="s">
        <v>2555</v>
      </c>
      <c r="E11811">
        <v>89</v>
      </c>
    </row>
    <row r="11812" spans="1:5" x14ac:dyDescent="0.2">
      <c r="A11812" t="s">
        <v>974</v>
      </c>
      <c r="B11812" t="s">
        <v>2763</v>
      </c>
      <c r="C11812" t="s">
        <v>5023</v>
      </c>
      <c r="D11812" t="s">
        <v>2555</v>
      </c>
      <c r="E11812">
        <v>0.5708333333333333</v>
      </c>
    </row>
    <row r="11813" spans="1:5" x14ac:dyDescent="0.2">
      <c r="A11813" t="s">
        <v>975</v>
      </c>
      <c r="B11813" t="s">
        <v>2763</v>
      </c>
      <c r="C11813" t="s">
        <v>5044</v>
      </c>
      <c r="D11813" t="s">
        <v>2555</v>
      </c>
      <c r="E11813">
        <v>91.9</v>
      </c>
    </row>
    <row r="11814" spans="1:5" x14ac:dyDescent="0.2">
      <c r="A11814" t="s">
        <v>976</v>
      </c>
      <c r="B11814" t="s">
        <v>2763</v>
      </c>
      <c r="C11814" t="s">
        <v>5065</v>
      </c>
      <c r="D11814" t="s">
        <v>2555</v>
      </c>
      <c r="E11814">
        <v>5.2777777777777778E-2</v>
      </c>
    </row>
    <row r="11815" spans="1:5" x14ac:dyDescent="0.2">
      <c r="A11815" t="s">
        <v>977</v>
      </c>
      <c r="B11815" t="s">
        <v>2763</v>
      </c>
      <c r="C11815" t="s">
        <v>8173</v>
      </c>
      <c r="D11815" t="s">
        <v>2555</v>
      </c>
      <c r="E11815">
        <v>72.3</v>
      </c>
    </row>
    <row r="11816" spans="1:5" x14ac:dyDescent="0.2">
      <c r="A11816" t="s">
        <v>978</v>
      </c>
      <c r="B11816" t="s">
        <v>2763</v>
      </c>
      <c r="C11816" t="s">
        <v>8194</v>
      </c>
      <c r="D11816" t="s">
        <v>2555</v>
      </c>
      <c r="E11816">
        <v>96.3</v>
      </c>
    </row>
    <row r="11817" spans="1:5" x14ac:dyDescent="0.2">
      <c r="A11817" t="s">
        <v>979</v>
      </c>
      <c r="B11817" t="s">
        <v>2763</v>
      </c>
      <c r="C11817" t="s">
        <v>8215</v>
      </c>
      <c r="D11817" t="s">
        <v>2555</v>
      </c>
      <c r="E11817">
        <v>80.599999999999994</v>
      </c>
    </row>
    <row r="11818" spans="1:5" x14ac:dyDescent="0.2">
      <c r="A11818" t="s">
        <v>980</v>
      </c>
      <c r="B11818" t="s">
        <v>2763</v>
      </c>
      <c r="C11818" t="s">
        <v>8236</v>
      </c>
      <c r="D11818" t="s">
        <v>2555</v>
      </c>
      <c r="E11818">
        <v>93.6</v>
      </c>
    </row>
    <row r="11819" spans="1:5" x14ac:dyDescent="0.2">
      <c r="A11819" t="s">
        <v>981</v>
      </c>
      <c r="B11819" t="s">
        <v>2763</v>
      </c>
      <c r="C11819" t="s">
        <v>8257</v>
      </c>
      <c r="D11819" t="s">
        <v>2555</v>
      </c>
      <c r="E11819">
        <v>45</v>
      </c>
    </row>
    <row r="11820" spans="1:5" x14ac:dyDescent="0.2">
      <c r="A11820" t="s">
        <v>982</v>
      </c>
      <c r="B11820" t="s">
        <v>2763</v>
      </c>
      <c r="C11820" t="s">
        <v>8278</v>
      </c>
      <c r="D11820" t="s">
        <v>2555</v>
      </c>
      <c r="E11820">
        <v>48.8</v>
      </c>
    </row>
    <row r="11821" spans="1:5" x14ac:dyDescent="0.2">
      <c r="A11821" t="s">
        <v>983</v>
      </c>
      <c r="B11821" t="s">
        <v>2763</v>
      </c>
      <c r="C11821" t="s">
        <v>8299</v>
      </c>
      <c r="D11821" t="s">
        <v>2555</v>
      </c>
      <c r="E11821">
        <v>79.900000000000006</v>
      </c>
    </row>
    <row r="11822" spans="1:5" x14ac:dyDescent="0.2">
      <c r="A11822" t="s">
        <v>984</v>
      </c>
      <c r="B11822" t="s">
        <v>2763</v>
      </c>
      <c r="C11822" t="s">
        <v>8320</v>
      </c>
      <c r="D11822" t="s">
        <v>2555</v>
      </c>
      <c r="E11822">
        <v>92.7</v>
      </c>
    </row>
    <row r="11823" spans="1:5" x14ac:dyDescent="0.2">
      <c r="A11823" t="s">
        <v>985</v>
      </c>
      <c r="B11823" t="s">
        <v>2763</v>
      </c>
      <c r="C11823" t="s">
        <v>8341</v>
      </c>
      <c r="D11823" t="s">
        <v>2555</v>
      </c>
      <c r="E11823">
        <v>95.9</v>
      </c>
    </row>
    <row r="11824" spans="1:5" x14ac:dyDescent="0.2">
      <c r="A11824" t="s">
        <v>986</v>
      </c>
      <c r="B11824" t="s">
        <v>2763</v>
      </c>
      <c r="C11824" t="s">
        <v>8362</v>
      </c>
      <c r="D11824" t="s">
        <v>2555</v>
      </c>
      <c r="E11824">
        <v>40.200000000000003</v>
      </c>
    </row>
    <row r="11825" spans="1:5" x14ac:dyDescent="0.2">
      <c r="A11825" t="s">
        <v>987</v>
      </c>
      <c r="B11825" t="s">
        <v>2763</v>
      </c>
      <c r="C11825" t="s">
        <v>8383</v>
      </c>
      <c r="D11825" t="s">
        <v>2555</v>
      </c>
      <c r="E11825">
        <v>72.5</v>
      </c>
    </row>
    <row r="11826" spans="1:5" x14ac:dyDescent="0.2">
      <c r="A11826" t="s">
        <v>988</v>
      </c>
      <c r="B11826" t="s">
        <v>2763</v>
      </c>
      <c r="C11826" t="s">
        <v>8404</v>
      </c>
      <c r="D11826" t="s">
        <v>2555</v>
      </c>
      <c r="E11826">
        <v>102.2</v>
      </c>
    </row>
    <row r="11827" spans="1:5" x14ac:dyDescent="0.2">
      <c r="A11827" t="s">
        <v>989</v>
      </c>
      <c r="B11827" t="s">
        <v>2763</v>
      </c>
      <c r="C11827" t="s">
        <v>8425</v>
      </c>
      <c r="D11827" t="s">
        <v>2555</v>
      </c>
      <c r="E11827">
        <v>60.1</v>
      </c>
    </row>
    <row r="11828" spans="1:5" x14ac:dyDescent="0.2">
      <c r="A11828" t="s">
        <v>990</v>
      </c>
      <c r="B11828" t="s">
        <v>2763</v>
      </c>
      <c r="C11828" t="s">
        <v>8446</v>
      </c>
      <c r="D11828" t="s">
        <v>2555</v>
      </c>
      <c r="E11828">
        <v>57.1</v>
      </c>
    </row>
    <row r="11829" spans="1:5" x14ac:dyDescent="0.2">
      <c r="A11829" t="s">
        <v>991</v>
      </c>
      <c r="B11829" t="s">
        <v>2763</v>
      </c>
      <c r="C11829" t="s">
        <v>8467</v>
      </c>
      <c r="D11829" t="s">
        <v>2555</v>
      </c>
      <c r="E11829">
        <v>32.4</v>
      </c>
    </row>
    <row r="11830" spans="1:5" x14ac:dyDescent="0.2">
      <c r="A11830" t="s">
        <v>992</v>
      </c>
      <c r="B11830" t="s">
        <v>2763</v>
      </c>
      <c r="C11830" t="s">
        <v>8488</v>
      </c>
      <c r="D11830" t="s">
        <v>2555</v>
      </c>
      <c r="E11830">
        <v>43.4</v>
      </c>
    </row>
    <row r="11831" spans="1:5" x14ac:dyDescent="0.2">
      <c r="A11831" t="s">
        <v>993</v>
      </c>
      <c r="B11831" t="s">
        <v>2763</v>
      </c>
      <c r="C11831" t="s">
        <v>8514</v>
      </c>
      <c r="D11831" t="s">
        <v>2555</v>
      </c>
      <c r="E11831">
        <v>49.9</v>
      </c>
    </row>
    <row r="11832" spans="1:5" x14ac:dyDescent="0.2">
      <c r="A11832" t="s">
        <v>994</v>
      </c>
      <c r="B11832" t="s">
        <v>2763</v>
      </c>
      <c r="C11832" t="s">
        <v>8535</v>
      </c>
      <c r="D11832" t="s">
        <v>2555</v>
      </c>
      <c r="E11832">
        <v>79.3</v>
      </c>
    </row>
    <row r="11833" spans="1:5" x14ac:dyDescent="0.2">
      <c r="A11833" t="s">
        <v>995</v>
      </c>
      <c r="B11833" t="s">
        <v>2763</v>
      </c>
      <c r="C11833" t="s">
        <v>8556</v>
      </c>
      <c r="D11833" t="s">
        <v>2555</v>
      </c>
      <c r="E11833">
        <v>92.3</v>
      </c>
    </row>
    <row r="11834" spans="1:5" x14ac:dyDescent="0.2">
      <c r="A11834" t="s">
        <v>996</v>
      </c>
      <c r="B11834" t="s">
        <v>2763</v>
      </c>
      <c r="C11834" t="s">
        <v>8577</v>
      </c>
      <c r="D11834" t="s">
        <v>2555</v>
      </c>
      <c r="E11834">
        <v>0.89930555555555547</v>
      </c>
    </row>
    <row r="11835" spans="1:5" x14ac:dyDescent="0.2">
      <c r="A11835" t="s">
        <v>997</v>
      </c>
      <c r="B11835" t="s">
        <v>2763</v>
      </c>
      <c r="C11835" t="s">
        <v>8598</v>
      </c>
      <c r="D11835" t="s">
        <v>2555</v>
      </c>
      <c r="E11835">
        <v>99</v>
      </c>
    </row>
    <row r="11836" spans="1:5" x14ac:dyDescent="0.2">
      <c r="A11836" t="s">
        <v>998</v>
      </c>
      <c r="B11836" t="s">
        <v>2763</v>
      </c>
      <c r="C11836" t="s">
        <v>8619</v>
      </c>
      <c r="D11836" t="s">
        <v>2555</v>
      </c>
      <c r="E11836">
        <v>0.85138888888888886</v>
      </c>
    </row>
    <row r="11837" spans="1:5" x14ac:dyDescent="0.2">
      <c r="A11837" t="s">
        <v>999</v>
      </c>
      <c r="B11837" t="s">
        <v>2763</v>
      </c>
      <c r="C11837" t="s">
        <v>5884</v>
      </c>
      <c r="D11837" t="s">
        <v>2555</v>
      </c>
      <c r="E11837">
        <v>84.5</v>
      </c>
    </row>
    <row r="11838" spans="1:5" x14ac:dyDescent="0.2">
      <c r="A11838" t="s">
        <v>1000</v>
      </c>
      <c r="B11838" t="s">
        <v>2763</v>
      </c>
      <c r="C11838" t="s">
        <v>5905</v>
      </c>
      <c r="D11838" t="s">
        <v>2555</v>
      </c>
      <c r="E11838">
        <v>1.0659722222222221</v>
      </c>
    </row>
    <row r="11839" spans="1:5" x14ac:dyDescent="0.2">
      <c r="A11839" t="s">
        <v>1001</v>
      </c>
      <c r="B11839" t="s">
        <v>2763</v>
      </c>
      <c r="C11839" t="s">
        <v>5926</v>
      </c>
      <c r="D11839" t="s">
        <v>2555</v>
      </c>
      <c r="E11839">
        <v>79.8</v>
      </c>
    </row>
    <row r="11840" spans="1:5" x14ac:dyDescent="0.2">
      <c r="A11840" t="s">
        <v>1002</v>
      </c>
      <c r="B11840" t="s">
        <v>2763</v>
      </c>
      <c r="C11840" t="s">
        <v>5947</v>
      </c>
      <c r="D11840" t="s">
        <v>2555</v>
      </c>
      <c r="E11840">
        <v>50</v>
      </c>
    </row>
    <row r="11841" spans="1:5" x14ac:dyDescent="0.2">
      <c r="A11841" t="s">
        <v>1003</v>
      </c>
      <c r="B11841" t="s">
        <v>2763</v>
      </c>
      <c r="C11841" t="s">
        <v>5968</v>
      </c>
      <c r="D11841" t="s">
        <v>2555</v>
      </c>
      <c r="E11841">
        <v>96.3</v>
      </c>
    </row>
    <row r="11842" spans="1:5" x14ac:dyDescent="0.2">
      <c r="A11842" t="s">
        <v>1004</v>
      </c>
      <c r="B11842" t="s">
        <v>2763</v>
      </c>
      <c r="C11842" t="s">
        <v>5989</v>
      </c>
      <c r="D11842" t="s">
        <v>2555</v>
      </c>
      <c r="E11842">
        <v>93</v>
      </c>
    </row>
    <row r="11843" spans="1:5" x14ac:dyDescent="0.2">
      <c r="A11843" t="s">
        <v>1005</v>
      </c>
      <c r="B11843" t="s">
        <v>2763</v>
      </c>
      <c r="C11843" t="s">
        <v>6010</v>
      </c>
      <c r="D11843" t="s">
        <v>2555</v>
      </c>
      <c r="E11843">
        <v>98.4</v>
      </c>
    </row>
    <row r="11844" spans="1:5" x14ac:dyDescent="0.2">
      <c r="A11844" t="s">
        <v>1006</v>
      </c>
      <c r="B11844" t="s">
        <v>2763</v>
      </c>
      <c r="C11844" t="s">
        <v>2776</v>
      </c>
      <c r="D11844" t="s">
        <v>2555</v>
      </c>
      <c r="E11844">
        <v>93.4</v>
      </c>
    </row>
    <row r="11845" spans="1:5" x14ac:dyDescent="0.2">
      <c r="A11845" t="s">
        <v>1007</v>
      </c>
      <c r="B11845" t="s">
        <v>2763</v>
      </c>
      <c r="C11845" t="s">
        <v>2777</v>
      </c>
      <c r="D11845" t="s">
        <v>2555</v>
      </c>
      <c r="E11845">
        <v>47.5</v>
      </c>
    </row>
    <row r="11846" spans="1:5" x14ac:dyDescent="0.2">
      <c r="A11846" t="s">
        <v>1008</v>
      </c>
      <c r="B11846" t="s">
        <v>2763</v>
      </c>
      <c r="C11846" t="s">
        <v>2778</v>
      </c>
      <c r="D11846" t="s">
        <v>2555</v>
      </c>
      <c r="E11846">
        <v>100</v>
      </c>
    </row>
    <row r="11847" spans="1:5" x14ac:dyDescent="0.2">
      <c r="A11847" t="s">
        <v>1009</v>
      </c>
      <c r="B11847" t="s">
        <v>2763</v>
      </c>
      <c r="C11847" t="s">
        <v>2779</v>
      </c>
      <c r="D11847" t="s">
        <v>2555</v>
      </c>
      <c r="E11847">
        <v>100</v>
      </c>
    </row>
  </sheetData>
  <autoFilter ref="A1:E11847"/>
  <phoneticPr fontId="1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V64"/>
  <sheetViews>
    <sheetView workbookViewId="0">
      <selection activeCell="Q7" sqref="Q7"/>
    </sheetView>
  </sheetViews>
  <sheetFormatPr defaultRowHeight="12.75" x14ac:dyDescent="0.2"/>
  <cols>
    <col min="1" max="1" width="49.42578125" customWidth="1"/>
    <col min="15" max="17" width="12" bestFit="1" customWidth="1"/>
  </cols>
  <sheetData>
    <row r="1" spans="1:22" x14ac:dyDescent="0.2">
      <c r="A1" s="3">
        <v>10</v>
      </c>
      <c r="C1" t="str">
        <f>VLOOKUP($A$1,$T$2:$V$23,3,)</f>
        <v>PORT</v>
      </c>
      <c r="D1" t="str">
        <f>"SSNAP Audit Performance - "&amp;VLOOKUP($A$1,Lookups!$A:$C,3,0)</f>
        <v>SSNAP Audit Performance - Queen Alexandra Hospital Portsmouth</v>
      </c>
    </row>
    <row r="2" spans="1:22" x14ac:dyDescent="0.2">
      <c r="A2" s="3">
        <v>53</v>
      </c>
      <c r="C2" t="str">
        <f>VLOOKUP($A$2,Lookups!F:I,2,0)</f>
        <v>10.4B</v>
      </c>
      <c r="D2" t="str">
        <f>VLOOKUP($A$2,Lookups!F:I,3,0)</f>
        <v>10.4 % those patients discharged alive given a named person to contact after discharge</v>
      </c>
      <c r="E2">
        <f>VLOOKUP($A$2,Lookups!F:I,4,0)</f>
        <v>1</v>
      </c>
      <c r="G2" t="str">
        <f>"SSNAP Audit Performance - "&amp;D2</f>
        <v>SSNAP Audit Performance - 10.4 % those patients discharged alive given a named person to contact after discharge</v>
      </c>
      <c r="T2">
        <v>1</v>
      </c>
      <c r="U2" t="s">
        <v>9770</v>
      </c>
      <c r="V2" t="s">
        <v>2780</v>
      </c>
    </row>
    <row r="3" spans="1:22" x14ac:dyDescent="0.2">
      <c r="A3" s="3">
        <v>10</v>
      </c>
      <c r="C3" t="str">
        <f>VLOOKUP(A3,Lookups!K:L,2,0)</f>
        <v>Domain 10: Discharge Processes</v>
      </c>
      <c r="T3">
        <v>2</v>
      </c>
      <c r="U3" t="s">
        <v>2794</v>
      </c>
      <c r="V3" t="s">
        <v>2794</v>
      </c>
    </row>
    <row r="4" spans="1:22" x14ac:dyDescent="0.2">
      <c r="T4">
        <v>3</v>
      </c>
      <c r="U4" t="s">
        <v>9771</v>
      </c>
      <c r="V4" t="s">
        <v>2785</v>
      </c>
    </row>
    <row r="5" spans="1:22" x14ac:dyDescent="0.2">
      <c r="C5" s="2" t="s">
        <v>12013</v>
      </c>
      <c r="T5">
        <v>4</v>
      </c>
      <c r="U5" t="s">
        <v>9772</v>
      </c>
      <c r="V5" t="s">
        <v>2811</v>
      </c>
    </row>
    <row r="6" spans="1:22" x14ac:dyDescent="0.2">
      <c r="D6" t="str">
        <f t="shared" ref="D6:J6" si="0">+D7</f>
        <v>13/14 Q2</v>
      </c>
      <c r="E6" t="str">
        <f t="shared" si="0"/>
        <v>13/14 Q3</v>
      </c>
      <c r="F6" t="str">
        <f t="shared" si="0"/>
        <v>13/14 Q4</v>
      </c>
      <c r="G6" t="str">
        <f t="shared" si="0"/>
        <v>14/15 Q1</v>
      </c>
      <c r="H6" t="str">
        <f t="shared" si="0"/>
        <v>14/15 Q2</v>
      </c>
      <c r="I6" t="str">
        <f t="shared" si="0"/>
        <v>14/15 Q3</v>
      </c>
      <c r="J6" t="str">
        <f t="shared" si="0"/>
        <v>14/15 Q4</v>
      </c>
      <c r="K6" t="str">
        <f t="shared" ref="K6:Q6" si="1">+K7</f>
        <v>15/16 Q1</v>
      </c>
      <c r="L6" t="str">
        <f t="shared" si="1"/>
        <v>15/16 Q2</v>
      </c>
      <c r="M6" t="str">
        <f t="shared" si="1"/>
        <v>15/16 Q3</v>
      </c>
      <c r="N6" t="str">
        <f t="shared" si="1"/>
        <v>15/16 Q4</v>
      </c>
      <c r="O6" t="str">
        <f t="shared" si="1"/>
        <v>16/17 Q1</v>
      </c>
      <c r="P6" t="str">
        <f t="shared" si="1"/>
        <v>16/17 Q2</v>
      </c>
      <c r="Q6" t="str">
        <f>+Q7</f>
        <v>16/17 Q4</v>
      </c>
      <c r="T6">
        <v>5</v>
      </c>
      <c r="U6" t="s">
        <v>9773</v>
      </c>
      <c r="V6" t="s">
        <v>2788</v>
      </c>
    </row>
    <row r="7" spans="1:22" x14ac:dyDescent="0.2">
      <c r="D7" t="s">
        <v>2793</v>
      </c>
      <c r="E7" t="s">
        <v>2791</v>
      </c>
      <c r="F7" t="s">
        <v>2792</v>
      </c>
      <c r="G7" t="s">
        <v>2930</v>
      </c>
      <c r="H7" t="s">
        <v>1485</v>
      </c>
      <c r="I7" t="s">
        <v>1840</v>
      </c>
      <c r="J7" t="s">
        <v>10647</v>
      </c>
      <c r="K7" t="s">
        <v>5384</v>
      </c>
      <c r="L7" t="s">
        <v>8686</v>
      </c>
      <c r="M7" t="s">
        <v>10909</v>
      </c>
      <c r="N7" t="s">
        <v>2555</v>
      </c>
      <c r="O7" t="s">
        <v>12332</v>
      </c>
      <c r="P7" t="s">
        <v>13540</v>
      </c>
      <c r="Q7" t="s">
        <v>14859</v>
      </c>
      <c r="T7">
        <v>6</v>
      </c>
      <c r="U7" t="s">
        <v>9774</v>
      </c>
      <c r="V7" t="s">
        <v>2814</v>
      </c>
    </row>
    <row r="8" spans="1:22" x14ac:dyDescent="0.2">
      <c r="A8" t="str">
        <f>IF(ISERROR(VLOOKUP(C8,Lookups!$G:$I,2,0))=TRUE,"",VLOOKUP(C8,Lookups!$G:$I,2,0))</f>
        <v>Domain 10: Discharge Processes</v>
      </c>
      <c r="B8">
        <f>VLOOKUP(C8,Lookups!$G:$I,3,0)</f>
        <v>1</v>
      </c>
      <c r="C8" t="str">
        <f>"D"&amp;A3</f>
        <v>D10</v>
      </c>
      <c r="D8">
        <f>SUMIF(Raw!$A:$A,'Chart Data'!$C$1&amp;'Chart Data'!$C8&amp;'Chart Data'!F$7,Raw!$E:$E)*$B8</f>
        <v>71.3</v>
      </c>
      <c r="E8">
        <f>SUMIF(Raw!$A:$A,'Chart Data'!$C$1&amp;'Chart Data'!$C8&amp;'Chart Data'!E$7,Raw!$E:$E)*$B8</f>
        <v>37</v>
      </c>
      <c r="F8">
        <f>SUMIF(Raw!$A:$A,'Chart Data'!$C$1&amp;'Chart Data'!$C8&amp;'Chart Data'!F$7,Raw!$E:$E)*$B8</f>
        <v>71.3</v>
      </c>
      <c r="G8">
        <f>SUMIF(Raw!$A:$A,'Chart Data'!$C$1&amp;'Chart Data'!$C8&amp;'Chart Data'!G$7,Raw!$E:$E)*$B8</f>
        <v>70.3</v>
      </c>
      <c r="H8">
        <f>SUMIF(Raw!$A:$A,'Chart Data'!$C$1&amp;'Chart Data'!$C8&amp;'Chart Data'!H$7,Raw!$E:$E)*$B8</f>
        <v>68.5</v>
      </c>
      <c r="I8">
        <f>SUMIF(Raw!$A:$A,'Chart Data'!$C$1&amp;'Chart Data'!$C8&amp;'Chart Data'!I$7,Raw!$E:$E)*$B8</f>
        <v>85.5</v>
      </c>
      <c r="J8">
        <f>SUMIF(Raw!$A:$A,'Chart Data'!$C$1&amp;'Chart Data'!$C8&amp;'Chart Data'!J$7,Raw!$E:$E)*$B8</f>
        <v>87.8</v>
      </c>
      <c r="K8">
        <f>SUMIF(Raw!$A:$A,'Chart Data'!$C$1&amp;'Chart Data'!$C8&amp;'Chart Data'!K$7,Raw!$E:$E)*$B8</f>
        <v>86.2</v>
      </c>
      <c r="L8">
        <f>SUMIF(Raw!$A:$A,'Chart Data'!$C$1&amp;'Chart Data'!$C8&amp;'Chart Data'!L$7,Raw!$E:$E)*$B8</f>
        <v>92.5</v>
      </c>
      <c r="M8">
        <f>SUMIF(Raw!$A:$A,'Chart Data'!$C$1&amp;'Chart Data'!$C8&amp;'Chart Data'!M$7,Raw!$E:$E)*$B8</f>
        <v>94.8</v>
      </c>
      <c r="N8">
        <f>SUMIF(Raw!$A:$A,'Chart Data'!$C$1&amp;'Chart Data'!$C8&amp;'Chart Data'!N$7,Raw!$E:$E)*$B8</f>
        <v>98.4</v>
      </c>
      <c r="O8">
        <f>VLOOKUP($C$1&amp;$C8&amp;O$7,'Input Data'!$A$2:$E$1048576,5,FALSE)</f>
        <v>99.2</v>
      </c>
      <c r="P8">
        <f>VLOOKUP($C$1&amp;$C8&amp;P$7,'Input Data'!$A$2:$E$1048576,5,FALSE)</f>
        <v>98.8</v>
      </c>
      <c r="Q8">
        <f>VLOOKUP($C$1&amp;$C8&amp;Q$7,'Input Data'!$A$2:$E$1048576,5,FALSE)</f>
        <v>99.5</v>
      </c>
      <c r="T8">
        <v>7</v>
      </c>
      <c r="U8" t="s">
        <v>9775</v>
      </c>
      <c r="V8" t="s">
        <v>2816</v>
      </c>
    </row>
    <row r="9" spans="1:22" x14ac:dyDescent="0.2">
      <c r="A9" t="str">
        <f>IF(ISERROR(VLOOKUP(C9,Lookups!$G:$I,2,0))=TRUE,"",VLOOKUP(C9,Lookups!$G:$I,2,0))</f>
        <v>10.1 % applicable patients receiving a joint health &amp; social care plan on discharge</v>
      </c>
      <c r="B9">
        <f>VLOOKUP(C9,Lookups!$G:$I,3,0)</f>
        <v>1</v>
      </c>
      <c r="C9" t="str">
        <f>$A$3&amp;".1B"</f>
        <v>10.1B</v>
      </c>
      <c r="D9">
        <f>SUMIF(Raw!$A:$A,'Chart Data'!$C$1&amp;'Chart Data'!$C9&amp;'Chart Data'!F$7,Raw!$E:$E)*$B9</f>
        <v>83.2</v>
      </c>
      <c r="E9">
        <f>SUMIF(Raw!$A:$A,'Chart Data'!$C$1&amp;'Chart Data'!$C9&amp;'Chart Data'!E$7,Raw!$E:$E)*$B9</f>
        <v>57.4</v>
      </c>
      <c r="F9">
        <f>SUMIF(Raw!$A:$A,'Chart Data'!$C$1&amp;'Chart Data'!$C9&amp;'Chart Data'!F$7,Raw!$E:$E)*$B9</f>
        <v>83.2</v>
      </c>
      <c r="G9">
        <f>SUMIF(Raw!$A:$A,'Chart Data'!$C$1&amp;'Chart Data'!$C9&amp;'Chart Data'!G$7,Raw!$E:$E)*$B9</f>
        <v>67.5</v>
      </c>
      <c r="H9">
        <f>SUMIF(Raw!$A:$A,'Chart Data'!$C$1&amp;'Chart Data'!$C9&amp;'Chart Data'!H$7,Raw!$E:$E)*$B9</f>
        <v>60.8</v>
      </c>
      <c r="I9">
        <f>SUMIF(Raw!$A:$A,'Chart Data'!$C$1&amp;'Chart Data'!$C9&amp;'Chart Data'!I$7,Raw!$E:$E)*$B9</f>
        <v>81.400000000000006</v>
      </c>
      <c r="J9">
        <f>SUMIF(Raw!$A:$A,'Chart Data'!$C$1&amp;'Chart Data'!$C9&amp;'Chart Data'!J$7,Raw!$E:$E)*$B9</f>
        <v>68</v>
      </c>
      <c r="K9">
        <f>SUMIF(Raw!$A:$A,'Chart Data'!$C$1&amp;'Chart Data'!$C9&amp;'Chart Data'!K$7,Raw!$E:$E)*$B9</f>
        <v>64.599999999999994</v>
      </c>
      <c r="L9">
        <f>SUMIF(Raw!$A:$A,'Chart Data'!$C$1&amp;'Chart Data'!$C9&amp;'Chart Data'!L$7,Raw!$E:$E)*$B9</f>
        <v>73.3</v>
      </c>
      <c r="M9">
        <f>SUMIF(Raw!$A:$A,'Chart Data'!$C$1&amp;'Chart Data'!$C9&amp;'Chart Data'!M$7,Raw!$E:$E)*$B9</f>
        <v>86.6</v>
      </c>
      <c r="N9">
        <f>SUMIF(Raw!$A:$A,'Chart Data'!$C$1&amp;'Chart Data'!$C9&amp;'Chart Data'!N$7,Raw!$E:$E)*$B9</f>
        <v>93.4</v>
      </c>
      <c r="O9">
        <f>VLOOKUP($C$1&amp;$C9&amp;O$7,'Input Data'!$A$2:$E$1048576,5,FALSE)</f>
        <v>97.3</v>
      </c>
      <c r="P9">
        <f>VLOOKUP($C$1&amp;$C9&amp;P$7,'Input Data'!$A$2:$E$1048576,5,FALSE)</f>
        <v>99.2</v>
      </c>
      <c r="Q9">
        <f>VLOOKUP($C$1&amp;$C9&amp;Q$7,'Input Data'!$A$2:$E$1048576,5,FALSE)</f>
        <v>100</v>
      </c>
      <c r="T9">
        <v>8</v>
      </c>
      <c r="U9" t="s">
        <v>9776</v>
      </c>
      <c r="V9" t="s">
        <v>2818</v>
      </c>
    </row>
    <row r="10" spans="1:22" x14ac:dyDescent="0.2">
      <c r="A10" t="str">
        <f>IF(ISERROR(VLOOKUP(C10,Lookups!$G:$I,2,0))=TRUE,"",VLOOKUP(C10,Lookups!$G:$I,2,0))</f>
        <v>10.2 % patients treated by a stroke skilled Early Supported Discharge team</v>
      </c>
      <c r="B10">
        <f>VLOOKUP(C10,Lookups!$G:$I,3,0)</f>
        <v>1</v>
      </c>
      <c r="C10" t="str">
        <f>$A$3&amp;".2B"</f>
        <v>10.2B</v>
      </c>
      <c r="D10">
        <f>SUMIF(Raw!$A:$A,'Chart Data'!$C$1&amp;'Chart Data'!$C10&amp;'Chart Data'!F$7,Raw!$E:$E)*$B10</f>
        <v>42.9</v>
      </c>
      <c r="E10">
        <f>SUMIF(Raw!$A:$A,'Chart Data'!$C$1&amp;'Chart Data'!$C10&amp;'Chart Data'!E$7,Raw!$E:$E)*$B10</f>
        <v>6.1</v>
      </c>
      <c r="F10">
        <f>SUMIF(Raw!$A:$A,'Chart Data'!$C$1&amp;'Chart Data'!$C10&amp;'Chart Data'!F$7,Raw!$E:$E)*$B10</f>
        <v>42.9</v>
      </c>
      <c r="G10">
        <f>SUMIF(Raw!$A:$A,'Chart Data'!$C$1&amp;'Chart Data'!$C10&amp;'Chart Data'!G$7,Raw!$E:$E)*$B10</f>
        <v>44.8</v>
      </c>
      <c r="H10">
        <f>SUMIF(Raw!$A:$A,'Chart Data'!$C$1&amp;'Chart Data'!$C10&amp;'Chart Data'!H$7,Raw!$E:$E)*$B10</f>
        <v>40.6</v>
      </c>
      <c r="I10">
        <f>SUMIF(Raw!$A:$A,'Chart Data'!$C$1&amp;'Chart Data'!$C10&amp;'Chart Data'!I$7,Raw!$E:$E)*$B10</f>
        <v>42.9</v>
      </c>
      <c r="J10">
        <f>SUMIF(Raw!$A:$A,'Chart Data'!$C$1&amp;'Chart Data'!$C10&amp;'Chart Data'!J$7,Raw!$E:$E)*$B10</f>
        <v>42.4</v>
      </c>
      <c r="K10">
        <f>SUMIF(Raw!$A:$A,'Chart Data'!$C$1&amp;'Chart Data'!$C10&amp;'Chart Data'!K$7,Raw!$E:$E)*$B10</f>
        <v>39.799999999999997</v>
      </c>
      <c r="L10">
        <f>SUMIF(Raw!$A:$A,'Chart Data'!$C$1&amp;'Chart Data'!$C10&amp;'Chart Data'!L$7,Raw!$E:$E)*$B10</f>
        <v>40.299999999999997</v>
      </c>
      <c r="M10">
        <f>SUMIF(Raw!$A:$A,'Chart Data'!$C$1&amp;'Chart Data'!$C10&amp;'Chart Data'!M$7,Raw!$E:$E)*$B10</f>
        <v>37.200000000000003</v>
      </c>
      <c r="N10">
        <f>SUMIF(Raw!$A:$A,'Chart Data'!$C$1&amp;'Chart Data'!$C10&amp;'Chart Data'!N$7,Raw!$E:$E)*$B10</f>
        <v>47.5</v>
      </c>
      <c r="O10" s="17">
        <f>VLOOKUP($C$1&amp;$C10&amp;O$7,'Input Data'!$A$2:$E$1048576,5,FALSE)</f>
        <v>47</v>
      </c>
      <c r="P10" s="17">
        <f>VLOOKUP($C$1&amp;$C10&amp;P$7,'Input Data'!$A$2:$E$1048576,5,FALSE)</f>
        <v>59.5</v>
      </c>
      <c r="Q10" s="17">
        <f>VLOOKUP($C$1&amp;$C10&amp;Q$7,'Input Data'!$A$2:$E$1048576,5,FALSE)</f>
        <v>62.3</v>
      </c>
      <c r="T10">
        <v>9</v>
      </c>
      <c r="U10" t="s">
        <v>9777</v>
      </c>
      <c r="V10" t="s">
        <v>2820</v>
      </c>
    </row>
    <row r="11" spans="1:22" x14ac:dyDescent="0.2">
      <c r="A11" t="str">
        <f>IF(ISERROR(VLOOKUP(C11,Lookups!$G:$I,2,0))=TRUE,"",VLOOKUP(C11,Lookups!$G:$I,2,0))</f>
        <v>10.3 % applicable patients in AF on discharge discharged on anticoagulants or with a plan to start anticoagulation</v>
      </c>
      <c r="B11">
        <f>VLOOKUP(C11,Lookups!$G:$I,3,0)</f>
        <v>1</v>
      </c>
      <c r="C11" t="str">
        <f>$A$3&amp;".3B"</f>
        <v>10.3B</v>
      </c>
      <c r="D11">
        <f>SUMIF(Raw!$A:$A,'Chart Data'!$C$1&amp;'Chart Data'!$C11&amp;'Chart Data'!F$7,Raw!$E:$E)*$B11</f>
        <v>95.5</v>
      </c>
      <c r="E11">
        <f>SUMIF(Raw!$A:$A,'Chart Data'!$C$1&amp;'Chart Data'!$C11&amp;'Chart Data'!E$7,Raw!$E:$E)*$B11</f>
        <v>40</v>
      </c>
      <c r="F11">
        <f>SUMIF(Raw!$A:$A,'Chart Data'!$C$1&amp;'Chart Data'!$C11&amp;'Chart Data'!F$7,Raw!$E:$E)*$B11</f>
        <v>95.5</v>
      </c>
      <c r="G11">
        <f>SUMIF(Raw!$A:$A,'Chart Data'!$C$1&amp;'Chart Data'!$C11&amp;'Chart Data'!G$7,Raw!$E:$E)*$B11</f>
        <v>100</v>
      </c>
      <c r="H11">
        <f>SUMIF(Raw!$A:$A,'Chart Data'!$C$1&amp;'Chart Data'!$C11&amp;'Chart Data'!H$7,Raw!$E:$E)*$B11</f>
        <v>97.1</v>
      </c>
      <c r="I11">
        <f>SUMIF(Raw!$A:$A,'Chart Data'!$C$1&amp;'Chart Data'!$C11&amp;'Chart Data'!I$7,Raw!$E:$E)*$B11</f>
        <v>93.8</v>
      </c>
      <c r="J11">
        <f>SUMIF(Raw!$A:$A,'Chart Data'!$C$1&amp;'Chart Data'!$C11&amp;'Chart Data'!J$7,Raw!$E:$E)*$B11</f>
        <v>100</v>
      </c>
      <c r="K11">
        <f>SUMIF(Raw!$A:$A,'Chart Data'!$C$1&amp;'Chart Data'!$C11&amp;'Chart Data'!K$7,Raw!$E:$E)*$B11</f>
        <v>95.8</v>
      </c>
      <c r="L11">
        <f>SUMIF(Raw!$A:$A,'Chart Data'!$C$1&amp;'Chart Data'!$C11&amp;'Chart Data'!L$7,Raw!$E:$E)*$B11</f>
        <v>97.7</v>
      </c>
      <c r="M11">
        <f>SUMIF(Raw!$A:$A,'Chart Data'!$C$1&amp;'Chart Data'!$C11&amp;'Chart Data'!M$7,Raw!$E:$E)*$B11</f>
        <v>100</v>
      </c>
      <c r="N11">
        <f>SUMIF(Raw!$A:$A,'Chart Data'!$C$1&amp;'Chart Data'!$C11&amp;'Chart Data'!N$7,Raw!$E:$E)*$B11</f>
        <v>100</v>
      </c>
      <c r="O11">
        <f>VLOOKUP($C$1&amp;$C11&amp;O$7,'Input Data'!$A$2:$E$1048576,5,FALSE)</f>
        <v>100</v>
      </c>
      <c r="P11">
        <f>VLOOKUP($C$1&amp;$C11&amp;P$7,'Input Data'!$A$2:$E$1048576,5,FALSE)</f>
        <v>96.1</v>
      </c>
      <c r="Q11">
        <f>VLOOKUP($C$1&amp;$C11&amp;Q$7,'Input Data'!$A$2:$E$1048576,5,FALSE)</f>
        <v>98.1</v>
      </c>
      <c r="T11">
        <v>10</v>
      </c>
      <c r="U11" t="s">
        <v>6597</v>
      </c>
      <c r="V11" t="s">
        <v>2763</v>
      </c>
    </row>
    <row r="12" spans="1:22" x14ac:dyDescent="0.2">
      <c r="A12" t="str">
        <f>IF(ISERROR(VLOOKUP(C12,Lookups!$G:$I,2,0))=TRUE,"",VLOOKUP(C12,Lookups!$G:$I,2,0))</f>
        <v>10.4 % those patients discharged alive given a named person to contact after discharge</v>
      </c>
      <c r="B12">
        <f>VLOOKUP(C12,Lookups!$G:$I,3,0)</f>
        <v>1</v>
      </c>
      <c r="C12" t="str">
        <f>$A$3&amp;".4B"</f>
        <v>10.4B</v>
      </c>
      <c r="D12">
        <f>SUMIF(Raw!$A:$A,'Chart Data'!$C$1&amp;'Chart Data'!$C12&amp;'Chart Data'!F$7,Raw!$E:$E)*$B12</f>
        <v>6.5</v>
      </c>
      <c r="E12">
        <f>SUMIF(Raw!$A:$A,'Chart Data'!$C$1&amp;'Chart Data'!$C12&amp;'Chart Data'!E$7,Raw!$E:$E)*$B12</f>
        <v>35.4</v>
      </c>
      <c r="F12">
        <f>SUMIF(Raw!$A:$A,'Chart Data'!$C$1&amp;'Chart Data'!$C12&amp;'Chart Data'!F$7,Raw!$E:$E)*$B12</f>
        <v>6.5</v>
      </c>
      <c r="G12">
        <f>SUMIF(Raw!$A:$A,'Chart Data'!$C$1&amp;'Chart Data'!$C12&amp;'Chart Data'!G$7,Raw!$E:$E)*$B12</f>
        <v>13.5</v>
      </c>
      <c r="H12">
        <f>SUMIF(Raw!$A:$A,'Chart Data'!$C$1&amp;'Chart Data'!$C12&amp;'Chart Data'!H$7,Raw!$E:$E)*$B12</f>
        <v>16.100000000000001</v>
      </c>
      <c r="I12">
        <f>SUMIF(Raw!$A:$A,'Chart Data'!$C$1&amp;'Chart Data'!$C12&amp;'Chart Data'!I$7,Raw!$E:$E)*$B12</f>
        <v>67</v>
      </c>
      <c r="J12">
        <f>SUMIF(Raw!$A:$A,'Chart Data'!$C$1&amp;'Chart Data'!$C12&amp;'Chart Data'!J$7,Raw!$E:$E)*$B12</f>
        <v>83.3</v>
      </c>
      <c r="K12">
        <f>SUMIF(Raw!$A:$A,'Chart Data'!$C$1&amp;'Chart Data'!$C12&amp;'Chart Data'!K$7,Raw!$E:$E)*$B12</f>
        <v>84.8</v>
      </c>
      <c r="L12">
        <f>SUMIF(Raw!$A:$A,'Chart Data'!$C$1&amp;'Chart Data'!$C12&amp;'Chart Data'!L$7,Raw!$E:$E)*$B12</f>
        <v>99</v>
      </c>
      <c r="M12">
        <f>SUMIF(Raw!$A:$A,'Chart Data'!$C$1&amp;'Chart Data'!$C12&amp;'Chart Data'!M$7,Raw!$E:$E)*$B12</f>
        <v>99.6</v>
      </c>
      <c r="N12">
        <f>SUMIF(Raw!$A:$A,'Chart Data'!$C$1&amp;'Chart Data'!$C12&amp;'Chart Data'!N$7,Raw!$E:$E)*$B12</f>
        <v>100</v>
      </c>
      <c r="O12" s="61">
        <f>VLOOKUP($C$1&amp;$C12&amp;O$7,'Input Data'!$A$2:$E$1048576,5,FALSE)</f>
        <v>99.6</v>
      </c>
      <c r="P12" s="61">
        <f>VLOOKUP($C$1&amp;$C12&amp;P$7,'Input Data'!$A$2:$E$1048576,5,FALSE)</f>
        <v>100</v>
      </c>
      <c r="Q12" s="61">
        <f>VLOOKUP($C$1&amp;$C12&amp;Q$7,'Input Data'!$A$2:$E$1048576,5,FALSE)</f>
        <v>100</v>
      </c>
      <c r="T12">
        <v>11</v>
      </c>
      <c r="U12" t="s">
        <v>9779</v>
      </c>
      <c r="V12" t="s">
        <v>2825</v>
      </c>
    </row>
    <row r="13" spans="1:22" x14ac:dyDescent="0.2">
      <c r="A13" t="str">
        <f>IF(ISERROR(VLOOKUP(C13,Lookups!$G:$I,2,0))=TRUE,"",VLOOKUP(C13,Lookups!$G:$I,2,0))</f>
        <v/>
      </c>
      <c r="B13" t="e">
        <f>VLOOKUP(C13,Lookups!$G:$I,3,0)</f>
        <v>#N/A</v>
      </c>
      <c r="C13" t="str">
        <f>$A$3&amp;".5B"</f>
        <v>10.5B</v>
      </c>
      <c r="D13" t="e">
        <f>SUMIF(Raw!$A:$A,'Chart Data'!$C$1&amp;'Chart Data'!$C13&amp;'Chart Data'!F$7,Raw!$E:$E)*$B13</f>
        <v>#N/A</v>
      </c>
      <c r="E13" t="e">
        <f>SUMIF(Raw!$A:$A,'Chart Data'!$C$1&amp;'Chart Data'!$C13&amp;'Chart Data'!E$7,Raw!$E:$E)*$B13</f>
        <v>#N/A</v>
      </c>
      <c r="F13" t="e">
        <f>SUMIF(Raw!$A:$A,'Chart Data'!$C$1&amp;'Chart Data'!$C13&amp;'Chart Data'!F$7,Raw!$E:$E)*$B13</f>
        <v>#N/A</v>
      </c>
      <c r="G13" t="e">
        <f>SUMIF(Raw!$A:$A,'Chart Data'!$C$1&amp;'Chart Data'!$C13&amp;'Chart Data'!G$7,Raw!$E:$E)*$B13</f>
        <v>#N/A</v>
      </c>
      <c r="H13" t="e">
        <f>SUMIF(Raw!$A:$A,'Chart Data'!$C$1&amp;'Chart Data'!$C13&amp;'Chart Data'!H$7,Raw!$E:$E)*$B13</f>
        <v>#N/A</v>
      </c>
      <c r="I13" t="e">
        <f>SUMIF(Raw!$A:$A,'Chart Data'!$C$1&amp;'Chart Data'!$C13&amp;'Chart Data'!I$7,Raw!$E:$E)*$B13</f>
        <v>#N/A</v>
      </c>
      <c r="J13" t="e">
        <f>SUMIF(Raw!$A:$A,'Chart Data'!$C$1&amp;'Chart Data'!$C13&amp;'Chart Data'!J$7,Raw!$E:$E)*$B13</f>
        <v>#N/A</v>
      </c>
      <c r="K13" t="e">
        <f>SUMIF(Raw!$A:$A,'Chart Data'!$C$1&amp;'Chart Data'!$C13&amp;'Chart Data'!K$7,Raw!$E:$E)*$B13</f>
        <v>#N/A</v>
      </c>
      <c r="L13" t="e">
        <f>SUMIF(Raw!$A:$A,'Chart Data'!$C$1&amp;'Chart Data'!$C13&amp;'Chart Data'!L$7,Raw!$E:$E)*$B13</f>
        <v>#N/A</v>
      </c>
      <c r="M13" t="e">
        <f>SUMIF(Raw!$A:$A,'Chart Data'!$C$1&amp;'Chart Data'!$C13&amp;'Chart Data'!M$7,Raw!$E:$E)*$B13</f>
        <v>#N/A</v>
      </c>
      <c r="N13" t="e">
        <f>SUMIF(Raw!$A:$A,'Chart Data'!$C$1&amp;'Chart Data'!$C13&amp;'Chart Data'!N$7,Raw!$E:$E)*$B13</f>
        <v>#N/A</v>
      </c>
      <c r="O13" s="54" t="e">
        <f>VLOOKUP($C$1&amp;$C13&amp;O$7,'Input Data'!$A$2:$E$1048576,5,FALSE)</f>
        <v>#N/A</v>
      </c>
      <c r="P13" s="54" t="e">
        <f>VLOOKUP($C$1&amp;$C13&amp;P$7,'Input Data'!$A$2:$E$1048576,5,FALSE)</f>
        <v>#N/A</v>
      </c>
      <c r="Q13" s="54" t="e">
        <f>VLOOKUP($C$1&amp;$C13&amp;Q$7,'Input Data'!$A$2:$E$1048576,5,FALSE)</f>
        <v>#N/A</v>
      </c>
      <c r="T13">
        <v>12</v>
      </c>
      <c r="U13" t="s">
        <v>9780</v>
      </c>
      <c r="V13" t="s">
        <v>2786</v>
      </c>
    </row>
    <row r="14" spans="1:22" x14ac:dyDescent="0.2">
      <c r="A14" t="str">
        <f>IF(ISERROR(VLOOKUP(C14,Lookups!$G:$I,2,0))=TRUE,"",VLOOKUP(C14,Lookups!$G:$I,2,0))</f>
        <v/>
      </c>
      <c r="B14" t="e">
        <f>VLOOKUP(C14,Lookups!$G:$I,3,0)</f>
        <v>#N/A</v>
      </c>
      <c r="C14" t="str">
        <f>$A$3&amp;".6B"</f>
        <v>10.6B</v>
      </c>
      <c r="D14" t="e">
        <f>SUMIF(Raw!$A:$A,'Chart Data'!$C$1&amp;'Chart Data'!$C14&amp;'Chart Data'!F$7,Raw!$E:$E)*$B14</f>
        <v>#N/A</v>
      </c>
      <c r="E14" t="e">
        <f>SUMIF(Raw!$A:$A,'Chart Data'!$C$1&amp;'Chart Data'!$C14&amp;'Chart Data'!E$7,Raw!$E:$E)*$B14</f>
        <v>#N/A</v>
      </c>
      <c r="F14" t="e">
        <f>SUMIF(Raw!$A:$A,'Chart Data'!$C$1&amp;'Chart Data'!$C14&amp;'Chart Data'!F$7,Raw!$E:$E)*$B14</f>
        <v>#N/A</v>
      </c>
      <c r="G14" t="e">
        <f>SUMIF(Raw!$A:$A,'Chart Data'!$C$1&amp;'Chart Data'!$C14&amp;'Chart Data'!G$7,Raw!$E:$E)*$B14</f>
        <v>#N/A</v>
      </c>
      <c r="H14" t="e">
        <f>SUMIF(Raw!$A:$A,'Chart Data'!$C$1&amp;'Chart Data'!$C14&amp;'Chart Data'!H$7,Raw!$E:$E)*$B14</f>
        <v>#N/A</v>
      </c>
      <c r="I14" t="e">
        <f>SUMIF(Raw!$A:$A,'Chart Data'!$C$1&amp;'Chart Data'!$C14&amp;'Chart Data'!I$7,Raw!$E:$E)*$B14</f>
        <v>#N/A</v>
      </c>
      <c r="J14" t="e">
        <f>SUMIF(Raw!$A:$A,'Chart Data'!$C$1&amp;'Chart Data'!$C14&amp;'Chart Data'!J$7,Raw!$E:$E)*$B14</f>
        <v>#N/A</v>
      </c>
      <c r="K14" t="e">
        <f>SUMIF(Raw!$A:$A,'Chart Data'!$C$1&amp;'Chart Data'!$C14&amp;'Chart Data'!K$7,Raw!$E:$E)*$B14</f>
        <v>#N/A</v>
      </c>
      <c r="L14" t="e">
        <f>SUMIF(Raw!$A:$A,'Chart Data'!$C$1&amp;'Chart Data'!$C14&amp;'Chart Data'!L$7,Raw!$E:$E)*$B14</f>
        <v>#N/A</v>
      </c>
      <c r="M14" t="e">
        <f>SUMIF(Raw!$A:$A,'Chart Data'!$C$1&amp;'Chart Data'!$C14&amp;'Chart Data'!M$7,Raw!$E:$E)*$B14</f>
        <v>#N/A</v>
      </c>
      <c r="N14" t="e">
        <f>SUMIF(Raw!$A:$A,'Chart Data'!$C$1&amp;'Chart Data'!$C14&amp;'Chart Data'!N$7,Raw!$E:$E)*$B14</f>
        <v>#N/A</v>
      </c>
      <c r="O14" t="e">
        <f>VLOOKUP($C$1&amp;$C14&amp;O$7,'Input Data'!$A$2:$E$1048576,5,FALSE)</f>
        <v>#N/A</v>
      </c>
      <c r="P14" t="e">
        <f>VLOOKUP($C$1&amp;$C14&amp;P$7,'Input Data'!$A$2:$E$1048576,5,FALSE)</f>
        <v>#N/A</v>
      </c>
      <c r="Q14" t="e">
        <f>VLOOKUP($C$1&amp;$C14&amp;Q$7,'Input Data'!$A$2:$E$1048576,5,FALSE)</f>
        <v>#N/A</v>
      </c>
      <c r="T14">
        <v>13</v>
      </c>
      <c r="U14" t="s">
        <v>9781</v>
      </c>
      <c r="V14" t="s">
        <v>2787</v>
      </c>
    </row>
    <row r="15" spans="1:22" x14ac:dyDescent="0.2">
      <c r="T15">
        <v>14</v>
      </c>
      <c r="U15" t="s">
        <v>9782</v>
      </c>
      <c r="V15" t="s">
        <v>2829</v>
      </c>
    </row>
    <row r="16" spans="1:22" x14ac:dyDescent="0.2">
      <c r="C16" s="5" t="s">
        <v>2795</v>
      </c>
      <c r="T16">
        <v>15</v>
      </c>
      <c r="U16" t="s">
        <v>9783</v>
      </c>
      <c r="V16" t="s">
        <v>2831</v>
      </c>
    </row>
    <row r="17" spans="1:22" x14ac:dyDescent="0.2">
      <c r="T17">
        <v>16</v>
      </c>
      <c r="U17" t="s">
        <v>9784</v>
      </c>
      <c r="V17" t="s">
        <v>2833</v>
      </c>
    </row>
    <row r="18" spans="1:22" x14ac:dyDescent="0.2">
      <c r="C18" s="4" t="s">
        <v>2794</v>
      </c>
      <c r="T18">
        <v>17</v>
      </c>
      <c r="U18" t="s">
        <v>9785</v>
      </c>
      <c r="V18" t="s">
        <v>2835</v>
      </c>
    </row>
    <row r="19" spans="1:22" x14ac:dyDescent="0.2">
      <c r="B19">
        <f t="shared" ref="B19:C25" si="2">+B8</f>
        <v>1</v>
      </c>
      <c r="C19" t="str">
        <f t="shared" si="2"/>
        <v>D10</v>
      </c>
      <c r="D19">
        <f>SUMIF(Raw!$A:$A,"SEC"&amp;'Chart Data'!$C19&amp;'Chart Data'!F$7,Raw!$E:$E)*$B19</f>
        <v>69.48929328621908</v>
      </c>
      <c r="E19">
        <f>SUMIF(Raw!$A:$A,"SEC"&amp;'Chart Data'!$C19&amp;'Chart Data'!E$7,Raw!$E:$E)*$B19</f>
        <v>68.558195102685616</v>
      </c>
      <c r="F19">
        <f>SUMIF(Raw!$A:$A,"SEC"&amp;'Chart Data'!$C19&amp;'Chart Data'!F$7,Raw!$E:$E)*$B19</f>
        <v>69.48929328621908</v>
      </c>
      <c r="G19">
        <f>SUMIF(Raw!$A:$A,"SEC"&amp;'Chart Data'!$C19&amp;'Chart Data'!G$7,Raw!$E:$E)*$B19</f>
        <v>72.09576710435384</v>
      </c>
      <c r="H19">
        <f>SUMIF(Raw!$A:$A,"SEC"&amp;'Chart Data'!$C19&amp;'Chart Data'!H$7,Raw!$E:$E)*$B19</f>
        <v>77.555521680216799</v>
      </c>
      <c r="I19">
        <f>SUMIF(Raw!$A:$A,"SEC"&amp;'Chart Data'!$C19&amp;'Chart Data'!I$7,Raw!$E:$E)*$B19</f>
        <v>76.629281670205245</v>
      </c>
      <c r="J19">
        <f>SUMIF(Raw!$A:$A,"SEC"&amp;'Chart Data'!$C19&amp;'Chart Data'!J$7,Raw!$E:$E)*$B19</f>
        <v>77.051134055517949</v>
      </c>
      <c r="K19">
        <f>SUMIF(Raw!$A:$A,"SEC"&amp;'Chart Data'!$C19&amp;'Chart Data'!K$7,Raw!$E:$E)*$B19</f>
        <v>77.404608220937703</v>
      </c>
      <c r="L19">
        <f>SUMIF(Raw!$A:$A,"SEC"&amp;'Chart Data'!$C19&amp;'Chart Data'!L$7,Raw!$E:$E)*$B19</f>
        <v>77.499245472837018</v>
      </c>
      <c r="M19">
        <f>SUMIF(Raw!$A:$A,"SEC"&amp;'Chart Data'!$C19&amp;'Chart Data'!M$7,Raw!$E:$E)*$B19</f>
        <v>78.000862068965503</v>
      </c>
      <c r="N19">
        <f>SUMIF(Raw!$A:$A,"SEC"&amp;'Chart Data'!$C19&amp;'Chart Data'!N$7,Raw!$E:$E)*$B19</f>
        <v>80.198634243837446</v>
      </c>
      <c r="O19" s="25">
        <f>VLOOKUP($C$18&amp;$C19&amp;O$7,'Input Data'!$A$2:$E$1048576,5,FALSE)</f>
        <v>78.318195586326269</v>
      </c>
      <c r="P19" s="25">
        <f>VLOOKUP($C$18&amp;$C19&amp;P$7,'Input Data'!$A$2:$E$1048576,5,FALSE)</f>
        <v>79.987188334817446</v>
      </c>
      <c r="Q19" s="25">
        <f>VLOOKUP($C$18&amp;$C19&amp;Q$7,'Input Data'!$A$2:$E$1048576,5,FALSE)</f>
        <v>77.824883078231295</v>
      </c>
      <c r="T19">
        <v>18</v>
      </c>
      <c r="U19" t="s">
        <v>9786</v>
      </c>
      <c r="V19" t="s">
        <v>2789</v>
      </c>
    </row>
    <row r="20" spans="1:22" x14ac:dyDescent="0.2">
      <c r="B20" s="4">
        <f t="shared" si="2"/>
        <v>1</v>
      </c>
      <c r="C20" t="str">
        <f t="shared" si="2"/>
        <v>10.1B</v>
      </c>
      <c r="D20">
        <f>SUMIF(Raw!$A:$A,"SEC"&amp;'Chart Data'!$C20&amp;'Chart Data'!F$7,Raw!$E:$E)*$B20</f>
        <v>84.880353356890453</v>
      </c>
      <c r="E20">
        <f>SUMIF(Raw!$A:$A,"SEC"&amp;'Chart Data'!$C20&amp;'Chart Data'!E$7,Raw!$E:$E)*$B20</f>
        <v>81.528751974723534</v>
      </c>
      <c r="F20">
        <f>SUMIF(Raw!$A:$A,"SEC"&amp;'Chart Data'!$C20&amp;'Chart Data'!F$7,Raw!$E:$E)*$B20</f>
        <v>84.880353356890453</v>
      </c>
      <c r="G20">
        <f>SUMIF(Raw!$A:$A,"SEC"&amp;'Chart Data'!$C20&amp;'Chart Data'!G$7,Raw!$E:$E)*$B20</f>
        <v>85.467449896337243</v>
      </c>
      <c r="H20">
        <f>SUMIF(Raw!$A:$A,"SEC"&amp;'Chart Data'!$C20&amp;'Chart Data'!H$7,Raw!$E:$E)*$B20</f>
        <v>93.487127371273701</v>
      </c>
      <c r="I20">
        <f>SUMIF(Raw!$A:$A,"SEC"&amp;'Chart Data'!$C20&amp;'Chart Data'!I$7,Raw!$E:$E)*$B20</f>
        <v>90.947275300778486</v>
      </c>
      <c r="J20">
        <f>SUMIF(Raw!$A:$A,"SEC"&amp;'Chart Data'!$C20&amp;'Chart Data'!J$7,Raw!$E:$E)*$B20</f>
        <v>88.031076506431972</v>
      </c>
      <c r="K20">
        <f>SUMIF(Raw!$A:$A,"SEC"&amp;'Chart Data'!$C20&amp;'Chart Data'!K$7,Raw!$E:$E)*$B20</f>
        <v>90.372318561335902</v>
      </c>
      <c r="L20">
        <f>SUMIF(Raw!$A:$A,"SEC"&amp;'Chart Data'!$C20&amp;'Chart Data'!L$7,Raw!$E:$E)*$B20</f>
        <v>91.199664654594216</v>
      </c>
      <c r="M20">
        <f>SUMIF(Raw!$A:$A,"SEC"&amp;'Chart Data'!$C20&amp;'Chart Data'!M$7,Raw!$E:$E)*$B20</f>
        <v>89.147973381730182</v>
      </c>
      <c r="N20">
        <f>SUMIF(Raw!$A:$A,"SEC"&amp;'Chart Data'!$C20&amp;'Chart Data'!N$7,Raw!$E:$E)*$B20</f>
        <v>94.827648234510335</v>
      </c>
      <c r="O20" s="25">
        <f>VLOOKUP($C$18&amp;$C20&amp;O$7,'Input Data'!$A$2:$E$1048576,5,FALSE)</f>
        <v>91.80389441800088</v>
      </c>
      <c r="P20" s="25">
        <f>VLOOKUP($C$18&amp;$C20&amp;P$7,'Input Data'!$A$2:$E$1048576,5,FALSE)</f>
        <v>90.22511130899376</v>
      </c>
      <c r="Q20" s="25">
        <f>VLOOKUP($C$18&amp;$C20&amp;Q$7,'Input Data'!$A$2:$E$1048576,5,FALSE)</f>
        <v>89.385629251700678</v>
      </c>
      <c r="T20">
        <v>19</v>
      </c>
      <c r="U20" t="s">
        <v>9787</v>
      </c>
      <c r="V20" t="s">
        <v>2838</v>
      </c>
    </row>
    <row r="21" spans="1:22" x14ac:dyDescent="0.2">
      <c r="B21" s="4">
        <f t="shared" si="2"/>
        <v>1</v>
      </c>
      <c r="C21" t="str">
        <f t="shared" si="2"/>
        <v>10.2B</v>
      </c>
      <c r="D21">
        <f>SUMIF(Raw!$A:$A,"SEC"&amp;'Chart Data'!$C21&amp;'Chart Data'!F$7,Raw!$E:$E)*$B21</f>
        <v>19.830812720848058</v>
      </c>
      <c r="E21">
        <f>SUMIF(Raw!$A:$A,"SEC"&amp;'Chart Data'!$C21&amp;'Chart Data'!E$7,Raw!$E:$E)*$B21</f>
        <v>19.155845181674568</v>
      </c>
      <c r="F21">
        <f>SUMIF(Raw!$A:$A,"SEC"&amp;'Chart Data'!$C21&amp;'Chart Data'!F$7,Raw!$E:$E)*$B21</f>
        <v>19.830812720848058</v>
      </c>
      <c r="G21">
        <f>SUMIF(Raw!$A:$A,"SEC"&amp;'Chart Data'!$C21&amp;'Chart Data'!G$7,Raw!$E:$E)*$B21</f>
        <v>22.638908085694538</v>
      </c>
      <c r="H21">
        <f>SUMIF(Raw!$A:$A,"SEC"&amp;'Chart Data'!$C21&amp;'Chart Data'!H$7,Raw!$E:$E)*$B21</f>
        <v>26.67188346883469</v>
      </c>
      <c r="I21">
        <f>SUMIF(Raw!$A:$A,"SEC"&amp;'Chart Data'!$C21&amp;'Chart Data'!I$7,Raw!$E:$E)*$B21</f>
        <v>24.858881811748052</v>
      </c>
      <c r="J21">
        <f>SUMIF(Raw!$A:$A,"SEC"&amp;'Chart Data'!$C21&amp;'Chart Data'!J$7,Raw!$E:$E)*$B21</f>
        <v>28.882329045362219</v>
      </c>
      <c r="K21">
        <f>SUMIF(Raw!$A:$A,"SEC"&amp;'Chart Data'!$C21&amp;'Chart Data'!K$7,Raw!$E:$E)*$B21</f>
        <v>27.632434168272319</v>
      </c>
      <c r="L21">
        <f>SUMIF(Raw!$A:$A,"SEC"&amp;'Chart Data'!$C21&amp;'Chart Data'!L$7,Raw!$E:$E)*$B21</f>
        <v>26.63058350100604</v>
      </c>
      <c r="M21">
        <f>SUMIF(Raw!$A:$A,"SEC"&amp;'Chart Data'!$C21&amp;'Chart Data'!M$7,Raw!$E:$E)*$B21</f>
        <v>27.255958862673925</v>
      </c>
      <c r="N21">
        <f>SUMIF(Raw!$A:$A,"SEC"&amp;'Chart Data'!$C21&amp;'Chart Data'!N$7,Raw!$E:$E)*$B21</f>
        <v>30.470952698201199</v>
      </c>
      <c r="O21" s="69">
        <f>VLOOKUP($C$18&amp;$C21&amp;O$7,'Input Data'!$A$2:$E$1048576,5,FALSE)</f>
        <v>29.696451752488102</v>
      </c>
      <c r="P21" s="69">
        <f>VLOOKUP($C$18&amp;$C21&amp;P$7,'Input Data'!$A$2:$E$1048576,5,FALSE)</f>
        <v>31.255342831700801</v>
      </c>
      <c r="Q21" s="69">
        <f>VLOOKUP($C$18&amp;$C21&amp;Q$7,'Input Data'!$A$2:$E$1048576,5,FALSE)</f>
        <v>30.664413265306123</v>
      </c>
      <c r="T21">
        <v>20</v>
      </c>
      <c r="U21" t="s">
        <v>9788</v>
      </c>
      <c r="V21" t="s">
        <v>2840</v>
      </c>
    </row>
    <row r="22" spans="1:22" x14ac:dyDescent="0.2">
      <c r="A22" s="4"/>
      <c r="B22" s="4">
        <f t="shared" si="2"/>
        <v>1</v>
      </c>
      <c r="C22" t="str">
        <f t="shared" si="2"/>
        <v>10.3B</v>
      </c>
      <c r="D22">
        <f>SUMIF(Raw!$A:$A,"SEC"&amp;'Chart Data'!$C22&amp;'Chart Data'!F$7,Raw!$E:$E)*$B22</f>
        <v>96.230035335689053</v>
      </c>
      <c r="E22">
        <f>SUMIF(Raw!$A:$A,"SEC"&amp;'Chart Data'!$C22&amp;'Chart Data'!E$7,Raw!$E:$E)*$B22</f>
        <v>94.758135860979451</v>
      </c>
      <c r="F22">
        <f>SUMIF(Raw!$A:$A,"SEC"&amp;'Chart Data'!$C22&amp;'Chart Data'!F$7,Raw!$E:$E)*$B22</f>
        <v>96.230035335689053</v>
      </c>
      <c r="G22">
        <f>SUMIF(Raw!$A:$A,"SEC"&amp;'Chart Data'!$C22&amp;'Chart Data'!G$7,Raw!$E:$E)*$B22</f>
        <v>96.458673116793364</v>
      </c>
      <c r="H22">
        <f>SUMIF(Raw!$A:$A,"SEC"&amp;'Chart Data'!$C22&amp;'Chart Data'!H$7,Raw!$E:$E)*$B22</f>
        <v>98.087804878048772</v>
      </c>
      <c r="I22">
        <f>SUMIF(Raw!$A:$A,"SEC"&amp;'Chart Data'!$C22&amp;'Chart Data'!I$7,Raw!$E:$E)*$B22</f>
        <v>98.270134465675881</v>
      </c>
      <c r="J22">
        <f>SUMIF(Raw!$A:$A,"SEC"&amp;'Chart Data'!$C22&amp;'Chart Data'!J$7,Raw!$E:$E)*$B22</f>
        <v>98.01103588354772</v>
      </c>
      <c r="K22">
        <f>SUMIF(Raw!$A:$A,"SEC"&amp;'Chart Data'!$C22&amp;'Chart Data'!K$7,Raw!$E:$E)*$B22</f>
        <v>98.714386640976244</v>
      </c>
      <c r="L22">
        <f>SUMIF(Raw!$A:$A,"SEC"&amp;'Chart Data'!$C22&amp;'Chart Data'!L$7,Raw!$E:$E)*$B22</f>
        <v>98.618712273641847</v>
      </c>
      <c r="M22">
        <f>SUMIF(Raw!$A:$A,"SEC"&amp;'Chart Data'!$C22&amp;'Chart Data'!M$7,Raw!$E:$E)*$B22</f>
        <v>98.533091349062303</v>
      </c>
      <c r="N22">
        <f>SUMIF(Raw!$A:$A,"SEC"&amp;'Chart Data'!$C22&amp;'Chart Data'!N$7,Raw!$E:$E)*$B22</f>
        <v>99.093271152564967</v>
      </c>
      <c r="O22" s="25">
        <f>VLOOKUP($C$18&amp;$C22&amp;O$7,'Input Data'!$A$2:$E$1048576,5,FALSE)</f>
        <v>98.091648636953707</v>
      </c>
      <c r="P22" s="25">
        <f>VLOOKUP($C$18&amp;$C22&amp;P$7,'Input Data'!$A$2:$E$1048576,5,FALSE)</f>
        <v>99.822350845948364</v>
      </c>
      <c r="Q22" s="25">
        <f>VLOOKUP($C$18&amp;$C22&amp;Q$7,'Input Data'!$A$2:$E$1048576,5,FALSE)</f>
        <v>97.336947278911552</v>
      </c>
      <c r="T22">
        <v>21</v>
      </c>
      <c r="U22" t="s">
        <v>12031</v>
      </c>
      <c r="V22" s="4" t="s">
        <v>12328</v>
      </c>
    </row>
    <row r="23" spans="1:22" x14ac:dyDescent="0.2">
      <c r="B23" s="4">
        <f t="shared" si="2"/>
        <v>1</v>
      </c>
      <c r="C23" t="str">
        <f t="shared" si="2"/>
        <v>10.4B</v>
      </c>
      <c r="D23">
        <f>SUMIF(Raw!$A:$A,"SEC"&amp;'Chart Data'!$C23&amp;'Chart Data'!F$7,Raw!$E:$E)*$B23</f>
        <v>77.015971731448758</v>
      </c>
      <c r="E23">
        <f>SUMIF(Raw!$A:$A,"SEC"&amp;'Chart Data'!$C23&amp;'Chart Data'!E$7,Raw!$E:$E)*$B23</f>
        <v>78.790047393364929</v>
      </c>
      <c r="F23">
        <f>SUMIF(Raw!$A:$A,"SEC"&amp;'Chart Data'!$C23&amp;'Chart Data'!F$7,Raw!$E:$E)*$B23</f>
        <v>77.015971731448758</v>
      </c>
      <c r="G23">
        <f>SUMIF(Raw!$A:$A,"SEC"&amp;'Chart Data'!$C23&amp;'Chart Data'!G$7,Raw!$E:$E)*$B23</f>
        <v>83.818037318590186</v>
      </c>
      <c r="H23">
        <f>SUMIF(Raw!$A:$A,"SEC"&amp;'Chart Data'!$C23&amp;'Chart Data'!H$7,Raw!$E:$E)*$B23</f>
        <v>91.975271002710031</v>
      </c>
      <c r="I23">
        <f>SUMIF(Raw!$A:$A,"SEC"&amp;'Chart Data'!$C23&amp;'Chart Data'!I$7,Raw!$E:$E)*$B23</f>
        <v>92.44083510261855</v>
      </c>
      <c r="J23">
        <f>SUMIF(Raw!$A:$A,"SEC"&amp;'Chart Data'!$C23&amp;'Chart Data'!J$7,Raw!$E:$E)*$B23</f>
        <v>93.280094786729862</v>
      </c>
      <c r="K23">
        <f>SUMIF(Raw!$A:$A,"SEC"&amp;'Chart Data'!$C23&amp;'Chart Data'!K$7,Raw!$E:$E)*$B23</f>
        <v>92.899293513166342</v>
      </c>
      <c r="L23">
        <f>SUMIF(Raw!$A:$A,"SEC"&amp;'Chart Data'!$C23&amp;'Chart Data'!L$7,Raw!$E:$E)*$B23</f>
        <v>93.548021462105979</v>
      </c>
      <c r="M23">
        <f>SUMIF(Raw!$A:$A,"SEC"&amp;'Chart Data'!$C23&amp;'Chart Data'!M$7,Raw!$E:$E)*$B23</f>
        <v>97.066424682395635</v>
      </c>
      <c r="N23">
        <f>SUMIF(Raw!$A:$A,"SEC"&amp;'Chart Data'!$C23&amp;'Chart Data'!N$7,Raw!$E:$E)*$B23</f>
        <v>96.402664890073297</v>
      </c>
      <c r="O23" s="25">
        <f>VLOOKUP($C$18&amp;$C23&amp;O$7,'Input Data'!$A$2:$E$1048576,5,FALSE)</f>
        <v>93.680787537862386</v>
      </c>
      <c r="P23" s="25">
        <f>VLOOKUP($C$18&amp;$C23&amp;P$7,'Input Data'!$A$2:$E$1048576,5,FALSE)</f>
        <v>98.645948352626874</v>
      </c>
      <c r="Q23" s="25">
        <f>VLOOKUP($C$18&amp;$C23&amp;Q$7,'Input Data'!$A$2:$E$1048576,5,FALSE)</f>
        <v>93.912542517006813</v>
      </c>
      <c r="T23">
        <v>22</v>
      </c>
      <c r="U23" t="s">
        <v>12343</v>
      </c>
      <c r="V23" s="4" t="s">
        <v>12344</v>
      </c>
    </row>
    <row r="24" spans="1:22" x14ac:dyDescent="0.2">
      <c r="B24" s="4" t="e">
        <f t="shared" si="2"/>
        <v>#N/A</v>
      </c>
      <c r="C24" t="str">
        <f t="shared" si="2"/>
        <v>10.5B</v>
      </c>
      <c r="D24" t="e">
        <f>SUMIF(Raw!$A:$A,"SEC"&amp;'Chart Data'!$C24&amp;'Chart Data'!F$7,Raw!$E:$E)*$B24</f>
        <v>#N/A</v>
      </c>
      <c r="E24" t="e">
        <f>SUMIF(Raw!$A:$A,"SEC"&amp;'Chart Data'!$C24&amp;'Chart Data'!E$7,Raw!$E:$E)*$B24</f>
        <v>#N/A</v>
      </c>
      <c r="F24" t="e">
        <f>SUMIF(Raw!$A:$A,"SEC"&amp;'Chart Data'!$C24&amp;'Chart Data'!F$7,Raw!$E:$E)*$B24</f>
        <v>#N/A</v>
      </c>
      <c r="G24" t="e">
        <f>SUMIF(Raw!$A:$A,"SEC"&amp;'Chart Data'!$C24&amp;'Chart Data'!G$7,Raw!$E:$E)*$B24</f>
        <v>#N/A</v>
      </c>
      <c r="H24" t="e">
        <f>SUMIF(Raw!$A:$A,"SEC"&amp;'Chart Data'!$C24&amp;'Chart Data'!H$7,Raw!$E:$E)*$B24</f>
        <v>#N/A</v>
      </c>
      <c r="I24" t="e">
        <f>SUMIF(Raw!$A:$A,"SEC"&amp;'Chart Data'!$C24&amp;'Chart Data'!I$7,Raw!$E:$E)*$B24</f>
        <v>#N/A</v>
      </c>
      <c r="J24" t="e">
        <f>SUMIF(Raw!$A:$A,"SEC"&amp;'Chart Data'!$C24&amp;'Chart Data'!J$7,Raw!$E:$E)*$B24</f>
        <v>#N/A</v>
      </c>
      <c r="K24" t="e">
        <f>SUMIF(Raw!$A:$A,"SEC"&amp;'Chart Data'!$C24&amp;'Chart Data'!K$7,Raw!$E:$E)*$B24</f>
        <v>#N/A</v>
      </c>
      <c r="L24" t="e">
        <f>SUMIF(Raw!$A:$A,"SEC"&amp;'Chart Data'!$C24&amp;'Chart Data'!L$7,Raw!$E:$E)*$B24</f>
        <v>#N/A</v>
      </c>
      <c r="M24" t="e">
        <f>SUMIF(Raw!$A:$A,"SEC"&amp;'Chart Data'!$C24&amp;'Chart Data'!M$7,Raw!$E:$E)*$B24</f>
        <v>#N/A</v>
      </c>
      <c r="N24" t="e">
        <f>SUMIF(Raw!$A:$A,"SEC"&amp;'Chart Data'!$C24&amp;'Chart Data'!N$7,Raw!$E:$E)*$B24</f>
        <v>#N/A</v>
      </c>
      <c r="O24" s="25" t="e">
        <f>VLOOKUP($C$18&amp;$C24&amp;O$7,'Input Data'!$A$2:$E$1048576,5,FALSE)</f>
        <v>#N/A</v>
      </c>
      <c r="P24" s="25" t="e">
        <f>VLOOKUP($C$18&amp;$C24&amp;P$7,'Input Data'!$A$2:$E$1048576,5,FALSE)</f>
        <v>#N/A</v>
      </c>
      <c r="Q24" s="25" t="e">
        <f>VLOOKUP($C$18&amp;$C24&amp;Q$7,'Input Data'!$A$2:$E$1048576,5,FALSE)</f>
        <v>#N/A</v>
      </c>
      <c r="V24" s="4"/>
    </row>
    <row r="25" spans="1:22" x14ac:dyDescent="0.2">
      <c r="B25" s="4" t="e">
        <f t="shared" si="2"/>
        <v>#N/A</v>
      </c>
      <c r="C25" t="str">
        <f t="shared" si="2"/>
        <v>10.6B</v>
      </c>
      <c r="D25" t="e">
        <f>SUMIF(Raw!$A:$A,"SEC"&amp;'Chart Data'!$C25&amp;'Chart Data'!F$7,Raw!$E:$E)*$B25</f>
        <v>#N/A</v>
      </c>
      <c r="E25" t="e">
        <f>SUMIF(Raw!$A:$A,"SEC"&amp;'Chart Data'!$C25&amp;'Chart Data'!E$7,Raw!$E:$E)*$B25</f>
        <v>#N/A</v>
      </c>
      <c r="F25" t="e">
        <f>SUMIF(Raw!$A:$A,"SEC"&amp;'Chart Data'!$C25&amp;'Chart Data'!F$7,Raw!$E:$E)*$B25</f>
        <v>#N/A</v>
      </c>
      <c r="G25" t="e">
        <f>SUMIF(Raw!$A:$A,"SEC"&amp;'Chart Data'!$C25&amp;'Chart Data'!G$7,Raw!$E:$E)*$B25</f>
        <v>#N/A</v>
      </c>
      <c r="H25" t="e">
        <f>SUMIF(Raw!$A:$A,"SEC"&amp;'Chart Data'!$C25&amp;'Chart Data'!H$7,Raw!$E:$E)*$B25</f>
        <v>#N/A</v>
      </c>
      <c r="I25" t="e">
        <f>SUMIF(Raw!$A:$A,"SEC"&amp;'Chart Data'!$C25&amp;'Chart Data'!I$7,Raw!$E:$E)*$B25</f>
        <v>#N/A</v>
      </c>
      <c r="J25" t="e">
        <f>SUMIF(Raw!$A:$A,"SEC"&amp;'Chart Data'!$C25&amp;'Chart Data'!J$7,Raw!$E:$E)*$B25</f>
        <v>#N/A</v>
      </c>
      <c r="K25" t="e">
        <f>SUMIF(Raw!$A:$A,"SEC"&amp;'Chart Data'!$C25&amp;'Chart Data'!K$7,Raw!$E:$E)*$B25</f>
        <v>#N/A</v>
      </c>
      <c r="L25" t="e">
        <f>SUMIF(Raw!$A:$A,"SEC"&amp;'Chart Data'!$C25&amp;'Chart Data'!L$7,Raw!$E:$E)*$B25</f>
        <v>#N/A</v>
      </c>
      <c r="M25" t="e">
        <f>SUMIF(Raw!$A:$A,"SEC"&amp;'Chart Data'!$C25&amp;'Chart Data'!M$7,Raw!$E:$E)*$B25</f>
        <v>#N/A</v>
      </c>
      <c r="N25" t="e">
        <f>SUMIF(Raw!$A:$A,"SEC"&amp;'Chart Data'!$C25&amp;'Chart Data'!N$7,Raw!$E:$E)*$B25</f>
        <v>#N/A</v>
      </c>
      <c r="O25" s="25" t="e">
        <f>VLOOKUP($C$18&amp;$C25&amp;O$7,'Input Data'!$A$2:$E$1048576,5,FALSE)</f>
        <v>#N/A</v>
      </c>
      <c r="P25" s="25" t="e">
        <f>VLOOKUP($C$18&amp;$C25&amp;P$7,'Input Data'!$A$2:$E$1048576,5,FALSE)</f>
        <v>#N/A</v>
      </c>
      <c r="Q25" s="25" t="e">
        <f>VLOOKUP($C$18&amp;$C25&amp;Q$7,'Input Data'!$A$2:$E$1048576,5,FALSE)</f>
        <v>#N/A</v>
      </c>
    </row>
    <row r="26" spans="1:22" x14ac:dyDescent="0.2">
      <c r="B26" s="4"/>
    </row>
    <row r="27" spans="1:22" x14ac:dyDescent="0.2">
      <c r="B27" s="4"/>
    </row>
    <row r="28" spans="1:22" x14ac:dyDescent="0.2">
      <c r="B28" s="4"/>
      <c r="C28" s="4" t="s">
        <v>2780</v>
      </c>
    </row>
    <row r="29" spans="1:22" x14ac:dyDescent="0.2">
      <c r="B29" s="4">
        <f t="shared" ref="B29:C35" si="3">+B8</f>
        <v>1</v>
      </c>
      <c r="C29" t="str">
        <f t="shared" si="3"/>
        <v>D10</v>
      </c>
      <c r="D29">
        <f>SUMIF(Raw!$A:$A,"ENG"&amp;'Chart Data'!$C29&amp;'Chart Data'!F$7,Raw!$E:$E)*$B29</f>
        <v>68.674999999999997</v>
      </c>
      <c r="E29">
        <f>SUMIF(Raw!$A:$A,"ENG"&amp;'Chart Data'!$C29&amp;'Chart Data'!E$7,Raw!$E:$E)*$B29</f>
        <v>65.224999999999994</v>
      </c>
      <c r="F29">
        <f>SUMIF(Raw!$A:$A,"ENG"&amp;'Chart Data'!$C29&amp;'Chart Data'!F$7,Raw!$E:$E)*$B29</f>
        <v>68.674999999999997</v>
      </c>
      <c r="G29">
        <f>SUMIF(Raw!$A:$A,"ENG"&amp;'Chart Data'!$C29&amp;'Chart Data'!G$7,Raw!$E:$E)*$B29</f>
        <v>70.575000000000003</v>
      </c>
      <c r="H29">
        <f>SUMIF(Raw!$A:$A,"ENG"&amp;'Chart Data'!$C29&amp;'Chart Data'!H$7,Raw!$E:$E)*$B29</f>
        <v>72.174999999999997</v>
      </c>
      <c r="I29">
        <f>SUMIF(Raw!$A:$A,"ENG"&amp;'Chart Data'!$C29&amp;'Chart Data'!I$7,Raw!$E:$E)*$B29</f>
        <v>73.099999999999994</v>
      </c>
      <c r="J29">
        <f>SUMIF(Raw!$A:$A,"ENG"&amp;'Chart Data'!$C29&amp;'Chart Data'!J$7,Raw!$E:$E)*$B29</f>
        <v>74.599999999999994</v>
      </c>
      <c r="K29">
        <f>SUMIF(Raw!$A:$A,"ENG"&amp;'Chart Data'!$C29&amp;'Chart Data'!K$7,Raw!$E:$E)*$B29</f>
        <v>75.599999999999994</v>
      </c>
      <c r="L29">
        <f>SUMIF(Raw!$A:$A,"ENG"&amp;'Chart Data'!$C29&amp;'Chart Data'!L$7,Raw!$E:$E)*$B29</f>
        <v>76.599999999999994</v>
      </c>
      <c r="M29">
        <f>SUMIF(Raw!$A:$A,"ENG"&amp;'Chart Data'!$C29&amp;'Chart Data'!M$7,Raw!$E:$E)*$B29</f>
        <v>78.150000000000006</v>
      </c>
      <c r="N29">
        <f>SUMIF(Raw!$A:$A,"ENG"&amp;'Chart Data'!$C29&amp;'Chart Data'!N$7,Raw!$E:$E)*$B29</f>
        <v>78.400000000000006</v>
      </c>
      <c r="O29">
        <f>VLOOKUP($C$28&amp;$C29&amp;O$7,'Input Data'!$A$2:$E$1048576,5,FALSE)</f>
        <v>78.725000000000009</v>
      </c>
      <c r="P29">
        <f>VLOOKUP($C$28&amp;$C29&amp;P$7,'Input Data'!$A$2:$E$1048576,5,FALSE)</f>
        <v>79.8</v>
      </c>
      <c r="Q29">
        <f>VLOOKUP($C$28&amp;$C29&amp;Q$7,'Input Data'!$A$2:$E$1048576,5,FALSE)</f>
        <v>80.175000000000011</v>
      </c>
    </row>
    <row r="30" spans="1:22" x14ac:dyDescent="0.2">
      <c r="B30" s="4">
        <f t="shared" si="3"/>
        <v>1</v>
      </c>
      <c r="C30" t="str">
        <f t="shared" si="3"/>
        <v>10.1B</v>
      </c>
      <c r="D30">
        <f>SUMIF(Raw!$A:$A,"ENG"&amp;'Chart Data'!$C30&amp;'Chart Data'!F$7,Raw!$E:$E)*$B30</f>
        <v>74.599999999999994</v>
      </c>
      <c r="E30">
        <f>SUMIF(Raw!$A:$A,"ENG"&amp;'Chart Data'!$C30&amp;'Chart Data'!E$7,Raw!$E:$E)*$B30</f>
        <v>68.3</v>
      </c>
      <c r="F30">
        <f>SUMIF(Raw!$A:$A,"ENG"&amp;'Chart Data'!$C30&amp;'Chart Data'!F$7,Raw!$E:$E)*$B30</f>
        <v>74.599999999999994</v>
      </c>
      <c r="G30">
        <f>SUMIF(Raw!$A:$A,"ENG"&amp;'Chart Data'!$C30&amp;'Chart Data'!G$7,Raw!$E:$E)*$B30</f>
        <v>79.099999999999994</v>
      </c>
      <c r="H30">
        <f>SUMIF(Raw!$A:$A,"ENG"&amp;'Chart Data'!$C30&amp;'Chart Data'!H$7,Raw!$E:$E)*$B30</f>
        <v>80.7</v>
      </c>
      <c r="I30">
        <f>SUMIF(Raw!$A:$A,"ENG"&amp;'Chart Data'!$C30&amp;'Chart Data'!I$7,Raw!$E:$E)*$B30</f>
        <v>81.400000000000006</v>
      </c>
      <c r="J30">
        <f>SUMIF(Raw!$A:$A,"ENG"&amp;'Chart Data'!$C30&amp;'Chart Data'!J$7,Raw!$E:$E)*$B30</f>
        <v>82.7</v>
      </c>
      <c r="K30">
        <f>SUMIF(Raw!$A:$A,"ENG"&amp;'Chart Data'!$C30&amp;'Chart Data'!K$7,Raw!$E:$E)*$B30</f>
        <v>84.2</v>
      </c>
      <c r="L30">
        <f>SUMIF(Raw!$A:$A,"ENG"&amp;'Chart Data'!$C30&amp;'Chart Data'!L$7,Raw!$E:$E)*$B30</f>
        <v>87.4</v>
      </c>
      <c r="M30">
        <f>SUMIF(Raw!$A:$A,"ENG"&amp;'Chart Data'!$C30&amp;'Chart Data'!M$7,Raw!$E:$E)*$B30</f>
        <v>89.3</v>
      </c>
      <c r="N30">
        <f>SUMIF(Raw!$A:$A,"ENG"&amp;'Chart Data'!$C30&amp;'Chart Data'!N$7,Raw!$E:$E)*$B30</f>
        <v>89.9</v>
      </c>
      <c r="O30">
        <f>VLOOKUP($C$28&amp;$C30&amp;O$7,'Input Data'!$A$2:$E$1048576,5,FALSE)</f>
        <v>90.5</v>
      </c>
      <c r="P30">
        <f>VLOOKUP($C$28&amp;$C30&amp;P$7,'Input Data'!$A$2:$E$1048576,5,FALSE)</f>
        <v>90.6</v>
      </c>
      <c r="Q30">
        <f>VLOOKUP($C$28&amp;$C30&amp;Q$7,'Input Data'!$A$2:$E$1048576,5,FALSE)</f>
        <v>90.1</v>
      </c>
    </row>
    <row r="31" spans="1:22" x14ac:dyDescent="0.2">
      <c r="B31" s="4">
        <f t="shared" si="3"/>
        <v>1</v>
      </c>
      <c r="C31" t="str">
        <f t="shared" si="3"/>
        <v>10.2B</v>
      </c>
      <c r="D31">
        <f>SUMIF(Raw!$A:$A,"ENG"&amp;'Chart Data'!$C31&amp;'Chart Data'!F$7,Raw!$E:$E)*$B31</f>
        <v>25.5</v>
      </c>
      <c r="E31">
        <f>SUMIF(Raw!$A:$A,"ENG"&amp;'Chart Data'!$C31&amp;'Chart Data'!E$7,Raw!$E:$E)*$B31</f>
        <v>24.8</v>
      </c>
      <c r="F31">
        <f>SUMIF(Raw!$A:$A,"ENG"&amp;'Chart Data'!$C31&amp;'Chart Data'!F$7,Raw!$E:$E)*$B31</f>
        <v>25.5</v>
      </c>
      <c r="G31">
        <f>SUMIF(Raw!$A:$A,"ENG"&amp;'Chart Data'!$C31&amp;'Chart Data'!G$7,Raw!$E:$E)*$B31</f>
        <v>25.7</v>
      </c>
      <c r="H31">
        <f>SUMIF(Raw!$A:$A,"ENG"&amp;'Chart Data'!$C31&amp;'Chart Data'!H$7,Raw!$E:$E)*$B31</f>
        <v>26.9</v>
      </c>
      <c r="I31">
        <f>SUMIF(Raw!$A:$A,"ENG"&amp;'Chart Data'!$C31&amp;'Chart Data'!I$7,Raw!$E:$E)*$B31</f>
        <v>29.3</v>
      </c>
      <c r="J31">
        <f>SUMIF(Raw!$A:$A,"ENG"&amp;'Chart Data'!$C31&amp;'Chart Data'!J$7,Raw!$E:$E)*$B31</f>
        <v>31</v>
      </c>
      <c r="K31">
        <f>SUMIF(Raw!$A:$A,"ENG"&amp;'Chart Data'!$C31&amp;'Chart Data'!K$7,Raw!$E:$E)*$B31</f>
        <v>31.7</v>
      </c>
      <c r="L31">
        <f>SUMIF(Raw!$A:$A,"ENG"&amp;'Chart Data'!$C31&amp;'Chart Data'!L$7,Raw!$E:$E)*$B31</f>
        <v>31.8</v>
      </c>
      <c r="M31">
        <f>SUMIF(Raw!$A:$A,"ENG"&amp;'Chart Data'!$C31&amp;'Chart Data'!M$7,Raw!$E:$E)*$B31</f>
        <v>33.700000000000003</v>
      </c>
      <c r="N31">
        <f>SUMIF(Raw!$A:$A,"ENG"&amp;'Chart Data'!$C31&amp;'Chart Data'!N$7,Raw!$E:$E)*$B31</f>
        <v>34.299999999999997</v>
      </c>
      <c r="O31" s="25">
        <f>VLOOKUP($C$28&amp;$C31&amp;O$7,'Input Data'!$A$2:$E$1048576,5,FALSE)</f>
        <v>33.700000000000003</v>
      </c>
      <c r="P31" s="25">
        <f>VLOOKUP($C$28&amp;$C31&amp;P$7,'Input Data'!$A$2:$E$1048576,5,FALSE)</f>
        <v>34.5</v>
      </c>
      <c r="Q31" s="25">
        <f>VLOOKUP($C$28&amp;$C31&amp;Q$7,'Input Data'!$A$2:$E$1048576,5,FALSE)</f>
        <v>35.700000000000003</v>
      </c>
    </row>
    <row r="32" spans="1:22" x14ac:dyDescent="0.2">
      <c r="B32" s="4">
        <f t="shared" si="3"/>
        <v>1</v>
      </c>
      <c r="C32" t="str">
        <f t="shared" si="3"/>
        <v>10.3B</v>
      </c>
      <c r="D32">
        <f>SUMIF(Raw!$A:$A,"ENG"&amp;'Chart Data'!$C32&amp;'Chart Data'!F$7,Raw!$E:$E)*$B32</f>
        <v>93.9</v>
      </c>
      <c r="E32">
        <f>SUMIF(Raw!$A:$A,"ENG"&amp;'Chart Data'!$C32&amp;'Chart Data'!E$7,Raw!$E:$E)*$B32</f>
        <v>91.9</v>
      </c>
      <c r="F32">
        <f>SUMIF(Raw!$A:$A,"ENG"&amp;'Chart Data'!$C32&amp;'Chart Data'!F$7,Raw!$E:$E)*$B32</f>
        <v>93.9</v>
      </c>
      <c r="G32">
        <f>SUMIF(Raw!$A:$A,"ENG"&amp;'Chart Data'!$C32&amp;'Chart Data'!G$7,Raw!$E:$E)*$B32</f>
        <v>94.3</v>
      </c>
      <c r="H32">
        <f>SUMIF(Raw!$A:$A,"ENG"&amp;'Chart Data'!$C32&amp;'Chart Data'!H$7,Raw!$E:$E)*$B32</f>
        <v>95.9</v>
      </c>
      <c r="I32">
        <f>SUMIF(Raw!$A:$A,"ENG"&amp;'Chart Data'!$C32&amp;'Chart Data'!I$7,Raw!$E:$E)*$B32</f>
        <v>95.5</v>
      </c>
      <c r="J32">
        <f>SUMIF(Raw!$A:$A,"ENG"&amp;'Chart Data'!$C32&amp;'Chart Data'!J$7,Raw!$E:$E)*$B32</f>
        <v>96.1</v>
      </c>
      <c r="K32">
        <f>SUMIF(Raw!$A:$A,"ENG"&amp;'Chart Data'!$C32&amp;'Chart Data'!K$7,Raw!$E:$E)*$B32</f>
        <v>96.9</v>
      </c>
      <c r="L32">
        <f>SUMIF(Raw!$A:$A,"ENG"&amp;'Chart Data'!$C32&amp;'Chart Data'!L$7,Raw!$E:$E)*$B32</f>
        <v>97.1</v>
      </c>
      <c r="M32">
        <f>SUMIF(Raw!$A:$A,"ENG"&amp;'Chart Data'!$C32&amp;'Chart Data'!M$7,Raw!$E:$E)*$B32</f>
        <v>97.6</v>
      </c>
      <c r="N32">
        <f>SUMIF(Raw!$A:$A,"ENG"&amp;'Chart Data'!$C32&amp;'Chart Data'!N$7,Raw!$E:$E)*$B32</f>
        <v>97</v>
      </c>
      <c r="O32" s="25">
        <f>VLOOKUP($C$28&amp;$C32&amp;O$7,'Input Data'!$A$2:$E$1048576,5,FALSE)</f>
        <v>97.4</v>
      </c>
      <c r="P32" s="25">
        <f>VLOOKUP($C$28&amp;$C32&amp;P$7,'Input Data'!$A$2:$E$1048576,5,FALSE)</f>
        <v>97.5</v>
      </c>
      <c r="Q32" s="25">
        <f>VLOOKUP($C$28&amp;$C32&amp;Q$7,'Input Data'!$A$2:$E$1048576,5,FALSE)</f>
        <v>98</v>
      </c>
    </row>
    <row r="33" spans="2:17" x14ac:dyDescent="0.2">
      <c r="B33" s="4">
        <f t="shared" si="3"/>
        <v>1</v>
      </c>
      <c r="C33" t="str">
        <f t="shared" si="3"/>
        <v>10.4B</v>
      </c>
      <c r="D33">
        <f>SUMIF(Raw!$A:$A,"ENG"&amp;'Chart Data'!$C33&amp;'Chart Data'!F$7,Raw!$E:$E)*$B33</f>
        <v>80.7</v>
      </c>
      <c r="E33">
        <f>SUMIF(Raw!$A:$A,"ENG"&amp;'Chart Data'!$C33&amp;'Chart Data'!E$7,Raw!$E:$E)*$B33</f>
        <v>75.900000000000006</v>
      </c>
      <c r="F33">
        <f>SUMIF(Raw!$A:$A,"ENG"&amp;'Chart Data'!$C33&amp;'Chart Data'!F$7,Raw!$E:$E)*$B33</f>
        <v>80.7</v>
      </c>
      <c r="G33">
        <f>SUMIF(Raw!$A:$A,"ENG"&amp;'Chart Data'!$C33&amp;'Chart Data'!G$7,Raw!$E:$E)*$B33</f>
        <v>83.2</v>
      </c>
      <c r="H33">
        <f>SUMIF(Raw!$A:$A,"ENG"&amp;'Chart Data'!$C33&amp;'Chart Data'!H$7,Raw!$E:$E)*$B33</f>
        <v>85.2</v>
      </c>
      <c r="I33">
        <f>SUMIF(Raw!$A:$A,"ENG"&amp;'Chart Data'!$C33&amp;'Chart Data'!I$7,Raw!$E:$E)*$B33</f>
        <v>86.2</v>
      </c>
      <c r="J33">
        <f>SUMIF(Raw!$A:$A,"ENG"&amp;'Chart Data'!$C33&amp;'Chart Data'!J$7,Raw!$E:$E)*$B33</f>
        <v>88.6</v>
      </c>
      <c r="K33">
        <f>SUMIF(Raw!$A:$A,"ENG"&amp;'Chart Data'!$C33&amp;'Chart Data'!K$7,Raw!$E:$E)*$B33</f>
        <v>89.6</v>
      </c>
      <c r="L33">
        <f>SUMIF(Raw!$A:$A,"ENG"&amp;'Chart Data'!$C33&amp;'Chart Data'!L$7,Raw!$E:$E)*$B33</f>
        <v>90.1</v>
      </c>
      <c r="M33">
        <f>SUMIF(Raw!$A:$A,"ENG"&amp;'Chart Data'!$C33&amp;'Chart Data'!M$7,Raw!$E:$E)*$B33</f>
        <v>92</v>
      </c>
      <c r="N33">
        <f>SUMIF(Raw!$A:$A,"ENG"&amp;'Chart Data'!$C33&amp;'Chart Data'!N$7,Raw!$E:$E)*$B33</f>
        <v>92.4</v>
      </c>
      <c r="O33" s="25">
        <f>VLOOKUP($C$28&amp;$C33&amp;O$7,'Input Data'!$A$2:$E$1048576,5,FALSE)</f>
        <v>93.3</v>
      </c>
      <c r="P33" s="25">
        <f>VLOOKUP($C$28&amp;$C33&amp;P$7,'Input Data'!$A$2:$E$1048576,5,FALSE)</f>
        <v>96.6</v>
      </c>
      <c r="Q33" s="25">
        <f>VLOOKUP($C$28&amp;$C33&amp;Q$7,'Input Data'!$A$2:$E$1048576,5,FALSE)</f>
        <v>96.9</v>
      </c>
    </row>
    <row r="34" spans="2:17" x14ac:dyDescent="0.2">
      <c r="B34" s="4" t="e">
        <f t="shared" si="3"/>
        <v>#N/A</v>
      </c>
      <c r="C34" t="str">
        <f t="shared" si="3"/>
        <v>10.5B</v>
      </c>
      <c r="D34" t="e">
        <f>SUMIF(Raw!$A:$A,"ENG"&amp;'Chart Data'!$C34&amp;'Chart Data'!F$7,Raw!$E:$E)*$B34</f>
        <v>#N/A</v>
      </c>
      <c r="E34" t="e">
        <f>SUMIF(Raw!$A:$A,"ENG"&amp;'Chart Data'!$C34&amp;'Chart Data'!E$7,Raw!$E:$E)*$B34</f>
        <v>#N/A</v>
      </c>
      <c r="F34" t="e">
        <f>SUMIF(Raw!$A:$A,"ENG"&amp;'Chart Data'!$C34&amp;'Chart Data'!F$7,Raw!$E:$E)*$B34</f>
        <v>#N/A</v>
      </c>
      <c r="G34" t="e">
        <f>SUMIF(Raw!$A:$A,"ENG"&amp;'Chart Data'!$C34&amp;'Chart Data'!G$7,Raw!$E:$E)*$B34</f>
        <v>#N/A</v>
      </c>
      <c r="H34" t="e">
        <f>SUMIF(Raw!$A:$A,"ENG"&amp;'Chart Data'!$C34&amp;'Chart Data'!H$7,Raw!$E:$E)*$B34</f>
        <v>#N/A</v>
      </c>
      <c r="I34" t="e">
        <f>SUMIF(Raw!$A:$A,"ENG"&amp;'Chart Data'!$C34&amp;'Chart Data'!I$7,Raw!$E:$E)*$B34</f>
        <v>#N/A</v>
      </c>
      <c r="J34" t="e">
        <f>SUMIF(Raw!$A:$A,"ENG"&amp;'Chart Data'!$C34&amp;'Chart Data'!J$7,Raw!$E:$E)*$B34</f>
        <v>#N/A</v>
      </c>
      <c r="K34" t="e">
        <f>SUMIF(Raw!$A:$A,"ENG"&amp;'Chart Data'!$C34&amp;'Chart Data'!K$7,Raw!$E:$E)*$B34</f>
        <v>#N/A</v>
      </c>
      <c r="L34" t="e">
        <f>SUMIF(Raw!$A:$A,"ENG"&amp;'Chart Data'!$C34&amp;'Chart Data'!L$7,Raw!$E:$E)*$B34</f>
        <v>#N/A</v>
      </c>
      <c r="M34" t="e">
        <f>SUMIF(Raw!$A:$A,"ENG"&amp;'Chart Data'!$C34&amp;'Chart Data'!M$7,Raw!$E:$E)*$B34</f>
        <v>#N/A</v>
      </c>
      <c r="N34" t="e">
        <f>SUMIF(Raw!$A:$A,"ENG"&amp;'Chart Data'!$C34&amp;'Chart Data'!N$7,Raw!$E:$E)*$B34</f>
        <v>#N/A</v>
      </c>
      <c r="O34" s="31" t="e">
        <f>VLOOKUP($C$28&amp;$C34&amp;O$7,'Input Data'!$A$2:$E$1048576,5,FALSE)</f>
        <v>#N/A</v>
      </c>
      <c r="P34" s="31" t="e">
        <f>VLOOKUP($C$28&amp;$C34&amp;P$7,'Input Data'!$A$2:$E$1048576,5,FALSE)</f>
        <v>#N/A</v>
      </c>
      <c r="Q34" s="31" t="e">
        <f>VLOOKUP($C$28&amp;$C34&amp;Q$7,'Input Data'!$A$2:$E$1048576,5,FALSE)</f>
        <v>#N/A</v>
      </c>
    </row>
    <row r="35" spans="2:17" x14ac:dyDescent="0.2">
      <c r="B35" s="4" t="e">
        <f t="shared" si="3"/>
        <v>#N/A</v>
      </c>
      <c r="C35" t="str">
        <f t="shared" si="3"/>
        <v>10.6B</v>
      </c>
      <c r="D35" t="e">
        <f>SUMIF(Raw!$A:$A,"ENG"&amp;'Chart Data'!$C35&amp;'Chart Data'!F$7,Raw!$E:$E)*$B35</f>
        <v>#N/A</v>
      </c>
      <c r="E35" t="e">
        <f>SUMIF(Raw!$A:$A,"ENG"&amp;'Chart Data'!$C35&amp;'Chart Data'!E$7,Raw!$E:$E)*$B35</f>
        <v>#N/A</v>
      </c>
      <c r="F35" t="e">
        <f>SUMIF(Raw!$A:$A,"ENG"&amp;'Chart Data'!$C35&amp;'Chart Data'!F$7,Raw!$E:$E)*$B35</f>
        <v>#N/A</v>
      </c>
      <c r="G35" t="e">
        <f>SUMIF(Raw!$A:$A,"ENG"&amp;'Chart Data'!$C35&amp;'Chart Data'!G$7,Raw!$E:$E)*$B35</f>
        <v>#N/A</v>
      </c>
      <c r="H35" t="e">
        <f>SUMIF(Raw!$A:$A,"ENG"&amp;'Chart Data'!$C35&amp;'Chart Data'!H$7,Raw!$E:$E)*$B35</f>
        <v>#N/A</v>
      </c>
      <c r="I35" t="e">
        <f>SUMIF(Raw!$A:$A,"ENG"&amp;'Chart Data'!$C35&amp;'Chart Data'!I$7,Raw!$E:$E)*$B35</f>
        <v>#N/A</v>
      </c>
      <c r="J35" t="e">
        <f>SUMIF(Raw!$A:$A,"ENG"&amp;'Chart Data'!$C35&amp;'Chart Data'!J$7,Raw!$E:$E)*$B35</f>
        <v>#N/A</v>
      </c>
      <c r="K35" t="e">
        <f>SUMIF(Raw!$A:$A,"ENG"&amp;'Chart Data'!$C35&amp;'Chart Data'!K$7,Raw!$E:$E)*$B35</f>
        <v>#N/A</v>
      </c>
      <c r="L35" t="e">
        <f>SUMIF(Raw!$A:$A,"ENG"&amp;'Chart Data'!$C35&amp;'Chart Data'!L$7,Raw!$E:$E)*$B35</f>
        <v>#N/A</v>
      </c>
      <c r="M35" t="e">
        <f>SUMIF(Raw!$A:$A,"ENG"&amp;'Chart Data'!$C35&amp;'Chart Data'!M$7,Raw!$E:$E)*$B35</f>
        <v>#N/A</v>
      </c>
      <c r="N35" t="e">
        <f>SUMIF(Raw!$A:$A,"ENG"&amp;'Chart Data'!$C35&amp;'Chart Data'!N$7,Raw!$E:$E)*$B35</f>
        <v>#N/A</v>
      </c>
      <c r="O35" s="25" t="e">
        <f>VLOOKUP($C$28&amp;$C35&amp;O$7,'Input Data'!$A$2:$E$1048576,5,FALSE)</f>
        <v>#N/A</v>
      </c>
      <c r="P35" s="25" t="e">
        <f>VLOOKUP($C$28&amp;$C35&amp;P$7,'Input Data'!$A$2:$E$1048576,5,FALSE)</f>
        <v>#N/A</v>
      </c>
      <c r="Q35" s="25" t="e">
        <f>VLOOKUP($C$28&amp;$C35&amp;Q$7,'Input Data'!$A$2:$E$1048576,5,FALSE)</f>
        <v>#N/A</v>
      </c>
    </row>
    <row r="36" spans="2:17" x14ac:dyDescent="0.2">
      <c r="B36" s="4"/>
      <c r="C36" t="s">
        <v>2781</v>
      </c>
      <c r="D36" t="e">
        <f>MAX(D8:N35)</f>
        <v>#N/A</v>
      </c>
    </row>
    <row r="37" spans="2:17" x14ac:dyDescent="0.2">
      <c r="B37" s="4"/>
    </row>
    <row r="38" spans="2:17" x14ac:dyDescent="0.2">
      <c r="B38" s="4"/>
    </row>
    <row r="41" spans="2:17" x14ac:dyDescent="0.2">
      <c r="C41" s="2" t="s">
        <v>12012</v>
      </c>
    </row>
    <row r="42" spans="2:17" x14ac:dyDescent="0.2">
      <c r="C42" t="s">
        <v>2785</v>
      </c>
      <c r="D42">
        <f>SUMIF(Raw!$A:$A,'Chart Data'!$C42&amp;'Chart Data'!$C$2&amp;'Chart Data'!F$7,Raw!$E:$E)*$E$2</f>
        <v>97.8</v>
      </c>
      <c r="E42">
        <f>SUMIF(Raw!$A:$A,'Chart Data'!$C42&amp;'Chart Data'!$C$2&amp;'Chart Data'!E$7,Raw!$E:$E)*$E$2</f>
        <v>97.4</v>
      </c>
      <c r="F42">
        <f>SUMIF(Raw!$A:$A,'Chart Data'!$C42&amp;'Chart Data'!$C$2&amp;'Chart Data'!F$7,Raw!$E:$E)*$E$2</f>
        <v>97.8</v>
      </c>
      <c r="G42">
        <f>SUMIF(Raw!$A:$A,'Chart Data'!$C42&amp;'Chart Data'!$C$2&amp;'Chart Data'!G$7,Raw!$E:$E)*$E$2</f>
        <v>98.9</v>
      </c>
      <c r="H42">
        <f>SUMIF(Raw!$A:$A,'Chart Data'!$C42&amp;'Chart Data'!$C$2&amp;'Chart Data'!H$7,Raw!$E:$E)*$E$2</f>
        <v>97.6</v>
      </c>
      <c r="I42">
        <f>SUMIF(Raw!$A:$A,'Chart Data'!$C42&amp;'Chart Data'!$C$2&amp;'Chart Data'!I$7,Raw!$E:$E)*$E$2</f>
        <v>100</v>
      </c>
      <c r="J42">
        <f>SUMIF(Raw!$A:$A,'Chart Data'!$C42&amp;'Chart Data'!$C$2&amp;'Chart Data'!J$7,Raw!$E:$E)*$E$2</f>
        <v>98</v>
      </c>
      <c r="K42">
        <f>SUMIF(Raw!$A:$A,'Chart Data'!$C42&amp;'Chart Data'!$C$2&amp;'Chart Data'!K$7,Raw!$E:$E)*$E$2</f>
        <v>100</v>
      </c>
      <c r="L42">
        <f>SUMIF(Raw!$A:$A,'Chart Data'!$C42&amp;'Chart Data'!$C$2&amp;'Chart Data'!L$7,Raw!$E:$E)*$E$2</f>
        <v>100</v>
      </c>
      <c r="M42">
        <f>SUMIF(Raw!$A:$A,'Chart Data'!$C42&amp;'Chart Data'!$C$2&amp;'Chart Data'!M$7,Raw!$E:$E)*$E$2</f>
        <v>100</v>
      </c>
      <c r="N42">
        <f>SUMIF(Raw!$A:$A,'Chart Data'!$C42&amp;'Chart Data'!$C$2&amp;'Chart Data'!N$7,Raw!$E:$E)*$E$2</f>
        <v>100</v>
      </c>
      <c r="O42" s="54">
        <f>VLOOKUP($C42&amp;$C$2&amp;O$7,'Input Data'!$A:$E,5,FALSE)</f>
        <v>98.1</v>
      </c>
      <c r="P42" s="54">
        <f>VLOOKUP($C42&amp;$C$2&amp;P$7,'Input Data'!$A:$E,5,FALSE)</f>
        <v>100</v>
      </c>
      <c r="Q42" s="54">
        <f>VLOOKUP($C42&amp;$C$2&amp;Q$7,'Input Data'!$A:$E,5,FALSE)</f>
        <v>100</v>
      </c>
    </row>
    <row r="43" spans="2:17" x14ac:dyDescent="0.2">
      <c r="C43" t="s">
        <v>2786</v>
      </c>
      <c r="D43">
        <f>SUMIF(Raw!$A:$A,'Chart Data'!$C43&amp;'Chart Data'!$C$2&amp;'Chart Data'!F$7,Raw!$E:$E)*$E$2</f>
        <v>100</v>
      </c>
      <c r="E43">
        <f>SUMIF(Raw!$A:$A,'Chart Data'!$C43&amp;'Chart Data'!$C$2&amp;'Chart Data'!E$7,Raw!$E:$E)*$E$2</f>
        <v>100</v>
      </c>
      <c r="F43">
        <f>SUMIF(Raw!$A:$A,'Chart Data'!$C43&amp;'Chart Data'!$C$2&amp;'Chart Data'!F$7,Raw!$E:$E)*$E$2</f>
        <v>100</v>
      </c>
      <c r="G43">
        <f>SUMIF(Raw!$A:$A,'Chart Data'!$C43&amp;'Chart Data'!$C$2&amp;'Chart Data'!G$7,Raw!$E:$E)*$E$2</f>
        <v>98.1</v>
      </c>
      <c r="H43">
        <f>SUMIF(Raw!$A:$A,'Chart Data'!$C43&amp;'Chart Data'!$C$2&amp;'Chart Data'!H$7,Raw!$E:$E)*$E$2</f>
        <v>96.9</v>
      </c>
      <c r="I43">
        <f>SUMIF(Raw!$A:$A,'Chart Data'!$C43&amp;'Chart Data'!$C$2&amp;'Chart Data'!I$7,Raw!$E:$E)*$E$2</f>
        <v>100</v>
      </c>
      <c r="J43">
        <f>SUMIF(Raw!$A:$A,'Chart Data'!$C43&amp;'Chart Data'!$C$2&amp;'Chart Data'!J$7,Raw!$E:$E)*$E$2</f>
        <v>98.6</v>
      </c>
      <c r="K43">
        <f>SUMIF(Raw!$A:$A,'Chart Data'!$C43&amp;'Chart Data'!$C$2&amp;'Chart Data'!K$7,Raw!$E:$E)*$E$2</f>
        <v>94.7</v>
      </c>
      <c r="L43">
        <f>SUMIF(Raw!$A:$A,'Chart Data'!$C43&amp;'Chart Data'!$C$2&amp;'Chart Data'!L$7,Raw!$E:$E)*$E$2</f>
        <v>96.7</v>
      </c>
      <c r="M43">
        <f>SUMIF(Raw!$A:$A,'Chart Data'!$C43&amp;'Chart Data'!$C$2&amp;'Chart Data'!M$7,Raw!$E:$E)*$E$2</f>
        <v>98.5</v>
      </c>
      <c r="N43">
        <f>SUMIF(Raw!$A:$A,'Chart Data'!$C43&amp;'Chart Data'!$C$2&amp;'Chart Data'!N$7,Raw!$E:$E)*$E$2</f>
        <v>100</v>
      </c>
      <c r="O43" s="54">
        <f>VLOOKUP($C43&amp;$C$2&amp;O$7,'Input Data'!$A:$E,5,FALSE)</f>
        <v>100</v>
      </c>
      <c r="P43" s="54">
        <f>VLOOKUP($C43&amp;$C$2&amp;P$7,'Input Data'!$A:$E,5,FALSE)</f>
        <v>100</v>
      </c>
      <c r="Q43" s="54">
        <f>VLOOKUP($C43&amp;$C$2&amp;Q$7,'Input Data'!$A:$E,5,FALSE)</f>
        <v>100</v>
      </c>
    </row>
    <row r="44" spans="2:17" x14ac:dyDescent="0.2">
      <c r="C44" t="s">
        <v>2787</v>
      </c>
      <c r="D44">
        <f>SUMIF(Raw!$A:$A,'Chart Data'!$C44&amp;'Chart Data'!$C$2&amp;'Chart Data'!F$7,Raw!$E:$E)*$E$2</f>
        <v>98.8</v>
      </c>
      <c r="E44">
        <f>SUMIF(Raw!$A:$A,'Chart Data'!$C44&amp;'Chart Data'!$C$2&amp;'Chart Data'!E$7,Raw!$E:$E)*$E$2</f>
        <v>97.1</v>
      </c>
      <c r="F44">
        <f>SUMIF(Raw!$A:$A,'Chart Data'!$C44&amp;'Chart Data'!$C$2&amp;'Chart Data'!F$7,Raw!$E:$E)*$E$2</f>
        <v>98.8</v>
      </c>
      <c r="G44">
        <f>SUMIF(Raw!$A:$A,'Chart Data'!$C44&amp;'Chart Data'!$C$2&amp;'Chart Data'!G$7,Raw!$E:$E)*$E$2</f>
        <v>96.9</v>
      </c>
      <c r="H44">
        <f>SUMIF(Raw!$A:$A,'Chart Data'!$C44&amp;'Chart Data'!$C$2&amp;'Chart Data'!H$7,Raw!$E:$E)*$E$2</f>
        <v>97.2</v>
      </c>
      <c r="I44">
        <f>SUMIF(Raw!$A:$A,'Chart Data'!$C44&amp;'Chart Data'!$C$2&amp;'Chart Data'!I$7,Raw!$E:$E)*$E$2</f>
        <v>95.7</v>
      </c>
      <c r="J44">
        <f>SUMIF(Raw!$A:$A,'Chart Data'!$C44&amp;'Chart Data'!$C$2&amp;'Chart Data'!J$7,Raw!$E:$E)*$E$2</f>
        <v>95.9</v>
      </c>
      <c r="K44">
        <f>SUMIF(Raw!$A:$A,'Chart Data'!$C44&amp;'Chart Data'!$C$2&amp;'Chart Data'!K$7,Raw!$E:$E)*$E$2</f>
        <v>93.2</v>
      </c>
      <c r="L44">
        <f>SUMIF(Raw!$A:$A,'Chart Data'!$C44&amp;'Chart Data'!$C$2&amp;'Chart Data'!L$7,Raw!$E:$E)*$E$2</f>
        <v>98</v>
      </c>
      <c r="M44">
        <f>SUMIF(Raw!$A:$A,'Chart Data'!$C44&amp;'Chart Data'!$C$2&amp;'Chart Data'!M$7,Raw!$E:$E)*$E$2</f>
        <v>98</v>
      </c>
      <c r="N44">
        <f>SUMIF(Raw!$A:$A,'Chart Data'!$C44&amp;'Chart Data'!$C$2&amp;'Chart Data'!N$7,Raw!$E:$E)*$E$2</f>
        <v>96.5</v>
      </c>
      <c r="O44" s="54">
        <f>VLOOKUP($C44&amp;$C$2&amp;O$7,'Input Data'!$A:$E,5,FALSE)</f>
        <v>96.6</v>
      </c>
      <c r="P44" s="54">
        <f>VLOOKUP($C44&amp;$C$2&amp;P$7,'Input Data'!$A:$E,5,FALSE)</f>
        <v>100</v>
      </c>
      <c r="Q44" s="54">
        <f>VLOOKUP($C44&amp;$C$2&amp;Q$7,'Input Data'!$A:$E,5,FALSE)</f>
        <v>100</v>
      </c>
    </row>
    <row r="45" spans="2:17" x14ac:dyDescent="0.2">
      <c r="C45" t="s">
        <v>2788</v>
      </c>
      <c r="D45">
        <f>SUMIF(Raw!$A:$A,'Chart Data'!$C45&amp;'Chart Data'!$C$2&amp;'Chart Data'!F$7,Raw!$E:$E)*$E$2</f>
        <v>96.8</v>
      </c>
      <c r="E45">
        <f>SUMIF(Raw!$A:$A,'Chart Data'!$C45&amp;'Chart Data'!$C$2&amp;'Chart Data'!E$7,Raw!$E:$E)*$E$2</f>
        <v>91.8</v>
      </c>
      <c r="F45">
        <f>SUMIF(Raw!$A:$A,'Chart Data'!$C45&amp;'Chart Data'!$C$2&amp;'Chart Data'!F$7,Raw!$E:$E)*$E$2</f>
        <v>96.8</v>
      </c>
      <c r="G45">
        <f>SUMIF(Raw!$A:$A,'Chart Data'!$C45&amp;'Chart Data'!$C$2&amp;'Chart Data'!G$7,Raw!$E:$E)*$E$2</f>
        <v>98.9</v>
      </c>
      <c r="H45">
        <f>SUMIF(Raw!$A:$A,'Chart Data'!$C45&amp;'Chart Data'!$C$2&amp;'Chart Data'!H$7,Raw!$E:$E)*$E$2</f>
        <v>98.3</v>
      </c>
      <c r="I45">
        <f>SUMIF(Raw!$A:$A,'Chart Data'!$C45&amp;'Chart Data'!$C$2&amp;'Chart Data'!I$7,Raw!$E:$E)*$E$2</f>
        <v>100</v>
      </c>
      <c r="J45">
        <f>SUMIF(Raw!$A:$A,'Chart Data'!$C45&amp;'Chart Data'!$C$2&amp;'Chart Data'!J$7,Raw!$E:$E)*$E$2</f>
        <v>100</v>
      </c>
      <c r="K45">
        <f>SUMIF(Raw!$A:$A,'Chart Data'!$C45&amp;'Chart Data'!$C$2&amp;'Chart Data'!K$7,Raw!$E:$E)*$E$2</f>
        <v>98.5</v>
      </c>
      <c r="L45">
        <f>SUMIF(Raw!$A:$A,'Chart Data'!$C45&amp;'Chart Data'!$C$2&amp;'Chart Data'!L$7,Raw!$E:$E)*$E$2</f>
        <v>100</v>
      </c>
      <c r="M45">
        <f>SUMIF(Raw!$A:$A,'Chart Data'!$C45&amp;'Chart Data'!$C$2&amp;'Chart Data'!M$7,Raw!$E:$E)*$E$2</f>
        <v>100</v>
      </c>
      <c r="N45">
        <f>SUMIF(Raw!$A:$A,'Chart Data'!$C45&amp;'Chart Data'!$C$2&amp;'Chart Data'!N$7,Raw!$E:$E)*$E$2</f>
        <v>100</v>
      </c>
      <c r="O45" s="54">
        <f>VLOOKUP($C45&amp;$C$2&amp;O$7,'Input Data'!$A:$E,5,FALSE)</f>
        <v>100</v>
      </c>
      <c r="P45" s="54">
        <f>VLOOKUP($C45&amp;$C$2&amp;P$7,'Input Data'!$A:$E,5,FALSE)</f>
        <v>100</v>
      </c>
      <c r="Q45" s="54">
        <f>VLOOKUP($C45&amp;$C$2&amp;Q$7,'Input Data'!$A:$E,5,FALSE)</f>
        <v>100</v>
      </c>
    </row>
    <row r="46" spans="2:17" x14ac:dyDescent="0.2">
      <c r="C46" t="s">
        <v>2789</v>
      </c>
      <c r="D46">
        <f>SUMIF(Raw!$A:$A,'Chart Data'!$C46&amp;'Chart Data'!$C$2&amp;'Chart Data'!F$7,Raw!$E:$E)*$E$2</f>
        <v>98.2</v>
      </c>
      <c r="E46">
        <f>SUMIF(Raw!$A:$A,'Chart Data'!$C46&amp;'Chart Data'!$C$2&amp;'Chart Data'!E$7,Raw!$E:$E)*$E$2</f>
        <v>95.9</v>
      </c>
      <c r="F46">
        <f>SUMIF(Raw!$A:$A,'Chart Data'!$C46&amp;'Chart Data'!$C$2&amp;'Chart Data'!F$7,Raw!$E:$E)*$E$2</f>
        <v>98.2</v>
      </c>
      <c r="G46">
        <f>SUMIF(Raw!$A:$A,'Chart Data'!$C46&amp;'Chart Data'!$C$2&amp;'Chart Data'!G$7,Raw!$E:$E)*$E$2</f>
        <v>98.7</v>
      </c>
      <c r="H46">
        <f>SUMIF(Raw!$A:$A,'Chart Data'!$C46&amp;'Chart Data'!$C$2&amp;'Chart Data'!H$7,Raw!$E:$E)*$E$2</f>
        <v>98.6</v>
      </c>
      <c r="I46">
        <f>SUMIF(Raw!$A:$A,'Chart Data'!$C46&amp;'Chart Data'!$C$2&amp;'Chart Data'!I$7,Raw!$E:$E)*$E$2</f>
        <v>100</v>
      </c>
      <c r="J46">
        <f>SUMIF(Raw!$A:$A,'Chart Data'!$C46&amp;'Chart Data'!$C$2&amp;'Chart Data'!J$7,Raw!$E:$E)*$E$2</f>
        <v>0</v>
      </c>
      <c r="K46">
        <f>SUMIF(Raw!$A:$A,'Chart Data'!$C46&amp;'Chart Data'!$C$2&amp;'Chart Data'!K$7,Raw!$E:$E)*$E$2</f>
        <v>97.9</v>
      </c>
      <c r="L46">
        <f>SUMIF(Raw!$A:$A,'Chart Data'!$C46&amp;'Chart Data'!$C$2&amp;'Chart Data'!L$7,Raw!$E:$E)*$E$2</f>
        <v>100</v>
      </c>
      <c r="M46">
        <f>SUMIF(Raw!$A:$A,'Chart Data'!$C46&amp;'Chart Data'!$C$2&amp;'Chart Data'!M$7,Raw!$E:$E)*$E$2</f>
        <v>100</v>
      </c>
      <c r="N46">
        <f>SUMIF(Raw!$A:$A,'Chart Data'!$C46&amp;'Chart Data'!$C$2&amp;'Chart Data'!N$7,Raw!$E:$E)*$E$2</f>
        <v>100</v>
      </c>
      <c r="O46" s="54">
        <f>VLOOKUP($C46&amp;$C$2&amp;O$7,'Input Data'!$A:$E,5,FALSE)</f>
        <v>98.1</v>
      </c>
      <c r="P46" s="54">
        <f>VLOOKUP($C46&amp;$C$2&amp;P$7,'Input Data'!$A:$E,5,FALSE)</f>
        <v>97.1</v>
      </c>
      <c r="Q46" s="54">
        <f>VLOOKUP($C46&amp;$C$2&amp;Q$7,'Input Data'!$A:$E,5,FALSE)</f>
        <v>89.4</v>
      </c>
    </row>
    <row r="47" spans="2:17" x14ac:dyDescent="0.2">
      <c r="C47" t="s">
        <v>2814</v>
      </c>
      <c r="D47">
        <f>SUMIF(Raw!$A:$A,'Chart Data'!$C47&amp;'Chart Data'!$C$2&amp;'Chart Data'!F$7,Raw!$E:$E)*$E$2</f>
        <v>100</v>
      </c>
      <c r="E47">
        <f>SUMIF(Raw!$A:$A,'Chart Data'!$C47&amp;'Chart Data'!$C$2&amp;'Chart Data'!E$7,Raw!$E:$E)*$E$2</f>
        <v>0</v>
      </c>
      <c r="F47">
        <f>SUMIF(Raw!$A:$A,'Chart Data'!$C47&amp;'Chart Data'!$C$2&amp;'Chart Data'!F$7,Raw!$E:$E)*$E$2</f>
        <v>100</v>
      </c>
      <c r="G47">
        <f>SUMIF(Raw!$A:$A,'Chart Data'!$C47&amp;'Chart Data'!$C$2&amp;'Chart Data'!G$7,Raw!$E:$E)*$E$2</f>
        <v>97.7</v>
      </c>
      <c r="H47">
        <f>SUMIF(Raw!$A:$A,'Chart Data'!$C47&amp;'Chart Data'!$C$2&amp;'Chart Data'!H$7,Raw!$E:$E)*$E$2</f>
        <v>100</v>
      </c>
      <c r="I47">
        <f>SUMIF(Raw!$A:$A,'Chart Data'!$C47&amp;'Chart Data'!$C$2&amp;'Chart Data'!I$7,Raw!$E:$E)*$E$2</f>
        <v>100</v>
      </c>
      <c r="J47">
        <f>SUMIF(Raw!$A:$A,'Chart Data'!$C47&amp;'Chart Data'!$C$2&amp;'Chart Data'!J$7,Raw!$E:$E)*$E$2</f>
        <v>100</v>
      </c>
      <c r="K47">
        <f>SUMIF(Raw!$A:$A,'Chart Data'!$C47&amp;'Chart Data'!$C$2&amp;'Chart Data'!K$7,Raw!$E:$E)*$E$2</f>
        <v>98</v>
      </c>
      <c r="L47">
        <f>SUMIF(Raw!$A:$A,'Chart Data'!$C47&amp;'Chart Data'!$C$2&amp;'Chart Data'!L$7,Raw!$E:$E)*$E$2</f>
        <v>98.2</v>
      </c>
      <c r="M47">
        <f>SUMIF(Raw!$A:$A,'Chart Data'!$C47&amp;'Chart Data'!$C$2&amp;'Chart Data'!M$7,Raw!$E:$E)*$E$2</f>
        <v>100</v>
      </c>
      <c r="N47">
        <f>SUMIF(Raw!$A:$A,'Chart Data'!$C47&amp;'Chart Data'!$C$2&amp;'Chart Data'!N$7,Raw!$E:$E)*$E$2</f>
        <v>96</v>
      </c>
      <c r="O47" s="54">
        <f>VLOOKUP($C47&amp;$C$2&amp;O$7,'Input Data'!$A:$E,5,FALSE)</f>
        <v>98.5</v>
      </c>
      <c r="P47" s="54">
        <f>VLOOKUP($C47&amp;$C$2&amp;P$7,'Input Data'!$A:$E,5,FALSE)</f>
        <v>96.2</v>
      </c>
      <c r="Q47" s="54">
        <f>VLOOKUP($C47&amp;$C$2&amp;Q$7,'Input Data'!$A:$E,5,FALSE)</f>
        <v>98.8</v>
      </c>
    </row>
    <row r="48" spans="2:17" x14ac:dyDescent="0.2">
      <c r="C48" t="s">
        <v>2816</v>
      </c>
      <c r="D48">
        <f>SUMIF(Raw!$A:$A,'Chart Data'!$C48&amp;'Chart Data'!$C$2&amp;'Chart Data'!F$7,Raw!$E:$E)*$E$2</f>
        <v>21.9</v>
      </c>
      <c r="E48">
        <f>SUMIF(Raw!$A:$A,'Chart Data'!$C48&amp;'Chart Data'!$C$2&amp;'Chart Data'!E$7,Raw!$E:$E)*$E$2</f>
        <v>6.9</v>
      </c>
      <c r="F48">
        <f>SUMIF(Raw!$A:$A,'Chart Data'!$C48&amp;'Chart Data'!$C$2&amp;'Chart Data'!F$7,Raw!$E:$E)*$E$2</f>
        <v>21.9</v>
      </c>
      <c r="G48">
        <f>SUMIF(Raw!$A:$A,'Chart Data'!$C48&amp;'Chart Data'!$C$2&amp;'Chart Data'!G$7,Raw!$E:$E)*$E$2</f>
        <v>33.9</v>
      </c>
      <c r="H48">
        <f>SUMIF(Raw!$A:$A,'Chart Data'!$C48&amp;'Chart Data'!$C$2&amp;'Chart Data'!H$7,Raw!$E:$E)*$E$2</f>
        <v>54.2</v>
      </c>
      <c r="I48">
        <f>SUMIF(Raw!$A:$A,'Chart Data'!$C48&amp;'Chart Data'!$C$2&amp;'Chart Data'!I$7,Raw!$E:$E)*$E$2</f>
        <v>84.2</v>
      </c>
      <c r="J48">
        <f>SUMIF(Raw!$A:$A,'Chart Data'!$C48&amp;'Chart Data'!$C$2&amp;'Chart Data'!J$7,Raw!$E:$E)*$E$2</f>
        <v>87</v>
      </c>
      <c r="K48">
        <f>SUMIF(Raw!$A:$A,'Chart Data'!$C48&amp;'Chart Data'!$C$2&amp;'Chart Data'!K$7,Raw!$E:$E)*$E$2</f>
        <v>92</v>
      </c>
      <c r="L48">
        <f>SUMIF(Raw!$A:$A,'Chart Data'!$C48&amp;'Chart Data'!$C$2&amp;'Chart Data'!L$7,Raw!$E:$E)*$E$2</f>
        <v>100</v>
      </c>
      <c r="M48">
        <f>SUMIF(Raw!$A:$A,'Chart Data'!$C48&amp;'Chart Data'!$C$2&amp;'Chart Data'!M$7,Raw!$E:$E)*$E$2</f>
        <v>90.2</v>
      </c>
      <c r="N48">
        <f>SUMIF(Raw!$A:$A,'Chart Data'!$C48&amp;'Chart Data'!$C$2&amp;'Chart Data'!N$7,Raw!$E:$E)*$E$2</f>
        <v>86</v>
      </c>
      <c r="O48" s="54">
        <f>VLOOKUP($C48&amp;$C$2&amp;O$7,'Input Data'!$A:$E,5,FALSE)</f>
        <v>95.5</v>
      </c>
      <c r="P48" s="54">
        <f>VLOOKUP($C48&amp;$C$2&amp;P$7,'Input Data'!$A:$E,5,FALSE)</f>
        <v>98.8</v>
      </c>
      <c r="Q48" s="54">
        <f>VLOOKUP($C48&amp;$C$2&amp;Q$7,'Input Data'!$A:$E,5,FALSE)</f>
        <v>98.6</v>
      </c>
    </row>
    <row r="49" spans="2:20" x14ac:dyDescent="0.2">
      <c r="C49" t="s">
        <v>2829</v>
      </c>
      <c r="D49">
        <f>SUMIF(Raw!$A:$A,'Chart Data'!$C49&amp;'Chart Data'!$C$2&amp;'Chart Data'!F$7,Raw!$E:$E)*$E$2</f>
        <v>24.2</v>
      </c>
      <c r="E49">
        <f>SUMIF(Raw!$A:$A,'Chart Data'!$C49&amp;'Chart Data'!$C$2&amp;'Chart Data'!E$7,Raw!$E:$E)*$E$2</f>
        <v>74.7</v>
      </c>
      <c r="F49">
        <f>SUMIF(Raw!$A:$A,'Chart Data'!$C49&amp;'Chart Data'!$C$2&amp;'Chart Data'!F$7,Raw!$E:$E)*$E$2</f>
        <v>24.2</v>
      </c>
      <c r="G49">
        <f>SUMIF(Raw!$A:$A,'Chart Data'!$C49&amp;'Chart Data'!$C$2&amp;'Chart Data'!G$7,Raw!$E:$E)*$E$2</f>
        <v>76.5</v>
      </c>
      <c r="H49">
        <f>SUMIF(Raw!$A:$A,'Chart Data'!$C49&amp;'Chart Data'!$C$2&amp;'Chart Data'!H$7,Raw!$E:$E)*$E$2</f>
        <v>98.5</v>
      </c>
      <c r="I49">
        <f>SUMIF(Raw!$A:$A,'Chart Data'!$C49&amp;'Chart Data'!$C$2&amp;'Chart Data'!I$7,Raw!$E:$E)*$E$2</f>
        <v>97.6</v>
      </c>
      <c r="J49">
        <f>SUMIF(Raw!$A:$A,'Chart Data'!$C49&amp;'Chart Data'!$C$2&amp;'Chart Data'!J$7,Raw!$E:$E)*$E$2</f>
        <v>97.9</v>
      </c>
      <c r="K49">
        <f>SUMIF(Raw!$A:$A,'Chart Data'!$C49&amp;'Chart Data'!$C$2&amp;'Chart Data'!K$7,Raw!$E:$E)*$E$2</f>
        <v>88.9</v>
      </c>
      <c r="L49">
        <f>SUMIF(Raw!$A:$A,'Chart Data'!$C49&amp;'Chart Data'!$C$2&amp;'Chart Data'!L$7,Raw!$E:$E)*$E$2</f>
        <v>59.7</v>
      </c>
      <c r="M49">
        <f>SUMIF(Raw!$A:$A,'Chart Data'!$C49&amp;'Chart Data'!$C$2&amp;'Chart Data'!M$7,Raw!$E:$E)*$E$2</f>
        <v>95.8</v>
      </c>
      <c r="N49">
        <f>SUMIF(Raw!$A:$A,'Chart Data'!$C49&amp;'Chart Data'!$C$2&amp;'Chart Data'!N$7,Raw!$E:$E)*$E$2</f>
        <v>98.4</v>
      </c>
      <c r="O49" s="54">
        <f>VLOOKUP($C49&amp;$C$2&amp;O$7,'Input Data'!$A:$E,5,FALSE)</f>
        <v>51.7</v>
      </c>
      <c r="P49" s="54">
        <f>VLOOKUP($C49&amp;$C$2&amp;P$7,'Input Data'!$A:$E,5,FALSE)</f>
        <v>96.4</v>
      </c>
      <c r="Q49" s="54">
        <f>VLOOKUP($C49&amp;$C$2&amp;Q$7,'Input Data'!$A:$E,5,FALSE)</f>
        <v>93.1</v>
      </c>
    </row>
    <row r="50" spans="2:20" x14ac:dyDescent="0.2">
      <c r="C50" t="s">
        <v>2833</v>
      </c>
      <c r="D50">
        <f>SUMIF(Raw!$A:$A,'Chart Data'!$C50&amp;'Chart Data'!$C$2&amp;'Chart Data'!F$7,Raw!$E:$E)*$E$2</f>
        <v>100</v>
      </c>
      <c r="E50">
        <f>SUMIF(Raw!$A:$A,'Chart Data'!$C50&amp;'Chart Data'!$C$2&amp;'Chart Data'!E$7,Raw!$E:$E)*$E$2</f>
        <v>0</v>
      </c>
      <c r="F50">
        <f>SUMIF(Raw!$A:$A,'Chart Data'!$C50&amp;'Chart Data'!$C$2&amp;'Chart Data'!F$7,Raw!$E:$E)*$E$2</f>
        <v>100</v>
      </c>
      <c r="G50">
        <f>SUMIF(Raw!$A:$A,'Chart Data'!$C50&amp;'Chart Data'!$C$2&amp;'Chart Data'!G$7,Raw!$E:$E)*$E$2</f>
        <v>95.4</v>
      </c>
      <c r="H50">
        <f>SUMIF(Raw!$A:$A,'Chart Data'!$C50&amp;'Chart Data'!$C$2&amp;'Chart Data'!H$7,Raw!$E:$E)*$E$2</f>
        <v>93.1</v>
      </c>
      <c r="I50">
        <f>SUMIF(Raw!$A:$A,'Chart Data'!$C50&amp;'Chart Data'!$C$2&amp;'Chart Data'!I$7,Raw!$E:$E)*$E$2</f>
        <v>95.5</v>
      </c>
      <c r="J50">
        <f>SUMIF(Raw!$A:$A,'Chart Data'!$C50&amp;'Chart Data'!$C$2&amp;'Chart Data'!J$7,Raw!$E:$E)*$E$2</f>
        <v>97.8</v>
      </c>
      <c r="K50">
        <f>SUMIF(Raw!$A:$A,'Chart Data'!$C50&amp;'Chart Data'!$C$2&amp;'Chart Data'!K$7,Raw!$E:$E)*$E$2</f>
        <v>94</v>
      </c>
      <c r="L50">
        <f>SUMIF(Raw!$A:$A,'Chart Data'!$C50&amp;'Chart Data'!$C$2&amp;'Chart Data'!L$7,Raw!$E:$E)*$E$2</f>
        <v>95.5</v>
      </c>
      <c r="M50">
        <f>SUMIF(Raw!$A:$A,'Chart Data'!$C50&amp;'Chart Data'!$C$2&amp;'Chart Data'!M$7,Raw!$E:$E)*$E$2</f>
        <v>98.8</v>
      </c>
      <c r="N50">
        <f>SUMIF(Raw!$A:$A,'Chart Data'!$C50&amp;'Chart Data'!$C$2&amp;'Chart Data'!N$7,Raw!$E:$E)*$E$2</f>
        <v>98.5</v>
      </c>
      <c r="O50" s="54">
        <f>VLOOKUP($C50&amp;$C$2&amp;O$7,'Input Data'!$A:$E,5,FALSE)</f>
        <v>97</v>
      </c>
      <c r="P50" s="54">
        <f>VLOOKUP($C50&amp;$C$2&amp;P$7,'Input Data'!$A:$E,5,FALSE)</f>
        <v>100</v>
      </c>
      <c r="Q50" s="54">
        <f>VLOOKUP($C50&amp;$C$2&amp;Q$7,'Input Data'!$A:$E,5,FALSE)</f>
        <v>98.6</v>
      </c>
    </row>
    <row r="51" spans="2:20" x14ac:dyDescent="0.2">
      <c r="C51" t="s">
        <v>2818</v>
      </c>
      <c r="D51">
        <f>SUMIF(Raw!$A:$A,'Chart Data'!$C51&amp;'Chart Data'!$C$2&amp;'Chart Data'!F$7,Raw!$E:$E)*$E$2</f>
        <v>47</v>
      </c>
      <c r="E51">
        <f>SUMIF(Raw!$A:$A,'Chart Data'!$C51&amp;'Chart Data'!$C$2&amp;'Chart Data'!E$7,Raw!$E:$E)*$E$2</f>
        <v>52.2</v>
      </c>
      <c r="F51">
        <f>SUMIF(Raw!$A:$A,'Chart Data'!$C51&amp;'Chart Data'!$C$2&amp;'Chart Data'!F$7,Raw!$E:$E)*$E$2</f>
        <v>47</v>
      </c>
      <c r="G51">
        <f>SUMIF(Raw!$A:$A,'Chart Data'!$C51&amp;'Chart Data'!$C$2&amp;'Chart Data'!G$7,Raw!$E:$E)*$E$2</f>
        <v>69</v>
      </c>
      <c r="H51">
        <f>SUMIF(Raw!$A:$A,'Chart Data'!$C51&amp;'Chart Data'!$C$2&amp;'Chart Data'!H$7,Raw!$E:$E)*$E$2</f>
        <v>87.5</v>
      </c>
      <c r="I51">
        <f>SUMIF(Raw!$A:$A,'Chart Data'!$C51&amp;'Chart Data'!$C$2&amp;'Chart Data'!I$7,Raw!$E:$E)*$E$2</f>
        <v>74.2</v>
      </c>
      <c r="J51">
        <f>SUMIF(Raw!$A:$A,'Chart Data'!$C51&amp;'Chart Data'!$C$2&amp;'Chart Data'!J$7,Raw!$E:$E)*$E$2</f>
        <v>85.9</v>
      </c>
      <c r="K51">
        <f>SUMIF(Raw!$A:$A,'Chart Data'!$C51&amp;'Chart Data'!$C$2&amp;'Chart Data'!K$7,Raw!$E:$E)*$E$2</f>
        <v>92.8</v>
      </c>
      <c r="L51">
        <f>SUMIF(Raw!$A:$A,'Chart Data'!$C51&amp;'Chart Data'!$C$2&amp;'Chart Data'!L$7,Raw!$E:$E)*$E$2</f>
        <v>82.4</v>
      </c>
      <c r="M51">
        <f>SUMIF(Raw!$A:$A,'Chart Data'!$C51&amp;'Chart Data'!$C$2&amp;'Chart Data'!M$7,Raw!$E:$E)*$E$2</f>
        <v>98.8</v>
      </c>
      <c r="N51">
        <f>SUMIF(Raw!$A:$A,'Chart Data'!$C51&amp;'Chart Data'!$C$2&amp;'Chart Data'!N$7,Raw!$E:$E)*$E$2</f>
        <v>98.7</v>
      </c>
      <c r="O51" s="54">
        <f>VLOOKUP($C51&amp;$C$2&amp;O$7,'Input Data'!$A:$E,5,FALSE)</f>
        <v>73.8</v>
      </c>
      <c r="P51" s="54">
        <f>VLOOKUP($C51&amp;$C$2&amp;P$7,'Input Data'!$A:$E,5,FALSE)</f>
        <v>73.8</v>
      </c>
      <c r="Q51" s="54">
        <f>VLOOKUP($C51&amp;$C$2&amp;Q$7,'Input Data'!$A:$E,5,FALSE)</f>
        <v>42.5</v>
      </c>
    </row>
    <row r="52" spans="2:20" x14ac:dyDescent="0.2">
      <c r="C52" t="s">
        <v>2831</v>
      </c>
      <c r="D52">
        <f>SUMIF(Raw!$A:$A,'Chart Data'!$C52&amp;'Chart Data'!$C$2&amp;'Chart Data'!F$7,Raw!$E:$E)*$E$2</f>
        <v>62.9</v>
      </c>
      <c r="E52">
        <f>SUMIF(Raw!$A:$A,'Chart Data'!$C52&amp;'Chart Data'!$C$2&amp;'Chart Data'!E$7,Raw!$E:$E)*$E$2</f>
        <v>62.3</v>
      </c>
      <c r="F52">
        <f>SUMIF(Raw!$A:$A,'Chart Data'!$C52&amp;'Chart Data'!$C$2&amp;'Chart Data'!F$7,Raw!$E:$E)*$E$2</f>
        <v>62.9</v>
      </c>
      <c r="G52">
        <f>SUMIF(Raw!$A:$A,'Chart Data'!$C52&amp;'Chart Data'!$C$2&amp;'Chart Data'!G$7,Raw!$E:$E)*$E$2</f>
        <v>61.2</v>
      </c>
      <c r="H52">
        <f>SUMIF(Raw!$A:$A,'Chart Data'!$C52&amp;'Chart Data'!$C$2&amp;'Chart Data'!H$7,Raw!$E:$E)*$E$2</f>
        <v>86.6</v>
      </c>
      <c r="I52">
        <f>SUMIF(Raw!$A:$A,'Chart Data'!$C52&amp;'Chart Data'!$C$2&amp;'Chart Data'!I$7,Raw!$E:$E)*$E$2</f>
        <v>52.3</v>
      </c>
      <c r="J52">
        <f>SUMIF(Raw!$A:$A,'Chart Data'!$C52&amp;'Chart Data'!$C$2&amp;'Chart Data'!J$7,Raw!$E:$E)*$E$2</f>
        <v>92.9</v>
      </c>
      <c r="K52">
        <f>SUMIF(Raw!$A:$A,'Chart Data'!$C52&amp;'Chart Data'!$C$2&amp;'Chart Data'!K$7,Raw!$E:$E)*$E$2</f>
        <v>96.9</v>
      </c>
      <c r="L52">
        <f>SUMIF(Raw!$A:$A,'Chart Data'!$C52&amp;'Chart Data'!$C$2&amp;'Chart Data'!L$7,Raw!$E:$E)*$E$2</f>
        <v>98.2</v>
      </c>
      <c r="M52">
        <f>SUMIF(Raw!$A:$A,'Chart Data'!$C52&amp;'Chart Data'!$C$2&amp;'Chart Data'!M$7,Raw!$E:$E)*$E$2</f>
        <v>98.6</v>
      </c>
      <c r="N52">
        <f>SUMIF(Raw!$A:$A,'Chart Data'!$C52&amp;'Chart Data'!$C$2&amp;'Chart Data'!N$7,Raw!$E:$E)*$E$2</f>
        <v>98.4</v>
      </c>
      <c r="O52" s="54">
        <f>VLOOKUP($C52&amp;$C$2&amp;O$7,'Input Data'!$A:$E,5,FALSE)</f>
        <v>98.9</v>
      </c>
      <c r="P52" s="54">
        <f>VLOOKUP($C52&amp;$C$2&amp;P$7,'Input Data'!$A:$E,5,FALSE)</f>
        <v>98.9</v>
      </c>
      <c r="Q52" s="54">
        <f>VLOOKUP($C52&amp;$C$2&amp;Q$7,'Input Data'!$A:$E,5,FALSE)</f>
        <v>83.3</v>
      </c>
    </row>
    <row r="53" spans="2:20" x14ac:dyDescent="0.2">
      <c r="C53" t="s">
        <v>2820</v>
      </c>
      <c r="D53">
        <f>SUMIF(Raw!$A:$A,'Chart Data'!$C53&amp;'Chart Data'!$C$2&amp;'Chart Data'!F$7,Raw!$E:$E)*$E$2</f>
        <v>41</v>
      </c>
      <c r="E53">
        <f>SUMIF(Raw!$A:$A,'Chart Data'!$C53&amp;'Chart Data'!$C$2&amp;'Chart Data'!E$7,Raw!$E:$E)*$E$2</f>
        <v>78.3</v>
      </c>
      <c r="F53">
        <f>SUMIF(Raw!$A:$A,'Chart Data'!$C53&amp;'Chart Data'!$C$2&amp;'Chart Data'!F$7,Raw!$E:$E)*$E$2</f>
        <v>41</v>
      </c>
      <c r="G53">
        <f>SUMIF(Raw!$A:$A,'Chart Data'!$C53&amp;'Chart Data'!$C$2&amp;'Chart Data'!G$7,Raw!$E:$E)*$E$2</f>
        <v>55.2</v>
      </c>
      <c r="H53">
        <f>SUMIF(Raw!$A:$A,'Chart Data'!$C53&amp;'Chart Data'!$C$2&amp;'Chart Data'!H$7,Raw!$E:$E)*$E$2</f>
        <v>94.3</v>
      </c>
      <c r="I53">
        <f>SUMIF(Raw!$A:$A,'Chart Data'!$C53&amp;'Chart Data'!$C$2&amp;'Chart Data'!I$7,Raw!$E:$E)*$E$2</f>
        <v>93.8</v>
      </c>
      <c r="J53">
        <f>SUMIF(Raw!$A:$A,'Chart Data'!$C53&amp;'Chart Data'!$C$2&amp;'Chart Data'!J$7,Raw!$E:$E)*$E$2</f>
        <v>84.7</v>
      </c>
      <c r="K53">
        <f>SUMIF(Raw!$A:$A,'Chart Data'!$C53&amp;'Chart Data'!$C$2&amp;'Chart Data'!K$7,Raw!$E:$E)*$E$2</f>
        <v>78.5</v>
      </c>
      <c r="L53">
        <f>SUMIF(Raw!$A:$A,'Chart Data'!$C53&amp;'Chart Data'!$C$2&amp;'Chart Data'!L$7,Raw!$E:$E)*$E$2</f>
        <v>97.6</v>
      </c>
      <c r="M53">
        <f>SUMIF(Raw!$A:$A,'Chart Data'!$C53&amp;'Chart Data'!$C$2&amp;'Chart Data'!M$7,Raw!$E:$E)*$E$2</f>
        <v>96</v>
      </c>
      <c r="N53">
        <f>SUMIF(Raw!$A:$A,'Chart Data'!$C53&amp;'Chart Data'!$C$2&amp;'Chart Data'!N$7,Raw!$E:$E)*$E$2</f>
        <v>94.3</v>
      </c>
      <c r="O53" s="54">
        <f>VLOOKUP($C53&amp;$C$2&amp;O$7,'Input Data'!$A:$E,5,FALSE)</f>
        <v>93.9</v>
      </c>
      <c r="P53" s="54">
        <f>VLOOKUP($C53&amp;$C$2&amp;P$7,'Input Data'!$A:$E,5,FALSE)</f>
        <v>94.2</v>
      </c>
      <c r="Q53" s="54">
        <f>VLOOKUP($C53&amp;$C$2&amp;Q$7,'Input Data'!$A:$E,5,FALSE)</f>
        <v>87.5</v>
      </c>
    </row>
    <row r="54" spans="2:20" x14ac:dyDescent="0.2">
      <c r="C54" t="s">
        <v>2763</v>
      </c>
      <c r="D54">
        <f>SUMIF(Raw!$A:$A,'Chart Data'!$C54&amp;'Chart Data'!$C$2&amp;'Chart Data'!F$7,Raw!$E:$E)*$E$2</f>
        <v>6.5</v>
      </c>
      <c r="E54">
        <f>SUMIF(Raw!$A:$A,'Chart Data'!$C54&amp;'Chart Data'!$C$2&amp;'Chart Data'!E$7,Raw!$E:$E)*$E$2</f>
        <v>35.4</v>
      </c>
      <c r="F54">
        <f>SUMIF(Raw!$A:$A,'Chart Data'!$C54&amp;'Chart Data'!$C$2&amp;'Chart Data'!F$7,Raw!$E:$E)*$E$2</f>
        <v>6.5</v>
      </c>
      <c r="G54">
        <f>SUMIF(Raw!$A:$A,'Chart Data'!$C54&amp;'Chart Data'!$C$2&amp;'Chart Data'!G$7,Raw!$E:$E)*$E$2</f>
        <v>13.5</v>
      </c>
      <c r="H54">
        <f>SUMIF(Raw!$A:$A,'Chart Data'!$C54&amp;'Chart Data'!$C$2&amp;'Chart Data'!H$7,Raw!$E:$E)*$E$2</f>
        <v>16.100000000000001</v>
      </c>
      <c r="I54">
        <f>SUMIF(Raw!$A:$A,'Chart Data'!$C54&amp;'Chart Data'!$C$2&amp;'Chart Data'!I$7,Raw!$E:$E)*$E$2</f>
        <v>67</v>
      </c>
      <c r="J54">
        <f>SUMIF(Raw!$A:$A,'Chart Data'!$C54&amp;'Chart Data'!$C$2&amp;'Chart Data'!J$7,Raw!$E:$E)*$E$2</f>
        <v>83.3</v>
      </c>
      <c r="K54">
        <f>SUMIF(Raw!$A:$A,'Chart Data'!$C54&amp;'Chart Data'!$C$2&amp;'Chart Data'!K$7,Raw!$E:$E)*$E$2</f>
        <v>84.8</v>
      </c>
      <c r="L54">
        <f>SUMIF(Raw!$A:$A,'Chart Data'!$C54&amp;'Chart Data'!$C$2&amp;'Chart Data'!L$7,Raw!$E:$E)*$E$2</f>
        <v>99</v>
      </c>
      <c r="M54">
        <f>SUMIF(Raw!$A:$A,'Chart Data'!$C54&amp;'Chart Data'!$C$2&amp;'Chart Data'!M$7,Raw!$E:$E)*$E$2</f>
        <v>99.6</v>
      </c>
      <c r="N54">
        <f>SUMIF(Raw!$A:$A,'Chart Data'!$C54&amp;'Chart Data'!$C$2&amp;'Chart Data'!N$7,Raw!$E:$E)*$E$2</f>
        <v>100</v>
      </c>
      <c r="O54" s="54">
        <f>VLOOKUP($C54&amp;$C$2&amp;O$7,'Input Data'!$A:$E,5,FALSE)</f>
        <v>99.6</v>
      </c>
      <c r="P54" s="54">
        <f>VLOOKUP($C54&amp;$C$2&amp;P$7,'Input Data'!$A:$E,5,FALSE)</f>
        <v>100</v>
      </c>
      <c r="Q54" s="54">
        <f>VLOOKUP($C54&amp;$C$2&amp;Q$7,'Input Data'!$A:$E,5,FALSE)</f>
        <v>100</v>
      </c>
    </row>
    <row r="55" spans="2:20" x14ac:dyDescent="0.2">
      <c r="C55" t="s">
        <v>2825</v>
      </c>
      <c r="D55">
        <f>SUMIF(Raw!$A:$A,'Chart Data'!$C55&amp;'Chart Data'!$C$2&amp;'Chart Data'!F$7,Raw!$E:$E)*$E$2</f>
        <v>66.400000000000006</v>
      </c>
      <c r="E55">
        <f>SUMIF(Raw!$A:$A,'Chart Data'!$C55&amp;'Chart Data'!$C$2&amp;'Chart Data'!E$7,Raw!$E:$E)*$E$2</f>
        <v>62.9</v>
      </c>
      <c r="F55">
        <f>SUMIF(Raw!$A:$A,'Chart Data'!$C55&amp;'Chart Data'!$C$2&amp;'Chart Data'!F$7,Raw!$E:$E)*$E$2</f>
        <v>66.400000000000006</v>
      </c>
      <c r="G55">
        <f>SUMIF(Raw!$A:$A,'Chart Data'!$C55&amp;'Chart Data'!$C$2&amp;'Chart Data'!G$7,Raw!$E:$E)*$E$2</f>
        <v>78.8</v>
      </c>
      <c r="H55">
        <f>SUMIF(Raw!$A:$A,'Chart Data'!$C55&amp;'Chart Data'!$C$2&amp;'Chart Data'!H$7,Raw!$E:$E)*$E$2</f>
        <v>77.5</v>
      </c>
      <c r="I55">
        <f>SUMIF(Raw!$A:$A,'Chart Data'!$C55&amp;'Chart Data'!$C$2&amp;'Chart Data'!I$7,Raw!$E:$E)*$E$2</f>
        <v>85.3</v>
      </c>
      <c r="J55">
        <f>SUMIF(Raw!$A:$A,'Chart Data'!$C55&amp;'Chart Data'!$C$2&amp;'Chart Data'!J$7,Raw!$E:$E)*$E$2</f>
        <v>89.2</v>
      </c>
      <c r="K55">
        <f>SUMIF(Raw!$A:$A,'Chart Data'!$C55&amp;'Chart Data'!$C$2&amp;'Chart Data'!K$7,Raw!$E:$E)*$E$2</f>
        <v>97.1</v>
      </c>
      <c r="L55">
        <f>SUMIF(Raw!$A:$A,'Chart Data'!$C55&amp;'Chart Data'!$C$2&amp;'Chart Data'!L$7,Raw!$E:$E)*$E$2</f>
        <v>96.6</v>
      </c>
      <c r="M55">
        <f>SUMIF(Raw!$A:$A,'Chart Data'!$C55&amp;'Chart Data'!$C$2&amp;'Chart Data'!M$7,Raw!$E:$E)*$E$2</f>
        <v>98.8</v>
      </c>
      <c r="N55">
        <f>SUMIF(Raw!$A:$A,'Chart Data'!$C55&amp;'Chart Data'!$C$2&amp;'Chart Data'!N$7,Raw!$E:$E)*$E$2</f>
        <v>97.9</v>
      </c>
      <c r="O55" s="54">
        <f>VLOOKUP($C55&amp;$C$2&amp;O$7,'Input Data'!$A:$E,5,FALSE)</f>
        <v>100</v>
      </c>
      <c r="P55" s="54">
        <f>VLOOKUP($C55&amp;$C$2&amp;P$7,'Input Data'!$A:$E,5,FALSE)</f>
        <v>99.1</v>
      </c>
      <c r="Q55" s="54">
        <f>VLOOKUP($C55&amp;$C$2&amp;Q$7,'Input Data'!$A:$E,5,FALSE)</f>
        <v>100</v>
      </c>
    </row>
    <row r="56" spans="2:20" x14ac:dyDescent="0.2">
      <c r="C56" t="s">
        <v>2811</v>
      </c>
      <c r="D56">
        <f>SUMIF(Raw!$A:$A,'Chart Data'!$C56&amp;'Chart Data'!$C$2&amp;'Chart Data'!F$7,Raw!$E:$E)*$E$2</f>
        <v>95.6</v>
      </c>
      <c r="E56">
        <f>SUMIF(Raw!$A:$A,'Chart Data'!$C56&amp;'Chart Data'!$C$2&amp;'Chart Data'!E$7,Raw!$E:$E)*$E$2</f>
        <v>0</v>
      </c>
      <c r="F56">
        <f>SUMIF(Raw!$A:$A,'Chart Data'!$C56&amp;'Chart Data'!$C$2&amp;'Chart Data'!F$7,Raw!$E:$E)*$E$2</f>
        <v>95.6</v>
      </c>
      <c r="G56">
        <f>SUMIF(Raw!$A:$A,'Chart Data'!$C56&amp;'Chart Data'!$C$2&amp;'Chart Data'!G$7,Raw!$E:$E)*$E$2</f>
        <v>100</v>
      </c>
      <c r="H56">
        <f>SUMIF(Raw!$A:$A,'Chart Data'!$C56&amp;'Chart Data'!$C$2&amp;'Chart Data'!H$7,Raw!$E:$E)*$E$2</f>
        <v>96.4</v>
      </c>
      <c r="I56">
        <f>SUMIF(Raw!$A:$A,'Chart Data'!$C56&amp;'Chart Data'!$C$2&amp;'Chart Data'!I$7,Raw!$E:$E)*$E$2</f>
        <v>100</v>
      </c>
      <c r="J56">
        <f>SUMIF(Raw!$A:$A,'Chart Data'!$C56&amp;'Chart Data'!$C$2&amp;'Chart Data'!J$7,Raw!$E:$E)*$E$2</f>
        <v>79.2</v>
      </c>
      <c r="K56">
        <f>SUMIF(Raw!$A:$A,'Chart Data'!$C56&amp;'Chart Data'!$C$2&amp;'Chart Data'!K$7,Raw!$E:$E)*$E$2</f>
        <v>85.2</v>
      </c>
      <c r="L56">
        <f>SUMIF(Raw!$A:$A,'Chart Data'!$C56&amp;'Chart Data'!$C$2&amp;'Chart Data'!L$7,Raw!$E:$E)*$E$2</f>
        <v>97</v>
      </c>
      <c r="M56">
        <f>SUMIF(Raw!$A:$A,'Chart Data'!$C56&amp;'Chart Data'!$C$2&amp;'Chart Data'!M$7,Raw!$E:$E)*$E$2</f>
        <v>100</v>
      </c>
      <c r="N56">
        <f>SUMIF(Raw!$A:$A,'Chart Data'!$C56&amp;'Chart Data'!$C$2&amp;'Chart Data'!N$7,Raw!$E:$E)*$E$2</f>
        <v>0</v>
      </c>
      <c r="O56" s="54">
        <f>VLOOKUP($C56&amp;$C$2&amp;O$7,'Input Data'!$A:$E,5,FALSE)</f>
        <v>0</v>
      </c>
      <c r="P56" s="54">
        <f>VLOOKUP($C56&amp;$C$2&amp;P$7,'Input Data'!$A:$E,5,FALSE)</f>
        <v>0</v>
      </c>
      <c r="Q56" s="54">
        <f>VLOOKUP($C56&amp;$C$2&amp;Q$7,'Input Data'!$A:$E,5,FALSE)</f>
        <v>0</v>
      </c>
    </row>
    <row r="57" spans="2:20" x14ac:dyDescent="0.2">
      <c r="C57" t="s">
        <v>2788</v>
      </c>
      <c r="D57">
        <f>SUMIF(Raw!$A:$A,'Chart Data'!$C57&amp;'Chart Data'!$C$2&amp;'Chart Data'!F$7,Raw!$E:$E)*$E$2</f>
        <v>96.8</v>
      </c>
      <c r="E57">
        <f>SUMIF(Raw!$A:$A,'Chart Data'!$C57&amp;'Chart Data'!$C$2&amp;'Chart Data'!E$7,Raw!$E:$E)*$E$2</f>
        <v>91.8</v>
      </c>
      <c r="F57">
        <f>SUMIF(Raw!$A:$A,'Chart Data'!$C57&amp;'Chart Data'!$C$2&amp;'Chart Data'!F$7,Raw!$E:$E)*$E$2</f>
        <v>96.8</v>
      </c>
      <c r="G57">
        <f>SUMIF(Raw!$A:$A,'Chart Data'!$C57&amp;'Chart Data'!$C$2&amp;'Chart Data'!G$7,Raw!$E:$E)*$E$2</f>
        <v>98.9</v>
      </c>
      <c r="H57">
        <f>SUMIF(Raw!$A:$A,'Chart Data'!$C57&amp;'Chart Data'!$C$2&amp;'Chart Data'!H$7,Raw!$E:$E)*$E$2</f>
        <v>98.3</v>
      </c>
      <c r="I57">
        <f>SUMIF(Raw!$A:$A,'Chart Data'!$C57&amp;'Chart Data'!$C$2&amp;'Chart Data'!I$7,Raw!$E:$E)*$E$2</f>
        <v>100</v>
      </c>
      <c r="J57">
        <f>SUMIF(Raw!$A:$A,'Chart Data'!$C57&amp;'Chart Data'!$C$2&amp;'Chart Data'!J$7,Raw!$E:$E)*$E$2</f>
        <v>100</v>
      </c>
      <c r="K57">
        <f>SUMIF(Raw!$A:$A,'Chart Data'!$C57&amp;'Chart Data'!$C$2&amp;'Chart Data'!K$7,Raw!$E:$E)*$E$2</f>
        <v>98.5</v>
      </c>
      <c r="L57">
        <f>SUMIF(Raw!$A:$A,'Chart Data'!$C57&amp;'Chart Data'!$C$2&amp;'Chart Data'!L$7,Raw!$E:$E)*$E$2</f>
        <v>100</v>
      </c>
      <c r="M57">
        <f>SUMIF(Raw!$A:$A,'Chart Data'!$C57&amp;'Chart Data'!$C$2&amp;'Chart Data'!M$7,Raw!$E:$E)*$E$2</f>
        <v>100</v>
      </c>
      <c r="N57">
        <f>SUMIF(Raw!$A:$A,'Chart Data'!$C57&amp;'Chart Data'!$C$2&amp;'Chart Data'!N$7,Raw!$E:$E)*$E$2</f>
        <v>100</v>
      </c>
      <c r="O57" s="54">
        <f>VLOOKUP($C57&amp;$C$2&amp;O$7,'Input Data'!$A:$E,5,FALSE)</f>
        <v>100</v>
      </c>
      <c r="P57" s="54">
        <f>VLOOKUP($C57&amp;$C$2&amp;P$7,'Input Data'!$A:$E,5,FALSE)</f>
        <v>100</v>
      </c>
      <c r="Q57" s="54">
        <f>VLOOKUP($C57&amp;$C$2&amp;Q$7,'Input Data'!$A:$E,5,FALSE)</f>
        <v>100</v>
      </c>
    </row>
    <row r="58" spans="2:20" x14ac:dyDescent="0.2">
      <c r="C58" t="s">
        <v>2838</v>
      </c>
      <c r="D58">
        <f>SUMIF(Raw!$A:$A,'Chart Data'!$C58&amp;'Chart Data'!$C$2&amp;'Chart Data'!F$7,Raw!$E:$E)*$E$2</f>
        <v>83.1</v>
      </c>
      <c r="E58">
        <f>SUMIF(Raw!$A:$A,'Chart Data'!$C58&amp;'Chart Data'!$C$2&amp;'Chart Data'!E$7,Raw!$E:$E)*$E$2</f>
        <v>69.3</v>
      </c>
      <c r="F58">
        <f>SUMIF(Raw!$A:$A,'Chart Data'!$C58&amp;'Chart Data'!$C$2&amp;'Chart Data'!F$7,Raw!$E:$E)*$E$2</f>
        <v>83.1</v>
      </c>
      <c r="G58">
        <f>SUMIF(Raw!$A:$A,'Chart Data'!$C58&amp;'Chart Data'!$C$2&amp;'Chart Data'!G$7,Raw!$E:$E)*$E$2</f>
        <v>81.400000000000006</v>
      </c>
      <c r="H58">
        <f>SUMIF(Raw!$A:$A,'Chart Data'!$C58&amp;'Chart Data'!$C$2&amp;'Chart Data'!H$7,Raw!$E:$E)*$E$2</f>
        <v>83.1</v>
      </c>
      <c r="I58">
        <f>SUMIF(Raw!$A:$A,'Chart Data'!$C58&amp;'Chart Data'!$C$2&amp;'Chart Data'!I$7,Raw!$E:$E)*$E$2</f>
        <v>89.5</v>
      </c>
      <c r="J58">
        <f>SUMIF(Raw!$A:$A,'Chart Data'!$C58&amp;'Chart Data'!$C$2&amp;'Chart Data'!J$7,Raw!$E:$E)*$E$2</f>
        <v>79.400000000000006</v>
      </c>
      <c r="K58">
        <f>SUMIF(Raw!$A:$A,'Chart Data'!$C58&amp;'Chart Data'!$C$2&amp;'Chart Data'!K$7,Raw!$E:$E)*$E$2</f>
        <v>91.8</v>
      </c>
      <c r="L58">
        <f>SUMIF(Raw!$A:$A,'Chart Data'!$C58&amp;'Chart Data'!$C$2&amp;'Chart Data'!L$7,Raw!$E:$E)*$E$2</f>
        <v>92.9</v>
      </c>
      <c r="M58">
        <f>SUMIF(Raw!$A:$A,'Chart Data'!$C58&amp;'Chart Data'!$C$2&amp;'Chart Data'!M$7,Raw!$E:$E)*$E$2</f>
        <v>98.7</v>
      </c>
      <c r="N58">
        <f>SUMIF(Raw!$A:$A,'Chart Data'!$C58&amp;'Chart Data'!$C$2&amp;'Chart Data'!N$7,Raw!$E:$E)*$E$2</f>
        <v>97.3</v>
      </c>
      <c r="O58" s="54">
        <f>VLOOKUP($C58&amp;$C$2&amp;O$7,'Input Data'!$A:$E,5,FALSE)</f>
        <v>96.4</v>
      </c>
      <c r="P58" s="54">
        <f>VLOOKUP($C58&amp;$C$2&amp;P$7,'Input Data'!$A:$E,5,FALSE)</f>
        <v>96.6</v>
      </c>
      <c r="Q58" s="54">
        <f>VLOOKUP($C58&amp;$C$2&amp;Q$7,'Input Data'!$A:$E,5,FALSE)</f>
        <v>97.3</v>
      </c>
    </row>
    <row r="59" spans="2:20" x14ac:dyDescent="0.2">
      <c r="C59" t="s">
        <v>2840</v>
      </c>
      <c r="D59">
        <f>SUMIF(Raw!$A:$A,'Chart Data'!$C59&amp;'Chart Data'!$C$2&amp;'Chart Data'!F$7,Raw!$E:$E)*$E$2</f>
        <v>91.9</v>
      </c>
      <c r="E59">
        <f>SUMIF(Raw!$A:$A,'Chart Data'!$C59&amp;'Chart Data'!$C$2&amp;'Chart Data'!E$7,Raw!$E:$E)*$E$2</f>
        <v>96.2</v>
      </c>
      <c r="F59">
        <f>SUMIF(Raw!$A:$A,'Chart Data'!$C59&amp;'Chart Data'!$C$2&amp;'Chart Data'!F$7,Raw!$E:$E)*$E$2</f>
        <v>91.9</v>
      </c>
      <c r="G59">
        <f>SUMIF(Raw!$A:$A,'Chart Data'!$C59&amp;'Chart Data'!$C$2&amp;'Chart Data'!G$7,Raw!$E:$E)*$E$2</f>
        <v>93.3</v>
      </c>
      <c r="H59">
        <f>SUMIF(Raw!$A:$A,'Chart Data'!$C59&amp;'Chart Data'!$C$2&amp;'Chart Data'!H$7,Raw!$E:$E)*$E$2</f>
        <v>88.4</v>
      </c>
      <c r="I59">
        <f>SUMIF(Raw!$A:$A,'Chart Data'!$C59&amp;'Chart Data'!$C$2&amp;'Chart Data'!I$7,Raw!$E:$E)*$E$2</f>
        <v>97.9</v>
      </c>
      <c r="J59">
        <f>SUMIF(Raw!$A:$A,'Chart Data'!$C59&amp;'Chart Data'!$C$2&amp;'Chart Data'!J$7,Raw!$E:$E)*$E$2</f>
        <v>100</v>
      </c>
      <c r="K59">
        <f>SUMIF(Raw!$A:$A,'Chart Data'!$C59&amp;'Chart Data'!$C$2&amp;'Chart Data'!K$7,Raw!$E:$E)*$E$2</f>
        <v>98.9</v>
      </c>
      <c r="L59">
        <f>SUMIF(Raw!$A:$A,'Chart Data'!$C59&amp;'Chart Data'!$C$2&amp;'Chart Data'!L$7,Raw!$E:$E)*$E$2</f>
        <v>99</v>
      </c>
      <c r="M59">
        <f>SUMIF(Raw!$A:$A,'Chart Data'!$C59&amp;'Chart Data'!$C$2&amp;'Chart Data'!M$7,Raw!$E:$E)*$E$2</f>
        <v>99</v>
      </c>
      <c r="N59">
        <f>SUMIF(Raw!$A:$A,'Chart Data'!$C59&amp;'Chart Data'!$C$2&amp;'Chart Data'!N$7,Raw!$E:$E)*$E$2</f>
        <v>100</v>
      </c>
      <c r="O59" s="54">
        <f>VLOOKUP($C59&amp;$C$2&amp;O$7,'Input Data'!$A:$E,5,FALSE)</f>
        <v>100</v>
      </c>
      <c r="P59" s="54">
        <f>VLOOKUP($C59&amp;$C$2&amp;P$7,'Input Data'!$A:$E,5,FALSE)</f>
        <v>100</v>
      </c>
      <c r="Q59" s="54">
        <f>VLOOKUP($C59&amp;$C$2&amp;Q$7,'Input Data'!$A:$E,5,FALSE)</f>
        <v>100</v>
      </c>
    </row>
    <row r="60" spans="2:20" x14ac:dyDescent="0.2">
      <c r="C60" s="4" t="s">
        <v>12328</v>
      </c>
      <c r="D60">
        <f>SUMIF(Raw!$A:$A,'Chart Data'!$C60&amp;'Chart Data'!$C$2&amp;'Chart Data'!F$7,Raw!$E:$E)*$E$2</f>
        <v>0</v>
      </c>
      <c r="E60">
        <f>SUMIF(Raw!$A:$A,'Chart Data'!$C60&amp;'Chart Data'!$C$2&amp;'Chart Data'!E$7,Raw!$E:$E)*$E$2</f>
        <v>0</v>
      </c>
      <c r="F60">
        <f>SUMIF(Raw!$A:$A,'Chart Data'!$C60&amp;'Chart Data'!$C$2&amp;'Chart Data'!F$7,Raw!$E:$E)*$E$2</f>
        <v>0</v>
      </c>
      <c r="G60">
        <f>SUMIF(Raw!$A:$A,'Chart Data'!$C60&amp;'Chart Data'!$C$2&amp;'Chart Data'!G$7,Raw!$E:$E)*$E$2</f>
        <v>0</v>
      </c>
      <c r="H60">
        <f>SUMIF(Raw!$A:$A,'Chart Data'!$C60&amp;'Chart Data'!$C$2&amp;'Chart Data'!H$7,Raw!$E:$E)*$E$2</f>
        <v>0</v>
      </c>
      <c r="I60">
        <f>SUMIF(Raw!$A:$A,'Chart Data'!$C60&amp;'Chart Data'!$C$2&amp;'Chart Data'!I$7,Raw!$E:$E)*$E$2</f>
        <v>0</v>
      </c>
      <c r="J60">
        <f>SUMIF(Raw!$A:$A,'Chart Data'!$C60&amp;'Chart Data'!$C$2&amp;'Chart Data'!J$7,Raw!$E:$E)*$E$2</f>
        <v>0</v>
      </c>
      <c r="K60">
        <f>SUMIF(Raw!$A:$A,'Chart Data'!$C60&amp;'Chart Data'!$C$2&amp;'Chart Data'!K$7,Raw!$E:$E)*$E$2</f>
        <v>0</v>
      </c>
      <c r="L60">
        <f>SUMIF(Raw!$A:$A,'Chart Data'!$C60&amp;'Chart Data'!$C$2&amp;'Chart Data'!L$7,Raw!$E:$E)*$E$2</f>
        <v>0</v>
      </c>
      <c r="M60">
        <f>SUMIF(Raw!$A:$A,'Chart Data'!$C60&amp;'Chart Data'!$C$2&amp;'Chart Data'!M$7,Raw!$E:$E)*$E$2</f>
        <v>0</v>
      </c>
      <c r="N60">
        <f>SUMIF(Raw!$A:$A,'Chart Data'!$C60&amp;'Chart Data'!$C$2&amp;'Chart Data'!N$7,Raw!$E:$E)*$E$2</f>
        <v>0</v>
      </c>
      <c r="O60" s="54">
        <f>VLOOKUP($C60&amp;$C$2&amp;O$7,'Input Data'!$A:$E,5,FALSE)</f>
        <v>35</v>
      </c>
      <c r="P60" s="54">
        <f>VLOOKUP($C60&amp;$C$2&amp;P$7,'Input Data'!$A:$E,5,FALSE)</f>
        <v>0</v>
      </c>
      <c r="Q60" s="54">
        <f>VLOOKUP($C60&amp;$C$2&amp;Q$7,'Input Data'!$A:$E,5,FALSE)</f>
        <v>17.2</v>
      </c>
    </row>
    <row r="61" spans="2:20" x14ac:dyDescent="0.2">
      <c r="C61" s="4" t="s">
        <v>12344</v>
      </c>
      <c r="D61">
        <f>SUMIF(Raw!$A:$A,'Chart Data'!$C61&amp;'Chart Data'!$C$2&amp;'Chart Data'!F$7,Raw!$E:$E)*$E$2</f>
        <v>0</v>
      </c>
      <c r="E61">
        <f>SUMIF(Raw!$A:$A,'Chart Data'!$C61&amp;'Chart Data'!$C$2&amp;'Chart Data'!E$7,Raw!$E:$E)*$E$2</f>
        <v>0</v>
      </c>
      <c r="F61">
        <f>SUMIF(Raw!$A:$A,'Chart Data'!$C61&amp;'Chart Data'!$C$2&amp;'Chart Data'!F$7,Raw!$E:$E)*$E$2</f>
        <v>0</v>
      </c>
      <c r="G61">
        <f>SUMIF(Raw!$A:$A,'Chart Data'!$C61&amp;'Chart Data'!$C$2&amp;'Chart Data'!G$7,Raw!$E:$E)*$E$2</f>
        <v>0</v>
      </c>
      <c r="H61">
        <f>SUMIF(Raw!$A:$A,'Chart Data'!$C61&amp;'Chart Data'!$C$2&amp;'Chart Data'!H$7,Raw!$E:$E)*$E$2</f>
        <v>0</v>
      </c>
      <c r="I61">
        <f>SUMIF(Raw!$A:$A,'Chart Data'!$C61&amp;'Chart Data'!$C$2&amp;'Chart Data'!I$7,Raw!$E:$E)*$E$2</f>
        <v>0</v>
      </c>
      <c r="J61">
        <f>SUMIF(Raw!$A:$A,'Chart Data'!$C61&amp;'Chart Data'!$C$2&amp;'Chart Data'!J$7,Raw!$E:$E)*$E$2</f>
        <v>0</v>
      </c>
      <c r="K61">
        <f>SUMIF(Raw!$A:$A,'Chart Data'!$C61&amp;'Chart Data'!$C$2&amp;'Chart Data'!K$7,Raw!$E:$E)*$E$2</f>
        <v>0</v>
      </c>
      <c r="L61">
        <f>SUMIF(Raw!$A:$A,'Chart Data'!$C61&amp;'Chart Data'!$C$2&amp;'Chart Data'!L$7,Raw!$E:$E)*$E$2</f>
        <v>0</v>
      </c>
      <c r="M61">
        <f>SUMIF(Raw!$A:$A,'Chart Data'!$C61&amp;'Chart Data'!$C$2&amp;'Chart Data'!M$7,Raw!$E:$E)*$E$2</f>
        <v>0</v>
      </c>
      <c r="N61">
        <f>SUMIF(Raw!$A:$A,'Chart Data'!$C61&amp;'Chart Data'!$C$2&amp;'Chart Data'!N$7,Raw!$E:$E)*$E$2</f>
        <v>0</v>
      </c>
      <c r="O61" s="54">
        <f>VLOOKUP($C61&amp;$C$2&amp;O$7,'Input Data'!$A:$E,5,FALSE)</f>
        <v>100</v>
      </c>
      <c r="P61" s="54">
        <f>VLOOKUP($C61&amp;$C$2&amp;P$7,'Input Data'!$A:$E,5,FALSE)</f>
        <v>0</v>
      </c>
      <c r="Q61" s="54">
        <f>VLOOKUP($C61&amp;$C$2&amp;Q$7,'Input Data'!$A:$E,5,FALSE)</f>
        <v>100</v>
      </c>
    </row>
    <row r="62" spans="2:20" x14ac:dyDescent="0.2">
      <c r="B62" s="4"/>
      <c r="C62" t="s">
        <v>2794</v>
      </c>
      <c r="D62">
        <f>SUMIF(Raw!$A:$A,'Chart Data'!$C62&amp;'Chart Data'!$C$2&amp;'Chart Data'!F$7,Raw!$E:$E)*$E$2</f>
        <v>77.015971731448758</v>
      </c>
      <c r="E62">
        <f>SUMIF(Raw!$A:$A,'Chart Data'!$C62&amp;'Chart Data'!$C$2&amp;'Chart Data'!E$7,Raw!$E:$E)*$E$2</f>
        <v>78.790047393364929</v>
      </c>
      <c r="F62">
        <f>SUMIF(Raw!$A:$A,'Chart Data'!$C62&amp;'Chart Data'!$C$2&amp;'Chart Data'!F$7,Raw!$E:$E)*$E$2</f>
        <v>77.015971731448758</v>
      </c>
      <c r="G62">
        <f>SUMIF(Raw!$A:$A,'Chart Data'!$C62&amp;'Chart Data'!$C$2&amp;'Chart Data'!G$7,Raw!$E:$E)*$E$2</f>
        <v>83.818037318590186</v>
      </c>
      <c r="H62">
        <f>SUMIF(Raw!$A:$A,'Chart Data'!$C62&amp;'Chart Data'!$C$2&amp;'Chart Data'!H$7,Raw!$E:$E)*$E$2</f>
        <v>91.975271002710031</v>
      </c>
      <c r="I62">
        <f>SUMIF(Raw!$A:$A,'Chart Data'!$C62&amp;'Chart Data'!$C$2&amp;'Chart Data'!I$7,Raw!$E:$E)*$E$2</f>
        <v>92.44083510261855</v>
      </c>
      <c r="J62">
        <f>SUMIF(Raw!$A:$A,'Chart Data'!$C62&amp;'Chart Data'!$C$2&amp;'Chart Data'!J$7,Raw!$E:$E)*$E$2</f>
        <v>93.280094786729862</v>
      </c>
      <c r="K62">
        <f>SUMIF(Raw!$A:$A,'Chart Data'!$C62&amp;'Chart Data'!$C$2&amp;'Chart Data'!K$7,Raw!$E:$E)*$E$2</f>
        <v>92.899293513166342</v>
      </c>
      <c r="L62">
        <f>SUMIF(Raw!$A:$A,'Chart Data'!$C62&amp;'Chart Data'!$C$2&amp;'Chart Data'!L$7,Raw!$E:$E)*$E$2</f>
        <v>93.548021462105979</v>
      </c>
      <c r="M62">
        <f>SUMIF(Raw!$A:$A,'Chart Data'!$C62&amp;'Chart Data'!$C$2&amp;'Chart Data'!M$7,Raw!$E:$E)*$E$2</f>
        <v>97.066424682395635</v>
      </c>
      <c r="N62">
        <f>SUMIF(Raw!$A:$A,'Chart Data'!$C62&amp;'Chart Data'!$C$2&amp;'Chart Data'!N$7,Raw!$E:$E)*$E$2</f>
        <v>96.402664890073297</v>
      </c>
      <c r="O62" s="54">
        <f>VLOOKUP($C62&amp;$C$2&amp;O$7,'Input Data'!$A:$E,5,FALSE)</f>
        <v>93.680787537862386</v>
      </c>
      <c r="P62" s="54">
        <f>VLOOKUP($C62&amp;$C$2&amp;P$7,'Input Data'!$A:$E,5,FALSE)</f>
        <v>98.645948352626874</v>
      </c>
      <c r="Q62" s="54">
        <f>VLOOKUP($C62&amp;$C$2&amp;Q$7,'Input Data'!$A:$E,5,FALSE)</f>
        <v>93.912542517006813</v>
      </c>
      <c r="T62" s="4"/>
    </row>
    <row r="63" spans="2:20" x14ac:dyDescent="0.2">
      <c r="B63" s="4"/>
      <c r="C63" t="s">
        <v>2780</v>
      </c>
      <c r="D63">
        <f>SUMIF(Raw!$A:$A,'Chart Data'!$C63&amp;'Chart Data'!$C$2&amp;'Chart Data'!F$7,Raw!$E:$E)*$E$2</f>
        <v>80.7</v>
      </c>
      <c r="E63">
        <f>SUMIF(Raw!$A:$A,'Chart Data'!$C63&amp;'Chart Data'!$C$2&amp;'Chart Data'!E$7,Raw!$E:$E)*$E$2</f>
        <v>75.900000000000006</v>
      </c>
      <c r="F63">
        <f>SUMIF(Raw!$A:$A,'Chart Data'!$C63&amp;'Chart Data'!$C$2&amp;'Chart Data'!F$7,Raw!$E:$E)*$E$2</f>
        <v>80.7</v>
      </c>
      <c r="G63">
        <f>SUMIF(Raw!$A:$A,'Chart Data'!$C63&amp;'Chart Data'!$C$2&amp;'Chart Data'!G$7,Raw!$E:$E)*$E$2</f>
        <v>83.2</v>
      </c>
      <c r="H63">
        <f>SUMIF(Raw!$A:$A,'Chart Data'!$C63&amp;'Chart Data'!$C$2&amp;'Chart Data'!H$7,Raw!$E:$E)*$E$2</f>
        <v>85.2</v>
      </c>
      <c r="I63">
        <f>SUMIF(Raw!$A:$A,'Chart Data'!$C63&amp;'Chart Data'!$C$2&amp;'Chart Data'!I$7,Raw!$E:$E)*$E$2</f>
        <v>86.2</v>
      </c>
      <c r="J63">
        <f>SUMIF(Raw!$A:$A,'Chart Data'!$C63&amp;'Chart Data'!$C$2&amp;'Chart Data'!J$7,Raw!$E:$E)*$E$2</f>
        <v>88.6</v>
      </c>
      <c r="K63">
        <f>SUMIF(Raw!$A:$A,'Chart Data'!$C63&amp;'Chart Data'!$C$2&amp;'Chart Data'!K$7,Raw!$E:$E)*$E$2</f>
        <v>89.6</v>
      </c>
      <c r="L63">
        <f>SUMIF(Raw!$A:$A,'Chart Data'!$C63&amp;'Chart Data'!$C$2&amp;'Chart Data'!L$7,Raw!$E:$E)*$E$2</f>
        <v>90.1</v>
      </c>
      <c r="M63">
        <f>SUMIF(Raw!$A:$A,'Chart Data'!$C63&amp;'Chart Data'!$C$2&amp;'Chart Data'!M$7,Raw!$E:$E)*$E$2</f>
        <v>92</v>
      </c>
      <c r="N63">
        <f>SUMIF(Raw!$A:$A,'Chart Data'!$C63&amp;'Chart Data'!$C$2&amp;'Chart Data'!N$7,Raw!$E:$E)*$E$2</f>
        <v>92.4</v>
      </c>
      <c r="O63" s="54">
        <f>VLOOKUP($C63&amp;$C$2&amp;O$7,'Input Data'!$A:$E,5,FALSE)</f>
        <v>93.3</v>
      </c>
      <c r="P63" s="54">
        <f>VLOOKUP($C63&amp;$C$2&amp;P$7,'Input Data'!$A:$E,5,FALSE)</f>
        <v>96.6</v>
      </c>
      <c r="Q63" s="54">
        <f>VLOOKUP($C63&amp;$C$2&amp;Q$7,'Input Data'!$A:$E,5,FALSE)</f>
        <v>96.9</v>
      </c>
      <c r="T63" s="4"/>
    </row>
    <row r="64" spans="2:20" x14ac:dyDescent="0.2">
      <c r="C64" t="s">
        <v>2781</v>
      </c>
      <c r="D64">
        <f>MAX(D42:N63)</f>
        <v>100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268"/>
  <sheetViews>
    <sheetView topLeftCell="A225" zoomScale="80" zoomScaleNormal="80" workbookViewId="0">
      <selection activeCell="AA244" sqref="AA244"/>
    </sheetView>
  </sheetViews>
  <sheetFormatPr defaultRowHeight="12.75" x14ac:dyDescent="0.2"/>
  <cols>
    <col min="1" max="1" width="9.140625" style="2"/>
    <col min="3" max="3" width="27.42578125" customWidth="1"/>
  </cols>
  <sheetData>
    <row r="1" spans="1:25" s="2" customFormat="1" x14ac:dyDescent="0.2">
      <c r="A1" s="2" t="s">
        <v>2796</v>
      </c>
      <c r="E1" s="2" t="s">
        <v>12014</v>
      </c>
      <c r="F1" s="2" t="s">
        <v>12015</v>
      </c>
      <c r="G1" s="2" t="s">
        <v>12015</v>
      </c>
      <c r="H1" s="2" t="s">
        <v>12015</v>
      </c>
      <c r="I1" s="2" t="s">
        <v>12015</v>
      </c>
      <c r="J1" s="2" t="s">
        <v>12015</v>
      </c>
      <c r="K1" s="2" t="s">
        <v>12015</v>
      </c>
      <c r="L1" s="2" t="s">
        <v>12015</v>
      </c>
      <c r="M1" s="2" t="s">
        <v>12015</v>
      </c>
      <c r="N1" s="2" t="s">
        <v>12015</v>
      </c>
      <c r="O1" s="2" t="s">
        <v>12015</v>
      </c>
      <c r="P1" s="2" t="s">
        <v>12015</v>
      </c>
      <c r="Q1" s="2" t="s">
        <v>12015</v>
      </c>
      <c r="R1" s="2" t="s">
        <v>12015</v>
      </c>
      <c r="S1" s="2" t="s">
        <v>12015</v>
      </c>
      <c r="T1" s="2" t="s">
        <v>12015</v>
      </c>
      <c r="U1" s="2" t="s">
        <v>12015</v>
      </c>
      <c r="V1" s="2" t="s">
        <v>12015</v>
      </c>
      <c r="W1" s="2" t="s">
        <v>12016</v>
      </c>
      <c r="X1" s="2" t="s">
        <v>12016</v>
      </c>
      <c r="Y1" s="2" t="s">
        <v>12015</v>
      </c>
    </row>
    <row r="2" spans="1:25" s="2" customFormat="1" x14ac:dyDescent="0.2">
      <c r="F2" s="2" t="s">
        <v>12017</v>
      </c>
      <c r="G2" s="2" t="s">
        <v>12017</v>
      </c>
      <c r="H2" s="2" t="s">
        <v>12017</v>
      </c>
      <c r="I2" s="2" t="s">
        <v>12017</v>
      </c>
      <c r="J2" s="2" t="s">
        <v>12017</v>
      </c>
      <c r="K2" s="2" t="s">
        <v>12017</v>
      </c>
      <c r="L2" s="2" t="s">
        <v>12017</v>
      </c>
      <c r="M2" s="2" t="s">
        <v>12017</v>
      </c>
      <c r="N2" s="2" t="s">
        <v>12017</v>
      </c>
      <c r="O2" s="2" t="s">
        <v>12017</v>
      </c>
      <c r="P2" s="2" t="s">
        <v>12017</v>
      </c>
      <c r="Q2" s="2" t="s">
        <v>12017</v>
      </c>
      <c r="R2" s="2" t="s">
        <v>12017</v>
      </c>
      <c r="S2" s="2" t="s">
        <v>12017</v>
      </c>
      <c r="T2" s="2" t="s">
        <v>12017</v>
      </c>
      <c r="U2" s="2" t="s">
        <v>12017</v>
      </c>
      <c r="V2" s="2" t="s">
        <v>12017</v>
      </c>
      <c r="W2" s="2" t="s">
        <v>12017</v>
      </c>
      <c r="X2" s="2" t="s">
        <v>12017</v>
      </c>
      <c r="Y2" s="2" t="s">
        <v>12333</v>
      </c>
    </row>
    <row r="3" spans="1:25" s="2" customFormat="1" x14ac:dyDescent="0.2">
      <c r="F3" s="2" t="s">
        <v>12018</v>
      </c>
      <c r="G3" s="2" t="s">
        <v>12019</v>
      </c>
      <c r="H3" s="2" t="s">
        <v>12019</v>
      </c>
      <c r="I3" s="2" t="s">
        <v>12020</v>
      </c>
      <c r="J3" s="2" t="s">
        <v>12021</v>
      </c>
      <c r="K3" s="2" t="s">
        <v>12021</v>
      </c>
      <c r="L3" s="2" t="s">
        <v>12021</v>
      </c>
      <c r="M3" s="2" t="s">
        <v>12022</v>
      </c>
      <c r="N3" s="2" t="s">
        <v>12023</v>
      </c>
      <c r="O3" s="2" t="s">
        <v>12024</v>
      </c>
      <c r="P3" s="2" t="s">
        <v>12025</v>
      </c>
      <c r="Q3" s="2" t="s">
        <v>12025</v>
      </c>
      <c r="R3" s="2" t="s">
        <v>12026</v>
      </c>
      <c r="S3" s="2" t="s">
        <v>12027</v>
      </c>
      <c r="T3" s="2" t="s">
        <v>12028</v>
      </c>
      <c r="U3" s="2" t="s">
        <v>12029</v>
      </c>
      <c r="V3" s="2" t="s">
        <v>12029</v>
      </c>
      <c r="W3" s="2" t="s">
        <v>12022</v>
      </c>
      <c r="X3" s="2" t="s">
        <v>12030</v>
      </c>
      <c r="Y3" s="2" t="s">
        <v>12327</v>
      </c>
    </row>
    <row r="4" spans="1:25" s="2" customFormat="1" x14ac:dyDescent="0.2">
      <c r="E4" s="2" t="s">
        <v>9770</v>
      </c>
      <c r="F4" s="2" t="s">
        <v>9771</v>
      </c>
      <c r="G4" s="2" t="s">
        <v>9772</v>
      </c>
      <c r="H4" s="2" t="s">
        <v>9773</v>
      </c>
      <c r="I4" s="2" t="s">
        <v>9774</v>
      </c>
      <c r="J4" s="2" t="s">
        <v>9775</v>
      </c>
      <c r="K4" s="2" t="s">
        <v>9776</v>
      </c>
      <c r="L4" s="2" t="s">
        <v>9777</v>
      </c>
      <c r="M4" s="2" t="s">
        <v>9779</v>
      </c>
      <c r="N4" s="2" t="s">
        <v>9780</v>
      </c>
      <c r="O4" s="2" t="s">
        <v>9781</v>
      </c>
      <c r="P4" s="2" t="s">
        <v>9782</v>
      </c>
      <c r="Q4" s="2" t="s">
        <v>9783</v>
      </c>
      <c r="R4" s="2" t="s">
        <v>9784</v>
      </c>
      <c r="S4" s="2" t="s">
        <v>9785</v>
      </c>
      <c r="T4" s="2" t="s">
        <v>9786</v>
      </c>
      <c r="U4" s="2" t="s">
        <v>9787</v>
      </c>
      <c r="V4" s="2" t="s">
        <v>9788</v>
      </c>
      <c r="W4" s="2" t="s">
        <v>12343</v>
      </c>
      <c r="X4" s="2" t="s">
        <v>12031</v>
      </c>
      <c r="Y4" s="2" t="s">
        <v>6597</v>
      </c>
    </row>
    <row r="5" spans="1:25" x14ac:dyDescent="0.2">
      <c r="A5" s="2" t="s">
        <v>12032</v>
      </c>
      <c r="E5" t="s">
        <v>2823</v>
      </c>
      <c r="F5" t="s">
        <v>12033</v>
      </c>
      <c r="H5" t="s">
        <v>12033</v>
      </c>
      <c r="I5" t="s">
        <v>12033</v>
      </c>
      <c r="J5" t="s">
        <v>12034</v>
      </c>
      <c r="K5" t="s">
        <v>12033</v>
      </c>
      <c r="L5" t="s">
        <v>12034</v>
      </c>
      <c r="M5" t="s">
        <v>12033</v>
      </c>
      <c r="N5" t="s">
        <v>12033</v>
      </c>
      <c r="O5" t="s">
        <v>12033</v>
      </c>
      <c r="P5" t="s">
        <v>12033</v>
      </c>
      <c r="Q5" t="s">
        <v>12034</v>
      </c>
      <c r="R5" t="s">
        <v>12034</v>
      </c>
      <c r="S5" t="s">
        <v>12033</v>
      </c>
      <c r="T5" t="s">
        <v>12033</v>
      </c>
      <c r="U5" t="s">
        <v>12033</v>
      </c>
      <c r="V5" t="s">
        <v>12033</v>
      </c>
      <c r="W5" t="s">
        <v>12036</v>
      </c>
      <c r="X5" t="s">
        <v>12036</v>
      </c>
      <c r="Y5" t="s">
        <v>12035</v>
      </c>
    </row>
    <row r="6" spans="1:25" x14ac:dyDescent="0.2">
      <c r="A6" s="2" t="s">
        <v>12037</v>
      </c>
      <c r="E6" t="s">
        <v>2823</v>
      </c>
      <c r="F6">
        <v>100</v>
      </c>
      <c r="H6">
        <v>100</v>
      </c>
      <c r="I6">
        <v>96.7</v>
      </c>
      <c r="J6">
        <v>90</v>
      </c>
      <c r="K6">
        <v>96.7</v>
      </c>
      <c r="L6">
        <v>93.3</v>
      </c>
      <c r="M6">
        <v>100</v>
      </c>
      <c r="N6">
        <v>96.7</v>
      </c>
      <c r="O6">
        <v>100</v>
      </c>
      <c r="P6">
        <v>96.7</v>
      </c>
      <c r="Q6">
        <v>93.3</v>
      </c>
      <c r="R6">
        <v>92.3</v>
      </c>
      <c r="S6">
        <v>96.7</v>
      </c>
      <c r="T6">
        <v>96.7</v>
      </c>
      <c r="U6">
        <v>96.7</v>
      </c>
      <c r="V6">
        <v>100</v>
      </c>
      <c r="W6" t="s">
        <v>12038</v>
      </c>
      <c r="X6" t="s">
        <v>12038</v>
      </c>
      <c r="Y6">
        <v>71.5</v>
      </c>
    </row>
    <row r="7" spans="1:25" x14ac:dyDescent="0.2">
      <c r="A7" s="2" t="s">
        <v>12039</v>
      </c>
      <c r="E7" t="s">
        <v>2823</v>
      </c>
      <c r="F7" t="s">
        <v>12033</v>
      </c>
      <c r="H7" t="s">
        <v>12033</v>
      </c>
      <c r="I7" t="s">
        <v>12033</v>
      </c>
      <c r="J7" t="s">
        <v>12034</v>
      </c>
      <c r="K7" t="s">
        <v>12033</v>
      </c>
      <c r="L7" t="s">
        <v>12034</v>
      </c>
      <c r="M7" t="s">
        <v>12033</v>
      </c>
      <c r="N7" t="s">
        <v>12033</v>
      </c>
      <c r="O7" t="s">
        <v>12033</v>
      </c>
      <c r="P7" t="s">
        <v>12033</v>
      </c>
      <c r="Q7" t="s">
        <v>12034</v>
      </c>
      <c r="R7" t="s">
        <v>12034</v>
      </c>
      <c r="S7" t="s">
        <v>12033</v>
      </c>
      <c r="T7" t="s">
        <v>12034</v>
      </c>
      <c r="U7" t="s">
        <v>12034</v>
      </c>
      <c r="V7" t="s">
        <v>12033</v>
      </c>
      <c r="W7" t="s">
        <v>12036</v>
      </c>
      <c r="X7" t="s">
        <v>12036</v>
      </c>
      <c r="Y7" t="s">
        <v>12035</v>
      </c>
    </row>
    <row r="8" spans="1:25" x14ac:dyDescent="0.2">
      <c r="A8" s="2" t="s">
        <v>12040</v>
      </c>
      <c r="E8" t="s">
        <v>2823</v>
      </c>
      <c r="F8">
        <v>100</v>
      </c>
      <c r="H8">
        <v>100</v>
      </c>
      <c r="I8">
        <v>96.7</v>
      </c>
      <c r="J8">
        <v>90</v>
      </c>
      <c r="K8">
        <v>96.7</v>
      </c>
      <c r="L8">
        <v>93.3</v>
      </c>
      <c r="M8">
        <v>100</v>
      </c>
      <c r="N8">
        <v>96.7</v>
      </c>
      <c r="O8">
        <v>100</v>
      </c>
      <c r="P8">
        <v>96.7</v>
      </c>
      <c r="Q8">
        <v>93.3</v>
      </c>
      <c r="R8">
        <v>90.9</v>
      </c>
      <c r="S8">
        <v>100</v>
      </c>
      <c r="T8">
        <v>93.2</v>
      </c>
      <c r="U8">
        <v>92.1</v>
      </c>
      <c r="V8">
        <v>100</v>
      </c>
      <c r="W8" t="s">
        <v>12038</v>
      </c>
      <c r="X8" t="s">
        <v>12038</v>
      </c>
      <c r="Y8">
        <v>71</v>
      </c>
    </row>
    <row r="9" spans="1:25" x14ac:dyDescent="0.2">
      <c r="A9" s="2" t="s">
        <v>12041</v>
      </c>
      <c r="E9" t="s">
        <v>2823</v>
      </c>
      <c r="F9" t="s">
        <v>2823</v>
      </c>
      <c r="H9" t="s">
        <v>2823</v>
      </c>
      <c r="I9" t="s">
        <v>2823</v>
      </c>
      <c r="J9" t="s">
        <v>2823</v>
      </c>
      <c r="K9" t="s">
        <v>2823</v>
      </c>
      <c r="L9" t="s">
        <v>2823</v>
      </c>
      <c r="M9" t="s">
        <v>2823</v>
      </c>
      <c r="N9" t="s">
        <v>2823</v>
      </c>
      <c r="O9" t="s">
        <v>2823</v>
      </c>
      <c r="P9" t="s">
        <v>2823</v>
      </c>
      <c r="Q9" t="s">
        <v>2823</v>
      </c>
      <c r="R9" t="s">
        <v>2823</v>
      </c>
      <c r="S9" t="s">
        <v>2823</v>
      </c>
      <c r="T9" t="s">
        <v>2823</v>
      </c>
      <c r="U9" t="s">
        <v>2823</v>
      </c>
      <c r="V9" t="s">
        <v>2823</v>
      </c>
      <c r="W9" t="s">
        <v>2823</v>
      </c>
      <c r="X9" t="s">
        <v>2823</v>
      </c>
      <c r="Y9" t="s">
        <v>2823</v>
      </c>
    </row>
    <row r="10" spans="1:25" x14ac:dyDescent="0.2">
      <c r="A10" s="2" t="s">
        <v>12042</v>
      </c>
      <c r="E10">
        <v>28575</v>
      </c>
      <c r="F10">
        <v>171</v>
      </c>
      <c r="H10">
        <v>173</v>
      </c>
      <c r="I10">
        <v>116</v>
      </c>
      <c r="J10">
        <v>89</v>
      </c>
      <c r="K10">
        <v>110</v>
      </c>
      <c r="L10">
        <v>141</v>
      </c>
      <c r="M10">
        <v>170</v>
      </c>
      <c r="N10">
        <v>93</v>
      </c>
      <c r="O10">
        <v>178</v>
      </c>
      <c r="P10">
        <v>103</v>
      </c>
      <c r="Q10">
        <v>119</v>
      </c>
      <c r="R10">
        <v>101</v>
      </c>
      <c r="S10">
        <v>98</v>
      </c>
      <c r="T10">
        <v>201</v>
      </c>
      <c r="U10">
        <v>151</v>
      </c>
      <c r="V10">
        <v>164</v>
      </c>
      <c r="W10" t="s">
        <v>14707</v>
      </c>
      <c r="X10" t="s">
        <v>14707</v>
      </c>
      <c r="Y10">
        <v>363</v>
      </c>
    </row>
    <row r="11" spans="1:25" x14ac:dyDescent="0.2">
      <c r="A11" s="2" t="s">
        <v>12043</v>
      </c>
      <c r="E11">
        <v>28575</v>
      </c>
      <c r="F11">
        <v>167</v>
      </c>
      <c r="H11">
        <v>172</v>
      </c>
      <c r="I11">
        <v>116</v>
      </c>
      <c r="J11">
        <v>76</v>
      </c>
      <c r="K11">
        <v>109</v>
      </c>
      <c r="L11">
        <v>139</v>
      </c>
      <c r="M11">
        <v>167</v>
      </c>
      <c r="N11">
        <v>85</v>
      </c>
      <c r="O11">
        <v>171</v>
      </c>
      <c r="P11">
        <v>102</v>
      </c>
      <c r="Q11">
        <v>117</v>
      </c>
      <c r="R11">
        <v>97</v>
      </c>
      <c r="S11">
        <v>56</v>
      </c>
      <c r="T11">
        <v>197</v>
      </c>
      <c r="U11">
        <v>139</v>
      </c>
      <c r="V11">
        <v>163</v>
      </c>
      <c r="W11" t="s">
        <v>14707</v>
      </c>
      <c r="X11" t="s">
        <v>14707</v>
      </c>
      <c r="Y11">
        <v>358</v>
      </c>
    </row>
    <row r="12" spans="1:25" x14ac:dyDescent="0.2">
      <c r="A12" s="2" t="s">
        <v>12044</v>
      </c>
      <c r="E12" t="s">
        <v>2823</v>
      </c>
      <c r="F12" t="s">
        <v>2823</v>
      </c>
      <c r="H12" t="s">
        <v>2823</v>
      </c>
      <c r="I12" t="s">
        <v>2823</v>
      </c>
      <c r="J12" t="s">
        <v>2823</v>
      </c>
      <c r="K12" t="s">
        <v>2823</v>
      </c>
      <c r="L12" t="s">
        <v>2823</v>
      </c>
      <c r="M12" t="s">
        <v>2823</v>
      </c>
      <c r="N12" t="s">
        <v>2823</v>
      </c>
      <c r="O12" t="s">
        <v>2823</v>
      </c>
      <c r="P12" t="s">
        <v>2823</v>
      </c>
      <c r="Q12" t="s">
        <v>2823</v>
      </c>
      <c r="R12" t="s">
        <v>2823</v>
      </c>
      <c r="S12" t="s">
        <v>2823</v>
      </c>
      <c r="T12" t="s">
        <v>2823</v>
      </c>
      <c r="U12" t="s">
        <v>2823</v>
      </c>
      <c r="V12" t="s">
        <v>2823</v>
      </c>
      <c r="W12" t="s">
        <v>2823</v>
      </c>
      <c r="X12" t="s">
        <v>2823</v>
      </c>
      <c r="Y12" t="s">
        <v>2823</v>
      </c>
    </row>
    <row r="13" spans="1:25" ht="15" customHeight="1" x14ac:dyDescent="0.2">
      <c r="A13" s="78" t="s">
        <v>12045</v>
      </c>
      <c r="E13">
        <v>52.5</v>
      </c>
      <c r="F13">
        <v>68.400000000000006</v>
      </c>
      <c r="H13">
        <v>74</v>
      </c>
      <c r="I13">
        <v>54.3</v>
      </c>
      <c r="J13">
        <v>56.2</v>
      </c>
      <c r="K13">
        <v>66.400000000000006</v>
      </c>
      <c r="L13">
        <v>62.4</v>
      </c>
      <c r="M13">
        <v>86.5</v>
      </c>
      <c r="N13">
        <v>63.4</v>
      </c>
      <c r="O13">
        <v>69.099999999999994</v>
      </c>
      <c r="P13">
        <v>64.099999999999994</v>
      </c>
      <c r="Q13">
        <v>62.2</v>
      </c>
      <c r="R13">
        <v>48.5</v>
      </c>
      <c r="S13">
        <v>70.400000000000006</v>
      </c>
      <c r="T13">
        <v>50.2</v>
      </c>
      <c r="U13">
        <v>51.7</v>
      </c>
      <c r="V13">
        <v>61.6</v>
      </c>
      <c r="W13" t="s">
        <v>12038</v>
      </c>
      <c r="X13" t="s">
        <v>12038</v>
      </c>
      <c r="Y13">
        <v>32.200000000000003</v>
      </c>
    </row>
    <row r="14" spans="1:25" ht="15" customHeight="1" x14ac:dyDescent="0.2">
      <c r="A14" s="78" t="s">
        <v>12046</v>
      </c>
      <c r="E14">
        <v>52.5</v>
      </c>
      <c r="F14">
        <v>68.3</v>
      </c>
      <c r="H14">
        <v>73.8</v>
      </c>
      <c r="I14">
        <v>54.3</v>
      </c>
      <c r="J14">
        <v>51.3</v>
      </c>
      <c r="K14">
        <v>66.099999999999994</v>
      </c>
      <c r="L14">
        <v>61.9</v>
      </c>
      <c r="M14">
        <v>86.2</v>
      </c>
      <c r="N14">
        <v>63.5</v>
      </c>
      <c r="O14">
        <v>69</v>
      </c>
      <c r="P14">
        <v>63.7</v>
      </c>
      <c r="Q14">
        <v>61.5</v>
      </c>
      <c r="R14">
        <v>46.4</v>
      </c>
      <c r="S14">
        <v>64.3</v>
      </c>
      <c r="T14">
        <v>49.7</v>
      </c>
      <c r="U14">
        <v>48.2</v>
      </c>
      <c r="V14">
        <v>61.3</v>
      </c>
      <c r="W14" t="s">
        <v>12038</v>
      </c>
      <c r="X14" t="s">
        <v>12038</v>
      </c>
      <c r="Y14">
        <v>31.6</v>
      </c>
    </row>
    <row r="15" spans="1:25" ht="15" customHeight="1" x14ac:dyDescent="0.2">
      <c r="A15" s="2" t="s">
        <v>12047</v>
      </c>
      <c r="E15" t="s">
        <v>2823</v>
      </c>
      <c r="F15" t="s">
        <v>2823</v>
      </c>
      <c r="H15" t="s">
        <v>2823</v>
      </c>
      <c r="I15" t="s">
        <v>2823</v>
      </c>
      <c r="J15" t="s">
        <v>2823</v>
      </c>
      <c r="K15" t="s">
        <v>2823</v>
      </c>
      <c r="L15" t="s">
        <v>2823</v>
      </c>
      <c r="M15" t="s">
        <v>2823</v>
      </c>
      <c r="N15" t="s">
        <v>2823</v>
      </c>
      <c r="O15" t="s">
        <v>2823</v>
      </c>
      <c r="P15" t="s">
        <v>2823</v>
      </c>
      <c r="Q15" t="s">
        <v>2823</v>
      </c>
      <c r="R15" t="s">
        <v>2823</v>
      </c>
      <c r="S15" t="s">
        <v>2823</v>
      </c>
      <c r="T15" t="s">
        <v>2823</v>
      </c>
      <c r="U15" t="s">
        <v>2823</v>
      </c>
      <c r="V15" t="s">
        <v>2823</v>
      </c>
      <c r="W15" t="s">
        <v>2823</v>
      </c>
      <c r="X15" t="s">
        <v>2823</v>
      </c>
      <c r="Y15" t="s">
        <v>2823</v>
      </c>
    </row>
    <row r="16" spans="1:25" ht="15" customHeight="1" x14ac:dyDescent="0.2">
      <c r="A16" s="78" t="s">
        <v>12048</v>
      </c>
      <c r="E16">
        <v>94</v>
      </c>
      <c r="F16">
        <v>96.5</v>
      </c>
      <c r="H16">
        <v>98.3</v>
      </c>
      <c r="I16">
        <v>96.6</v>
      </c>
      <c r="J16">
        <v>89.9</v>
      </c>
      <c r="K16">
        <v>91.8</v>
      </c>
      <c r="L16">
        <v>92.9</v>
      </c>
      <c r="M16">
        <v>100</v>
      </c>
      <c r="N16">
        <v>95.7</v>
      </c>
      <c r="O16">
        <v>97.8</v>
      </c>
      <c r="P16">
        <v>94.2</v>
      </c>
      <c r="Q16">
        <v>95</v>
      </c>
      <c r="R16">
        <v>97</v>
      </c>
      <c r="S16">
        <v>94.9</v>
      </c>
      <c r="T16">
        <v>99</v>
      </c>
      <c r="U16">
        <v>98</v>
      </c>
      <c r="V16">
        <v>97.6</v>
      </c>
      <c r="W16" t="s">
        <v>12038</v>
      </c>
      <c r="X16" t="s">
        <v>12038</v>
      </c>
      <c r="Y16">
        <v>92</v>
      </c>
    </row>
    <row r="17" spans="1:25" ht="15" customHeight="1" x14ac:dyDescent="0.2">
      <c r="A17" s="78" t="s">
        <v>12049</v>
      </c>
      <c r="E17">
        <v>94</v>
      </c>
      <c r="F17">
        <v>97</v>
      </c>
      <c r="H17">
        <v>98.3</v>
      </c>
      <c r="I17">
        <v>96.6</v>
      </c>
      <c r="J17">
        <v>88.2</v>
      </c>
      <c r="K17">
        <v>91.7</v>
      </c>
      <c r="L17">
        <v>92.8</v>
      </c>
      <c r="M17">
        <v>100</v>
      </c>
      <c r="N17">
        <v>96.5</v>
      </c>
      <c r="O17">
        <v>97.7</v>
      </c>
      <c r="P17">
        <v>94.1</v>
      </c>
      <c r="Q17">
        <v>94.9</v>
      </c>
      <c r="R17">
        <v>96.9</v>
      </c>
      <c r="S17">
        <v>98.2</v>
      </c>
      <c r="T17">
        <v>99</v>
      </c>
      <c r="U17">
        <v>98.6</v>
      </c>
      <c r="V17">
        <v>97.5</v>
      </c>
      <c r="W17" t="s">
        <v>12038</v>
      </c>
      <c r="X17" t="s">
        <v>12038</v>
      </c>
      <c r="Y17">
        <v>91.9</v>
      </c>
    </row>
    <row r="18" spans="1:25" ht="15" customHeight="1" x14ac:dyDescent="0.2">
      <c r="A18" s="2" t="s">
        <v>12050</v>
      </c>
      <c r="E18" t="s">
        <v>2823</v>
      </c>
      <c r="F18" s="6" t="s">
        <v>2823</v>
      </c>
      <c r="H18" s="6" t="s">
        <v>2823</v>
      </c>
      <c r="I18" s="6" t="s">
        <v>2823</v>
      </c>
      <c r="J18" s="6" t="s">
        <v>2823</v>
      </c>
      <c r="K18" s="6" t="s">
        <v>2823</v>
      </c>
      <c r="L18" s="6" t="s">
        <v>2823</v>
      </c>
      <c r="M18" s="6" t="s">
        <v>2823</v>
      </c>
      <c r="N18" s="6" t="s">
        <v>2823</v>
      </c>
      <c r="O18" s="6" t="s">
        <v>2823</v>
      </c>
      <c r="P18" s="6" t="s">
        <v>2823</v>
      </c>
      <c r="Q18" s="6" t="s">
        <v>2823</v>
      </c>
      <c r="R18" s="6" t="s">
        <v>2823</v>
      </c>
      <c r="S18" s="6" t="s">
        <v>2823</v>
      </c>
      <c r="T18" s="6" t="s">
        <v>2823</v>
      </c>
      <c r="U18" s="6" t="s">
        <v>2823</v>
      </c>
      <c r="V18" s="6" t="s">
        <v>2823</v>
      </c>
      <c r="W18" s="6" t="s">
        <v>2823</v>
      </c>
      <c r="X18" t="s">
        <v>2823</v>
      </c>
      <c r="Y18" t="s">
        <v>2823</v>
      </c>
    </row>
    <row r="19" spans="1:25" ht="15" customHeight="1" x14ac:dyDescent="0.2">
      <c r="A19" s="78" t="s">
        <v>12051</v>
      </c>
      <c r="E19" s="7" t="s">
        <v>12336</v>
      </c>
      <c r="F19" s="7" t="s">
        <v>14708</v>
      </c>
      <c r="H19" s="7" t="s">
        <v>14709</v>
      </c>
      <c r="I19" s="7" t="s">
        <v>12111</v>
      </c>
      <c r="J19" s="7" t="s">
        <v>12339</v>
      </c>
      <c r="K19" s="7" t="s">
        <v>12330</v>
      </c>
      <c r="L19" s="7" t="s">
        <v>12092</v>
      </c>
      <c r="M19" s="7" t="s">
        <v>14710</v>
      </c>
      <c r="N19" s="7" t="s">
        <v>12091</v>
      </c>
      <c r="O19" s="7" t="s">
        <v>14710</v>
      </c>
      <c r="P19" s="7" t="s">
        <v>13517</v>
      </c>
      <c r="Q19" s="7" t="s">
        <v>12092</v>
      </c>
      <c r="R19" s="7" t="s">
        <v>14711</v>
      </c>
      <c r="S19" s="7" t="s">
        <v>14712</v>
      </c>
      <c r="T19" s="7" t="s">
        <v>12329</v>
      </c>
      <c r="U19" s="7" t="s">
        <v>12337</v>
      </c>
      <c r="V19" s="7" t="s">
        <v>14713</v>
      </c>
      <c r="W19" s="7" t="s">
        <v>2823</v>
      </c>
      <c r="X19" t="s">
        <v>2823</v>
      </c>
      <c r="Y19" t="s">
        <v>14847</v>
      </c>
    </row>
    <row r="20" spans="1:25" ht="15" customHeight="1" x14ac:dyDescent="0.2">
      <c r="A20" s="78" t="s">
        <v>12052</v>
      </c>
      <c r="E20" s="7" t="s">
        <v>12336</v>
      </c>
      <c r="F20" s="7" t="s">
        <v>12340</v>
      </c>
      <c r="H20" s="7" t="s">
        <v>14709</v>
      </c>
      <c r="I20" s="7" t="s">
        <v>12111</v>
      </c>
      <c r="J20" s="7" t="s">
        <v>12337</v>
      </c>
      <c r="K20" s="7" t="s">
        <v>12330</v>
      </c>
      <c r="L20" s="7" t="s">
        <v>12092</v>
      </c>
      <c r="M20" s="7" t="s">
        <v>14710</v>
      </c>
      <c r="N20" s="7" t="s">
        <v>12092</v>
      </c>
      <c r="O20" s="7" t="s">
        <v>14710</v>
      </c>
      <c r="P20" s="7" t="s">
        <v>13517</v>
      </c>
      <c r="Q20" s="7" t="s">
        <v>12091</v>
      </c>
      <c r="R20" s="7" t="s">
        <v>12110</v>
      </c>
      <c r="S20" s="7" t="s">
        <v>12330</v>
      </c>
      <c r="T20" s="7" t="s">
        <v>13523</v>
      </c>
      <c r="U20" s="7" t="s">
        <v>13514</v>
      </c>
      <c r="V20" s="7" t="s">
        <v>14713</v>
      </c>
      <c r="W20" s="7" t="s">
        <v>2823</v>
      </c>
      <c r="X20" t="s">
        <v>2823</v>
      </c>
      <c r="Y20" t="s">
        <v>14848</v>
      </c>
    </row>
    <row r="21" spans="1:25" ht="15" customHeight="1" x14ac:dyDescent="0.2">
      <c r="A21" s="78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5" s="2" customFormat="1" x14ac:dyDescent="0.2">
      <c r="A22" s="2" t="s">
        <v>12053</v>
      </c>
      <c r="E22" s="2" t="s">
        <v>12014</v>
      </c>
      <c r="F22" s="2" t="s">
        <v>12015</v>
      </c>
      <c r="G22" s="2" t="s">
        <v>12015</v>
      </c>
      <c r="H22" s="2" t="s">
        <v>12015</v>
      </c>
      <c r="I22" s="2" t="s">
        <v>12015</v>
      </c>
      <c r="J22" s="2" t="s">
        <v>12015</v>
      </c>
      <c r="K22" s="2" t="s">
        <v>12015</v>
      </c>
      <c r="L22" s="2" t="s">
        <v>12015</v>
      </c>
      <c r="M22" s="2" t="s">
        <v>12015</v>
      </c>
      <c r="N22" s="2" t="s">
        <v>12015</v>
      </c>
      <c r="O22" s="2" t="s">
        <v>12015</v>
      </c>
      <c r="P22" s="2" t="s">
        <v>12015</v>
      </c>
      <c r="Q22" s="2" t="s">
        <v>12015</v>
      </c>
      <c r="R22" s="2" t="s">
        <v>12015</v>
      </c>
      <c r="S22" s="2" t="s">
        <v>12015</v>
      </c>
      <c r="T22" s="2" t="s">
        <v>12015</v>
      </c>
      <c r="U22" s="2" t="s">
        <v>12015</v>
      </c>
      <c r="V22" s="2" t="s">
        <v>12015</v>
      </c>
      <c r="W22" s="2" t="s">
        <v>12016</v>
      </c>
      <c r="X22" s="2" t="s">
        <v>12016</v>
      </c>
      <c r="Y22" s="2" t="s">
        <v>12015</v>
      </c>
    </row>
    <row r="23" spans="1:25" s="2" customFormat="1" x14ac:dyDescent="0.2">
      <c r="E23" s="2" t="s">
        <v>2823</v>
      </c>
      <c r="F23" s="2" t="s">
        <v>12017</v>
      </c>
      <c r="G23" s="2" t="s">
        <v>12017</v>
      </c>
      <c r="H23" s="2" t="s">
        <v>12017</v>
      </c>
      <c r="I23" s="2" t="s">
        <v>12017</v>
      </c>
      <c r="J23" s="2" t="s">
        <v>12017</v>
      </c>
      <c r="K23" s="2" t="s">
        <v>12017</v>
      </c>
      <c r="L23" s="2" t="s">
        <v>12017</v>
      </c>
      <c r="M23" s="2" t="s">
        <v>12017</v>
      </c>
      <c r="N23" s="2" t="s">
        <v>12017</v>
      </c>
      <c r="O23" s="2" t="s">
        <v>12017</v>
      </c>
      <c r="P23" s="2" t="s">
        <v>12017</v>
      </c>
      <c r="Q23" s="2" t="s">
        <v>12017</v>
      </c>
      <c r="R23" s="2" t="s">
        <v>12017</v>
      </c>
      <c r="S23" s="2" t="s">
        <v>12017</v>
      </c>
      <c r="T23" s="2" t="s">
        <v>12017</v>
      </c>
      <c r="U23" s="2" t="s">
        <v>12017</v>
      </c>
      <c r="V23" s="2" t="s">
        <v>12017</v>
      </c>
      <c r="W23" s="2" t="s">
        <v>12017</v>
      </c>
      <c r="X23" s="2" t="s">
        <v>12017</v>
      </c>
      <c r="Y23" s="2" t="s">
        <v>12333</v>
      </c>
    </row>
    <row r="24" spans="1:25" s="2" customFormat="1" x14ac:dyDescent="0.2">
      <c r="E24" s="2" t="s">
        <v>2823</v>
      </c>
      <c r="F24" s="2" t="s">
        <v>12018</v>
      </c>
      <c r="G24" s="2" t="s">
        <v>12019</v>
      </c>
      <c r="H24" s="2" t="s">
        <v>12019</v>
      </c>
      <c r="I24" s="2" t="s">
        <v>12020</v>
      </c>
      <c r="J24" s="2" t="s">
        <v>12021</v>
      </c>
      <c r="K24" s="2" t="s">
        <v>12021</v>
      </c>
      <c r="L24" s="2" t="s">
        <v>12021</v>
      </c>
      <c r="M24" s="2" t="s">
        <v>12022</v>
      </c>
      <c r="N24" s="2" t="s">
        <v>12023</v>
      </c>
      <c r="O24" s="2" t="s">
        <v>12024</v>
      </c>
      <c r="P24" s="2" t="s">
        <v>12025</v>
      </c>
      <c r="Q24" s="2" t="s">
        <v>12025</v>
      </c>
      <c r="R24" s="2" t="s">
        <v>12026</v>
      </c>
      <c r="S24" s="2" t="s">
        <v>12027</v>
      </c>
      <c r="T24" s="2" t="s">
        <v>12028</v>
      </c>
      <c r="U24" s="2" t="s">
        <v>12029</v>
      </c>
      <c r="V24" s="2" t="s">
        <v>12029</v>
      </c>
      <c r="W24" s="2" t="s">
        <v>12022</v>
      </c>
      <c r="X24" s="2" t="s">
        <v>12030</v>
      </c>
      <c r="Y24" s="2" t="s">
        <v>12327</v>
      </c>
    </row>
    <row r="25" spans="1:25" s="2" customFormat="1" x14ac:dyDescent="0.2">
      <c r="E25" s="2" t="s">
        <v>9770</v>
      </c>
      <c r="F25" s="2" t="s">
        <v>9771</v>
      </c>
      <c r="G25" s="2" t="s">
        <v>9772</v>
      </c>
      <c r="H25" s="2" t="s">
        <v>9773</v>
      </c>
      <c r="I25" s="2" t="s">
        <v>9774</v>
      </c>
      <c r="J25" s="2" t="s">
        <v>9775</v>
      </c>
      <c r="K25" s="2" t="s">
        <v>9776</v>
      </c>
      <c r="L25" s="2" t="s">
        <v>9777</v>
      </c>
      <c r="M25" s="2" t="s">
        <v>9779</v>
      </c>
      <c r="N25" s="2" t="s">
        <v>9780</v>
      </c>
      <c r="O25" s="2" t="s">
        <v>9781</v>
      </c>
      <c r="P25" s="2" t="s">
        <v>9782</v>
      </c>
      <c r="Q25" s="2" t="s">
        <v>9783</v>
      </c>
      <c r="R25" s="2" t="s">
        <v>9784</v>
      </c>
      <c r="S25" s="2" t="s">
        <v>9785</v>
      </c>
      <c r="T25" s="2" t="s">
        <v>9786</v>
      </c>
      <c r="U25" s="2" t="s">
        <v>9787</v>
      </c>
      <c r="V25" s="2" t="s">
        <v>9788</v>
      </c>
      <c r="W25" s="2" t="s">
        <v>12343</v>
      </c>
      <c r="X25" s="2" t="s">
        <v>12031</v>
      </c>
      <c r="Y25" s="2" t="s">
        <v>6597</v>
      </c>
    </row>
    <row r="26" spans="1:25" x14ac:dyDescent="0.2">
      <c r="A26" s="2" t="s">
        <v>12054</v>
      </c>
      <c r="E26" t="s">
        <v>2823</v>
      </c>
      <c r="F26" t="s">
        <v>12035</v>
      </c>
      <c r="H26" t="s">
        <v>12034</v>
      </c>
      <c r="I26" t="s">
        <v>12055</v>
      </c>
      <c r="J26" t="s">
        <v>12055</v>
      </c>
      <c r="K26" t="s">
        <v>12056</v>
      </c>
      <c r="L26" t="s">
        <v>12055</v>
      </c>
      <c r="M26" t="s">
        <v>12034</v>
      </c>
      <c r="N26" t="s">
        <v>12055</v>
      </c>
      <c r="O26" t="s">
        <v>12035</v>
      </c>
      <c r="P26" t="s">
        <v>12035</v>
      </c>
      <c r="Q26" t="s">
        <v>12055</v>
      </c>
      <c r="R26" t="s">
        <v>12055</v>
      </c>
      <c r="S26" t="s">
        <v>12055</v>
      </c>
      <c r="T26" t="s">
        <v>12056</v>
      </c>
      <c r="U26" t="s">
        <v>12035</v>
      </c>
      <c r="V26" t="s">
        <v>12034</v>
      </c>
      <c r="W26" t="s">
        <v>12033</v>
      </c>
      <c r="X26" t="s">
        <v>12033</v>
      </c>
      <c r="Y26" t="s">
        <v>12055</v>
      </c>
    </row>
    <row r="27" spans="1:25" x14ac:dyDescent="0.2">
      <c r="A27" s="2" t="s">
        <v>12057</v>
      </c>
      <c r="E27" t="s">
        <v>2823</v>
      </c>
      <c r="F27">
        <v>70.8</v>
      </c>
      <c r="H27">
        <v>80.400000000000006</v>
      </c>
      <c r="I27">
        <v>35.799999999999997</v>
      </c>
      <c r="J27">
        <v>44.8</v>
      </c>
      <c r="K27">
        <v>66.400000000000006</v>
      </c>
      <c r="L27">
        <v>58.5</v>
      </c>
      <c r="M27">
        <v>87.7</v>
      </c>
      <c r="N27">
        <v>32.9</v>
      </c>
      <c r="O27">
        <v>76.900000000000006</v>
      </c>
      <c r="P27">
        <v>75.7</v>
      </c>
      <c r="Q27">
        <v>59.4</v>
      </c>
      <c r="R27">
        <v>39.5</v>
      </c>
      <c r="S27">
        <v>58.3</v>
      </c>
      <c r="T27">
        <v>62.1</v>
      </c>
      <c r="U27">
        <v>75.099999999999994</v>
      </c>
      <c r="V27">
        <v>81.400000000000006</v>
      </c>
      <c r="W27">
        <v>100</v>
      </c>
      <c r="X27">
        <v>93.1</v>
      </c>
      <c r="Y27">
        <v>58.1</v>
      </c>
    </row>
    <row r="28" spans="1:25" x14ac:dyDescent="0.2">
      <c r="A28" s="2" t="s">
        <v>12058</v>
      </c>
      <c r="E28" t="s">
        <v>2823</v>
      </c>
      <c r="F28" t="s">
        <v>12035</v>
      </c>
      <c r="H28" t="s">
        <v>12034</v>
      </c>
      <c r="I28" t="s">
        <v>12055</v>
      </c>
      <c r="J28" t="s">
        <v>12055</v>
      </c>
      <c r="K28" t="s">
        <v>12056</v>
      </c>
      <c r="L28" t="s">
        <v>12055</v>
      </c>
      <c r="M28" t="s">
        <v>12034</v>
      </c>
      <c r="N28" t="s">
        <v>12055</v>
      </c>
      <c r="O28" t="s">
        <v>12035</v>
      </c>
      <c r="P28" t="s">
        <v>12035</v>
      </c>
      <c r="Q28" t="s">
        <v>12056</v>
      </c>
      <c r="R28" t="s">
        <v>12055</v>
      </c>
      <c r="S28" t="s">
        <v>12055</v>
      </c>
      <c r="T28" t="s">
        <v>12056</v>
      </c>
      <c r="U28" t="s">
        <v>12035</v>
      </c>
      <c r="V28" t="s">
        <v>12034</v>
      </c>
      <c r="W28" t="s">
        <v>12033</v>
      </c>
      <c r="X28" t="s">
        <v>12033</v>
      </c>
      <c r="Y28" t="s">
        <v>12055</v>
      </c>
    </row>
    <row r="29" spans="1:25" x14ac:dyDescent="0.2">
      <c r="A29" s="2" t="s">
        <v>12059</v>
      </c>
      <c r="E29" t="s">
        <v>2823</v>
      </c>
      <c r="F29">
        <v>71.3</v>
      </c>
      <c r="H29">
        <v>80</v>
      </c>
      <c r="I29">
        <v>36.700000000000003</v>
      </c>
      <c r="J29">
        <v>41.7</v>
      </c>
      <c r="K29">
        <v>66.8</v>
      </c>
      <c r="L29">
        <v>59</v>
      </c>
      <c r="M29">
        <v>87.5</v>
      </c>
      <c r="N29">
        <v>33.9</v>
      </c>
      <c r="O29">
        <v>77.099999999999994</v>
      </c>
      <c r="P29">
        <v>75.7</v>
      </c>
      <c r="Q29">
        <v>62.9</v>
      </c>
      <c r="R29">
        <v>39.4</v>
      </c>
      <c r="S29">
        <v>30.2</v>
      </c>
      <c r="T29">
        <v>61.5</v>
      </c>
      <c r="U29">
        <v>74.900000000000006</v>
      </c>
      <c r="V29">
        <v>81.2</v>
      </c>
      <c r="W29">
        <v>100</v>
      </c>
      <c r="X29">
        <v>96.6</v>
      </c>
      <c r="Y29">
        <v>58</v>
      </c>
    </row>
    <row r="30" spans="1:25" x14ac:dyDescent="0.2">
      <c r="A30" s="2" t="s">
        <v>12041</v>
      </c>
      <c r="E30" t="s">
        <v>2823</v>
      </c>
      <c r="F30" t="s">
        <v>2823</v>
      </c>
      <c r="H30" t="s">
        <v>2823</v>
      </c>
      <c r="I30" t="s">
        <v>2823</v>
      </c>
      <c r="J30" t="s">
        <v>2823</v>
      </c>
      <c r="K30" t="s">
        <v>2823</v>
      </c>
      <c r="L30" t="s">
        <v>2823</v>
      </c>
      <c r="M30" t="s">
        <v>2823</v>
      </c>
      <c r="N30" t="s">
        <v>2823</v>
      </c>
      <c r="O30" t="s">
        <v>2823</v>
      </c>
      <c r="P30" t="s">
        <v>2823</v>
      </c>
      <c r="Q30" t="s">
        <v>2823</v>
      </c>
      <c r="R30" t="s">
        <v>2823</v>
      </c>
      <c r="S30" t="s">
        <v>2823</v>
      </c>
      <c r="T30" t="s">
        <v>2823</v>
      </c>
      <c r="U30" t="s">
        <v>2823</v>
      </c>
      <c r="V30" t="s">
        <v>2823</v>
      </c>
      <c r="W30" t="s">
        <v>2823</v>
      </c>
      <c r="X30" t="s">
        <v>2823</v>
      </c>
      <c r="Y30" t="s">
        <v>2823</v>
      </c>
    </row>
    <row r="31" spans="1:25" x14ac:dyDescent="0.2">
      <c r="A31" s="2" t="s">
        <v>12042</v>
      </c>
      <c r="E31">
        <v>28575</v>
      </c>
      <c r="F31">
        <v>171</v>
      </c>
      <c r="H31">
        <v>173</v>
      </c>
      <c r="I31">
        <v>116</v>
      </c>
      <c r="J31">
        <v>89</v>
      </c>
      <c r="K31">
        <v>110</v>
      </c>
      <c r="L31">
        <v>141</v>
      </c>
      <c r="M31">
        <v>170</v>
      </c>
      <c r="N31">
        <v>93</v>
      </c>
      <c r="O31">
        <v>178</v>
      </c>
      <c r="P31">
        <v>103</v>
      </c>
      <c r="Q31">
        <v>119</v>
      </c>
      <c r="R31">
        <v>101</v>
      </c>
      <c r="S31">
        <v>98</v>
      </c>
      <c r="T31">
        <v>201</v>
      </c>
      <c r="U31">
        <v>151</v>
      </c>
      <c r="V31">
        <v>164</v>
      </c>
      <c r="W31" t="s">
        <v>14707</v>
      </c>
      <c r="X31" t="s">
        <v>14707</v>
      </c>
      <c r="Y31">
        <v>363</v>
      </c>
    </row>
    <row r="32" spans="1:25" x14ac:dyDescent="0.2">
      <c r="A32" s="2" t="s">
        <v>12043</v>
      </c>
      <c r="E32">
        <v>28575</v>
      </c>
      <c r="F32">
        <v>167</v>
      </c>
      <c r="H32">
        <v>172</v>
      </c>
      <c r="I32">
        <v>116</v>
      </c>
      <c r="J32">
        <v>76</v>
      </c>
      <c r="K32">
        <v>109</v>
      </c>
      <c r="L32">
        <v>139</v>
      </c>
      <c r="M32">
        <v>167</v>
      </c>
      <c r="N32">
        <v>85</v>
      </c>
      <c r="O32">
        <v>171</v>
      </c>
      <c r="P32">
        <v>102</v>
      </c>
      <c r="Q32">
        <v>117</v>
      </c>
      <c r="R32">
        <v>97</v>
      </c>
      <c r="S32">
        <v>56</v>
      </c>
      <c r="T32">
        <v>197</v>
      </c>
      <c r="U32">
        <v>139</v>
      </c>
      <c r="V32">
        <v>163</v>
      </c>
      <c r="W32" t="s">
        <v>14707</v>
      </c>
      <c r="X32" t="s">
        <v>14707</v>
      </c>
      <c r="Y32">
        <v>358</v>
      </c>
    </row>
    <row r="33" spans="1:25" x14ac:dyDescent="0.2">
      <c r="A33" s="2" t="s">
        <v>12060</v>
      </c>
      <c r="E33" t="s">
        <v>2823</v>
      </c>
      <c r="F33" t="s">
        <v>2823</v>
      </c>
      <c r="H33" t="s">
        <v>2823</v>
      </c>
      <c r="I33" t="s">
        <v>2823</v>
      </c>
      <c r="J33" t="s">
        <v>2823</v>
      </c>
      <c r="K33" t="s">
        <v>2823</v>
      </c>
      <c r="L33" t="s">
        <v>2823</v>
      </c>
      <c r="M33" t="s">
        <v>2823</v>
      </c>
      <c r="N33" t="s">
        <v>2823</v>
      </c>
      <c r="O33" t="s">
        <v>2823</v>
      </c>
      <c r="P33" t="s">
        <v>2823</v>
      </c>
      <c r="Q33" t="s">
        <v>2823</v>
      </c>
      <c r="R33" t="s">
        <v>2823</v>
      </c>
      <c r="S33" t="s">
        <v>2823</v>
      </c>
      <c r="T33" t="s">
        <v>2823</v>
      </c>
      <c r="U33" t="s">
        <v>2823</v>
      </c>
      <c r="V33" t="s">
        <v>2823</v>
      </c>
      <c r="W33" t="s">
        <v>2823</v>
      </c>
      <c r="X33" t="s">
        <v>2823</v>
      </c>
      <c r="Y33" t="s">
        <v>2823</v>
      </c>
    </row>
    <row r="34" spans="1:25" x14ac:dyDescent="0.2">
      <c r="A34" s="2" t="s">
        <v>12061</v>
      </c>
      <c r="E34">
        <v>54.8</v>
      </c>
      <c r="F34">
        <v>56.6</v>
      </c>
      <c r="H34">
        <v>70.5</v>
      </c>
      <c r="I34">
        <v>30.4</v>
      </c>
      <c r="J34">
        <v>33.700000000000003</v>
      </c>
      <c r="K34">
        <v>48.1</v>
      </c>
      <c r="L34">
        <v>44.6</v>
      </c>
      <c r="M34">
        <v>85.5</v>
      </c>
      <c r="N34">
        <v>38.6</v>
      </c>
      <c r="O34">
        <v>68.599999999999994</v>
      </c>
      <c r="P34">
        <v>66.7</v>
      </c>
      <c r="Q34">
        <v>46.6</v>
      </c>
      <c r="R34">
        <v>33.700000000000003</v>
      </c>
      <c r="S34">
        <v>49.5</v>
      </c>
      <c r="T34">
        <v>43.7</v>
      </c>
      <c r="U34">
        <v>75.2</v>
      </c>
      <c r="V34">
        <v>70.2</v>
      </c>
      <c r="W34" t="s">
        <v>12038</v>
      </c>
      <c r="X34" t="s">
        <v>12038</v>
      </c>
      <c r="Y34">
        <v>40.299999999999997</v>
      </c>
    </row>
    <row r="35" spans="1:25" x14ac:dyDescent="0.2">
      <c r="A35" s="2" t="s">
        <v>12062</v>
      </c>
      <c r="E35">
        <v>54.8</v>
      </c>
      <c r="F35">
        <v>56.4</v>
      </c>
      <c r="H35">
        <v>70.3</v>
      </c>
      <c r="I35">
        <v>30.4</v>
      </c>
      <c r="J35">
        <v>30.3</v>
      </c>
      <c r="K35">
        <v>48.1</v>
      </c>
      <c r="L35">
        <v>44.2</v>
      </c>
      <c r="M35">
        <v>85.3</v>
      </c>
      <c r="N35">
        <v>38.799999999999997</v>
      </c>
      <c r="O35">
        <v>68.900000000000006</v>
      </c>
      <c r="P35">
        <v>66.7</v>
      </c>
      <c r="Q35">
        <v>47</v>
      </c>
      <c r="R35">
        <v>33.700000000000003</v>
      </c>
      <c r="S35">
        <v>23.1</v>
      </c>
      <c r="T35">
        <v>43.4</v>
      </c>
      <c r="U35">
        <v>73.900000000000006</v>
      </c>
      <c r="V35">
        <v>70</v>
      </c>
      <c r="W35" t="s">
        <v>12038</v>
      </c>
      <c r="X35" t="s">
        <v>12038</v>
      </c>
      <c r="Y35">
        <v>39.9</v>
      </c>
    </row>
    <row r="36" spans="1:25" x14ac:dyDescent="0.2">
      <c r="A36" s="2" t="s">
        <v>12063</v>
      </c>
      <c r="E36" t="s">
        <v>2823</v>
      </c>
      <c r="F36" t="s">
        <v>2823</v>
      </c>
      <c r="H36" t="s">
        <v>2823</v>
      </c>
      <c r="I36" t="s">
        <v>2823</v>
      </c>
      <c r="J36" t="s">
        <v>2823</v>
      </c>
      <c r="K36" t="s">
        <v>2823</v>
      </c>
      <c r="L36" t="s">
        <v>2823</v>
      </c>
      <c r="M36" t="s">
        <v>2823</v>
      </c>
      <c r="N36" t="s">
        <v>2823</v>
      </c>
      <c r="O36" t="s">
        <v>2823</v>
      </c>
      <c r="P36" t="s">
        <v>2823</v>
      </c>
      <c r="Q36" t="s">
        <v>2823</v>
      </c>
      <c r="R36" t="s">
        <v>2823</v>
      </c>
      <c r="S36" t="s">
        <v>2823</v>
      </c>
      <c r="T36" t="s">
        <v>2823</v>
      </c>
      <c r="U36" t="s">
        <v>2823</v>
      </c>
      <c r="V36" t="s">
        <v>2823</v>
      </c>
      <c r="W36" t="s">
        <v>2823</v>
      </c>
      <c r="X36" t="s">
        <v>2823</v>
      </c>
      <c r="Y36" t="s">
        <v>2823</v>
      </c>
    </row>
    <row r="37" spans="1:25" x14ac:dyDescent="0.2">
      <c r="A37" s="2" t="s">
        <v>12064</v>
      </c>
      <c r="E37" t="s">
        <v>14714</v>
      </c>
      <c r="F37" t="s">
        <v>12066</v>
      </c>
      <c r="H37" t="s">
        <v>13526</v>
      </c>
      <c r="I37" t="s">
        <v>14715</v>
      </c>
      <c r="J37" t="s">
        <v>14716</v>
      </c>
      <c r="K37" t="s">
        <v>12338</v>
      </c>
      <c r="L37" t="s">
        <v>14717</v>
      </c>
      <c r="M37" t="s">
        <v>14718</v>
      </c>
      <c r="N37" t="s">
        <v>14719</v>
      </c>
      <c r="O37" t="s">
        <v>14720</v>
      </c>
      <c r="P37" t="s">
        <v>13520</v>
      </c>
      <c r="Q37" t="s">
        <v>14721</v>
      </c>
      <c r="R37" t="s">
        <v>14722</v>
      </c>
      <c r="S37" t="s">
        <v>12334</v>
      </c>
      <c r="T37" t="s">
        <v>14723</v>
      </c>
      <c r="U37" t="s">
        <v>14724</v>
      </c>
      <c r="V37" t="s">
        <v>14725</v>
      </c>
      <c r="W37" t="s">
        <v>2823</v>
      </c>
      <c r="X37" t="s">
        <v>2823</v>
      </c>
      <c r="Y37" t="s">
        <v>14849</v>
      </c>
    </row>
    <row r="38" spans="1:25" x14ac:dyDescent="0.2">
      <c r="A38" s="2" t="s">
        <v>12065</v>
      </c>
      <c r="E38" t="s">
        <v>14714</v>
      </c>
      <c r="F38" t="s">
        <v>12066</v>
      </c>
      <c r="H38" t="s">
        <v>14726</v>
      </c>
      <c r="I38" t="s">
        <v>14715</v>
      </c>
      <c r="J38" t="s">
        <v>14727</v>
      </c>
      <c r="K38" t="s">
        <v>13519</v>
      </c>
      <c r="L38" t="s">
        <v>14728</v>
      </c>
      <c r="M38" t="s">
        <v>14729</v>
      </c>
      <c r="N38" t="s">
        <v>14730</v>
      </c>
      <c r="O38" t="s">
        <v>14720</v>
      </c>
      <c r="P38" t="s">
        <v>13520</v>
      </c>
      <c r="Q38" t="s">
        <v>14731</v>
      </c>
      <c r="R38" t="s">
        <v>14732</v>
      </c>
      <c r="S38" t="s">
        <v>14733</v>
      </c>
      <c r="T38" t="s">
        <v>14723</v>
      </c>
      <c r="U38" t="s">
        <v>14734</v>
      </c>
      <c r="V38" t="s">
        <v>14725</v>
      </c>
      <c r="W38" t="s">
        <v>2823</v>
      </c>
      <c r="X38" t="s">
        <v>2823</v>
      </c>
      <c r="Y38" t="s">
        <v>14850</v>
      </c>
    </row>
    <row r="39" spans="1:25" x14ac:dyDescent="0.2">
      <c r="A39" s="2" t="s">
        <v>12067</v>
      </c>
      <c r="E39" t="s">
        <v>2823</v>
      </c>
      <c r="F39" t="s">
        <v>2823</v>
      </c>
      <c r="H39" t="s">
        <v>2823</v>
      </c>
      <c r="I39" t="s">
        <v>2823</v>
      </c>
      <c r="J39" t="s">
        <v>2823</v>
      </c>
      <c r="K39" t="s">
        <v>2823</v>
      </c>
      <c r="L39" t="s">
        <v>2823</v>
      </c>
      <c r="M39" t="s">
        <v>2823</v>
      </c>
      <c r="N39" t="s">
        <v>2823</v>
      </c>
      <c r="O39" t="s">
        <v>2823</v>
      </c>
      <c r="P39" t="s">
        <v>2823</v>
      </c>
      <c r="Q39" t="s">
        <v>2823</v>
      </c>
      <c r="R39" t="s">
        <v>2823</v>
      </c>
      <c r="S39" t="s">
        <v>2823</v>
      </c>
      <c r="T39" t="s">
        <v>2823</v>
      </c>
      <c r="U39" t="s">
        <v>2823</v>
      </c>
      <c r="V39" t="s">
        <v>2823</v>
      </c>
      <c r="W39" t="s">
        <v>2823</v>
      </c>
      <c r="X39" t="s">
        <v>2823</v>
      </c>
      <c r="Y39" t="s">
        <v>2823</v>
      </c>
    </row>
    <row r="40" spans="1:25" x14ac:dyDescent="0.2">
      <c r="A40" s="2" t="s">
        <v>12068</v>
      </c>
      <c r="E40">
        <v>28072</v>
      </c>
      <c r="F40">
        <v>163</v>
      </c>
      <c r="H40">
        <v>139</v>
      </c>
      <c r="I40">
        <v>92</v>
      </c>
      <c r="J40">
        <v>82</v>
      </c>
      <c r="K40">
        <v>108</v>
      </c>
      <c r="L40">
        <v>134</v>
      </c>
      <c r="M40">
        <v>206</v>
      </c>
      <c r="N40">
        <v>91</v>
      </c>
      <c r="O40">
        <v>155</v>
      </c>
      <c r="P40">
        <v>106</v>
      </c>
      <c r="Q40">
        <v>122</v>
      </c>
      <c r="R40">
        <v>97</v>
      </c>
      <c r="S40">
        <v>95</v>
      </c>
      <c r="T40">
        <v>190</v>
      </c>
      <c r="U40">
        <v>138</v>
      </c>
      <c r="V40">
        <v>154</v>
      </c>
      <c r="W40">
        <v>24</v>
      </c>
      <c r="X40">
        <v>29</v>
      </c>
      <c r="Y40">
        <v>344</v>
      </c>
    </row>
    <row r="41" spans="1:25" x14ac:dyDescent="0.2">
      <c r="A41" s="2" t="s">
        <v>12069</v>
      </c>
      <c r="E41">
        <v>33650</v>
      </c>
      <c r="F41">
        <v>171</v>
      </c>
      <c r="H41">
        <v>168</v>
      </c>
      <c r="I41">
        <v>107</v>
      </c>
      <c r="J41">
        <v>83</v>
      </c>
      <c r="K41">
        <v>108</v>
      </c>
      <c r="L41">
        <v>135</v>
      </c>
      <c r="M41">
        <v>194</v>
      </c>
      <c r="N41">
        <v>90</v>
      </c>
      <c r="O41">
        <v>175</v>
      </c>
      <c r="P41">
        <v>106</v>
      </c>
      <c r="Q41">
        <v>122</v>
      </c>
      <c r="R41">
        <v>98</v>
      </c>
      <c r="S41">
        <v>97</v>
      </c>
      <c r="T41">
        <v>199</v>
      </c>
      <c r="U41">
        <v>145</v>
      </c>
      <c r="V41">
        <v>161</v>
      </c>
      <c r="W41">
        <v>23</v>
      </c>
      <c r="X41">
        <v>29</v>
      </c>
      <c r="Y41">
        <v>344</v>
      </c>
    </row>
    <row r="42" spans="1:25" x14ac:dyDescent="0.2">
      <c r="A42" s="2" t="s">
        <v>12070</v>
      </c>
      <c r="E42" t="s">
        <v>2823</v>
      </c>
      <c r="F42" t="s">
        <v>2823</v>
      </c>
      <c r="H42" t="s">
        <v>2823</v>
      </c>
      <c r="I42" t="s">
        <v>2823</v>
      </c>
      <c r="J42" t="s">
        <v>2823</v>
      </c>
      <c r="K42" t="s">
        <v>2823</v>
      </c>
      <c r="L42" t="s">
        <v>2823</v>
      </c>
      <c r="M42" t="s">
        <v>2823</v>
      </c>
      <c r="N42" t="s">
        <v>2823</v>
      </c>
      <c r="O42" t="s">
        <v>2823</v>
      </c>
      <c r="P42" t="s">
        <v>2823</v>
      </c>
      <c r="Q42" t="s">
        <v>2823</v>
      </c>
      <c r="R42" t="s">
        <v>2823</v>
      </c>
      <c r="S42" t="s">
        <v>2823</v>
      </c>
      <c r="T42" t="s">
        <v>2823</v>
      </c>
      <c r="U42" t="s">
        <v>2823</v>
      </c>
      <c r="V42" t="s">
        <v>2823</v>
      </c>
      <c r="W42" t="s">
        <v>2823</v>
      </c>
      <c r="X42" t="s">
        <v>2823</v>
      </c>
      <c r="Y42" t="s">
        <v>2823</v>
      </c>
    </row>
    <row r="43" spans="1:25" x14ac:dyDescent="0.2">
      <c r="A43" s="2" t="s">
        <v>12071</v>
      </c>
      <c r="E43">
        <v>82.7</v>
      </c>
      <c r="F43">
        <v>85.6</v>
      </c>
      <c r="H43">
        <v>90.6</v>
      </c>
      <c r="I43">
        <v>67</v>
      </c>
      <c r="J43">
        <v>70.7</v>
      </c>
      <c r="K43">
        <v>81.099999999999994</v>
      </c>
      <c r="L43">
        <v>80.900000000000006</v>
      </c>
      <c r="M43">
        <v>97.5</v>
      </c>
      <c r="N43">
        <v>50</v>
      </c>
      <c r="O43">
        <v>92.1</v>
      </c>
      <c r="P43">
        <v>90.6</v>
      </c>
      <c r="Q43">
        <v>81.7</v>
      </c>
      <c r="R43">
        <v>64.8</v>
      </c>
      <c r="S43">
        <v>65.599999999999994</v>
      </c>
      <c r="T43">
        <v>72.5</v>
      </c>
      <c r="U43">
        <v>80</v>
      </c>
      <c r="V43">
        <v>94.1</v>
      </c>
      <c r="W43">
        <v>100</v>
      </c>
      <c r="X43">
        <v>93.1</v>
      </c>
      <c r="Y43">
        <v>84.1</v>
      </c>
    </row>
    <row r="44" spans="1:25" x14ac:dyDescent="0.2">
      <c r="A44" s="2" t="s">
        <v>12072</v>
      </c>
      <c r="E44">
        <v>83.8</v>
      </c>
      <c r="F44">
        <v>87.5</v>
      </c>
      <c r="H44">
        <v>89.8</v>
      </c>
      <c r="I44">
        <v>69.8</v>
      </c>
      <c r="J44">
        <v>74.7</v>
      </c>
      <c r="K44">
        <v>82.2</v>
      </c>
      <c r="L44">
        <v>82.8</v>
      </c>
      <c r="M44">
        <v>97.4</v>
      </c>
      <c r="N44">
        <v>52.9</v>
      </c>
      <c r="O44">
        <v>92.4</v>
      </c>
      <c r="P44">
        <v>90.6</v>
      </c>
      <c r="Q44">
        <v>81.8</v>
      </c>
      <c r="R44">
        <v>64.5</v>
      </c>
      <c r="S44">
        <v>67.400000000000006</v>
      </c>
      <c r="T44">
        <v>71.2</v>
      </c>
      <c r="U44">
        <v>80.900000000000006</v>
      </c>
      <c r="V44">
        <v>93.7</v>
      </c>
      <c r="W44">
        <v>100</v>
      </c>
      <c r="X44">
        <v>96.6</v>
      </c>
      <c r="Y44">
        <v>84.1</v>
      </c>
    </row>
    <row r="46" spans="1:25" s="2" customFormat="1" x14ac:dyDescent="0.2">
      <c r="A46" s="2" t="s">
        <v>2797</v>
      </c>
      <c r="E46" s="2" t="s">
        <v>12014</v>
      </c>
      <c r="F46" s="2" t="s">
        <v>12015</v>
      </c>
      <c r="G46" s="2" t="s">
        <v>12015</v>
      </c>
      <c r="H46" s="2" t="s">
        <v>12015</v>
      </c>
      <c r="I46" s="2" t="s">
        <v>12015</v>
      </c>
      <c r="J46" s="2" t="s">
        <v>12015</v>
      </c>
      <c r="K46" s="2" t="s">
        <v>12015</v>
      </c>
      <c r="L46" s="2" t="s">
        <v>12015</v>
      </c>
      <c r="M46" s="2" t="s">
        <v>12015</v>
      </c>
      <c r="N46" s="2" t="s">
        <v>12015</v>
      </c>
      <c r="O46" s="2" t="s">
        <v>12015</v>
      </c>
      <c r="P46" s="2" t="s">
        <v>12015</v>
      </c>
      <c r="Q46" s="2" t="s">
        <v>12015</v>
      </c>
      <c r="R46" s="2" t="s">
        <v>12015</v>
      </c>
      <c r="S46" s="2" t="s">
        <v>12015</v>
      </c>
      <c r="T46" s="2" t="s">
        <v>12015</v>
      </c>
      <c r="U46" s="2" t="s">
        <v>12015</v>
      </c>
      <c r="V46" s="2" t="s">
        <v>12015</v>
      </c>
      <c r="W46" s="2" t="s">
        <v>12016</v>
      </c>
      <c r="X46" s="2" t="s">
        <v>12016</v>
      </c>
      <c r="Y46" s="2" t="s">
        <v>12015</v>
      </c>
    </row>
    <row r="47" spans="1:25" s="2" customFormat="1" x14ac:dyDescent="0.2">
      <c r="E47" s="2" t="s">
        <v>2823</v>
      </c>
      <c r="F47" s="2" t="s">
        <v>12017</v>
      </c>
      <c r="G47" s="2" t="s">
        <v>12017</v>
      </c>
      <c r="H47" s="2" t="s">
        <v>12017</v>
      </c>
      <c r="I47" s="2" t="s">
        <v>12017</v>
      </c>
      <c r="J47" s="2" t="s">
        <v>12017</v>
      </c>
      <c r="K47" s="2" t="s">
        <v>12017</v>
      </c>
      <c r="L47" s="2" t="s">
        <v>12017</v>
      </c>
      <c r="M47" s="2" t="s">
        <v>12017</v>
      </c>
      <c r="N47" s="2" t="s">
        <v>12017</v>
      </c>
      <c r="O47" s="2" t="s">
        <v>12017</v>
      </c>
      <c r="P47" s="2" t="s">
        <v>12017</v>
      </c>
      <c r="Q47" s="2" t="s">
        <v>12017</v>
      </c>
      <c r="R47" s="2" t="s">
        <v>12017</v>
      </c>
      <c r="S47" s="2" t="s">
        <v>12017</v>
      </c>
      <c r="T47" s="2" t="s">
        <v>12017</v>
      </c>
      <c r="U47" s="2" t="s">
        <v>12017</v>
      </c>
      <c r="V47" s="2" t="s">
        <v>12017</v>
      </c>
      <c r="W47" s="2" t="s">
        <v>12017</v>
      </c>
      <c r="X47" s="2" t="s">
        <v>12017</v>
      </c>
      <c r="Y47" s="2" t="s">
        <v>12333</v>
      </c>
    </row>
    <row r="48" spans="1:25" s="2" customFormat="1" x14ac:dyDescent="0.2">
      <c r="E48" s="2" t="s">
        <v>2823</v>
      </c>
      <c r="F48" s="2" t="s">
        <v>12018</v>
      </c>
      <c r="G48" s="2" t="s">
        <v>12019</v>
      </c>
      <c r="H48" s="2" t="s">
        <v>12019</v>
      </c>
      <c r="I48" s="2" t="s">
        <v>12020</v>
      </c>
      <c r="J48" s="2" t="s">
        <v>12021</v>
      </c>
      <c r="K48" s="2" t="s">
        <v>12021</v>
      </c>
      <c r="L48" s="2" t="s">
        <v>12021</v>
      </c>
      <c r="M48" s="2" t="s">
        <v>12022</v>
      </c>
      <c r="N48" s="2" t="s">
        <v>12023</v>
      </c>
      <c r="O48" s="2" t="s">
        <v>12024</v>
      </c>
      <c r="P48" s="2" t="s">
        <v>12025</v>
      </c>
      <c r="Q48" s="2" t="s">
        <v>12025</v>
      </c>
      <c r="R48" s="2" t="s">
        <v>12026</v>
      </c>
      <c r="S48" s="2" t="s">
        <v>12027</v>
      </c>
      <c r="T48" s="2" t="s">
        <v>12028</v>
      </c>
      <c r="U48" s="2" t="s">
        <v>12029</v>
      </c>
      <c r="V48" s="2" t="s">
        <v>12029</v>
      </c>
      <c r="W48" s="2" t="s">
        <v>12022</v>
      </c>
      <c r="X48" s="2" t="s">
        <v>12030</v>
      </c>
      <c r="Y48" s="2" t="s">
        <v>12327</v>
      </c>
    </row>
    <row r="49" spans="1:25" s="2" customFormat="1" x14ac:dyDescent="0.2">
      <c r="E49" s="2" t="s">
        <v>9770</v>
      </c>
      <c r="F49" s="2" t="s">
        <v>9771</v>
      </c>
      <c r="G49" s="2" t="s">
        <v>9772</v>
      </c>
      <c r="H49" s="2" t="s">
        <v>9773</v>
      </c>
      <c r="I49" s="2" t="s">
        <v>9774</v>
      </c>
      <c r="J49" s="2" t="s">
        <v>9775</v>
      </c>
      <c r="K49" s="2" t="s">
        <v>9776</v>
      </c>
      <c r="L49" s="2" t="s">
        <v>9777</v>
      </c>
      <c r="M49" s="2" t="s">
        <v>9779</v>
      </c>
      <c r="N49" s="2" t="s">
        <v>9780</v>
      </c>
      <c r="O49" s="2" t="s">
        <v>9781</v>
      </c>
      <c r="P49" s="2" t="s">
        <v>9782</v>
      </c>
      <c r="Q49" s="2" t="s">
        <v>9783</v>
      </c>
      <c r="R49" s="2" t="s">
        <v>9784</v>
      </c>
      <c r="S49" s="2" t="s">
        <v>9785</v>
      </c>
      <c r="T49" s="2" t="s">
        <v>9786</v>
      </c>
      <c r="U49" s="2" t="s">
        <v>9787</v>
      </c>
      <c r="V49" s="2" t="s">
        <v>9788</v>
      </c>
      <c r="W49" s="2" t="s">
        <v>12343</v>
      </c>
      <c r="X49" s="2" t="s">
        <v>12031</v>
      </c>
      <c r="Y49" s="2" t="s">
        <v>6597</v>
      </c>
    </row>
    <row r="50" spans="1:25" x14ac:dyDescent="0.2">
      <c r="A50" s="2" t="s">
        <v>12073</v>
      </c>
      <c r="E50" t="s">
        <v>2823</v>
      </c>
      <c r="F50" t="s">
        <v>12035</v>
      </c>
      <c r="H50" t="s">
        <v>12034</v>
      </c>
      <c r="I50" t="s">
        <v>12034</v>
      </c>
      <c r="J50" t="s">
        <v>12056</v>
      </c>
      <c r="K50" t="s">
        <v>12035</v>
      </c>
      <c r="L50" t="s">
        <v>12035</v>
      </c>
      <c r="M50" t="s">
        <v>12034</v>
      </c>
      <c r="N50" t="s">
        <v>12055</v>
      </c>
      <c r="O50" t="s">
        <v>12033</v>
      </c>
      <c r="P50" t="s">
        <v>12035</v>
      </c>
      <c r="Q50" t="s">
        <v>12034</v>
      </c>
      <c r="R50" t="s">
        <v>12056</v>
      </c>
      <c r="S50" t="s">
        <v>12035</v>
      </c>
      <c r="T50" t="s">
        <v>12056</v>
      </c>
      <c r="U50" t="s">
        <v>12034</v>
      </c>
      <c r="V50" t="s">
        <v>12034</v>
      </c>
      <c r="W50" t="s">
        <v>12036</v>
      </c>
      <c r="X50" t="s">
        <v>12036</v>
      </c>
      <c r="Y50" t="s">
        <v>12035</v>
      </c>
    </row>
    <row r="51" spans="1:25" x14ac:dyDescent="0.2">
      <c r="A51" s="2" t="s">
        <v>12074</v>
      </c>
      <c r="E51" t="s">
        <v>2823</v>
      </c>
      <c r="F51">
        <v>64.2</v>
      </c>
      <c r="H51">
        <v>73.099999999999994</v>
      </c>
      <c r="I51">
        <v>72.5</v>
      </c>
      <c r="J51">
        <v>58.5</v>
      </c>
      <c r="K51">
        <v>64</v>
      </c>
      <c r="L51">
        <v>68.5</v>
      </c>
      <c r="M51">
        <v>71.400000000000006</v>
      </c>
      <c r="N51">
        <v>32.799999999999997</v>
      </c>
      <c r="O51">
        <v>81.099999999999994</v>
      </c>
      <c r="P51">
        <v>63</v>
      </c>
      <c r="Q51">
        <v>72.599999999999994</v>
      </c>
      <c r="R51">
        <v>51.4</v>
      </c>
      <c r="S51">
        <v>63.1</v>
      </c>
      <c r="T51">
        <v>54.9</v>
      </c>
      <c r="U51">
        <v>74</v>
      </c>
      <c r="V51">
        <v>74.2</v>
      </c>
      <c r="W51" t="s">
        <v>12038</v>
      </c>
      <c r="X51" t="s">
        <v>12038</v>
      </c>
      <c r="Y51">
        <v>61.3</v>
      </c>
    </row>
    <row r="52" spans="1:25" x14ac:dyDescent="0.2">
      <c r="A52" s="2" t="s">
        <v>12075</v>
      </c>
      <c r="E52" t="s">
        <v>2823</v>
      </c>
      <c r="F52" t="s">
        <v>12035</v>
      </c>
      <c r="H52" t="s">
        <v>12034</v>
      </c>
      <c r="I52" t="s">
        <v>12034</v>
      </c>
      <c r="J52" t="s">
        <v>12056</v>
      </c>
      <c r="K52" t="s">
        <v>12035</v>
      </c>
      <c r="L52" t="s">
        <v>12035</v>
      </c>
      <c r="M52" t="s">
        <v>12034</v>
      </c>
      <c r="N52" t="s">
        <v>12055</v>
      </c>
      <c r="O52" t="s">
        <v>12034</v>
      </c>
      <c r="P52" t="s">
        <v>12035</v>
      </c>
      <c r="Q52" t="s">
        <v>12034</v>
      </c>
      <c r="R52" t="s">
        <v>12056</v>
      </c>
      <c r="S52" t="s">
        <v>12055</v>
      </c>
      <c r="T52" t="s">
        <v>12056</v>
      </c>
      <c r="U52" t="s">
        <v>12034</v>
      </c>
      <c r="V52" t="s">
        <v>12034</v>
      </c>
      <c r="W52" t="s">
        <v>12036</v>
      </c>
      <c r="X52" t="s">
        <v>12036</v>
      </c>
      <c r="Y52" t="s">
        <v>12035</v>
      </c>
    </row>
    <row r="53" spans="1:25" x14ac:dyDescent="0.2">
      <c r="A53" s="2" t="s">
        <v>12076</v>
      </c>
      <c r="E53" t="s">
        <v>2823</v>
      </c>
      <c r="F53">
        <v>62.1</v>
      </c>
      <c r="H53">
        <v>73.099999999999994</v>
      </c>
      <c r="I53">
        <v>72.5</v>
      </c>
      <c r="J53">
        <v>50.6</v>
      </c>
      <c r="K53">
        <v>63.2</v>
      </c>
      <c r="L53">
        <v>66.2</v>
      </c>
      <c r="M53">
        <v>70.400000000000006</v>
      </c>
      <c r="N53">
        <v>26.7</v>
      </c>
      <c r="O53">
        <v>77.099999999999994</v>
      </c>
      <c r="P53">
        <v>63.1</v>
      </c>
      <c r="Q53">
        <v>72.900000000000006</v>
      </c>
      <c r="R53">
        <v>49.2</v>
      </c>
      <c r="S53">
        <v>39.6</v>
      </c>
      <c r="T53">
        <v>49.5</v>
      </c>
      <c r="U53">
        <v>70.099999999999994</v>
      </c>
      <c r="V53">
        <v>73.3</v>
      </c>
      <c r="W53" t="s">
        <v>12038</v>
      </c>
      <c r="X53" t="s">
        <v>12038</v>
      </c>
      <c r="Y53">
        <v>60.8</v>
      </c>
    </row>
    <row r="54" spans="1:25" x14ac:dyDescent="0.2">
      <c r="A54" s="2" t="s">
        <v>12041</v>
      </c>
      <c r="E54" t="s">
        <v>2823</v>
      </c>
      <c r="F54" t="s">
        <v>2823</v>
      </c>
      <c r="H54" t="s">
        <v>2823</v>
      </c>
      <c r="I54" t="s">
        <v>2823</v>
      </c>
      <c r="J54" t="s">
        <v>2823</v>
      </c>
      <c r="K54" t="s">
        <v>2823</v>
      </c>
      <c r="L54" t="s">
        <v>2823</v>
      </c>
      <c r="M54" t="s">
        <v>2823</v>
      </c>
      <c r="N54" t="s">
        <v>2823</v>
      </c>
      <c r="O54" t="s">
        <v>2823</v>
      </c>
      <c r="P54" t="s">
        <v>2823</v>
      </c>
      <c r="Q54" t="s">
        <v>2823</v>
      </c>
      <c r="R54" t="s">
        <v>2823</v>
      </c>
      <c r="S54" t="s">
        <v>2823</v>
      </c>
      <c r="T54" t="s">
        <v>2823</v>
      </c>
      <c r="U54" t="s">
        <v>2823</v>
      </c>
      <c r="V54" t="s">
        <v>2823</v>
      </c>
      <c r="W54" t="s">
        <v>2823</v>
      </c>
      <c r="X54" t="s">
        <v>2823</v>
      </c>
      <c r="Y54" t="s">
        <v>2823</v>
      </c>
    </row>
    <row r="55" spans="1:25" x14ac:dyDescent="0.2">
      <c r="A55" s="2" t="s">
        <v>12042</v>
      </c>
      <c r="E55">
        <v>28575</v>
      </c>
      <c r="F55">
        <v>171</v>
      </c>
      <c r="H55">
        <v>173</v>
      </c>
      <c r="I55">
        <v>116</v>
      </c>
      <c r="J55">
        <v>89</v>
      </c>
      <c r="K55">
        <v>110</v>
      </c>
      <c r="L55">
        <v>141</v>
      </c>
      <c r="M55">
        <v>170</v>
      </c>
      <c r="N55">
        <v>93</v>
      </c>
      <c r="O55">
        <v>178</v>
      </c>
      <c r="P55">
        <v>103</v>
      </c>
      <c r="Q55">
        <v>119</v>
      </c>
      <c r="R55">
        <v>101</v>
      </c>
      <c r="S55">
        <v>98</v>
      </c>
      <c r="T55">
        <v>201</v>
      </c>
      <c r="U55">
        <v>151</v>
      </c>
      <c r="V55">
        <v>164</v>
      </c>
      <c r="W55" t="s">
        <v>14707</v>
      </c>
      <c r="X55" t="s">
        <v>14707</v>
      </c>
      <c r="Y55">
        <v>363</v>
      </c>
    </row>
    <row r="56" spans="1:25" x14ac:dyDescent="0.2">
      <c r="A56" s="2" t="s">
        <v>12043</v>
      </c>
      <c r="E56">
        <v>28575</v>
      </c>
      <c r="F56">
        <v>167</v>
      </c>
      <c r="H56">
        <v>172</v>
      </c>
      <c r="I56">
        <v>116</v>
      </c>
      <c r="J56">
        <v>76</v>
      </c>
      <c r="K56">
        <v>109</v>
      </c>
      <c r="L56">
        <v>139</v>
      </c>
      <c r="M56">
        <v>167</v>
      </c>
      <c r="N56">
        <v>85</v>
      </c>
      <c r="O56">
        <v>171</v>
      </c>
      <c r="P56">
        <v>102</v>
      </c>
      <c r="Q56">
        <v>117</v>
      </c>
      <c r="R56">
        <v>97</v>
      </c>
      <c r="S56">
        <v>56</v>
      </c>
      <c r="T56">
        <v>197</v>
      </c>
      <c r="U56">
        <v>139</v>
      </c>
      <c r="V56">
        <v>163</v>
      </c>
      <c r="W56" t="s">
        <v>14707</v>
      </c>
      <c r="X56" t="s">
        <v>14707</v>
      </c>
      <c r="Y56">
        <v>358</v>
      </c>
    </row>
    <row r="57" spans="1:25" x14ac:dyDescent="0.2">
      <c r="A57" s="2" t="s">
        <v>12077</v>
      </c>
      <c r="E57" t="s">
        <v>2823</v>
      </c>
      <c r="F57" t="s">
        <v>2823</v>
      </c>
      <c r="H57" t="s">
        <v>2823</v>
      </c>
      <c r="I57" t="s">
        <v>2823</v>
      </c>
      <c r="J57" t="s">
        <v>2823</v>
      </c>
      <c r="K57" t="s">
        <v>2823</v>
      </c>
      <c r="L57" t="s">
        <v>2823</v>
      </c>
      <c r="M57" t="s">
        <v>2823</v>
      </c>
      <c r="N57" t="s">
        <v>2823</v>
      </c>
      <c r="O57" t="s">
        <v>2823</v>
      </c>
      <c r="P57" t="s">
        <v>2823</v>
      </c>
      <c r="Q57" t="s">
        <v>2823</v>
      </c>
      <c r="R57" t="s">
        <v>2823</v>
      </c>
      <c r="S57" t="s">
        <v>2823</v>
      </c>
      <c r="T57" t="s">
        <v>2823</v>
      </c>
      <c r="U57" t="s">
        <v>2823</v>
      </c>
      <c r="V57" t="s">
        <v>2823</v>
      </c>
      <c r="W57" t="s">
        <v>2823</v>
      </c>
      <c r="X57" t="s">
        <v>2823</v>
      </c>
      <c r="Y57" t="s">
        <v>2823</v>
      </c>
    </row>
    <row r="58" spans="1:25" x14ac:dyDescent="0.2">
      <c r="A58" s="2" t="s">
        <v>12078</v>
      </c>
      <c r="E58">
        <v>11.6</v>
      </c>
      <c r="F58">
        <v>12.3</v>
      </c>
      <c r="H58">
        <v>15.6</v>
      </c>
      <c r="I58">
        <v>18.100000000000001</v>
      </c>
      <c r="J58">
        <v>10.1</v>
      </c>
      <c r="K58">
        <v>21.8</v>
      </c>
      <c r="L58">
        <v>17</v>
      </c>
      <c r="M58">
        <v>12.4</v>
      </c>
      <c r="N58">
        <v>6.5</v>
      </c>
      <c r="O58">
        <v>19.100000000000001</v>
      </c>
      <c r="P58">
        <v>12.6</v>
      </c>
      <c r="Q58">
        <v>12.6</v>
      </c>
      <c r="R58">
        <v>10.9</v>
      </c>
      <c r="S58">
        <v>10.199999999999999</v>
      </c>
      <c r="T58">
        <v>6</v>
      </c>
      <c r="U58">
        <v>7.9</v>
      </c>
      <c r="V58">
        <v>13.4</v>
      </c>
      <c r="W58" t="s">
        <v>12038</v>
      </c>
      <c r="X58" t="s">
        <v>12038</v>
      </c>
      <c r="Y58">
        <v>9.4</v>
      </c>
    </row>
    <row r="59" spans="1:25" x14ac:dyDescent="0.2">
      <c r="A59" s="2" t="s">
        <v>12079</v>
      </c>
      <c r="E59">
        <v>11.6</v>
      </c>
      <c r="F59">
        <v>11.4</v>
      </c>
      <c r="H59">
        <v>15.7</v>
      </c>
      <c r="I59">
        <v>18.100000000000001</v>
      </c>
      <c r="J59">
        <v>6.6</v>
      </c>
      <c r="K59">
        <v>21.1</v>
      </c>
      <c r="L59">
        <v>15.8</v>
      </c>
      <c r="M59">
        <v>12</v>
      </c>
      <c r="N59">
        <v>5.9</v>
      </c>
      <c r="O59">
        <v>17.5</v>
      </c>
      <c r="P59">
        <v>12.7</v>
      </c>
      <c r="Q59">
        <v>12.8</v>
      </c>
      <c r="R59">
        <v>10.3</v>
      </c>
      <c r="S59">
        <v>5.4</v>
      </c>
      <c r="T59">
        <v>5.0999999999999996</v>
      </c>
      <c r="U59">
        <v>5</v>
      </c>
      <c r="V59">
        <v>12.9</v>
      </c>
      <c r="W59" t="s">
        <v>12038</v>
      </c>
      <c r="X59" t="s">
        <v>12038</v>
      </c>
      <c r="Y59">
        <v>9.1999999999999993</v>
      </c>
    </row>
    <row r="60" spans="1:25" x14ac:dyDescent="0.2">
      <c r="A60" s="2" t="s">
        <v>12080</v>
      </c>
      <c r="E60" t="s">
        <v>2823</v>
      </c>
      <c r="F60" t="s">
        <v>2823</v>
      </c>
      <c r="H60" t="s">
        <v>2823</v>
      </c>
      <c r="I60" t="s">
        <v>2823</v>
      </c>
      <c r="J60" t="s">
        <v>2823</v>
      </c>
      <c r="K60" t="s">
        <v>2823</v>
      </c>
      <c r="L60" t="s">
        <v>2823</v>
      </c>
      <c r="M60" t="s">
        <v>2823</v>
      </c>
      <c r="N60" t="s">
        <v>2823</v>
      </c>
      <c r="O60" t="s">
        <v>2823</v>
      </c>
      <c r="P60" t="s">
        <v>2823</v>
      </c>
      <c r="Q60" t="s">
        <v>2823</v>
      </c>
      <c r="R60" t="s">
        <v>2823</v>
      </c>
      <c r="S60" t="s">
        <v>2823</v>
      </c>
      <c r="T60" t="s">
        <v>2823</v>
      </c>
      <c r="U60" t="s">
        <v>2823</v>
      </c>
      <c r="V60" t="s">
        <v>2823</v>
      </c>
      <c r="W60" t="s">
        <v>2823</v>
      </c>
      <c r="X60" t="s">
        <v>2823</v>
      </c>
      <c r="Y60" t="s">
        <v>2823</v>
      </c>
    </row>
    <row r="61" spans="1:25" x14ac:dyDescent="0.2">
      <c r="A61" s="2" t="s">
        <v>12081</v>
      </c>
      <c r="E61">
        <v>85.5</v>
      </c>
      <c r="F61">
        <v>95.2</v>
      </c>
      <c r="H61">
        <v>91.3</v>
      </c>
      <c r="I61">
        <v>100</v>
      </c>
      <c r="J61">
        <v>61.5</v>
      </c>
      <c r="K61">
        <v>69.599999999999994</v>
      </c>
      <c r="L61">
        <v>84.6</v>
      </c>
      <c r="M61">
        <v>73.099999999999994</v>
      </c>
      <c r="N61">
        <v>50</v>
      </c>
      <c r="O61">
        <v>82.1</v>
      </c>
      <c r="P61">
        <v>86.7</v>
      </c>
      <c r="Q61">
        <v>100</v>
      </c>
      <c r="R61">
        <v>91.7</v>
      </c>
      <c r="S61">
        <v>75</v>
      </c>
      <c r="T61">
        <v>73.3</v>
      </c>
      <c r="U61">
        <v>100</v>
      </c>
      <c r="V61">
        <v>100</v>
      </c>
      <c r="W61" t="s">
        <v>12038</v>
      </c>
      <c r="X61" t="s">
        <v>12038</v>
      </c>
      <c r="Y61">
        <v>81.599999999999994</v>
      </c>
    </row>
    <row r="62" spans="1:25" x14ac:dyDescent="0.2">
      <c r="A62" s="2" t="s">
        <v>12082</v>
      </c>
      <c r="E62">
        <v>85.5</v>
      </c>
      <c r="F62">
        <v>95</v>
      </c>
      <c r="H62">
        <v>91.3</v>
      </c>
      <c r="I62">
        <v>100</v>
      </c>
      <c r="J62">
        <v>50</v>
      </c>
      <c r="K62">
        <v>68.2</v>
      </c>
      <c r="L62">
        <v>83.3</v>
      </c>
      <c r="M62">
        <v>72</v>
      </c>
      <c r="N62">
        <v>45.5</v>
      </c>
      <c r="O62">
        <v>82.4</v>
      </c>
      <c r="P62">
        <v>86.7</v>
      </c>
      <c r="Q62">
        <v>100</v>
      </c>
      <c r="R62">
        <v>90.9</v>
      </c>
      <c r="S62">
        <v>75</v>
      </c>
      <c r="T62">
        <v>69.2</v>
      </c>
      <c r="U62">
        <v>100</v>
      </c>
      <c r="V62">
        <v>100</v>
      </c>
      <c r="W62" t="s">
        <v>12038</v>
      </c>
      <c r="X62" t="s">
        <v>12038</v>
      </c>
      <c r="Y62">
        <v>81.099999999999994</v>
      </c>
    </row>
    <row r="63" spans="1:25" x14ac:dyDescent="0.2">
      <c r="A63" s="2" t="s">
        <v>12083</v>
      </c>
      <c r="E63" t="s">
        <v>2823</v>
      </c>
      <c r="F63" t="s">
        <v>2823</v>
      </c>
      <c r="H63" t="s">
        <v>2823</v>
      </c>
      <c r="I63" t="s">
        <v>2823</v>
      </c>
      <c r="J63" t="s">
        <v>2823</v>
      </c>
      <c r="K63" t="s">
        <v>2823</v>
      </c>
      <c r="L63" t="s">
        <v>2823</v>
      </c>
      <c r="M63" t="s">
        <v>2823</v>
      </c>
      <c r="N63" t="s">
        <v>2823</v>
      </c>
      <c r="O63" t="s">
        <v>2823</v>
      </c>
      <c r="P63" t="s">
        <v>2823</v>
      </c>
      <c r="Q63" t="s">
        <v>2823</v>
      </c>
      <c r="R63" t="s">
        <v>2823</v>
      </c>
      <c r="S63" t="s">
        <v>2823</v>
      </c>
      <c r="T63" t="s">
        <v>2823</v>
      </c>
      <c r="U63" t="s">
        <v>2823</v>
      </c>
      <c r="V63" t="s">
        <v>2823</v>
      </c>
      <c r="W63" t="s">
        <v>2823</v>
      </c>
      <c r="X63" t="s">
        <v>2823</v>
      </c>
      <c r="Y63" t="s">
        <v>2823</v>
      </c>
    </row>
    <row r="64" spans="1:25" x14ac:dyDescent="0.2">
      <c r="A64" s="2" t="s">
        <v>12084</v>
      </c>
      <c r="E64">
        <v>62.3</v>
      </c>
      <c r="F64">
        <v>47.6</v>
      </c>
      <c r="H64">
        <v>55.6</v>
      </c>
      <c r="I64">
        <v>71.400000000000006</v>
      </c>
      <c r="J64">
        <v>66.7</v>
      </c>
      <c r="K64">
        <v>45.8</v>
      </c>
      <c r="L64">
        <v>58.3</v>
      </c>
      <c r="M64">
        <v>66.7</v>
      </c>
      <c r="N64">
        <v>33.299999999999997</v>
      </c>
      <c r="O64">
        <v>79.400000000000006</v>
      </c>
      <c r="P64">
        <v>38.5</v>
      </c>
      <c r="Q64">
        <v>73.3</v>
      </c>
      <c r="R64">
        <v>27.3</v>
      </c>
      <c r="S64">
        <v>70</v>
      </c>
      <c r="T64">
        <v>58.3</v>
      </c>
      <c r="U64">
        <v>75</v>
      </c>
      <c r="V64">
        <v>63.6</v>
      </c>
      <c r="W64" t="s">
        <v>12038</v>
      </c>
      <c r="X64" t="s">
        <v>12038</v>
      </c>
      <c r="Y64">
        <v>67.599999999999994</v>
      </c>
    </row>
    <row r="65" spans="1:25" x14ac:dyDescent="0.2">
      <c r="A65" s="2" t="s">
        <v>12085</v>
      </c>
      <c r="E65">
        <v>62.3</v>
      </c>
      <c r="F65">
        <v>42.1</v>
      </c>
      <c r="H65">
        <v>55.6</v>
      </c>
      <c r="I65">
        <v>71.400000000000006</v>
      </c>
      <c r="J65">
        <v>60</v>
      </c>
      <c r="K65">
        <v>43.5</v>
      </c>
      <c r="L65">
        <v>54.5</v>
      </c>
      <c r="M65">
        <v>65</v>
      </c>
      <c r="N65">
        <v>20</v>
      </c>
      <c r="O65">
        <v>76.7</v>
      </c>
      <c r="P65">
        <v>38.5</v>
      </c>
      <c r="Q65">
        <v>73.3</v>
      </c>
      <c r="R65">
        <v>20</v>
      </c>
      <c r="S65">
        <v>33.299999999999997</v>
      </c>
      <c r="T65">
        <v>50</v>
      </c>
      <c r="U65">
        <v>71.400000000000006</v>
      </c>
      <c r="V65">
        <v>61.9</v>
      </c>
      <c r="W65" t="s">
        <v>12038</v>
      </c>
      <c r="X65" t="s">
        <v>12038</v>
      </c>
      <c r="Y65">
        <v>66.7</v>
      </c>
    </row>
    <row r="66" spans="1:25" x14ac:dyDescent="0.2">
      <c r="A66" s="2" t="s">
        <v>12086</v>
      </c>
      <c r="E66" t="s">
        <v>2823</v>
      </c>
      <c r="F66" t="s">
        <v>2823</v>
      </c>
      <c r="H66" t="s">
        <v>2823</v>
      </c>
      <c r="I66" t="s">
        <v>2823</v>
      </c>
      <c r="J66" t="s">
        <v>2823</v>
      </c>
      <c r="K66" t="s">
        <v>2823</v>
      </c>
      <c r="L66" t="s">
        <v>2823</v>
      </c>
      <c r="M66" t="s">
        <v>2823</v>
      </c>
      <c r="N66" t="s">
        <v>2823</v>
      </c>
      <c r="O66" t="s">
        <v>2823</v>
      </c>
      <c r="P66" t="s">
        <v>2823</v>
      </c>
      <c r="Q66" t="s">
        <v>2823</v>
      </c>
      <c r="R66" t="s">
        <v>2823</v>
      </c>
      <c r="S66" t="s">
        <v>2823</v>
      </c>
      <c r="T66" t="s">
        <v>2823</v>
      </c>
      <c r="U66" t="s">
        <v>2823</v>
      </c>
      <c r="V66" t="s">
        <v>2823</v>
      </c>
      <c r="W66" t="s">
        <v>2823</v>
      </c>
      <c r="X66" t="s">
        <v>2823</v>
      </c>
      <c r="Y66" t="s">
        <v>2823</v>
      </c>
    </row>
    <row r="67" spans="1:25" x14ac:dyDescent="0.2">
      <c r="A67" s="2" t="s">
        <v>12087</v>
      </c>
      <c r="E67">
        <v>54.3</v>
      </c>
      <c r="F67">
        <v>56.6</v>
      </c>
      <c r="H67">
        <v>70.5</v>
      </c>
      <c r="I67">
        <v>30.4</v>
      </c>
      <c r="J67">
        <v>33.700000000000003</v>
      </c>
      <c r="K67">
        <v>44.4</v>
      </c>
      <c r="L67">
        <v>44.6</v>
      </c>
      <c r="M67">
        <v>85.5</v>
      </c>
      <c r="N67">
        <v>38.6</v>
      </c>
      <c r="O67">
        <v>68.599999999999994</v>
      </c>
      <c r="P67">
        <v>66.7</v>
      </c>
      <c r="Q67">
        <v>46.6</v>
      </c>
      <c r="R67">
        <v>33.700000000000003</v>
      </c>
      <c r="S67">
        <v>49.5</v>
      </c>
      <c r="T67">
        <v>43.2</v>
      </c>
      <c r="U67">
        <v>75.2</v>
      </c>
      <c r="V67">
        <v>70.2</v>
      </c>
      <c r="W67" t="s">
        <v>12038</v>
      </c>
      <c r="X67" t="s">
        <v>12038</v>
      </c>
      <c r="Y67">
        <v>40.299999999999997</v>
      </c>
    </row>
    <row r="68" spans="1:25" x14ac:dyDescent="0.2">
      <c r="A68" s="2" t="s">
        <v>12088</v>
      </c>
      <c r="E68">
        <v>54.3</v>
      </c>
      <c r="F68">
        <v>56.4</v>
      </c>
      <c r="H68">
        <v>70.3</v>
      </c>
      <c r="I68">
        <v>30.4</v>
      </c>
      <c r="J68">
        <v>30.3</v>
      </c>
      <c r="K68">
        <v>44.4</v>
      </c>
      <c r="L68">
        <v>44.2</v>
      </c>
      <c r="M68">
        <v>85.3</v>
      </c>
      <c r="N68">
        <v>38.799999999999997</v>
      </c>
      <c r="O68">
        <v>68.900000000000006</v>
      </c>
      <c r="P68">
        <v>66.7</v>
      </c>
      <c r="Q68">
        <v>47</v>
      </c>
      <c r="R68">
        <v>33.700000000000003</v>
      </c>
      <c r="S68">
        <v>23.1</v>
      </c>
      <c r="T68">
        <v>42.9</v>
      </c>
      <c r="U68">
        <v>73.900000000000006</v>
      </c>
      <c r="V68">
        <v>70</v>
      </c>
      <c r="W68" t="s">
        <v>12038</v>
      </c>
      <c r="X68" t="s">
        <v>12038</v>
      </c>
      <c r="Y68">
        <v>39.9</v>
      </c>
    </row>
    <row r="69" spans="1:25" x14ac:dyDescent="0.2">
      <c r="A69" s="2" t="s">
        <v>12089</v>
      </c>
      <c r="E69" t="s">
        <v>2823</v>
      </c>
      <c r="F69" t="s">
        <v>2823</v>
      </c>
      <c r="H69" t="s">
        <v>2823</v>
      </c>
      <c r="I69" t="s">
        <v>2823</v>
      </c>
      <c r="J69" t="s">
        <v>2823</v>
      </c>
      <c r="K69" t="s">
        <v>2823</v>
      </c>
      <c r="L69" t="s">
        <v>2823</v>
      </c>
      <c r="M69" t="s">
        <v>2823</v>
      </c>
      <c r="N69" t="s">
        <v>2823</v>
      </c>
      <c r="O69" t="s">
        <v>2823</v>
      </c>
      <c r="P69" t="s">
        <v>2823</v>
      </c>
      <c r="Q69" t="s">
        <v>2823</v>
      </c>
      <c r="R69" t="s">
        <v>2823</v>
      </c>
      <c r="S69" t="s">
        <v>2823</v>
      </c>
      <c r="T69" t="s">
        <v>2823</v>
      </c>
      <c r="U69" t="s">
        <v>2823</v>
      </c>
      <c r="V69" t="s">
        <v>2823</v>
      </c>
      <c r="W69" t="s">
        <v>2823</v>
      </c>
      <c r="X69" t="s">
        <v>2823</v>
      </c>
      <c r="Y69" t="s">
        <v>2823</v>
      </c>
    </row>
    <row r="70" spans="1:25" x14ac:dyDescent="0.2">
      <c r="A70" s="2" t="s">
        <v>12090</v>
      </c>
      <c r="E70" t="s">
        <v>12111</v>
      </c>
      <c r="F70" t="s">
        <v>14735</v>
      </c>
      <c r="H70" t="s">
        <v>12111</v>
      </c>
      <c r="I70" t="s">
        <v>12337</v>
      </c>
      <c r="J70" t="s">
        <v>14736</v>
      </c>
      <c r="K70" t="s">
        <v>14735</v>
      </c>
      <c r="L70" t="s">
        <v>12331</v>
      </c>
      <c r="M70" t="s">
        <v>12111</v>
      </c>
      <c r="N70" t="s">
        <v>14737</v>
      </c>
      <c r="O70" t="s">
        <v>13522</v>
      </c>
      <c r="P70" t="s">
        <v>14738</v>
      </c>
      <c r="Q70" t="s">
        <v>14739</v>
      </c>
      <c r="R70" t="s">
        <v>14740</v>
      </c>
      <c r="S70" t="s">
        <v>12339</v>
      </c>
      <c r="T70" t="s">
        <v>12331</v>
      </c>
      <c r="U70" t="s">
        <v>13515</v>
      </c>
      <c r="V70" t="s">
        <v>12113</v>
      </c>
      <c r="W70" t="s">
        <v>2823</v>
      </c>
      <c r="X70" t="s">
        <v>2823</v>
      </c>
      <c r="Y70" t="s">
        <v>12336</v>
      </c>
    </row>
    <row r="71" spans="1:25" x14ac:dyDescent="0.2">
      <c r="A71" s="2" t="s">
        <v>12093</v>
      </c>
      <c r="E71" t="s">
        <v>12111</v>
      </c>
      <c r="F71" t="s">
        <v>12110</v>
      </c>
      <c r="H71" t="s">
        <v>12111</v>
      </c>
      <c r="I71" t="s">
        <v>12337</v>
      </c>
      <c r="J71" t="s">
        <v>13522</v>
      </c>
      <c r="K71" t="s">
        <v>14735</v>
      </c>
      <c r="L71" t="s">
        <v>12337</v>
      </c>
      <c r="M71" t="s">
        <v>12113</v>
      </c>
      <c r="N71" t="s">
        <v>13518</v>
      </c>
      <c r="O71" t="s">
        <v>12339</v>
      </c>
      <c r="P71" t="s">
        <v>14738</v>
      </c>
      <c r="Q71" t="s">
        <v>14739</v>
      </c>
      <c r="R71" t="s">
        <v>13525</v>
      </c>
      <c r="S71" t="s">
        <v>14741</v>
      </c>
      <c r="T71" t="s">
        <v>12335</v>
      </c>
      <c r="U71" t="s">
        <v>14739</v>
      </c>
      <c r="V71" t="s">
        <v>12113</v>
      </c>
      <c r="W71" t="s">
        <v>2823</v>
      </c>
      <c r="X71" t="s">
        <v>2823</v>
      </c>
      <c r="Y71" t="s">
        <v>12331</v>
      </c>
    </row>
    <row r="73" spans="1:25" s="2" customFormat="1" x14ac:dyDescent="0.2">
      <c r="A73" s="2" t="s">
        <v>12094</v>
      </c>
      <c r="E73" s="2" t="s">
        <v>12014</v>
      </c>
      <c r="F73" s="2" t="s">
        <v>12015</v>
      </c>
      <c r="G73" s="2" t="s">
        <v>12015</v>
      </c>
      <c r="H73" s="2" t="s">
        <v>12015</v>
      </c>
      <c r="I73" s="2" t="s">
        <v>12015</v>
      </c>
      <c r="J73" s="2" t="s">
        <v>12015</v>
      </c>
      <c r="K73" s="2" t="s">
        <v>12015</v>
      </c>
      <c r="L73" s="2" t="s">
        <v>12015</v>
      </c>
      <c r="M73" s="2" t="s">
        <v>12015</v>
      </c>
      <c r="N73" s="2" t="s">
        <v>12015</v>
      </c>
      <c r="O73" s="2" t="s">
        <v>12015</v>
      </c>
      <c r="P73" s="2" t="s">
        <v>12015</v>
      </c>
      <c r="Q73" s="2" t="s">
        <v>12015</v>
      </c>
      <c r="R73" s="2" t="s">
        <v>12015</v>
      </c>
      <c r="S73" s="2" t="s">
        <v>12015</v>
      </c>
      <c r="T73" s="2" t="s">
        <v>12015</v>
      </c>
      <c r="U73" s="2" t="s">
        <v>12015</v>
      </c>
      <c r="V73" s="2" t="s">
        <v>12015</v>
      </c>
      <c r="W73" s="2" t="s">
        <v>12016</v>
      </c>
      <c r="X73" s="2" t="s">
        <v>12016</v>
      </c>
      <c r="Y73" s="2" t="s">
        <v>12015</v>
      </c>
    </row>
    <row r="74" spans="1:25" s="2" customFormat="1" x14ac:dyDescent="0.2">
      <c r="E74" s="2" t="s">
        <v>2823</v>
      </c>
      <c r="F74" s="2" t="s">
        <v>12017</v>
      </c>
      <c r="G74" s="2" t="s">
        <v>12017</v>
      </c>
      <c r="H74" s="2" t="s">
        <v>12017</v>
      </c>
      <c r="I74" s="2" t="s">
        <v>12017</v>
      </c>
      <c r="J74" s="2" t="s">
        <v>12017</v>
      </c>
      <c r="K74" s="2" t="s">
        <v>12017</v>
      </c>
      <c r="L74" s="2" t="s">
        <v>12017</v>
      </c>
      <c r="M74" s="2" t="s">
        <v>12017</v>
      </c>
      <c r="N74" s="2" t="s">
        <v>12017</v>
      </c>
      <c r="O74" s="2" t="s">
        <v>12017</v>
      </c>
      <c r="P74" s="2" t="s">
        <v>12017</v>
      </c>
      <c r="Q74" s="2" t="s">
        <v>12017</v>
      </c>
      <c r="R74" s="2" t="s">
        <v>12017</v>
      </c>
      <c r="S74" s="2" t="s">
        <v>12017</v>
      </c>
      <c r="T74" s="2" t="s">
        <v>12017</v>
      </c>
      <c r="U74" s="2" t="s">
        <v>12017</v>
      </c>
      <c r="V74" s="2" t="s">
        <v>12017</v>
      </c>
      <c r="W74" s="2" t="s">
        <v>12017</v>
      </c>
      <c r="X74" s="2" t="s">
        <v>12017</v>
      </c>
      <c r="Y74" s="2" t="s">
        <v>12333</v>
      </c>
    </row>
    <row r="75" spans="1:25" s="2" customFormat="1" x14ac:dyDescent="0.2">
      <c r="E75" s="2" t="s">
        <v>2823</v>
      </c>
      <c r="F75" s="2" t="s">
        <v>12018</v>
      </c>
      <c r="G75" s="2" t="s">
        <v>12019</v>
      </c>
      <c r="H75" s="2" t="s">
        <v>12019</v>
      </c>
      <c r="I75" s="2" t="s">
        <v>12020</v>
      </c>
      <c r="J75" s="2" t="s">
        <v>12021</v>
      </c>
      <c r="K75" s="2" t="s">
        <v>12021</v>
      </c>
      <c r="L75" s="2" t="s">
        <v>12021</v>
      </c>
      <c r="M75" s="2" t="s">
        <v>12022</v>
      </c>
      <c r="N75" s="2" t="s">
        <v>12023</v>
      </c>
      <c r="O75" s="2" t="s">
        <v>12024</v>
      </c>
      <c r="P75" s="2" t="s">
        <v>12025</v>
      </c>
      <c r="Q75" s="2" t="s">
        <v>12025</v>
      </c>
      <c r="R75" s="2" t="s">
        <v>12026</v>
      </c>
      <c r="S75" s="2" t="s">
        <v>12027</v>
      </c>
      <c r="T75" s="2" t="s">
        <v>12028</v>
      </c>
      <c r="U75" s="2" t="s">
        <v>12029</v>
      </c>
      <c r="V75" s="2" t="s">
        <v>12029</v>
      </c>
      <c r="W75" s="2" t="s">
        <v>12022</v>
      </c>
      <c r="X75" s="2" t="s">
        <v>12030</v>
      </c>
      <c r="Y75" s="2" t="s">
        <v>12327</v>
      </c>
    </row>
    <row r="76" spans="1:25" s="2" customFormat="1" x14ac:dyDescent="0.2">
      <c r="E76" s="2" t="s">
        <v>9770</v>
      </c>
      <c r="F76" s="2" t="s">
        <v>9771</v>
      </c>
      <c r="G76" s="2" t="s">
        <v>9772</v>
      </c>
      <c r="H76" s="2" t="s">
        <v>9773</v>
      </c>
      <c r="I76" s="2" t="s">
        <v>9774</v>
      </c>
      <c r="J76" s="2" t="s">
        <v>9775</v>
      </c>
      <c r="K76" s="2" t="s">
        <v>9776</v>
      </c>
      <c r="L76" s="2" t="s">
        <v>9777</v>
      </c>
      <c r="M76" s="2" t="s">
        <v>9779</v>
      </c>
      <c r="N76" s="2" t="s">
        <v>9780</v>
      </c>
      <c r="O76" s="2" t="s">
        <v>9781</v>
      </c>
      <c r="P76" s="2" t="s">
        <v>9782</v>
      </c>
      <c r="Q76" s="2" t="s">
        <v>9783</v>
      </c>
      <c r="R76" s="2" t="s">
        <v>9784</v>
      </c>
      <c r="S76" s="2" t="s">
        <v>9785</v>
      </c>
      <c r="T76" s="2" t="s">
        <v>9786</v>
      </c>
      <c r="U76" s="2" t="s">
        <v>9787</v>
      </c>
      <c r="V76" s="2" t="s">
        <v>9788</v>
      </c>
      <c r="W76" s="2" t="s">
        <v>12343</v>
      </c>
      <c r="X76" s="2" t="s">
        <v>12031</v>
      </c>
      <c r="Y76" s="2" t="s">
        <v>6597</v>
      </c>
    </row>
    <row r="77" spans="1:25" x14ac:dyDescent="0.2">
      <c r="A77" s="2" t="s">
        <v>12095</v>
      </c>
      <c r="E77" t="s">
        <v>2823</v>
      </c>
      <c r="F77" t="s">
        <v>12033</v>
      </c>
      <c r="H77" t="s">
        <v>12033</v>
      </c>
      <c r="I77" t="s">
        <v>12056</v>
      </c>
      <c r="J77" t="s">
        <v>12035</v>
      </c>
      <c r="K77" t="s">
        <v>12034</v>
      </c>
      <c r="L77" t="s">
        <v>12033</v>
      </c>
      <c r="M77" t="s">
        <v>12033</v>
      </c>
      <c r="N77" t="s">
        <v>12035</v>
      </c>
      <c r="O77" t="s">
        <v>12033</v>
      </c>
      <c r="P77" t="s">
        <v>12035</v>
      </c>
      <c r="Q77" t="s">
        <v>12035</v>
      </c>
      <c r="R77" t="s">
        <v>12056</v>
      </c>
      <c r="S77" t="s">
        <v>12035</v>
      </c>
      <c r="T77" t="s">
        <v>12035</v>
      </c>
      <c r="U77" t="s">
        <v>12035</v>
      </c>
      <c r="V77" t="s">
        <v>12034</v>
      </c>
      <c r="W77" t="s">
        <v>12036</v>
      </c>
      <c r="X77" t="s">
        <v>12036</v>
      </c>
      <c r="Y77" t="s">
        <v>12035</v>
      </c>
    </row>
    <row r="78" spans="1:25" x14ac:dyDescent="0.2">
      <c r="A78" s="2" t="s">
        <v>12096</v>
      </c>
      <c r="E78" t="s">
        <v>2823</v>
      </c>
      <c r="F78">
        <v>96</v>
      </c>
      <c r="H78">
        <v>95.6</v>
      </c>
      <c r="I78">
        <v>70.3</v>
      </c>
      <c r="J78">
        <v>77.599999999999994</v>
      </c>
      <c r="K78">
        <v>88.7</v>
      </c>
      <c r="L78">
        <v>92.2</v>
      </c>
      <c r="M78">
        <v>90.6</v>
      </c>
      <c r="N78">
        <v>77.099999999999994</v>
      </c>
      <c r="O78">
        <v>91</v>
      </c>
      <c r="P78">
        <v>78.900000000000006</v>
      </c>
      <c r="Q78">
        <v>78.7</v>
      </c>
      <c r="R78">
        <v>72.2</v>
      </c>
      <c r="S78">
        <v>79.099999999999994</v>
      </c>
      <c r="T78">
        <v>78.2</v>
      </c>
      <c r="U78">
        <v>78.2</v>
      </c>
      <c r="V78">
        <v>89.9</v>
      </c>
      <c r="W78" t="s">
        <v>12038</v>
      </c>
      <c r="X78" t="s">
        <v>12038</v>
      </c>
      <c r="Y78">
        <v>79.7</v>
      </c>
    </row>
    <row r="79" spans="1:25" x14ac:dyDescent="0.2">
      <c r="A79" s="2" t="s">
        <v>12097</v>
      </c>
      <c r="E79" t="s">
        <v>2823</v>
      </c>
      <c r="F79" t="s">
        <v>12033</v>
      </c>
      <c r="H79" t="s">
        <v>12033</v>
      </c>
      <c r="I79" t="s">
        <v>12056</v>
      </c>
      <c r="J79" t="s">
        <v>12056</v>
      </c>
      <c r="K79" t="s">
        <v>12034</v>
      </c>
      <c r="L79" t="s">
        <v>12033</v>
      </c>
      <c r="M79" t="s">
        <v>12033</v>
      </c>
      <c r="N79" t="s">
        <v>12056</v>
      </c>
      <c r="O79" t="s">
        <v>12033</v>
      </c>
      <c r="P79" t="s">
        <v>12034</v>
      </c>
      <c r="Q79" t="s">
        <v>12035</v>
      </c>
      <c r="R79" t="s">
        <v>12056</v>
      </c>
      <c r="S79" t="s">
        <v>12055</v>
      </c>
      <c r="T79" t="s">
        <v>12035</v>
      </c>
      <c r="U79" t="s">
        <v>12035</v>
      </c>
      <c r="V79" t="s">
        <v>12034</v>
      </c>
      <c r="W79" t="s">
        <v>12036</v>
      </c>
      <c r="X79" t="s">
        <v>12036</v>
      </c>
      <c r="Y79" t="s">
        <v>12035</v>
      </c>
    </row>
    <row r="80" spans="1:25" x14ac:dyDescent="0.2">
      <c r="A80" s="2" t="s">
        <v>12098</v>
      </c>
      <c r="E80" t="s">
        <v>2823</v>
      </c>
      <c r="F80">
        <v>95.9</v>
      </c>
      <c r="H80">
        <v>95.5</v>
      </c>
      <c r="I80">
        <v>70.3</v>
      </c>
      <c r="J80">
        <v>73.8</v>
      </c>
      <c r="K80">
        <v>88.6</v>
      </c>
      <c r="L80">
        <v>92.1</v>
      </c>
      <c r="M80">
        <v>90.6</v>
      </c>
      <c r="N80">
        <v>74.400000000000006</v>
      </c>
      <c r="O80">
        <v>91.3</v>
      </c>
      <c r="P80">
        <v>80.5</v>
      </c>
      <c r="Q80">
        <v>78.7</v>
      </c>
      <c r="R80">
        <v>72</v>
      </c>
      <c r="S80">
        <v>64.8</v>
      </c>
      <c r="T80">
        <v>78.099999999999994</v>
      </c>
      <c r="U80">
        <v>76.3</v>
      </c>
      <c r="V80">
        <v>88.3</v>
      </c>
      <c r="W80" t="s">
        <v>12038</v>
      </c>
      <c r="X80" t="s">
        <v>12038</v>
      </c>
      <c r="Y80">
        <v>79.599999999999994</v>
      </c>
    </row>
    <row r="81" spans="1:25" x14ac:dyDescent="0.2">
      <c r="A81" s="2" t="s">
        <v>12041</v>
      </c>
      <c r="E81" t="s">
        <v>2823</v>
      </c>
      <c r="F81" t="s">
        <v>2823</v>
      </c>
      <c r="H81" t="s">
        <v>2823</v>
      </c>
      <c r="I81" t="s">
        <v>2823</v>
      </c>
      <c r="J81" t="s">
        <v>2823</v>
      </c>
      <c r="K81" t="s">
        <v>2823</v>
      </c>
      <c r="L81" t="s">
        <v>2823</v>
      </c>
      <c r="M81" t="s">
        <v>2823</v>
      </c>
      <c r="N81" t="s">
        <v>2823</v>
      </c>
      <c r="O81" t="s">
        <v>2823</v>
      </c>
      <c r="P81" t="s">
        <v>2823</v>
      </c>
      <c r="Q81" t="s">
        <v>2823</v>
      </c>
      <c r="R81" t="s">
        <v>2823</v>
      </c>
      <c r="S81" t="s">
        <v>2823</v>
      </c>
      <c r="T81" t="s">
        <v>2823</v>
      </c>
      <c r="U81" t="s">
        <v>2823</v>
      </c>
      <c r="V81" t="s">
        <v>2823</v>
      </c>
      <c r="W81" t="s">
        <v>2823</v>
      </c>
      <c r="X81" t="s">
        <v>2823</v>
      </c>
      <c r="Y81" t="s">
        <v>2823</v>
      </c>
    </row>
    <row r="82" spans="1:25" x14ac:dyDescent="0.2">
      <c r="A82" s="2" t="s">
        <v>12042</v>
      </c>
      <c r="E82">
        <v>28575</v>
      </c>
      <c r="F82">
        <v>171</v>
      </c>
      <c r="H82">
        <v>173</v>
      </c>
      <c r="I82">
        <v>116</v>
      </c>
      <c r="J82">
        <v>89</v>
      </c>
      <c r="K82">
        <v>110</v>
      </c>
      <c r="L82">
        <v>141</v>
      </c>
      <c r="M82">
        <v>170</v>
      </c>
      <c r="N82">
        <v>93</v>
      </c>
      <c r="O82">
        <v>178</v>
      </c>
      <c r="P82">
        <v>103</v>
      </c>
      <c r="Q82">
        <v>119</v>
      </c>
      <c r="R82">
        <v>101</v>
      </c>
      <c r="S82">
        <v>98</v>
      </c>
      <c r="T82">
        <v>201</v>
      </c>
      <c r="U82">
        <v>151</v>
      </c>
      <c r="V82">
        <v>164</v>
      </c>
      <c r="W82" t="s">
        <v>14707</v>
      </c>
      <c r="X82" t="s">
        <v>14707</v>
      </c>
      <c r="Y82">
        <v>363</v>
      </c>
    </row>
    <row r="83" spans="1:25" x14ac:dyDescent="0.2">
      <c r="A83" s="2" t="s">
        <v>12043</v>
      </c>
      <c r="E83">
        <v>28575</v>
      </c>
      <c r="F83">
        <v>167</v>
      </c>
      <c r="H83">
        <v>172</v>
      </c>
      <c r="I83">
        <v>116</v>
      </c>
      <c r="J83">
        <v>76</v>
      </c>
      <c r="K83">
        <v>109</v>
      </c>
      <c r="L83">
        <v>139</v>
      </c>
      <c r="M83">
        <v>167</v>
      </c>
      <c r="N83">
        <v>85</v>
      </c>
      <c r="O83">
        <v>171</v>
      </c>
      <c r="P83">
        <v>102</v>
      </c>
      <c r="Q83">
        <v>117</v>
      </c>
      <c r="R83">
        <v>97</v>
      </c>
      <c r="S83">
        <v>56</v>
      </c>
      <c r="T83">
        <v>197</v>
      </c>
      <c r="U83">
        <v>139</v>
      </c>
      <c r="V83">
        <v>163</v>
      </c>
      <c r="W83" t="s">
        <v>14707</v>
      </c>
      <c r="X83" t="s">
        <v>14707</v>
      </c>
      <c r="Y83">
        <v>358</v>
      </c>
    </row>
    <row r="84" spans="1:25" x14ac:dyDescent="0.2">
      <c r="A84" s="2" t="s">
        <v>12099</v>
      </c>
      <c r="E84" t="s">
        <v>2823</v>
      </c>
      <c r="F84" t="s">
        <v>2823</v>
      </c>
      <c r="H84" t="s">
        <v>2823</v>
      </c>
      <c r="I84" t="s">
        <v>2823</v>
      </c>
      <c r="J84" t="s">
        <v>2823</v>
      </c>
      <c r="K84" t="s">
        <v>2823</v>
      </c>
      <c r="L84" t="s">
        <v>2823</v>
      </c>
      <c r="M84" t="s">
        <v>2823</v>
      </c>
      <c r="N84" t="s">
        <v>2823</v>
      </c>
      <c r="O84" t="s">
        <v>2823</v>
      </c>
      <c r="P84" t="s">
        <v>2823</v>
      </c>
      <c r="Q84" t="s">
        <v>2823</v>
      </c>
      <c r="R84" t="s">
        <v>2823</v>
      </c>
      <c r="S84" t="s">
        <v>2823</v>
      </c>
      <c r="T84" t="s">
        <v>2823</v>
      </c>
      <c r="U84" t="s">
        <v>2823</v>
      </c>
      <c r="V84" t="s">
        <v>2823</v>
      </c>
      <c r="W84" t="s">
        <v>2823</v>
      </c>
      <c r="X84" t="s">
        <v>2823</v>
      </c>
      <c r="Y84" t="s">
        <v>2823</v>
      </c>
    </row>
    <row r="85" spans="1:25" x14ac:dyDescent="0.2">
      <c r="A85" s="2" t="s">
        <v>12100</v>
      </c>
      <c r="E85">
        <v>81.099999999999994</v>
      </c>
      <c r="F85">
        <v>90.1</v>
      </c>
      <c r="H85">
        <v>95.4</v>
      </c>
      <c r="I85">
        <v>62.9</v>
      </c>
      <c r="J85">
        <v>71.900000000000006</v>
      </c>
      <c r="K85">
        <v>81.8</v>
      </c>
      <c r="L85">
        <v>87.2</v>
      </c>
      <c r="M85">
        <v>87.1</v>
      </c>
      <c r="N85">
        <v>63.4</v>
      </c>
      <c r="O85">
        <v>88.8</v>
      </c>
      <c r="P85">
        <v>69.900000000000006</v>
      </c>
      <c r="Q85">
        <v>73.900000000000006</v>
      </c>
      <c r="R85">
        <v>54.5</v>
      </c>
      <c r="S85">
        <v>68.400000000000006</v>
      </c>
      <c r="T85">
        <v>56.2</v>
      </c>
      <c r="U85">
        <v>75.5</v>
      </c>
      <c r="V85">
        <v>86</v>
      </c>
      <c r="W85" t="s">
        <v>12038</v>
      </c>
      <c r="X85" t="s">
        <v>12038</v>
      </c>
      <c r="Y85">
        <v>84.6</v>
      </c>
    </row>
    <row r="86" spans="1:25" x14ac:dyDescent="0.2">
      <c r="A86" s="2" t="s">
        <v>12101</v>
      </c>
      <c r="E86">
        <v>81.099999999999994</v>
      </c>
      <c r="F86">
        <v>89.8</v>
      </c>
      <c r="H86">
        <v>95.3</v>
      </c>
      <c r="I86">
        <v>62.9</v>
      </c>
      <c r="J86">
        <v>69.7</v>
      </c>
      <c r="K86">
        <v>81.7</v>
      </c>
      <c r="L86">
        <v>87.1</v>
      </c>
      <c r="M86">
        <v>86.8</v>
      </c>
      <c r="N86">
        <v>60</v>
      </c>
      <c r="O86">
        <v>89.5</v>
      </c>
      <c r="P86">
        <v>69.599999999999994</v>
      </c>
      <c r="Q86">
        <v>73.5</v>
      </c>
      <c r="R86">
        <v>52.6</v>
      </c>
      <c r="S86">
        <v>51.8</v>
      </c>
      <c r="T86">
        <v>55.8</v>
      </c>
      <c r="U86">
        <v>74.099999999999994</v>
      </c>
      <c r="V86">
        <v>85.9</v>
      </c>
      <c r="W86" t="s">
        <v>12038</v>
      </c>
      <c r="X86" t="s">
        <v>12038</v>
      </c>
      <c r="Y86">
        <v>84.4</v>
      </c>
    </row>
    <row r="87" spans="1:25" x14ac:dyDescent="0.2">
      <c r="A87" s="2" t="s">
        <v>12102</v>
      </c>
      <c r="E87" t="s">
        <v>2823</v>
      </c>
      <c r="F87" t="s">
        <v>2823</v>
      </c>
      <c r="H87" t="s">
        <v>2823</v>
      </c>
      <c r="I87" t="s">
        <v>2823</v>
      </c>
      <c r="J87" t="s">
        <v>2823</v>
      </c>
      <c r="K87" t="s">
        <v>2823</v>
      </c>
      <c r="L87" t="s">
        <v>2823</v>
      </c>
      <c r="M87" t="s">
        <v>2823</v>
      </c>
      <c r="N87" t="s">
        <v>2823</v>
      </c>
      <c r="O87" t="s">
        <v>2823</v>
      </c>
      <c r="P87" t="s">
        <v>2823</v>
      </c>
      <c r="Q87" t="s">
        <v>2823</v>
      </c>
      <c r="R87" t="s">
        <v>2823</v>
      </c>
      <c r="S87" t="s">
        <v>2823</v>
      </c>
      <c r="T87" t="s">
        <v>2823</v>
      </c>
      <c r="U87" t="s">
        <v>2823</v>
      </c>
      <c r="V87" t="s">
        <v>2823</v>
      </c>
      <c r="W87" t="s">
        <v>2823</v>
      </c>
      <c r="X87" t="s">
        <v>2823</v>
      </c>
      <c r="Y87" t="s">
        <v>2823</v>
      </c>
    </row>
    <row r="88" spans="1:25" x14ac:dyDescent="0.2">
      <c r="A88" s="2" t="s">
        <v>12103</v>
      </c>
      <c r="E88" t="s">
        <v>14742</v>
      </c>
      <c r="F88" t="s">
        <v>14743</v>
      </c>
      <c r="H88" t="s">
        <v>13525</v>
      </c>
      <c r="I88" t="s">
        <v>14745</v>
      </c>
      <c r="J88" t="s">
        <v>13521</v>
      </c>
      <c r="K88" t="s">
        <v>14746</v>
      </c>
      <c r="L88" t="s">
        <v>14747</v>
      </c>
      <c r="M88" t="s">
        <v>14748</v>
      </c>
      <c r="N88" t="s">
        <v>14749</v>
      </c>
      <c r="O88" t="s">
        <v>14750</v>
      </c>
      <c r="P88" t="s">
        <v>14751</v>
      </c>
      <c r="Q88" t="s">
        <v>14752</v>
      </c>
      <c r="R88" t="s">
        <v>14753</v>
      </c>
      <c r="S88" t="s">
        <v>14754</v>
      </c>
      <c r="T88" t="s">
        <v>14755</v>
      </c>
      <c r="U88" t="s">
        <v>13527</v>
      </c>
      <c r="V88" t="s">
        <v>14756</v>
      </c>
      <c r="W88" t="s">
        <v>2823</v>
      </c>
      <c r="X88" t="s">
        <v>2823</v>
      </c>
      <c r="Y88" t="s">
        <v>14851</v>
      </c>
    </row>
    <row r="89" spans="1:25" x14ac:dyDescent="0.2">
      <c r="A89" s="2" t="s">
        <v>12104</v>
      </c>
      <c r="E89" t="s">
        <v>14742</v>
      </c>
      <c r="F89" t="s">
        <v>14743</v>
      </c>
      <c r="H89" t="s">
        <v>13524</v>
      </c>
      <c r="I89" t="s">
        <v>14745</v>
      </c>
      <c r="J89" t="s">
        <v>14757</v>
      </c>
      <c r="K89" t="s">
        <v>14758</v>
      </c>
      <c r="L89" t="s">
        <v>14747</v>
      </c>
      <c r="M89" t="s">
        <v>14759</v>
      </c>
      <c r="N89" t="s">
        <v>14760</v>
      </c>
      <c r="O89" t="s">
        <v>14761</v>
      </c>
      <c r="P89" t="s">
        <v>14762</v>
      </c>
      <c r="Q89" t="s">
        <v>14763</v>
      </c>
      <c r="R89" t="s">
        <v>14764</v>
      </c>
      <c r="S89" t="s">
        <v>14765</v>
      </c>
      <c r="T89" t="s">
        <v>14766</v>
      </c>
      <c r="U89" t="s">
        <v>14767</v>
      </c>
      <c r="V89" t="s">
        <v>14768</v>
      </c>
      <c r="W89" t="s">
        <v>2823</v>
      </c>
      <c r="X89" t="s">
        <v>2823</v>
      </c>
      <c r="Y89" t="s">
        <v>14852</v>
      </c>
    </row>
    <row r="90" spans="1:25" x14ac:dyDescent="0.2">
      <c r="A90" s="2" t="s">
        <v>12105</v>
      </c>
      <c r="E90" t="s">
        <v>2823</v>
      </c>
      <c r="F90" t="s">
        <v>2823</v>
      </c>
      <c r="H90" t="s">
        <v>2823</v>
      </c>
      <c r="I90" t="s">
        <v>2823</v>
      </c>
      <c r="J90" t="s">
        <v>2823</v>
      </c>
      <c r="K90" t="s">
        <v>2823</v>
      </c>
      <c r="L90" t="s">
        <v>2823</v>
      </c>
      <c r="M90" t="s">
        <v>2823</v>
      </c>
      <c r="N90" t="s">
        <v>2823</v>
      </c>
      <c r="O90" t="s">
        <v>2823</v>
      </c>
      <c r="P90" t="s">
        <v>2823</v>
      </c>
      <c r="Q90" t="s">
        <v>2823</v>
      </c>
      <c r="R90" t="s">
        <v>2823</v>
      </c>
      <c r="S90" t="s">
        <v>2823</v>
      </c>
      <c r="T90" t="s">
        <v>2823</v>
      </c>
      <c r="U90" t="s">
        <v>2823</v>
      </c>
      <c r="V90" t="s">
        <v>2823</v>
      </c>
      <c r="W90" t="s">
        <v>2823</v>
      </c>
      <c r="X90" t="s">
        <v>2823</v>
      </c>
      <c r="Y90" t="s">
        <v>2823</v>
      </c>
    </row>
    <row r="91" spans="1:25" x14ac:dyDescent="0.2">
      <c r="A91" s="2" t="s">
        <v>12106</v>
      </c>
      <c r="E91">
        <v>89.4</v>
      </c>
      <c r="F91">
        <v>97.1</v>
      </c>
      <c r="H91">
        <v>91.3</v>
      </c>
      <c r="I91">
        <v>85.3</v>
      </c>
      <c r="J91">
        <v>79.8</v>
      </c>
      <c r="K91">
        <v>86.4</v>
      </c>
      <c r="L91">
        <v>92.2</v>
      </c>
      <c r="M91">
        <v>95.3</v>
      </c>
      <c r="N91">
        <v>93.5</v>
      </c>
      <c r="O91">
        <v>96.6</v>
      </c>
      <c r="P91">
        <v>91.3</v>
      </c>
      <c r="Q91">
        <v>89.1</v>
      </c>
      <c r="R91">
        <v>87.1</v>
      </c>
      <c r="S91">
        <v>82.7</v>
      </c>
      <c r="T91">
        <v>93.5</v>
      </c>
      <c r="U91">
        <v>93.4</v>
      </c>
      <c r="V91">
        <v>98.8</v>
      </c>
      <c r="W91" t="s">
        <v>12038</v>
      </c>
      <c r="X91" t="s">
        <v>12038</v>
      </c>
      <c r="Y91">
        <v>89.8</v>
      </c>
    </row>
    <row r="92" spans="1:25" x14ac:dyDescent="0.2">
      <c r="A92" s="2" t="s">
        <v>12107</v>
      </c>
      <c r="E92">
        <v>89.4</v>
      </c>
      <c r="F92">
        <v>97</v>
      </c>
      <c r="H92">
        <v>91.3</v>
      </c>
      <c r="I92">
        <v>85.3</v>
      </c>
      <c r="J92">
        <v>76.3</v>
      </c>
      <c r="K92">
        <v>86.2</v>
      </c>
      <c r="L92">
        <v>92.1</v>
      </c>
      <c r="M92">
        <v>95.2</v>
      </c>
      <c r="N92">
        <v>92.9</v>
      </c>
      <c r="O92">
        <v>97.7</v>
      </c>
      <c r="P92">
        <v>91.2</v>
      </c>
      <c r="Q92">
        <v>88.9</v>
      </c>
      <c r="R92">
        <v>87.6</v>
      </c>
      <c r="S92">
        <v>75</v>
      </c>
      <c r="T92">
        <v>93.4</v>
      </c>
      <c r="U92">
        <v>94.2</v>
      </c>
      <c r="V92">
        <v>98.8</v>
      </c>
      <c r="W92" t="s">
        <v>12038</v>
      </c>
      <c r="X92" t="s">
        <v>12038</v>
      </c>
      <c r="Y92">
        <v>89.7</v>
      </c>
    </row>
    <row r="93" spans="1:25" x14ac:dyDescent="0.2">
      <c r="A93" s="2" t="s">
        <v>12108</v>
      </c>
      <c r="E93" t="s">
        <v>2823</v>
      </c>
      <c r="F93" t="s">
        <v>2823</v>
      </c>
      <c r="H93" t="s">
        <v>2823</v>
      </c>
      <c r="I93" t="s">
        <v>2823</v>
      </c>
      <c r="J93" t="s">
        <v>2823</v>
      </c>
      <c r="K93" t="s">
        <v>2823</v>
      </c>
      <c r="L93" t="s">
        <v>2823</v>
      </c>
      <c r="M93" t="s">
        <v>2823</v>
      </c>
      <c r="N93" t="s">
        <v>2823</v>
      </c>
      <c r="O93" t="s">
        <v>2823</v>
      </c>
      <c r="P93" t="s">
        <v>2823</v>
      </c>
      <c r="Q93" t="s">
        <v>2823</v>
      </c>
      <c r="R93" t="s">
        <v>2823</v>
      </c>
      <c r="S93" t="s">
        <v>2823</v>
      </c>
      <c r="T93" t="s">
        <v>2823</v>
      </c>
      <c r="U93" t="s">
        <v>2823</v>
      </c>
      <c r="V93" t="s">
        <v>2823</v>
      </c>
      <c r="W93" t="s">
        <v>2823</v>
      </c>
      <c r="X93" t="s">
        <v>2823</v>
      </c>
      <c r="Y93" t="s">
        <v>2823</v>
      </c>
    </row>
    <row r="94" spans="1:25" x14ac:dyDescent="0.2">
      <c r="A94" s="2" t="s">
        <v>12109</v>
      </c>
      <c r="E94" t="s">
        <v>14744</v>
      </c>
      <c r="F94" t="s">
        <v>14713</v>
      </c>
      <c r="H94" t="s">
        <v>14769</v>
      </c>
      <c r="I94" t="s">
        <v>14735</v>
      </c>
      <c r="J94" t="s">
        <v>13519</v>
      </c>
      <c r="K94" t="s">
        <v>14770</v>
      </c>
      <c r="L94" t="s">
        <v>13528</v>
      </c>
      <c r="M94" t="s">
        <v>13528</v>
      </c>
      <c r="N94" t="s">
        <v>12331</v>
      </c>
      <c r="O94" t="s">
        <v>14771</v>
      </c>
      <c r="P94" t="s">
        <v>14772</v>
      </c>
      <c r="Q94" t="s">
        <v>12111</v>
      </c>
      <c r="R94" t="s">
        <v>14773</v>
      </c>
      <c r="S94" t="s">
        <v>13516</v>
      </c>
      <c r="T94" t="s">
        <v>13513</v>
      </c>
      <c r="U94" t="s">
        <v>13525</v>
      </c>
      <c r="V94" t="s">
        <v>12340</v>
      </c>
      <c r="W94" t="s">
        <v>2823</v>
      </c>
      <c r="X94" t="s">
        <v>2823</v>
      </c>
      <c r="Y94" t="s">
        <v>14853</v>
      </c>
    </row>
    <row r="95" spans="1:25" x14ac:dyDescent="0.2">
      <c r="A95" s="2" t="s">
        <v>12112</v>
      </c>
      <c r="E95" t="s">
        <v>14744</v>
      </c>
      <c r="F95" t="s">
        <v>14713</v>
      </c>
      <c r="H95" t="s">
        <v>14769</v>
      </c>
      <c r="I95" t="s">
        <v>14735</v>
      </c>
      <c r="J95" t="s">
        <v>14774</v>
      </c>
      <c r="K95" t="s">
        <v>14770</v>
      </c>
      <c r="L95" t="s">
        <v>13528</v>
      </c>
      <c r="M95" t="s">
        <v>14775</v>
      </c>
      <c r="N95" t="s">
        <v>12113</v>
      </c>
      <c r="O95" t="s">
        <v>14771</v>
      </c>
      <c r="P95" t="s">
        <v>14772</v>
      </c>
      <c r="Q95" t="s">
        <v>12111</v>
      </c>
      <c r="R95" t="s">
        <v>12113</v>
      </c>
      <c r="S95" t="s">
        <v>14776</v>
      </c>
      <c r="T95" t="s">
        <v>13513</v>
      </c>
      <c r="U95" t="s">
        <v>14777</v>
      </c>
      <c r="V95" t="s">
        <v>14708</v>
      </c>
      <c r="W95" t="s">
        <v>2823</v>
      </c>
      <c r="X95" t="s">
        <v>2823</v>
      </c>
      <c r="Y95" t="s">
        <v>14853</v>
      </c>
    </row>
    <row r="96" spans="1:25" x14ac:dyDescent="0.2">
      <c r="A96" s="2" t="s">
        <v>12114</v>
      </c>
      <c r="E96" t="s">
        <v>2823</v>
      </c>
      <c r="F96" t="s">
        <v>2823</v>
      </c>
      <c r="H96" t="s">
        <v>2823</v>
      </c>
      <c r="I96" t="s">
        <v>2823</v>
      </c>
      <c r="J96" t="s">
        <v>2823</v>
      </c>
      <c r="K96" t="s">
        <v>2823</v>
      </c>
      <c r="L96" t="s">
        <v>2823</v>
      </c>
      <c r="M96" t="s">
        <v>2823</v>
      </c>
      <c r="N96" t="s">
        <v>2823</v>
      </c>
      <c r="O96" t="s">
        <v>2823</v>
      </c>
      <c r="P96" t="s">
        <v>2823</v>
      </c>
      <c r="Q96" t="s">
        <v>2823</v>
      </c>
      <c r="R96" t="s">
        <v>2823</v>
      </c>
      <c r="S96" t="s">
        <v>2823</v>
      </c>
      <c r="T96" t="s">
        <v>2823</v>
      </c>
      <c r="U96" t="s">
        <v>2823</v>
      </c>
      <c r="V96" t="s">
        <v>2823</v>
      </c>
      <c r="W96" t="s">
        <v>2823</v>
      </c>
      <c r="X96" t="s">
        <v>2823</v>
      </c>
      <c r="Y96" t="s">
        <v>2823</v>
      </c>
    </row>
    <row r="97" spans="1:25" x14ac:dyDescent="0.2">
      <c r="A97" s="2" t="s">
        <v>12115</v>
      </c>
      <c r="E97">
        <v>73.5</v>
      </c>
      <c r="F97">
        <v>100</v>
      </c>
      <c r="H97">
        <v>91.9</v>
      </c>
      <c r="I97">
        <v>50</v>
      </c>
      <c r="J97">
        <v>75</v>
      </c>
      <c r="K97">
        <v>72.3</v>
      </c>
      <c r="L97">
        <v>84.1</v>
      </c>
      <c r="M97">
        <v>94.2</v>
      </c>
      <c r="N97">
        <v>68.900000000000006</v>
      </c>
      <c r="O97">
        <v>84.1</v>
      </c>
      <c r="P97">
        <v>75.5</v>
      </c>
      <c r="Q97">
        <v>72.5</v>
      </c>
      <c r="R97">
        <v>61.9</v>
      </c>
      <c r="S97">
        <v>67</v>
      </c>
      <c r="T97">
        <v>85.4</v>
      </c>
      <c r="U97">
        <v>72.7</v>
      </c>
      <c r="V97">
        <v>98.4</v>
      </c>
      <c r="W97" t="s">
        <v>12038</v>
      </c>
      <c r="X97" t="s">
        <v>12038</v>
      </c>
      <c r="Y97">
        <v>74.5</v>
      </c>
    </row>
    <row r="98" spans="1:25" x14ac:dyDescent="0.2">
      <c r="A98" s="2" t="s">
        <v>12116</v>
      </c>
      <c r="E98">
        <v>73.5</v>
      </c>
      <c r="F98">
        <v>100</v>
      </c>
      <c r="H98">
        <v>91.8</v>
      </c>
      <c r="I98">
        <v>50</v>
      </c>
      <c r="J98">
        <v>67.7</v>
      </c>
      <c r="K98">
        <v>72.3</v>
      </c>
      <c r="L98">
        <v>84</v>
      </c>
      <c r="M98">
        <v>94.1</v>
      </c>
      <c r="N98">
        <v>66.7</v>
      </c>
      <c r="O98">
        <v>85</v>
      </c>
      <c r="P98">
        <v>75.5</v>
      </c>
      <c r="Q98">
        <v>73.099999999999994</v>
      </c>
      <c r="R98">
        <v>61.7</v>
      </c>
      <c r="S98">
        <v>50</v>
      </c>
      <c r="T98">
        <v>85.2</v>
      </c>
      <c r="U98">
        <v>72.599999999999994</v>
      </c>
      <c r="V98">
        <v>98.4</v>
      </c>
      <c r="W98" t="s">
        <v>12038</v>
      </c>
      <c r="X98" t="s">
        <v>12038</v>
      </c>
      <c r="Y98">
        <v>74.400000000000006</v>
      </c>
    </row>
    <row r="99" spans="1:25" x14ac:dyDescent="0.2">
      <c r="A99" s="2" t="s">
        <v>12117</v>
      </c>
      <c r="E99" t="s">
        <v>2823</v>
      </c>
      <c r="F99" t="s">
        <v>2823</v>
      </c>
      <c r="H99" t="s">
        <v>2823</v>
      </c>
      <c r="I99" t="s">
        <v>2823</v>
      </c>
      <c r="J99" t="s">
        <v>2823</v>
      </c>
      <c r="K99" t="s">
        <v>2823</v>
      </c>
      <c r="L99" t="s">
        <v>2823</v>
      </c>
      <c r="M99" t="s">
        <v>2823</v>
      </c>
      <c r="N99" t="s">
        <v>2823</v>
      </c>
      <c r="O99" t="s">
        <v>2823</v>
      </c>
      <c r="P99" t="s">
        <v>2823</v>
      </c>
      <c r="Q99" t="s">
        <v>2823</v>
      </c>
      <c r="R99" t="s">
        <v>2823</v>
      </c>
      <c r="S99" t="s">
        <v>2823</v>
      </c>
      <c r="T99" t="s">
        <v>2823</v>
      </c>
      <c r="U99" t="s">
        <v>2823</v>
      </c>
      <c r="V99" t="s">
        <v>2823</v>
      </c>
      <c r="W99" t="s">
        <v>2823</v>
      </c>
      <c r="X99" t="s">
        <v>2823</v>
      </c>
      <c r="Y99" t="s">
        <v>2823</v>
      </c>
    </row>
    <row r="100" spans="1:25" x14ac:dyDescent="0.2">
      <c r="A100" s="2" t="s">
        <v>12118</v>
      </c>
      <c r="E100">
        <v>86.9</v>
      </c>
      <c r="F100">
        <v>98.8</v>
      </c>
      <c r="H100">
        <v>94.8</v>
      </c>
      <c r="I100">
        <v>93.8</v>
      </c>
      <c r="J100">
        <v>78.900000000000006</v>
      </c>
      <c r="K100">
        <v>91.8</v>
      </c>
      <c r="L100">
        <v>89.7</v>
      </c>
      <c r="M100">
        <v>97.3</v>
      </c>
      <c r="N100">
        <v>97</v>
      </c>
      <c r="O100">
        <v>96.2</v>
      </c>
      <c r="P100">
        <v>86.5</v>
      </c>
      <c r="Q100">
        <v>86.8</v>
      </c>
      <c r="R100">
        <v>100</v>
      </c>
      <c r="S100">
        <v>86.5</v>
      </c>
      <c r="T100">
        <v>94.3</v>
      </c>
      <c r="U100">
        <v>97.6</v>
      </c>
      <c r="V100">
        <v>96.4</v>
      </c>
      <c r="W100" t="s">
        <v>12038</v>
      </c>
      <c r="X100" t="s">
        <v>12038</v>
      </c>
      <c r="Y100">
        <v>89.3</v>
      </c>
    </row>
    <row r="101" spans="1:25" x14ac:dyDescent="0.2">
      <c r="A101" s="2" t="s">
        <v>12119</v>
      </c>
      <c r="E101">
        <v>86.9</v>
      </c>
      <c r="F101">
        <v>98.8</v>
      </c>
      <c r="H101">
        <v>94.8</v>
      </c>
      <c r="I101">
        <v>93.8</v>
      </c>
      <c r="J101">
        <v>69.2</v>
      </c>
      <c r="K101">
        <v>91.7</v>
      </c>
      <c r="L101">
        <v>89.5</v>
      </c>
      <c r="M101">
        <v>97.2</v>
      </c>
      <c r="N101">
        <v>96.8</v>
      </c>
      <c r="O101">
        <v>95.9</v>
      </c>
      <c r="P101">
        <v>86.5</v>
      </c>
      <c r="Q101">
        <v>86.8</v>
      </c>
      <c r="R101">
        <v>100</v>
      </c>
      <c r="S101">
        <v>72.2</v>
      </c>
      <c r="T101">
        <v>94.1</v>
      </c>
      <c r="U101">
        <v>97</v>
      </c>
      <c r="V101">
        <v>96.4</v>
      </c>
      <c r="W101" t="s">
        <v>12038</v>
      </c>
      <c r="X101" t="s">
        <v>12038</v>
      </c>
      <c r="Y101">
        <v>89.3</v>
      </c>
    </row>
    <row r="103" spans="1:25" s="2" customFormat="1" x14ac:dyDescent="0.2">
      <c r="A103" s="2" t="s">
        <v>12120</v>
      </c>
      <c r="E103" s="2" t="s">
        <v>12014</v>
      </c>
      <c r="F103" s="2" t="s">
        <v>12015</v>
      </c>
      <c r="G103" s="2" t="s">
        <v>12015</v>
      </c>
      <c r="H103" s="2" t="s">
        <v>12015</v>
      </c>
      <c r="I103" s="2" t="s">
        <v>12015</v>
      </c>
      <c r="J103" s="2" t="s">
        <v>12015</v>
      </c>
      <c r="K103" s="2" t="s">
        <v>12015</v>
      </c>
      <c r="L103" s="2" t="s">
        <v>12015</v>
      </c>
      <c r="M103" s="2" t="s">
        <v>12015</v>
      </c>
      <c r="N103" s="2" t="s">
        <v>12015</v>
      </c>
      <c r="O103" s="2" t="s">
        <v>12015</v>
      </c>
      <c r="P103" s="2" t="s">
        <v>12015</v>
      </c>
      <c r="Q103" s="2" t="s">
        <v>12015</v>
      </c>
      <c r="R103" s="2" t="s">
        <v>12015</v>
      </c>
      <c r="S103" s="2" t="s">
        <v>12015</v>
      </c>
      <c r="T103" s="2" t="s">
        <v>12015</v>
      </c>
      <c r="U103" s="2" t="s">
        <v>12015</v>
      </c>
      <c r="V103" s="2" t="s">
        <v>12015</v>
      </c>
      <c r="W103" s="2" t="s">
        <v>12016</v>
      </c>
      <c r="X103" s="2" t="s">
        <v>12016</v>
      </c>
      <c r="Y103" s="2" t="s">
        <v>12015</v>
      </c>
    </row>
    <row r="104" spans="1:25" s="2" customFormat="1" x14ac:dyDescent="0.2">
      <c r="E104" s="2" t="s">
        <v>2823</v>
      </c>
      <c r="F104" s="2" t="s">
        <v>12017</v>
      </c>
      <c r="G104" s="2" t="s">
        <v>12017</v>
      </c>
      <c r="H104" s="2" t="s">
        <v>12017</v>
      </c>
      <c r="I104" s="2" t="s">
        <v>12017</v>
      </c>
      <c r="J104" s="2" t="s">
        <v>12017</v>
      </c>
      <c r="K104" s="2" t="s">
        <v>12017</v>
      </c>
      <c r="L104" s="2" t="s">
        <v>12017</v>
      </c>
      <c r="M104" s="2" t="s">
        <v>12017</v>
      </c>
      <c r="N104" s="2" t="s">
        <v>12017</v>
      </c>
      <c r="O104" s="2" t="s">
        <v>12017</v>
      </c>
      <c r="P104" s="2" t="s">
        <v>12017</v>
      </c>
      <c r="Q104" s="2" t="s">
        <v>12017</v>
      </c>
      <c r="R104" s="2" t="s">
        <v>12017</v>
      </c>
      <c r="S104" s="2" t="s">
        <v>12017</v>
      </c>
      <c r="T104" s="2" t="s">
        <v>12017</v>
      </c>
      <c r="U104" s="2" t="s">
        <v>12017</v>
      </c>
      <c r="V104" s="2" t="s">
        <v>12017</v>
      </c>
      <c r="W104" s="2" t="s">
        <v>12017</v>
      </c>
      <c r="X104" s="2" t="s">
        <v>12017</v>
      </c>
      <c r="Y104" s="2" t="s">
        <v>12333</v>
      </c>
    </row>
    <row r="105" spans="1:25" s="2" customFormat="1" x14ac:dyDescent="0.2">
      <c r="E105" s="2" t="s">
        <v>2823</v>
      </c>
      <c r="F105" s="2" t="s">
        <v>12018</v>
      </c>
      <c r="G105" s="2" t="s">
        <v>12019</v>
      </c>
      <c r="H105" s="2" t="s">
        <v>12019</v>
      </c>
      <c r="I105" s="2" t="s">
        <v>12020</v>
      </c>
      <c r="J105" s="2" t="s">
        <v>12021</v>
      </c>
      <c r="K105" s="2" t="s">
        <v>12021</v>
      </c>
      <c r="L105" s="2" t="s">
        <v>12021</v>
      </c>
      <c r="M105" s="2" t="s">
        <v>12022</v>
      </c>
      <c r="N105" s="2" t="s">
        <v>12023</v>
      </c>
      <c r="O105" s="2" t="s">
        <v>12024</v>
      </c>
      <c r="P105" s="2" t="s">
        <v>12025</v>
      </c>
      <c r="Q105" s="2" t="s">
        <v>12025</v>
      </c>
      <c r="R105" s="2" t="s">
        <v>12026</v>
      </c>
      <c r="S105" s="2" t="s">
        <v>12027</v>
      </c>
      <c r="T105" s="2" t="s">
        <v>12028</v>
      </c>
      <c r="U105" s="2" t="s">
        <v>12029</v>
      </c>
      <c r="V105" s="2" t="s">
        <v>12029</v>
      </c>
      <c r="W105" s="2" t="s">
        <v>12022</v>
      </c>
      <c r="X105" s="2" t="s">
        <v>12030</v>
      </c>
      <c r="Y105" s="2" t="s">
        <v>12327</v>
      </c>
    </row>
    <row r="106" spans="1:25" s="2" customFormat="1" x14ac:dyDescent="0.2">
      <c r="E106" s="2" t="s">
        <v>9770</v>
      </c>
      <c r="F106" s="2" t="s">
        <v>9771</v>
      </c>
      <c r="G106" s="2" t="s">
        <v>9772</v>
      </c>
      <c r="H106" s="2" t="s">
        <v>9773</v>
      </c>
      <c r="I106" s="2" t="s">
        <v>9774</v>
      </c>
      <c r="J106" s="2" t="s">
        <v>9775</v>
      </c>
      <c r="K106" s="2" t="s">
        <v>9776</v>
      </c>
      <c r="L106" s="2" t="s">
        <v>9777</v>
      </c>
      <c r="M106" s="2" t="s">
        <v>9779</v>
      </c>
      <c r="N106" s="2" t="s">
        <v>9780</v>
      </c>
      <c r="O106" s="2" t="s">
        <v>9781</v>
      </c>
      <c r="P106" s="2" t="s">
        <v>9782</v>
      </c>
      <c r="Q106" s="2" t="s">
        <v>9783</v>
      </c>
      <c r="R106" s="2" t="s">
        <v>9784</v>
      </c>
      <c r="S106" s="2" t="s">
        <v>9785</v>
      </c>
      <c r="T106" s="2" t="s">
        <v>9786</v>
      </c>
      <c r="U106" s="2" t="s">
        <v>9787</v>
      </c>
      <c r="V106" s="2" t="s">
        <v>9788</v>
      </c>
      <c r="W106" s="2" t="s">
        <v>12343</v>
      </c>
      <c r="X106" s="2" t="s">
        <v>12031</v>
      </c>
      <c r="Y106" s="2" t="s">
        <v>6597</v>
      </c>
    </row>
    <row r="107" spans="1:25" x14ac:dyDescent="0.2">
      <c r="A107" s="2" t="s">
        <v>12121</v>
      </c>
      <c r="E107" t="s">
        <v>2823</v>
      </c>
      <c r="F107" t="s">
        <v>12033</v>
      </c>
      <c r="H107" t="s">
        <v>12034</v>
      </c>
      <c r="I107" t="s">
        <v>12035</v>
      </c>
      <c r="J107" t="s">
        <v>12055</v>
      </c>
      <c r="K107" t="s">
        <v>12034</v>
      </c>
      <c r="L107" t="s">
        <v>12033</v>
      </c>
      <c r="M107" t="s">
        <v>12035</v>
      </c>
      <c r="N107" t="s">
        <v>12033</v>
      </c>
      <c r="O107" t="s">
        <v>12033</v>
      </c>
      <c r="P107" t="s">
        <v>12033</v>
      </c>
      <c r="Q107" t="s">
        <v>12034</v>
      </c>
      <c r="R107" t="s">
        <v>12055</v>
      </c>
      <c r="S107" t="s">
        <v>12034</v>
      </c>
      <c r="T107" t="s">
        <v>12033</v>
      </c>
      <c r="U107" t="s">
        <v>12035</v>
      </c>
      <c r="V107" t="s">
        <v>12033</v>
      </c>
      <c r="W107" t="s">
        <v>12035</v>
      </c>
      <c r="X107" t="s">
        <v>12035</v>
      </c>
      <c r="Y107" t="s">
        <v>12033</v>
      </c>
    </row>
    <row r="108" spans="1:25" x14ac:dyDescent="0.2">
      <c r="A108" s="2" t="s">
        <v>12122</v>
      </c>
      <c r="E108" t="s">
        <v>2823</v>
      </c>
      <c r="F108">
        <v>85.3</v>
      </c>
      <c r="H108">
        <v>76.3</v>
      </c>
      <c r="I108">
        <v>70</v>
      </c>
      <c r="J108">
        <v>55.2</v>
      </c>
      <c r="K108">
        <v>78.5</v>
      </c>
      <c r="L108">
        <v>83.6</v>
      </c>
      <c r="M108">
        <v>71.900000000000006</v>
      </c>
      <c r="N108">
        <v>80</v>
      </c>
      <c r="O108">
        <v>81</v>
      </c>
      <c r="P108">
        <v>101</v>
      </c>
      <c r="Q108">
        <v>79.7</v>
      </c>
      <c r="R108">
        <v>49.7</v>
      </c>
      <c r="S108">
        <v>79.8</v>
      </c>
      <c r="T108">
        <v>80.599999999999994</v>
      </c>
      <c r="U108">
        <v>74.599999999999994</v>
      </c>
      <c r="V108">
        <v>85.6</v>
      </c>
      <c r="W108">
        <v>67.400000000000006</v>
      </c>
      <c r="X108">
        <v>72.7</v>
      </c>
      <c r="Y108">
        <v>81.5</v>
      </c>
    </row>
    <row r="109" spans="1:25" x14ac:dyDescent="0.2">
      <c r="A109" s="2" t="s">
        <v>12123</v>
      </c>
      <c r="E109" t="s">
        <v>2823</v>
      </c>
      <c r="F109" t="s">
        <v>12033</v>
      </c>
      <c r="H109" t="s">
        <v>12035</v>
      </c>
      <c r="I109" t="s">
        <v>12035</v>
      </c>
      <c r="J109" t="s">
        <v>12055</v>
      </c>
      <c r="K109" t="s">
        <v>12034</v>
      </c>
      <c r="L109" t="s">
        <v>12033</v>
      </c>
      <c r="M109" t="s">
        <v>12035</v>
      </c>
      <c r="N109" t="s">
        <v>12034</v>
      </c>
      <c r="O109" t="s">
        <v>12033</v>
      </c>
      <c r="P109" t="s">
        <v>12033</v>
      </c>
      <c r="Q109" t="s">
        <v>12034</v>
      </c>
      <c r="R109" t="s">
        <v>12055</v>
      </c>
      <c r="S109" t="s">
        <v>12033</v>
      </c>
      <c r="T109" t="s">
        <v>12033</v>
      </c>
      <c r="U109" t="s">
        <v>12035</v>
      </c>
      <c r="V109" t="s">
        <v>12033</v>
      </c>
      <c r="W109" t="s">
        <v>12035</v>
      </c>
      <c r="X109" t="s">
        <v>12035</v>
      </c>
      <c r="Y109" t="s">
        <v>12033</v>
      </c>
    </row>
    <row r="110" spans="1:25" x14ac:dyDescent="0.2">
      <c r="A110" s="2" t="s">
        <v>12124</v>
      </c>
      <c r="E110" t="s">
        <v>2823</v>
      </c>
      <c r="F110">
        <v>84.6</v>
      </c>
      <c r="H110">
        <v>74.400000000000006</v>
      </c>
      <c r="I110">
        <v>70</v>
      </c>
      <c r="J110">
        <v>49.4</v>
      </c>
      <c r="K110">
        <v>78.5</v>
      </c>
      <c r="L110">
        <v>85.4</v>
      </c>
      <c r="M110">
        <v>73.599999999999994</v>
      </c>
      <c r="N110">
        <v>78.8</v>
      </c>
      <c r="O110">
        <v>82.9</v>
      </c>
      <c r="P110">
        <v>101</v>
      </c>
      <c r="Q110">
        <v>79.7</v>
      </c>
      <c r="R110">
        <v>48.9</v>
      </c>
      <c r="S110">
        <v>80.2</v>
      </c>
      <c r="T110">
        <v>83.7</v>
      </c>
      <c r="U110">
        <v>74.599999999999994</v>
      </c>
      <c r="V110">
        <v>85.7</v>
      </c>
      <c r="W110">
        <v>67.7</v>
      </c>
      <c r="X110">
        <v>72.599999999999994</v>
      </c>
      <c r="Y110">
        <v>81.900000000000006</v>
      </c>
    </row>
    <row r="111" spans="1:25" x14ac:dyDescent="0.2">
      <c r="A111" s="2" t="s">
        <v>12067</v>
      </c>
      <c r="E111" t="s">
        <v>2823</v>
      </c>
      <c r="F111" t="s">
        <v>2823</v>
      </c>
      <c r="H111" t="s">
        <v>2823</v>
      </c>
      <c r="I111" t="s">
        <v>2823</v>
      </c>
      <c r="J111" t="s">
        <v>2823</v>
      </c>
      <c r="K111" t="s">
        <v>2823</v>
      </c>
      <c r="L111" t="s">
        <v>2823</v>
      </c>
      <c r="M111" t="s">
        <v>2823</v>
      </c>
      <c r="N111" t="s">
        <v>2823</v>
      </c>
      <c r="O111" t="s">
        <v>2823</v>
      </c>
      <c r="P111" t="s">
        <v>2823</v>
      </c>
      <c r="Q111" t="s">
        <v>2823</v>
      </c>
      <c r="R111" t="s">
        <v>2823</v>
      </c>
      <c r="S111" t="s">
        <v>2823</v>
      </c>
      <c r="T111" t="s">
        <v>2823</v>
      </c>
      <c r="U111" t="s">
        <v>2823</v>
      </c>
      <c r="V111" t="s">
        <v>2823</v>
      </c>
      <c r="W111" t="s">
        <v>2823</v>
      </c>
      <c r="X111" t="s">
        <v>2823</v>
      </c>
      <c r="Y111" t="s">
        <v>2823</v>
      </c>
    </row>
    <row r="112" spans="1:25" x14ac:dyDescent="0.2">
      <c r="A112" s="2" t="s">
        <v>12068</v>
      </c>
      <c r="E112">
        <v>28072</v>
      </c>
      <c r="F112">
        <v>163</v>
      </c>
      <c r="H112">
        <v>139</v>
      </c>
      <c r="I112">
        <v>92</v>
      </c>
      <c r="J112">
        <v>82</v>
      </c>
      <c r="K112">
        <v>108</v>
      </c>
      <c r="L112">
        <v>134</v>
      </c>
      <c r="M112">
        <v>206</v>
      </c>
      <c r="N112">
        <v>91</v>
      </c>
      <c r="O112">
        <v>155</v>
      </c>
      <c r="P112">
        <v>106</v>
      </c>
      <c r="Q112">
        <v>122</v>
      </c>
      <c r="R112">
        <v>97</v>
      </c>
      <c r="S112">
        <v>95</v>
      </c>
      <c r="T112">
        <v>190</v>
      </c>
      <c r="U112">
        <v>138</v>
      </c>
      <c r="V112">
        <v>154</v>
      </c>
      <c r="W112">
        <v>24</v>
      </c>
      <c r="X112">
        <v>29</v>
      </c>
      <c r="Y112">
        <v>344</v>
      </c>
    </row>
    <row r="113" spans="1:25" x14ac:dyDescent="0.2">
      <c r="A113" s="2" t="s">
        <v>12069</v>
      </c>
      <c r="E113">
        <v>33650</v>
      </c>
      <c r="F113">
        <v>171</v>
      </c>
      <c r="H113">
        <v>168</v>
      </c>
      <c r="I113">
        <v>107</v>
      </c>
      <c r="J113">
        <v>83</v>
      </c>
      <c r="K113">
        <v>108</v>
      </c>
      <c r="L113">
        <v>135</v>
      </c>
      <c r="M113">
        <v>194</v>
      </c>
      <c r="N113">
        <v>90</v>
      </c>
      <c r="O113">
        <v>175</v>
      </c>
      <c r="P113">
        <v>106</v>
      </c>
      <c r="Q113">
        <v>122</v>
      </c>
      <c r="R113">
        <v>98</v>
      </c>
      <c r="S113">
        <v>97</v>
      </c>
      <c r="T113">
        <v>199</v>
      </c>
      <c r="U113">
        <v>145</v>
      </c>
      <c r="V113">
        <v>161</v>
      </c>
      <c r="W113">
        <v>23</v>
      </c>
      <c r="X113">
        <v>29</v>
      </c>
      <c r="Y113">
        <v>344</v>
      </c>
    </row>
    <row r="114" spans="1:25" x14ac:dyDescent="0.2">
      <c r="A114" s="2" t="s">
        <v>12125</v>
      </c>
      <c r="E114" t="s">
        <v>2823</v>
      </c>
      <c r="F114" t="s">
        <v>2823</v>
      </c>
      <c r="H114" t="s">
        <v>2823</v>
      </c>
      <c r="I114" t="s">
        <v>2823</v>
      </c>
      <c r="J114" t="s">
        <v>2823</v>
      </c>
      <c r="K114" t="s">
        <v>2823</v>
      </c>
      <c r="L114" t="s">
        <v>2823</v>
      </c>
      <c r="M114" t="s">
        <v>2823</v>
      </c>
      <c r="N114" t="s">
        <v>2823</v>
      </c>
      <c r="O114" t="s">
        <v>2823</v>
      </c>
      <c r="P114" t="s">
        <v>2823</v>
      </c>
      <c r="Q114" t="s">
        <v>2823</v>
      </c>
      <c r="R114" t="s">
        <v>2823</v>
      </c>
      <c r="S114" t="s">
        <v>2823</v>
      </c>
      <c r="T114" t="s">
        <v>2823</v>
      </c>
      <c r="U114" t="s">
        <v>2823</v>
      </c>
      <c r="V114" t="s">
        <v>2823</v>
      </c>
      <c r="W114" t="s">
        <v>2823</v>
      </c>
      <c r="X114" t="s">
        <v>2823</v>
      </c>
      <c r="Y114" t="s">
        <v>2823</v>
      </c>
    </row>
    <row r="115" spans="1:25" x14ac:dyDescent="0.2">
      <c r="A115" s="2" t="s">
        <v>12126</v>
      </c>
      <c r="E115">
        <v>84.4</v>
      </c>
      <c r="F115">
        <v>77.900000000000006</v>
      </c>
      <c r="H115">
        <v>77</v>
      </c>
      <c r="I115">
        <v>84.8</v>
      </c>
      <c r="J115">
        <v>63.4</v>
      </c>
      <c r="K115">
        <v>95.4</v>
      </c>
      <c r="L115">
        <v>85.8</v>
      </c>
      <c r="M115">
        <v>84.5</v>
      </c>
      <c r="N115">
        <v>95.6</v>
      </c>
      <c r="O115">
        <v>85.8</v>
      </c>
      <c r="P115">
        <v>90.6</v>
      </c>
      <c r="Q115">
        <v>87.7</v>
      </c>
      <c r="R115">
        <v>53.6</v>
      </c>
      <c r="S115">
        <v>92.6</v>
      </c>
      <c r="T115">
        <v>92.1</v>
      </c>
      <c r="U115">
        <v>78.3</v>
      </c>
      <c r="V115">
        <v>85.7</v>
      </c>
      <c r="W115">
        <v>100</v>
      </c>
      <c r="X115">
        <v>100</v>
      </c>
      <c r="Y115">
        <v>87.5</v>
      </c>
    </row>
    <row r="116" spans="1:25" x14ac:dyDescent="0.2">
      <c r="A116" s="2" t="s">
        <v>12127</v>
      </c>
      <c r="E116">
        <v>84.5</v>
      </c>
      <c r="F116">
        <v>76.599999999999994</v>
      </c>
      <c r="H116">
        <v>79.2</v>
      </c>
      <c r="I116">
        <v>86.9</v>
      </c>
      <c r="J116">
        <v>59</v>
      </c>
      <c r="K116">
        <v>95.4</v>
      </c>
      <c r="L116">
        <v>85.9</v>
      </c>
      <c r="M116">
        <v>82</v>
      </c>
      <c r="N116">
        <v>95.6</v>
      </c>
      <c r="O116">
        <v>84.6</v>
      </c>
      <c r="P116">
        <v>90.6</v>
      </c>
      <c r="Q116">
        <v>87.7</v>
      </c>
      <c r="R116">
        <v>52</v>
      </c>
      <c r="S116">
        <v>92.8</v>
      </c>
      <c r="T116">
        <v>92.5</v>
      </c>
      <c r="U116">
        <v>78.599999999999994</v>
      </c>
      <c r="V116">
        <v>86.3</v>
      </c>
      <c r="W116">
        <v>100</v>
      </c>
      <c r="X116">
        <v>100</v>
      </c>
      <c r="Y116">
        <v>87.5</v>
      </c>
    </row>
    <row r="117" spans="1:25" x14ac:dyDescent="0.2">
      <c r="A117" s="2" t="s">
        <v>3195</v>
      </c>
      <c r="E117" t="s">
        <v>2823</v>
      </c>
      <c r="F117" t="s">
        <v>2823</v>
      </c>
      <c r="H117" t="s">
        <v>2823</v>
      </c>
      <c r="I117" t="s">
        <v>2823</v>
      </c>
      <c r="J117" t="s">
        <v>2823</v>
      </c>
      <c r="K117" t="s">
        <v>2823</v>
      </c>
      <c r="L117" t="s">
        <v>2823</v>
      </c>
      <c r="M117" t="s">
        <v>2823</v>
      </c>
      <c r="N117" t="s">
        <v>2823</v>
      </c>
      <c r="O117" t="s">
        <v>2823</v>
      </c>
      <c r="P117" t="s">
        <v>2823</v>
      </c>
      <c r="Q117" t="s">
        <v>2823</v>
      </c>
      <c r="R117" t="s">
        <v>2823</v>
      </c>
      <c r="S117" t="s">
        <v>2823</v>
      </c>
      <c r="T117" t="s">
        <v>2823</v>
      </c>
      <c r="U117" t="s">
        <v>2823</v>
      </c>
      <c r="V117" t="s">
        <v>2823</v>
      </c>
      <c r="W117" t="s">
        <v>2823</v>
      </c>
      <c r="X117" t="s">
        <v>2823</v>
      </c>
      <c r="Y117" t="s">
        <v>2823</v>
      </c>
    </row>
    <row r="118" spans="1:25" x14ac:dyDescent="0.2">
      <c r="A118" s="2" t="s">
        <v>12128</v>
      </c>
      <c r="E118">
        <v>40</v>
      </c>
      <c r="F118">
        <v>53.2</v>
      </c>
      <c r="H118">
        <v>41</v>
      </c>
      <c r="I118">
        <v>37.5</v>
      </c>
      <c r="J118">
        <v>29.2</v>
      </c>
      <c r="K118">
        <v>30</v>
      </c>
      <c r="L118">
        <v>42.5</v>
      </c>
      <c r="M118">
        <v>43.1</v>
      </c>
      <c r="N118">
        <v>43.6</v>
      </c>
      <c r="O118">
        <v>35</v>
      </c>
      <c r="P118">
        <v>43.6</v>
      </c>
      <c r="Q118">
        <v>36.9</v>
      </c>
      <c r="R118">
        <v>40</v>
      </c>
      <c r="S118">
        <v>35.5</v>
      </c>
      <c r="T118">
        <v>33.299999999999997</v>
      </c>
      <c r="U118">
        <v>39.4</v>
      </c>
      <c r="V118">
        <v>40.4</v>
      </c>
      <c r="W118">
        <v>41.5</v>
      </c>
      <c r="X118">
        <v>39.200000000000003</v>
      </c>
      <c r="Y118">
        <v>45</v>
      </c>
    </row>
    <row r="119" spans="1:25" x14ac:dyDescent="0.2">
      <c r="A119" s="2" t="s">
        <v>12129</v>
      </c>
      <c r="E119">
        <v>40</v>
      </c>
      <c r="F119">
        <v>52.5</v>
      </c>
      <c r="H119">
        <v>41.3</v>
      </c>
      <c r="I119">
        <v>37.5</v>
      </c>
      <c r="J119">
        <v>27.5</v>
      </c>
      <c r="K119">
        <v>30</v>
      </c>
      <c r="L119">
        <v>43.5</v>
      </c>
      <c r="M119">
        <v>44</v>
      </c>
      <c r="N119">
        <v>44.3</v>
      </c>
      <c r="O119">
        <v>34.799999999999997</v>
      </c>
      <c r="P119">
        <v>43.6</v>
      </c>
      <c r="Q119">
        <v>36.9</v>
      </c>
      <c r="R119">
        <v>40</v>
      </c>
      <c r="S119">
        <v>37.5</v>
      </c>
      <c r="T119">
        <v>32.5</v>
      </c>
      <c r="U119">
        <v>39.799999999999997</v>
      </c>
      <c r="V119">
        <v>40.799999999999997</v>
      </c>
      <c r="W119">
        <v>44.5</v>
      </c>
      <c r="X119">
        <v>38.5</v>
      </c>
      <c r="Y119">
        <v>45</v>
      </c>
    </row>
    <row r="120" spans="1:25" x14ac:dyDescent="0.2">
      <c r="A120" s="2" t="s">
        <v>3196</v>
      </c>
      <c r="E120" t="s">
        <v>2823</v>
      </c>
      <c r="F120" t="s">
        <v>2823</v>
      </c>
      <c r="H120" t="s">
        <v>2823</v>
      </c>
      <c r="I120" t="s">
        <v>2823</v>
      </c>
      <c r="J120" t="s">
        <v>2823</v>
      </c>
      <c r="K120" t="s">
        <v>2823</v>
      </c>
      <c r="L120" t="s">
        <v>2823</v>
      </c>
      <c r="M120" t="s">
        <v>2823</v>
      </c>
      <c r="N120" t="s">
        <v>2823</v>
      </c>
      <c r="O120" t="s">
        <v>2823</v>
      </c>
      <c r="P120" t="s">
        <v>2823</v>
      </c>
      <c r="Q120" t="s">
        <v>2823</v>
      </c>
      <c r="R120" t="s">
        <v>2823</v>
      </c>
      <c r="S120" t="s">
        <v>2823</v>
      </c>
      <c r="T120" t="s">
        <v>2823</v>
      </c>
      <c r="U120" t="s">
        <v>2823</v>
      </c>
      <c r="V120" t="s">
        <v>2823</v>
      </c>
      <c r="W120" t="s">
        <v>2823</v>
      </c>
      <c r="X120" t="s">
        <v>2823</v>
      </c>
      <c r="Y120" t="s">
        <v>2823</v>
      </c>
    </row>
    <row r="121" spans="1:25" x14ac:dyDescent="0.2">
      <c r="A121" s="2" t="s">
        <v>12130</v>
      </c>
      <c r="E121">
        <v>64.099999999999994</v>
      </c>
      <c r="F121">
        <v>62.5</v>
      </c>
      <c r="H121">
        <v>57.6</v>
      </c>
      <c r="I121">
        <v>47.1</v>
      </c>
      <c r="J121">
        <v>45</v>
      </c>
      <c r="K121">
        <v>65.599999999999994</v>
      </c>
      <c r="L121">
        <v>61.5</v>
      </c>
      <c r="M121">
        <v>42.7</v>
      </c>
      <c r="N121">
        <v>47.5</v>
      </c>
      <c r="O121">
        <v>68.400000000000006</v>
      </c>
      <c r="P121">
        <v>84.3</v>
      </c>
      <c r="Q121">
        <v>62.4</v>
      </c>
      <c r="R121">
        <v>30.1</v>
      </c>
      <c r="S121">
        <v>60</v>
      </c>
      <c r="T121">
        <v>64</v>
      </c>
      <c r="U121">
        <v>59.2</v>
      </c>
      <c r="V121">
        <v>66.8</v>
      </c>
      <c r="W121">
        <v>26.6</v>
      </c>
      <c r="X121">
        <v>40</v>
      </c>
      <c r="Y121">
        <v>54.7</v>
      </c>
    </row>
    <row r="122" spans="1:25" x14ac:dyDescent="0.2">
      <c r="A122" s="2" t="s">
        <v>12131</v>
      </c>
      <c r="E122">
        <v>64.5</v>
      </c>
      <c r="F122">
        <v>63.1</v>
      </c>
      <c r="H122">
        <v>52.3</v>
      </c>
      <c r="I122">
        <v>45.4</v>
      </c>
      <c r="J122">
        <v>41.9</v>
      </c>
      <c r="K122">
        <v>65.599999999999994</v>
      </c>
      <c r="L122">
        <v>63.5</v>
      </c>
      <c r="M122">
        <v>46.8</v>
      </c>
      <c r="N122">
        <v>45.3</v>
      </c>
      <c r="O122">
        <v>73.3</v>
      </c>
      <c r="P122">
        <v>84.3</v>
      </c>
      <c r="Q122">
        <v>62.4</v>
      </c>
      <c r="R122">
        <v>29.7</v>
      </c>
      <c r="S122">
        <v>58.6</v>
      </c>
      <c r="T122">
        <v>70.2</v>
      </c>
      <c r="U122">
        <v>58.5</v>
      </c>
      <c r="V122">
        <v>66.099999999999994</v>
      </c>
      <c r="W122">
        <v>26</v>
      </c>
      <c r="X122">
        <v>40.200000000000003</v>
      </c>
      <c r="Y122">
        <v>55.3</v>
      </c>
    </row>
    <row r="123" spans="1:25" x14ac:dyDescent="0.2">
      <c r="A123" s="2" t="s">
        <v>12132</v>
      </c>
      <c r="E123" t="s">
        <v>2823</v>
      </c>
      <c r="F123" t="s">
        <v>2823</v>
      </c>
      <c r="H123" t="s">
        <v>2823</v>
      </c>
      <c r="I123" t="s">
        <v>2823</v>
      </c>
      <c r="J123" t="s">
        <v>2823</v>
      </c>
      <c r="K123" t="s">
        <v>2823</v>
      </c>
      <c r="L123" t="s">
        <v>2823</v>
      </c>
      <c r="M123" t="s">
        <v>2823</v>
      </c>
      <c r="N123" t="s">
        <v>2823</v>
      </c>
      <c r="O123" t="s">
        <v>2823</v>
      </c>
      <c r="P123" t="s">
        <v>2823</v>
      </c>
      <c r="Q123" t="s">
        <v>2823</v>
      </c>
      <c r="R123" t="s">
        <v>2823</v>
      </c>
      <c r="S123" t="s">
        <v>2823</v>
      </c>
      <c r="T123" t="s">
        <v>2823</v>
      </c>
      <c r="U123" t="s">
        <v>2823</v>
      </c>
      <c r="V123" t="s">
        <v>2823</v>
      </c>
      <c r="W123" t="s">
        <v>2823</v>
      </c>
      <c r="X123" t="s">
        <v>2823</v>
      </c>
      <c r="Y123" t="s">
        <v>2823</v>
      </c>
    </row>
    <row r="124" spans="1:25" x14ac:dyDescent="0.2">
      <c r="A124" s="2" t="s">
        <v>12133</v>
      </c>
      <c r="E124">
        <v>84.2</v>
      </c>
      <c r="F124">
        <v>100.8</v>
      </c>
      <c r="H124">
        <v>70.7</v>
      </c>
      <c r="I124">
        <v>58.3</v>
      </c>
      <c r="J124">
        <v>32.4</v>
      </c>
      <c r="K124">
        <v>73</v>
      </c>
      <c r="L124">
        <v>87.2</v>
      </c>
      <c r="M124">
        <v>60.4</v>
      </c>
      <c r="N124">
        <v>77</v>
      </c>
      <c r="O124">
        <v>79.900000000000006</v>
      </c>
      <c r="P124">
        <v>129.30000000000001</v>
      </c>
      <c r="Q124">
        <v>78.5</v>
      </c>
      <c r="R124">
        <v>25.1</v>
      </c>
      <c r="S124">
        <v>76.7</v>
      </c>
      <c r="T124">
        <v>76.400000000000006</v>
      </c>
      <c r="U124">
        <v>71</v>
      </c>
      <c r="V124">
        <v>89.8</v>
      </c>
      <c r="W124">
        <v>42.9</v>
      </c>
      <c r="X124">
        <v>60.9</v>
      </c>
      <c r="Y124">
        <v>83.8</v>
      </c>
    </row>
    <row r="125" spans="1:25" x14ac:dyDescent="0.2">
      <c r="A125" s="2" t="s">
        <v>12134</v>
      </c>
      <c r="E125">
        <v>84.8</v>
      </c>
      <c r="F125">
        <v>98.6</v>
      </c>
      <c r="H125">
        <v>66.400000000000006</v>
      </c>
      <c r="I125">
        <v>57.5</v>
      </c>
      <c r="J125">
        <v>26.5</v>
      </c>
      <c r="K125">
        <v>73</v>
      </c>
      <c r="L125">
        <v>92.2</v>
      </c>
      <c r="M125">
        <v>65.599999999999994</v>
      </c>
      <c r="N125">
        <v>74.5</v>
      </c>
      <c r="O125">
        <v>83.9</v>
      </c>
      <c r="P125">
        <v>129.30000000000001</v>
      </c>
      <c r="Q125">
        <v>78.5</v>
      </c>
      <c r="R125">
        <v>24</v>
      </c>
      <c r="S125">
        <v>79.3</v>
      </c>
      <c r="T125">
        <v>82.1</v>
      </c>
      <c r="U125">
        <v>71.3</v>
      </c>
      <c r="V125">
        <v>90.6</v>
      </c>
      <c r="W125">
        <v>45</v>
      </c>
      <c r="X125">
        <v>60.1</v>
      </c>
      <c r="Y125">
        <v>84.7</v>
      </c>
    </row>
    <row r="127" spans="1:25" s="2" customFormat="1" x14ac:dyDescent="0.2">
      <c r="A127" s="2" t="s">
        <v>2798</v>
      </c>
      <c r="E127" s="2" t="s">
        <v>12014</v>
      </c>
      <c r="F127" s="2" t="s">
        <v>12015</v>
      </c>
      <c r="G127" s="2" t="s">
        <v>12015</v>
      </c>
      <c r="H127" s="2" t="s">
        <v>12015</v>
      </c>
      <c r="I127" s="2" t="s">
        <v>12015</v>
      </c>
      <c r="J127" s="2" t="s">
        <v>12015</v>
      </c>
      <c r="K127" s="2" t="s">
        <v>12015</v>
      </c>
      <c r="L127" s="2" t="s">
        <v>12015</v>
      </c>
      <c r="M127" s="2" t="s">
        <v>12015</v>
      </c>
      <c r="N127" s="2" t="s">
        <v>12015</v>
      </c>
      <c r="O127" s="2" t="s">
        <v>12015</v>
      </c>
      <c r="P127" s="2" t="s">
        <v>12015</v>
      </c>
      <c r="Q127" s="2" t="s">
        <v>12015</v>
      </c>
      <c r="R127" s="2" t="s">
        <v>12015</v>
      </c>
      <c r="S127" s="2" t="s">
        <v>12015</v>
      </c>
      <c r="T127" s="2" t="s">
        <v>12015</v>
      </c>
      <c r="U127" s="2" t="s">
        <v>12015</v>
      </c>
      <c r="V127" s="2" t="s">
        <v>12015</v>
      </c>
      <c r="W127" s="2" t="s">
        <v>12016</v>
      </c>
      <c r="X127" s="2" t="s">
        <v>12016</v>
      </c>
      <c r="Y127" s="2" t="s">
        <v>12015</v>
      </c>
    </row>
    <row r="128" spans="1:25" s="2" customFormat="1" x14ac:dyDescent="0.2">
      <c r="E128" s="2" t="s">
        <v>2823</v>
      </c>
      <c r="F128" s="2" t="s">
        <v>12017</v>
      </c>
      <c r="G128" s="2" t="s">
        <v>12017</v>
      </c>
      <c r="H128" s="2" t="s">
        <v>12017</v>
      </c>
      <c r="I128" s="2" t="s">
        <v>12017</v>
      </c>
      <c r="J128" s="2" t="s">
        <v>12017</v>
      </c>
      <c r="K128" s="2" t="s">
        <v>12017</v>
      </c>
      <c r="L128" s="2" t="s">
        <v>12017</v>
      </c>
      <c r="M128" s="2" t="s">
        <v>12017</v>
      </c>
      <c r="N128" s="2" t="s">
        <v>12017</v>
      </c>
      <c r="O128" s="2" t="s">
        <v>12017</v>
      </c>
      <c r="P128" s="2" t="s">
        <v>12017</v>
      </c>
      <c r="Q128" s="2" t="s">
        <v>12017</v>
      </c>
      <c r="R128" s="2" t="s">
        <v>12017</v>
      </c>
      <c r="S128" s="2" t="s">
        <v>12017</v>
      </c>
      <c r="T128" s="2" t="s">
        <v>12017</v>
      </c>
      <c r="U128" s="2" t="s">
        <v>12017</v>
      </c>
      <c r="V128" s="2" t="s">
        <v>12017</v>
      </c>
      <c r="W128" s="2" t="s">
        <v>12017</v>
      </c>
      <c r="X128" s="2" t="s">
        <v>12017</v>
      </c>
      <c r="Y128" s="2" t="s">
        <v>12333</v>
      </c>
    </row>
    <row r="129" spans="1:25" s="2" customFormat="1" x14ac:dyDescent="0.2">
      <c r="E129" s="2" t="s">
        <v>2823</v>
      </c>
      <c r="F129" s="2" t="s">
        <v>12018</v>
      </c>
      <c r="G129" s="2" t="s">
        <v>12019</v>
      </c>
      <c r="H129" s="2" t="s">
        <v>12019</v>
      </c>
      <c r="I129" s="2" t="s">
        <v>12020</v>
      </c>
      <c r="J129" s="2" t="s">
        <v>12021</v>
      </c>
      <c r="K129" s="2" t="s">
        <v>12021</v>
      </c>
      <c r="L129" s="2" t="s">
        <v>12021</v>
      </c>
      <c r="M129" s="2" t="s">
        <v>12022</v>
      </c>
      <c r="N129" s="2" t="s">
        <v>12023</v>
      </c>
      <c r="O129" s="2" t="s">
        <v>12024</v>
      </c>
      <c r="P129" s="2" t="s">
        <v>12025</v>
      </c>
      <c r="Q129" s="2" t="s">
        <v>12025</v>
      </c>
      <c r="R129" s="2" t="s">
        <v>12026</v>
      </c>
      <c r="S129" s="2" t="s">
        <v>12027</v>
      </c>
      <c r="T129" s="2" t="s">
        <v>12028</v>
      </c>
      <c r="U129" s="2" t="s">
        <v>12029</v>
      </c>
      <c r="V129" s="2" t="s">
        <v>12029</v>
      </c>
      <c r="W129" s="2" t="s">
        <v>12022</v>
      </c>
      <c r="X129" s="2" t="s">
        <v>12030</v>
      </c>
      <c r="Y129" s="2" t="s">
        <v>12327</v>
      </c>
    </row>
    <row r="130" spans="1:25" s="2" customFormat="1" x14ac:dyDescent="0.2">
      <c r="E130" s="2" t="s">
        <v>9770</v>
      </c>
      <c r="F130" s="2" t="s">
        <v>9771</v>
      </c>
      <c r="G130" s="2" t="s">
        <v>9772</v>
      </c>
      <c r="H130" s="2" t="s">
        <v>9773</v>
      </c>
      <c r="I130" s="2" t="s">
        <v>9774</v>
      </c>
      <c r="J130" s="2" t="s">
        <v>9775</v>
      </c>
      <c r="K130" s="2" t="s">
        <v>9776</v>
      </c>
      <c r="L130" s="2" t="s">
        <v>9777</v>
      </c>
      <c r="M130" s="2" t="s">
        <v>9779</v>
      </c>
      <c r="N130" s="2" t="s">
        <v>9780</v>
      </c>
      <c r="O130" s="2" t="s">
        <v>9781</v>
      </c>
      <c r="P130" s="2" t="s">
        <v>9782</v>
      </c>
      <c r="Q130" s="2" t="s">
        <v>9783</v>
      </c>
      <c r="R130" s="2" t="s">
        <v>9784</v>
      </c>
      <c r="S130" s="2" t="s">
        <v>9785</v>
      </c>
      <c r="T130" s="2" t="s">
        <v>9786</v>
      </c>
      <c r="U130" s="2" t="s">
        <v>9787</v>
      </c>
      <c r="V130" s="2" t="s">
        <v>9788</v>
      </c>
      <c r="W130" s="2" t="s">
        <v>12343</v>
      </c>
      <c r="X130" s="2" t="s">
        <v>12031</v>
      </c>
      <c r="Y130" s="2" t="s">
        <v>6597</v>
      </c>
    </row>
    <row r="131" spans="1:25" x14ac:dyDescent="0.2">
      <c r="A131" s="2" t="s">
        <v>12135</v>
      </c>
      <c r="E131" t="s">
        <v>2823</v>
      </c>
      <c r="F131" t="s">
        <v>12033</v>
      </c>
      <c r="H131" t="s">
        <v>12035</v>
      </c>
      <c r="I131" t="s">
        <v>12034</v>
      </c>
      <c r="J131" t="s">
        <v>12056</v>
      </c>
      <c r="K131" t="s">
        <v>12034</v>
      </c>
      <c r="L131" t="s">
        <v>12034</v>
      </c>
      <c r="M131" t="s">
        <v>12035</v>
      </c>
      <c r="N131" t="s">
        <v>12035</v>
      </c>
      <c r="O131" t="s">
        <v>12033</v>
      </c>
      <c r="P131" t="s">
        <v>12033</v>
      </c>
      <c r="Q131" t="s">
        <v>12033</v>
      </c>
      <c r="R131" t="s">
        <v>12056</v>
      </c>
      <c r="S131" t="s">
        <v>12033</v>
      </c>
      <c r="T131" t="s">
        <v>12034</v>
      </c>
      <c r="U131" t="s">
        <v>12035</v>
      </c>
      <c r="V131" t="s">
        <v>12034</v>
      </c>
      <c r="W131" t="s">
        <v>12034</v>
      </c>
      <c r="X131" t="s">
        <v>12035</v>
      </c>
      <c r="Y131" t="s">
        <v>12034</v>
      </c>
    </row>
    <row r="132" spans="1:25" x14ac:dyDescent="0.2">
      <c r="A132" s="2" t="s">
        <v>12136</v>
      </c>
      <c r="E132" t="s">
        <v>2823</v>
      </c>
      <c r="F132">
        <v>90.1</v>
      </c>
      <c r="H132">
        <v>73.5</v>
      </c>
      <c r="I132">
        <v>78.400000000000006</v>
      </c>
      <c r="J132">
        <v>62.6</v>
      </c>
      <c r="K132">
        <v>78</v>
      </c>
      <c r="L132">
        <v>78.2</v>
      </c>
      <c r="M132">
        <v>73.400000000000006</v>
      </c>
      <c r="N132">
        <v>72.5</v>
      </c>
      <c r="O132">
        <v>101.4</v>
      </c>
      <c r="P132">
        <v>89.5</v>
      </c>
      <c r="Q132">
        <v>87.3</v>
      </c>
      <c r="R132">
        <v>61</v>
      </c>
      <c r="S132">
        <v>90.1</v>
      </c>
      <c r="T132">
        <v>78.5</v>
      </c>
      <c r="U132">
        <v>72.599999999999994</v>
      </c>
      <c r="V132">
        <v>77.3</v>
      </c>
      <c r="W132">
        <v>80</v>
      </c>
      <c r="X132">
        <v>73.3</v>
      </c>
      <c r="Y132">
        <v>84.5</v>
      </c>
    </row>
    <row r="133" spans="1:25" x14ac:dyDescent="0.2">
      <c r="A133" s="2" t="s">
        <v>12137</v>
      </c>
      <c r="E133" t="s">
        <v>2823</v>
      </c>
      <c r="F133" t="s">
        <v>12033</v>
      </c>
      <c r="H133" t="s">
        <v>12034</v>
      </c>
      <c r="I133" t="s">
        <v>12034</v>
      </c>
      <c r="J133" t="s">
        <v>12056</v>
      </c>
      <c r="K133" t="s">
        <v>12034</v>
      </c>
      <c r="L133" t="s">
        <v>12034</v>
      </c>
      <c r="M133" t="s">
        <v>12034</v>
      </c>
      <c r="N133" t="s">
        <v>12056</v>
      </c>
      <c r="O133" t="s">
        <v>12033</v>
      </c>
      <c r="P133" t="s">
        <v>12033</v>
      </c>
      <c r="Q133" t="s">
        <v>12033</v>
      </c>
      <c r="R133" t="s">
        <v>12056</v>
      </c>
      <c r="S133" t="s">
        <v>12033</v>
      </c>
      <c r="T133" t="s">
        <v>12034</v>
      </c>
      <c r="U133" t="s">
        <v>12035</v>
      </c>
      <c r="V133" t="s">
        <v>12034</v>
      </c>
      <c r="W133" t="s">
        <v>12034</v>
      </c>
      <c r="X133" t="s">
        <v>12056</v>
      </c>
      <c r="Y133" t="s">
        <v>12033</v>
      </c>
    </row>
    <row r="134" spans="1:25" x14ac:dyDescent="0.2">
      <c r="A134" s="2" t="s">
        <v>12138</v>
      </c>
      <c r="E134" t="s">
        <v>2823</v>
      </c>
      <c r="F134">
        <v>89.8</v>
      </c>
      <c r="H134">
        <v>75.400000000000006</v>
      </c>
      <c r="I134">
        <v>77.599999999999994</v>
      </c>
      <c r="J134">
        <v>60.1</v>
      </c>
      <c r="K134">
        <v>78</v>
      </c>
      <c r="L134">
        <v>79.599999999999994</v>
      </c>
      <c r="M134">
        <v>76</v>
      </c>
      <c r="N134">
        <v>69.900000000000006</v>
      </c>
      <c r="O134">
        <v>108.6</v>
      </c>
      <c r="P134">
        <v>89.5</v>
      </c>
      <c r="Q134">
        <v>87.2</v>
      </c>
      <c r="R134">
        <v>60.7</v>
      </c>
      <c r="S134">
        <v>90.2</v>
      </c>
      <c r="T134">
        <v>79.900000000000006</v>
      </c>
      <c r="U134">
        <v>73.599999999999994</v>
      </c>
      <c r="V134">
        <v>80.5</v>
      </c>
      <c r="W134">
        <v>80.7</v>
      </c>
      <c r="X134">
        <v>69.900000000000006</v>
      </c>
      <c r="Y134">
        <v>85.3</v>
      </c>
    </row>
    <row r="135" spans="1:25" x14ac:dyDescent="0.2">
      <c r="A135" s="2" t="s">
        <v>12067</v>
      </c>
      <c r="E135" t="s">
        <v>2823</v>
      </c>
      <c r="F135" t="s">
        <v>2823</v>
      </c>
      <c r="H135" t="s">
        <v>2823</v>
      </c>
      <c r="I135" t="s">
        <v>2823</v>
      </c>
      <c r="J135" t="s">
        <v>2823</v>
      </c>
      <c r="K135" t="s">
        <v>2823</v>
      </c>
      <c r="L135" t="s">
        <v>2823</v>
      </c>
      <c r="M135" t="s">
        <v>2823</v>
      </c>
      <c r="N135" t="s">
        <v>2823</v>
      </c>
      <c r="O135" t="s">
        <v>2823</v>
      </c>
      <c r="P135" t="s">
        <v>2823</v>
      </c>
      <c r="Q135" t="s">
        <v>2823</v>
      </c>
      <c r="R135" t="s">
        <v>2823</v>
      </c>
      <c r="S135" t="s">
        <v>2823</v>
      </c>
      <c r="T135" t="s">
        <v>2823</v>
      </c>
      <c r="U135" t="s">
        <v>2823</v>
      </c>
      <c r="V135" t="s">
        <v>2823</v>
      </c>
      <c r="W135" t="s">
        <v>2823</v>
      </c>
      <c r="X135" t="s">
        <v>2823</v>
      </c>
      <c r="Y135" t="s">
        <v>2823</v>
      </c>
    </row>
    <row r="136" spans="1:25" x14ac:dyDescent="0.2">
      <c r="A136" s="2" t="s">
        <v>12068</v>
      </c>
      <c r="E136">
        <v>28072</v>
      </c>
      <c r="F136">
        <v>163</v>
      </c>
      <c r="H136">
        <v>139</v>
      </c>
      <c r="I136">
        <v>92</v>
      </c>
      <c r="J136">
        <v>82</v>
      </c>
      <c r="K136">
        <v>108</v>
      </c>
      <c r="L136">
        <v>134</v>
      </c>
      <c r="M136">
        <v>206</v>
      </c>
      <c r="N136">
        <v>91</v>
      </c>
      <c r="O136">
        <v>155</v>
      </c>
      <c r="P136">
        <v>106</v>
      </c>
      <c r="Q136">
        <v>122</v>
      </c>
      <c r="R136">
        <v>97</v>
      </c>
      <c r="S136">
        <v>95</v>
      </c>
      <c r="T136">
        <v>190</v>
      </c>
      <c r="U136">
        <v>138</v>
      </c>
      <c r="V136">
        <v>154</v>
      </c>
      <c r="W136">
        <v>24</v>
      </c>
      <c r="X136">
        <v>29</v>
      </c>
      <c r="Y136">
        <v>344</v>
      </c>
    </row>
    <row r="137" spans="1:25" x14ac:dyDescent="0.2">
      <c r="A137" s="2" t="s">
        <v>12069</v>
      </c>
      <c r="E137">
        <v>33650</v>
      </c>
      <c r="F137">
        <v>171</v>
      </c>
      <c r="H137">
        <v>168</v>
      </c>
      <c r="I137">
        <v>107</v>
      </c>
      <c r="J137">
        <v>83</v>
      </c>
      <c r="K137">
        <v>108</v>
      </c>
      <c r="L137">
        <v>135</v>
      </c>
      <c r="M137">
        <v>194</v>
      </c>
      <c r="N137">
        <v>90</v>
      </c>
      <c r="O137">
        <v>175</v>
      </c>
      <c r="P137">
        <v>106</v>
      </c>
      <c r="Q137">
        <v>122</v>
      </c>
      <c r="R137">
        <v>98</v>
      </c>
      <c r="S137">
        <v>97</v>
      </c>
      <c r="T137">
        <v>199</v>
      </c>
      <c r="U137">
        <v>145</v>
      </c>
      <c r="V137">
        <v>161</v>
      </c>
      <c r="W137">
        <v>23</v>
      </c>
      <c r="X137">
        <v>29</v>
      </c>
      <c r="Y137">
        <v>344</v>
      </c>
    </row>
    <row r="138" spans="1:25" x14ac:dyDescent="0.2">
      <c r="A138" s="2" t="s">
        <v>12139</v>
      </c>
      <c r="E138" t="s">
        <v>2823</v>
      </c>
      <c r="F138" t="s">
        <v>2823</v>
      </c>
      <c r="H138" t="s">
        <v>2823</v>
      </c>
      <c r="I138" t="s">
        <v>2823</v>
      </c>
      <c r="J138" t="s">
        <v>2823</v>
      </c>
      <c r="K138" t="s">
        <v>2823</v>
      </c>
      <c r="L138" t="s">
        <v>2823</v>
      </c>
      <c r="M138" t="s">
        <v>2823</v>
      </c>
      <c r="N138" t="s">
        <v>2823</v>
      </c>
      <c r="O138" t="s">
        <v>2823</v>
      </c>
      <c r="P138" t="s">
        <v>2823</v>
      </c>
      <c r="Q138" t="s">
        <v>2823</v>
      </c>
      <c r="R138" t="s">
        <v>2823</v>
      </c>
      <c r="S138" t="s">
        <v>2823</v>
      </c>
      <c r="T138" t="s">
        <v>2823</v>
      </c>
      <c r="U138" t="s">
        <v>2823</v>
      </c>
      <c r="V138" t="s">
        <v>2823</v>
      </c>
      <c r="W138" t="s">
        <v>2823</v>
      </c>
      <c r="X138" t="s">
        <v>2823</v>
      </c>
      <c r="Y138" t="s">
        <v>2823</v>
      </c>
    </row>
    <row r="139" spans="1:25" x14ac:dyDescent="0.2">
      <c r="A139" s="2" t="s">
        <v>12140</v>
      </c>
      <c r="E139">
        <v>86.3</v>
      </c>
      <c r="F139">
        <v>84</v>
      </c>
      <c r="H139">
        <v>74.8</v>
      </c>
      <c r="I139">
        <v>93.5</v>
      </c>
      <c r="J139">
        <v>59.8</v>
      </c>
      <c r="K139">
        <v>97.2</v>
      </c>
      <c r="L139">
        <v>84.3</v>
      </c>
      <c r="M139">
        <v>93.7</v>
      </c>
      <c r="N139">
        <v>93.4</v>
      </c>
      <c r="O139">
        <v>87.1</v>
      </c>
      <c r="P139">
        <v>89.6</v>
      </c>
      <c r="Q139">
        <v>91</v>
      </c>
      <c r="R139">
        <v>73.2</v>
      </c>
      <c r="S139">
        <v>90.5</v>
      </c>
      <c r="T139">
        <v>92.6</v>
      </c>
      <c r="U139">
        <v>83.3</v>
      </c>
      <c r="V139">
        <v>85.1</v>
      </c>
      <c r="W139">
        <v>100</v>
      </c>
      <c r="X139">
        <v>100</v>
      </c>
      <c r="Y139">
        <v>92.2</v>
      </c>
    </row>
    <row r="140" spans="1:25" x14ac:dyDescent="0.2">
      <c r="A140" s="2" t="s">
        <v>12141</v>
      </c>
      <c r="E140">
        <v>86.5</v>
      </c>
      <c r="F140">
        <v>83</v>
      </c>
      <c r="H140">
        <v>79.2</v>
      </c>
      <c r="I140">
        <v>94.4</v>
      </c>
      <c r="J140">
        <v>55.4</v>
      </c>
      <c r="K140">
        <v>97.2</v>
      </c>
      <c r="L140">
        <v>84.4</v>
      </c>
      <c r="M140">
        <v>93.3</v>
      </c>
      <c r="N140">
        <v>93.3</v>
      </c>
      <c r="O140">
        <v>88.6</v>
      </c>
      <c r="P140">
        <v>89.6</v>
      </c>
      <c r="Q140">
        <v>91</v>
      </c>
      <c r="R140">
        <v>72.400000000000006</v>
      </c>
      <c r="S140">
        <v>90.7</v>
      </c>
      <c r="T140">
        <v>93</v>
      </c>
      <c r="U140">
        <v>82.8</v>
      </c>
      <c r="V140">
        <v>85.7</v>
      </c>
      <c r="W140">
        <v>100</v>
      </c>
      <c r="X140">
        <v>96.6</v>
      </c>
      <c r="Y140">
        <v>92.2</v>
      </c>
    </row>
    <row r="141" spans="1:25" x14ac:dyDescent="0.2">
      <c r="A141" s="2" t="s">
        <v>3197</v>
      </c>
      <c r="E141" t="s">
        <v>2823</v>
      </c>
      <c r="F141" t="s">
        <v>2823</v>
      </c>
      <c r="H141" t="s">
        <v>2823</v>
      </c>
      <c r="I141" t="s">
        <v>2823</v>
      </c>
      <c r="J141" t="s">
        <v>2823</v>
      </c>
      <c r="K141" t="s">
        <v>2823</v>
      </c>
      <c r="L141" t="s">
        <v>2823</v>
      </c>
      <c r="M141" t="s">
        <v>2823</v>
      </c>
      <c r="N141" t="s">
        <v>2823</v>
      </c>
      <c r="O141" t="s">
        <v>2823</v>
      </c>
      <c r="P141" t="s">
        <v>2823</v>
      </c>
      <c r="Q141" t="s">
        <v>2823</v>
      </c>
      <c r="R141" t="s">
        <v>2823</v>
      </c>
      <c r="S141" t="s">
        <v>2823</v>
      </c>
      <c r="T141" t="s">
        <v>2823</v>
      </c>
      <c r="U141" t="s">
        <v>2823</v>
      </c>
      <c r="V141" t="s">
        <v>2823</v>
      </c>
      <c r="W141" t="s">
        <v>2823</v>
      </c>
      <c r="X141" t="s">
        <v>2823</v>
      </c>
      <c r="Y141" t="s">
        <v>2823</v>
      </c>
    </row>
    <row r="142" spans="1:25" x14ac:dyDescent="0.2">
      <c r="A142" s="2" t="s">
        <v>12142</v>
      </c>
      <c r="E142">
        <v>35</v>
      </c>
      <c r="F142">
        <v>45</v>
      </c>
      <c r="H142">
        <v>42</v>
      </c>
      <c r="I142">
        <v>30</v>
      </c>
      <c r="J142">
        <v>29.6</v>
      </c>
      <c r="K142">
        <v>30</v>
      </c>
      <c r="L142">
        <v>38</v>
      </c>
      <c r="M142">
        <v>30</v>
      </c>
      <c r="N142">
        <v>31.9</v>
      </c>
      <c r="O142">
        <v>43.3</v>
      </c>
      <c r="P142">
        <v>40</v>
      </c>
      <c r="Q142">
        <v>35</v>
      </c>
      <c r="R142">
        <v>32.9</v>
      </c>
      <c r="S142">
        <v>34.9</v>
      </c>
      <c r="T142">
        <v>30</v>
      </c>
      <c r="U142">
        <v>35</v>
      </c>
      <c r="V142">
        <v>31.7</v>
      </c>
      <c r="W142">
        <v>37.1</v>
      </c>
      <c r="X142">
        <v>33.299999999999997</v>
      </c>
      <c r="Y142">
        <v>37</v>
      </c>
    </row>
    <row r="143" spans="1:25" x14ac:dyDescent="0.2">
      <c r="A143" s="2" t="s">
        <v>12143</v>
      </c>
      <c r="E143">
        <v>35</v>
      </c>
      <c r="F143">
        <v>45</v>
      </c>
      <c r="H143">
        <v>44.2</v>
      </c>
      <c r="I143">
        <v>30</v>
      </c>
      <c r="J143">
        <v>29.1</v>
      </c>
      <c r="K143">
        <v>30</v>
      </c>
      <c r="L143">
        <v>39.799999999999997</v>
      </c>
      <c r="M143">
        <v>30</v>
      </c>
      <c r="N143">
        <v>31.5</v>
      </c>
      <c r="O143">
        <v>45</v>
      </c>
      <c r="P143">
        <v>40</v>
      </c>
      <c r="Q143">
        <v>35</v>
      </c>
      <c r="R143">
        <v>32.9</v>
      </c>
      <c r="S143">
        <v>32.5</v>
      </c>
      <c r="T143">
        <v>30</v>
      </c>
      <c r="U143">
        <v>36.299999999999997</v>
      </c>
      <c r="V143">
        <v>32.6</v>
      </c>
      <c r="W143">
        <v>37.799999999999997</v>
      </c>
      <c r="X143">
        <v>33.700000000000003</v>
      </c>
      <c r="Y143">
        <v>37</v>
      </c>
    </row>
    <row r="144" spans="1:25" x14ac:dyDescent="0.2">
      <c r="A144" s="2" t="s">
        <v>3198</v>
      </c>
      <c r="E144" t="s">
        <v>2823</v>
      </c>
      <c r="F144" t="s">
        <v>2823</v>
      </c>
      <c r="H144" t="s">
        <v>2823</v>
      </c>
      <c r="I144" t="s">
        <v>2823</v>
      </c>
      <c r="J144" t="s">
        <v>2823</v>
      </c>
      <c r="K144" t="s">
        <v>2823</v>
      </c>
      <c r="L144" t="s">
        <v>2823</v>
      </c>
      <c r="M144" t="s">
        <v>2823</v>
      </c>
      <c r="N144" t="s">
        <v>2823</v>
      </c>
      <c r="O144" t="s">
        <v>2823</v>
      </c>
      <c r="P144" t="s">
        <v>2823</v>
      </c>
      <c r="Q144" t="s">
        <v>2823</v>
      </c>
      <c r="R144" t="s">
        <v>2823</v>
      </c>
      <c r="S144" t="s">
        <v>2823</v>
      </c>
      <c r="T144" t="s">
        <v>2823</v>
      </c>
      <c r="U144" t="s">
        <v>2823</v>
      </c>
      <c r="V144" t="s">
        <v>2823</v>
      </c>
      <c r="W144" t="s">
        <v>2823</v>
      </c>
      <c r="X144" t="s">
        <v>2823</v>
      </c>
      <c r="Y144" t="s">
        <v>2823</v>
      </c>
    </row>
    <row r="145" spans="1:25" x14ac:dyDescent="0.2">
      <c r="A145" s="2" t="s">
        <v>12144</v>
      </c>
      <c r="E145">
        <v>71.2</v>
      </c>
      <c r="F145">
        <v>74</v>
      </c>
      <c r="H145">
        <v>55.4</v>
      </c>
      <c r="I145">
        <v>69.099999999999994</v>
      </c>
      <c r="J145">
        <v>67.2</v>
      </c>
      <c r="K145">
        <v>65.3</v>
      </c>
      <c r="L145">
        <v>63.8</v>
      </c>
      <c r="M145">
        <v>59</v>
      </c>
      <c r="N145">
        <v>55.7</v>
      </c>
      <c r="O145">
        <v>91.8</v>
      </c>
      <c r="P145">
        <v>77.2</v>
      </c>
      <c r="Q145">
        <v>77.7</v>
      </c>
      <c r="R145">
        <v>42.9</v>
      </c>
      <c r="S145">
        <v>83.5</v>
      </c>
      <c r="T145">
        <v>70.099999999999994</v>
      </c>
      <c r="U145">
        <v>56.6</v>
      </c>
      <c r="V145">
        <v>72.5</v>
      </c>
      <c r="W145">
        <v>55.2</v>
      </c>
      <c r="X145">
        <v>46.5</v>
      </c>
      <c r="Y145">
        <v>69.400000000000006</v>
      </c>
    </row>
    <row r="146" spans="1:25" x14ac:dyDescent="0.2">
      <c r="A146" s="2" t="s">
        <v>12145</v>
      </c>
      <c r="E146">
        <v>71.8</v>
      </c>
      <c r="F146">
        <v>74.3</v>
      </c>
      <c r="H146">
        <v>53.6</v>
      </c>
      <c r="I146">
        <v>66.7</v>
      </c>
      <c r="J146">
        <v>66.099999999999994</v>
      </c>
      <c r="K146">
        <v>65.3</v>
      </c>
      <c r="L146">
        <v>64.599999999999994</v>
      </c>
      <c r="M146">
        <v>64.5</v>
      </c>
      <c r="N146">
        <v>51.3</v>
      </c>
      <c r="O146">
        <v>100</v>
      </c>
      <c r="P146">
        <v>77.2</v>
      </c>
      <c r="Q146">
        <v>77.5</v>
      </c>
      <c r="R146">
        <v>42.9</v>
      </c>
      <c r="S146">
        <v>86.6</v>
      </c>
      <c r="T146">
        <v>72.599999999999994</v>
      </c>
      <c r="U146">
        <v>57.9</v>
      </c>
      <c r="V146">
        <v>72.2</v>
      </c>
      <c r="W146">
        <v>55.7</v>
      </c>
      <c r="X146">
        <v>42.4</v>
      </c>
      <c r="Y146">
        <v>70.8</v>
      </c>
    </row>
    <row r="147" spans="1:25" x14ac:dyDescent="0.2">
      <c r="A147" s="2" t="s">
        <v>12146</v>
      </c>
      <c r="E147" t="s">
        <v>2823</v>
      </c>
      <c r="F147" t="s">
        <v>2823</v>
      </c>
      <c r="H147" t="s">
        <v>2823</v>
      </c>
      <c r="I147" t="s">
        <v>2823</v>
      </c>
      <c r="J147" t="s">
        <v>2823</v>
      </c>
      <c r="K147" t="s">
        <v>2823</v>
      </c>
      <c r="L147" t="s">
        <v>2823</v>
      </c>
      <c r="M147" t="s">
        <v>2823</v>
      </c>
      <c r="N147" t="s">
        <v>2823</v>
      </c>
      <c r="O147" t="s">
        <v>2823</v>
      </c>
      <c r="P147" t="s">
        <v>2823</v>
      </c>
      <c r="Q147" t="s">
        <v>2823</v>
      </c>
      <c r="R147" t="s">
        <v>2823</v>
      </c>
      <c r="S147" t="s">
        <v>2823</v>
      </c>
      <c r="T147" t="s">
        <v>2823</v>
      </c>
      <c r="U147" t="s">
        <v>2823</v>
      </c>
      <c r="V147" t="s">
        <v>2823</v>
      </c>
      <c r="W147" t="s">
        <v>2823</v>
      </c>
      <c r="X147" t="s">
        <v>2823</v>
      </c>
      <c r="Y147" t="s">
        <v>2823</v>
      </c>
    </row>
    <row r="148" spans="1:25" x14ac:dyDescent="0.2">
      <c r="A148" s="2" t="s">
        <v>12147</v>
      </c>
      <c r="E148">
        <v>78.7</v>
      </c>
      <c r="F148">
        <v>102.4</v>
      </c>
      <c r="H148">
        <v>63.6</v>
      </c>
      <c r="I148">
        <v>70.900000000000006</v>
      </c>
      <c r="J148">
        <v>43.5</v>
      </c>
      <c r="K148">
        <v>69.7</v>
      </c>
      <c r="L148">
        <v>74.8</v>
      </c>
      <c r="M148">
        <v>60.7</v>
      </c>
      <c r="N148">
        <v>60.7</v>
      </c>
      <c r="O148">
        <v>126.7</v>
      </c>
      <c r="P148">
        <v>101.3</v>
      </c>
      <c r="Q148">
        <v>90.6</v>
      </c>
      <c r="R148">
        <v>37.799999999999997</v>
      </c>
      <c r="S148">
        <v>96.4</v>
      </c>
      <c r="T148">
        <v>71.3</v>
      </c>
      <c r="U148">
        <v>60.4</v>
      </c>
      <c r="V148">
        <v>71.5</v>
      </c>
      <c r="W148">
        <v>74.900000000000006</v>
      </c>
      <c r="X148">
        <v>56.7</v>
      </c>
      <c r="Y148">
        <v>86.6</v>
      </c>
    </row>
    <row r="149" spans="1:25" x14ac:dyDescent="0.2">
      <c r="A149" s="2" t="s">
        <v>12148</v>
      </c>
      <c r="E149">
        <v>79.5</v>
      </c>
      <c r="F149">
        <v>101.7</v>
      </c>
      <c r="H149">
        <v>68.599999999999994</v>
      </c>
      <c r="I149">
        <v>69.2</v>
      </c>
      <c r="J149">
        <v>39.1</v>
      </c>
      <c r="K149">
        <v>69.7</v>
      </c>
      <c r="L149">
        <v>79.400000000000006</v>
      </c>
      <c r="M149">
        <v>66.099999999999994</v>
      </c>
      <c r="N149">
        <v>55.1</v>
      </c>
      <c r="O149">
        <v>145.9</v>
      </c>
      <c r="P149">
        <v>101.3</v>
      </c>
      <c r="Q149">
        <v>90.3</v>
      </c>
      <c r="R149">
        <v>37.4</v>
      </c>
      <c r="S149">
        <v>93.4</v>
      </c>
      <c r="T149">
        <v>74.099999999999994</v>
      </c>
      <c r="U149">
        <v>63.6</v>
      </c>
      <c r="V149">
        <v>73.900000000000006</v>
      </c>
      <c r="W149">
        <v>77</v>
      </c>
      <c r="X149">
        <v>50.6</v>
      </c>
      <c r="Y149">
        <v>88.4</v>
      </c>
    </row>
    <row r="151" spans="1:25" s="2" customFormat="1" x14ac:dyDescent="0.2">
      <c r="A151" s="2" t="s">
        <v>12149</v>
      </c>
      <c r="E151" s="2" t="s">
        <v>12014</v>
      </c>
      <c r="F151" s="2" t="s">
        <v>12015</v>
      </c>
      <c r="G151" s="2" t="s">
        <v>12015</v>
      </c>
      <c r="H151" s="2" t="s">
        <v>12015</v>
      </c>
      <c r="I151" s="2" t="s">
        <v>12015</v>
      </c>
      <c r="J151" s="2" t="s">
        <v>12015</v>
      </c>
      <c r="K151" s="2" t="s">
        <v>12015</v>
      </c>
      <c r="L151" s="2" t="s">
        <v>12015</v>
      </c>
      <c r="M151" s="2" t="s">
        <v>12015</v>
      </c>
      <c r="N151" s="2" t="s">
        <v>12015</v>
      </c>
      <c r="O151" s="2" t="s">
        <v>12015</v>
      </c>
      <c r="P151" s="2" t="s">
        <v>12015</v>
      </c>
      <c r="Q151" s="2" t="s">
        <v>12015</v>
      </c>
      <c r="R151" s="2" t="s">
        <v>12015</v>
      </c>
      <c r="S151" s="2" t="s">
        <v>12015</v>
      </c>
      <c r="T151" s="2" t="s">
        <v>12015</v>
      </c>
      <c r="U151" s="2" t="s">
        <v>12015</v>
      </c>
      <c r="V151" s="2" t="s">
        <v>12015</v>
      </c>
      <c r="W151" s="2" t="s">
        <v>12016</v>
      </c>
      <c r="X151" s="2" t="s">
        <v>12016</v>
      </c>
      <c r="Y151" s="2" t="s">
        <v>12015</v>
      </c>
    </row>
    <row r="152" spans="1:25" s="2" customFormat="1" x14ac:dyDescent="0.2">
      <c r="E152" s="2" t="s">
        <v>2823</v>
      </c>
      <c r="F152" s="2" t="s">
        <v>12017</v>
      </c>
      <c r="G152" s="2" t="s">
        <v>12017</v>
      </c>
      <c r="H152" s="2" t="s">
        <v>12017</v>
      </c>
      <c r="I152" s="2" t="s">
        <v>12017</v>
      </c>
      <c r="J152" s="2" t="s">
        <v>12017</v>
      </c>
      <c r="K152" s="2" t="s">
        <v>12017</v>
      </c>
      <c r="L152" s="2" t="s">
        <v>12017</v>
      </c>
      <c r="M152" s="2" t="s">
        <v>12017</v>
      </c>
      <c r="N152" s="2" t="s">
        <v>12017</v>
      </c>
      <c r="O152" s="2" t="s">
        <v>12017</v>
      </c>
      <c r="P152" s="2" t="s">
        <v>12017</v>
      </c>
      <c r="Q152" s="2" t="s">
        <v>12017</v>
      </c>
      <c r="R152" s="2" t="s">
        <v>12017</v>
      </c>
      <c r="S152" s="2" t="s">
        <v>12017</v>
      </c>
      <c r="T152" s="2" t="s">
        <v>12017</v>
      </c>
      <c r="U152" s="2" t="s">
        <v>12017</v>
      </c>
      <c r="V152" s="2" t="s">
        <v>12017</v>
      </c>
      <c r="W152" s="2" t="s">
        <v>12017</v>
      </c>
      <c r="X152" s="2" t="s">
        <v>12017</v>
      </c>
      <c r="Y152" s="2" t="s">
        <v>12333</v>
      </c>
    </row>
    <row r="153" spans="1:25" s="2" customFormat="1" x14ac:dyDescent="0.2">
      <c r="E153" s="2" t="s">
        <v>2823</v>
      </c>
      <c r="F153" s="2" t="s">
        <v>12018</v>
      </c>
      <c r="G153" s="2" t="s">
        <v>12019</v>
      </c>
      <c r="H153" s="2" t="s">
        <v>12019</v>
      </c>
      <c r="I153" s="2" t="s">
        <v>12020</v>
      </c>
      <c r="J153" s="2" t="s">
        <v>12021</v>
      </c>
      <c r="K153" s="2" t="s">
        <v>12021</v>
      </c>
      <c r="L153" s="2" t="s">
        <v>12021</v>
      </c>
      <c r="M153" s="2" t="s">
        <v>12022</v>
      </c>
      <c r="N153" s="2" t="s">
        <v>12023</v>
      </c>
      <c r="O153" s="2" t="s">
        <v>12024</v>
      </c>
      <c r="P153" s="2" t="s">
        <v>12025</v>
      </c>
      <c r="Q153" s="2" t="s">
        <v>12025</v>
      </c>
      <c r="R153" s="2" t="s">
        <v>12026</v>
      </c>
      <c r="S153" s="2" t="s">
        <v>12027</v>
      </c>
      <c r="T153" s="2" t="s">
        <v>12028</v>
      </c>
      <c r="U153" s="2" t="s">
        <v>12029</v>
      </c>
      <c r="V153" s="2" t="s">
        <v>12029</v>
      </c>
      <c r="W153" s="2" t="s">
        <v>12022</v>
      </c>
      <c r="X153" s="2" t="s">
        <v>12030</v>
      </c>
      <c r="Y153" s="2" t="s">
        <v>12327</v>
      </c>
    </row>
    <row r="154" spans="1:25" s="2" customFormat="1" x14ac:dyDescent="0.2">
      <c r="E154" s="2" t="s">
        <v>9770</v>
      </c>
      <c r="F154" s="2" t="s">
        <v>9771</v>
      </c>
      <c r="G154" s="2" t="s">
        <v>9772</v>
      </c>
      <c r="H154" s="2" t="s">
        <v>9773</v>
      </c>
      <c r="I154" s="2" t="s">
        <v>9774</v>
      </c>
      <c r="J154" s="2" t="s">
        <v>9775</v>
      </c>
      <c r="K154" s="2" t="s">
        <v>9776</v>
      </c>
      <c r="L154" s="2" t="s">
        <v>9777</v>
      </c>
      <c r="M154" s="2" t="s">
        <v>9779</v>
      </c>
      <c r="N154" s="2" t="s">
        <v>9780</v>
      </c>
      <c r="O154" s="2" t="s">
        <v>9781</v>
      </c>
      <c r="P154" s="2" t="s">
        <v>9782</v>
      </c>
      <c r="Q154" s="2" t="s">
        <v>9783</v>
      </c>
      <c r="R154" s="2" t="s">
        <v>9784</v>
      </c>
      <c r="S154" s="2" t="s">
        <v>9785</v>
      </c>
      <c r="T154" s="2" t="s">
        <v>9786</v>
      </c>
      <c r="U154" s="2" t="s">
        <v>9787</v>
      </c>
      <c r="V154" s="2" t="s">
        <v>9788</v>
      </c>
      <c r="W154" s="2" t="s">
        <v>12343</v>
      </c>
      <c r="X154" s="2" t="s">
        <v>12031</v>
      </c>
      <c r="Y154" s="2" t="s">
        <v>6597</v>
      </c>
    </row>
    <row r="155" spans="1:25" x14ac:dyDescent="0.2">
      <c r="A155" s="2" t="s">
        <v>12150</v>
      </c>
      <c r="E155" t="s">
        <v>2823</v>
      </c>
      <c r="F155" t="s">
        <v>12034</v>
      </c>
      <c r="H155" t="s">
        <v>12056</v>
      </c>
      <c r="I155" t="s">
        <v>12055</v>
      </c>
      <c r="J155" t="s">
        <v>12055</v>
      </c>
      <c r="K155" t="s">
        <v>12055</v>
      </c>
      <c r="L155" t="s">
        <v>12055</v>
      </c>
      <c r="M155" t="s">
        <v>12055</v>
      </c>
      <c r="N155" t="s">
        <v>12056</v>
      </c>
      <c r="O155" t="s">
        <v>12034</v>
      </c>
      <c r="P155" t="s">
        <v>12033</v>
      </c>
      <c r="Q155" t="s">
        <v>12033</v>
      </c>
      <c r="R155" t="s">
        <v>12035</v>
      </c>
      <c r="S155" t="s">
        <v>12034</v>
      </c>
      <c r="T155" t="s">
        <v>12034</v>
      </c>
      <c r="U155" t="s">
        <v>12034</v>
      </c>
      <c r="V155" t="s">
        <v>12056</v>
      </c>
      <c r="W155" t="s">
        <v>12035</v>
      </c>
      <c r="X155" t="s">
        <v>12035</v>
      </c>
      <c r="Y155" t="s">
        <v>12035</v>
      </c>
    </row>
    <row r="156" spans="1:25" x14ac:dyDescent="0.2">
      <c r="A156" s="2" t="s">
        <v>12151</v>
      </c>
      <c r="E156" t="s">
        <v>2823</v>
      </c>
      <c r="F156">
        <v>71.8</v>
      </c>
      <c r="H156">
        <v>54.2</v>
      </c>
      <c r="I156">
        <v>43.2</v>
      </c>
      <c r="J156">
        <v>35.6</v>
      </c>
      <c r="K156">
        <v>45.4</v>
      </c>
      <c r="L156">
        <v>49.8</v>
      </c>
      <c r="M156">
        <v>46.2</v>
      </c>
      <c r="N156">
        <v>54.9</v>
      </c>
      <c r="O156">
        <v>70.5</v>
      </c>
      <c r="P156">
        <v>78.900000000000006</v>
      </c>
      <c r="Q156">
        <v>78.3</v>
      </c>
      <c r="R156">
        <v>56.8</v>
      </c>
      <c r="S156">
        <v>71.400000000000006</v>
      </c>
      <c r="T156">
        <v>65.900000000000006</v>
      </c>
      <c r="U156">
        <v>69.2</v>
      </c>
      <c r="V156">
        <v>54.7</v>
      </c>
      <c r="W156">
        <v>58.8</v>
      </c>
      <c r="X156">
        <v>61.5</v>
      </c>
      <c r="Y156">
        <v>57.6</v>
      </c>
    </row>
    <row r="157" spans="1:25" x14ac:dyDescent="0.2">
      <c r="A157" s="2" t="s">
        <v>12152</v>
      </c>
      <c r="E157" t="s">
        <v>2823</v>
      </c>
      <c r="F157" t="s">
        <v>12034</v>
      </c>
      <c r="H157" t="s">
        <v>12035</v>
      </c>
      <c r="I157" t="s">
        <v>12055</v>
      </c>
      <c r="J157" t="s">
        <v>12055</v>
      </c>
      <c r="K157" t="s">
        <v>12055</v>
      </c>
      <c r="L157" t="s">
        <v>12056</v>
      </c>
      <c r="M157" t="s">
        <v>12055</v>
      </c>
      <c r="N157" t="s">
        <v>12056</v>
      </c>
      <c r="O157" t="s">
        <v>12034</v>
      </c>
      <c r="P157" t="s">
        <v>12033</v>
      </c>
      <c r="Q157" t="s">
        <v>12033</v>
      </c>
      <c r="R157" t="s">
        <v>12035</v>
      </c>
      <c r="S157" t="s">
        <v>12034</v>
      </c>
      <c r="T157" t="s">
        <v>12034</v>
      </c>
      <c r="U157" t="s">
        <v>12034</v>
      </c>
      <c r="V157" t="s">
        <v>12035</v>
      </c>
      <c r="W157" t="s">
        <v>12055</v>
      </c>
      <c r="X157" t="s">
        <v>12056</v>
      </c>
      <c r="Y157" t="s">
        <v>12035</v>
      </c>
    </row>
    <row r="158" spans="1:25" x14ac:dyDescent="0.2">
      <c r="A158" s="2" t="s">
        <v>12153</v>
      </c>
      <c r="E158" t="s">
        <v>2823</v>
      </c>
      <c r="F158">
        <v>70.8</v>
      </c>
      <c r="H158">
        <v>56.5</v>
      </c>
      <c r="I158">
        <v>43.5</v>
      </c>
      <c r="J158">
        <v>33.4</v>
      </c>
      <c r="K158">
        <v>45.2</v>
      </c>
      <c r="L158">
        <v>50.1</v>
      </c>
      <c r="M158">
        <v>45.1</v>
      </c>
      <c r="N158">
        <v>51.3</v>
      </c>
      <c r="O158">
        <v>72.900000000000006</v>
      </c>
      <c r="P158">
        <v>78.900000000000006</v>
      </c>
      <c r="Q158">
        <v>78.3</v>
      </c>
      <c r="R158">
        <v>56.2</v>
      </c>
      <c r="S158">
        <v>68.599999999999994</v>
      </c>
      <c r="T158">
        <v>69.2</v>
      </c>
      <c r="U158">
        <v>66.5</v>
      </c>
      <c r="V158">
        <v>57</v>
      </c>
      <c r="W158">
        <v>46.2</v>
      </c>
      <c r="X158">
        <v>53.6</v>
      </c>
      <c r="Y158">
        <v>57.4</v>
      </c>
    </row>
    <row r="159" spans="1:25" x14ac:dyDescent="0.2">
      <c r="A159" s="2" t="s">
        <v>12067</v>
      </c>
      <c r="E159" t="s">
        <v>2823</v>
      </c>
      <c r="F159" t="s">
        <v>2823</v>
      </c>
      <c r="H159" t="s">
        <v>2823</v>
      </c>
      <c r="I159" t="s">
        <v>2823</v>
      </c>
      <c r="J159" t="s">
        <v>2823</v>
      </c>
      <c r="K159" t="s">
        <v>2823</v>
      </c>
      <c r="L159" t="s">
        <v>2823</v>
      </c>
      <c r="M159" t="s">
        <v>2823</v>
      </c>
      <c r="N159" t="s">
        <v>2823</v>
      </c>
      <c r="O159" t="s">
        <v>2823</v>
      </c>
      <c r="P159" t="s">
        <v>2823</v>
      </c>
      <c r="Q159" t="s">
        <v>2823</v>
      </c>
      <c r="R159" t="s">
        <v>2823</v>
      </c>
      <c r="S159" t="s">
        <v>2823</v>
      </c>
      <c r="T159" t="s">
        <v>2823</v>
      </c>
      <c r="U159" t="s">
        <v>2823</v>
      </c>
      <c r="V159" t="s">
        <v>2823</v>
      </c>
      <c r="W159" t="s">
        <v>2823</v>
      </c>
      <c r="X159" t="s">
        <v>2823</v>
      </c>
      <c r="Y159" t="s">
        <v>2823</v>
      </c>
    </row>
    <row r="160" spans="1:25" x14ac:dyDescent="0.2">
      <c r="A160" s="2" t="s">
        <v>12068</v>
      </c>
      <c r="E160">
        <v>28072</v>
      </c>
      <c r="F160">
        <v>163</v>
      </c>
      <c r="H160">
        <v>139</v>
      </c>
      <c r="I160">
        <v>92</v>
      </c>
      <c r="J160">
        <v>82</v>
      </c>
      <c r="K160">
        <v>108</v>
      </c>
      <c r="L160">
        <v>134</v>
      </c>
      <c r="M160">
        <v>206</v>
      </c>
      <c r="N160">
        <v>91</v>
      </c>
      <c r="O160">
        <v>155</v>
      </c>
      <c r="P160">
        <v>106</v>
      </c>
      <c r="Q160">
        <v>122</v>
      </c>
      <c r="R160">
        <v>97</v>
      </c>
      <c r="S160">
        <v>95</v>
      </c>
      <c r="T160">
        <v>190</v>
      </c>
      <c r="U160">
        <v>138</v>
      </c>
      <c r="V160">
        <v>154</v>
      </c>
      <c r="W160">
        <v>24</v>
      </c>
      <c r="X160">
        <v>29</v>
      </c>
      <c r="Y160">
        <v>344</v>
      </c>
    </row>
    <row r="161" spans="1:25" x14ac:dyDescent="0.2">
      <c r="A161" s="2" t="s">
        <v>12069</v>
      </c>
      <c r="E161">
        <v>33650</v>
      </c>
      <c r="F161">
        <v>171</v>
      </c>
      <c r="H161">
        <v>168</v>
      </c>
      <c r="I161">
        <v>107</v>
      </c>
      <c r="J161">
        <v>83</v>
      </c>
      <c r="K161">
        <v>108</v>
      </c>
      <c r="L161">
        <v>135</v>
      </c>
      <c r="M161">
        <v>194</v>
      </c>
      <c r="N161">
        <v>90</v>
      </c>
      <c r="O161">
        <v>175</v>
      </c>
      <c r="P161">
        <v>106</v>
      </c>
      <c r="Q161">
        <v>122</v>
      </c>
      <c r="R161">
        <v>98</v>
      </c>
      <c r="S161">
        <v>97</v>
      </c>
      <c r="T161">
        <v>199</v>
      </c>
      <c r="U161">
        <v>145</v>
      </c>
      <c r="V161">
        <v>161</v>
      </c>
      <c r="W161">
        <v>23</v>
      </c>
      <c r="X161">
        <v>29</v>
      </c>
      <c r="Y161">
        <v>344</v>
      </c>
    </row>
    <row r="162" spans="1:25" x14ac:dyDescent="0.2">
      <c r="A162" s="2" t="s">
        <v>12154</v>
      </c>
      <c r="E162" t="s">
        <v>2823</v>
      </c>
      <c r="F162" t="s">
        <v>2823</v>
      </c>
      <c r="H162" t="s">
        <v>2823</v>
      </c>
      <c r="I162" t="s">
        <v>2823</v>
      </c>
      <c r="J162" t="s">
        <v>2823</v>
      </c>
      <c r="K162" t="s">
        <v>2823</v>
      </c>
      <c r="L162" t="s">
        <v>2823</v>
      </c>
      <c r="M162" t="s">
        <v>2823</v>
      </c>
      <c r="N162" t="s">
        <v>2823</v>
      </c>
      <c r="O162" t="s">
        <v>2823</v>
      </c>
      <c r="P162" t="s">
        <v>2823</v>
      </c>
      <c r="Q162" t="s">
        <v>2823</v>
      </c>
      <c r="R162" t="s">
        <v>2823</v>
      </c>
      <c r="S162" t="s">
        <v>2823</v>
      </c>
      <c r="T162" t="s">
        <v>2823</v>
      </c>
      <c r="U162" t="s">
        <v>2823</v>
      </c>
      <c r="V162" t="s">
        <v>2823</v>
      </c>
      <c r="W162" t="s">
        <v>2823</v>
      </c>
      <c r="X162" t="s">
        <v>2823</v>
      </c>
      <c r="Y162" t="s">
        <v>2823</v>
      </c>
    </row>
    <row r="163" spans="1:25" x14ac:dyDescent="0.2">
      <c r="A163" s="2" t="s">
        <v>12155</v>
      </c>
      <c r="E163">
        <v>51.4</v>
      </c>
      <c r="F163">
        <v>52.1</v>
      </c>
      <c r="H163">
        <v>42.4</v>
      </c>
      <c r="I163">
        <v>33.700000000000003</v>
      </c>
      <c r="J163">
        <v>24.4</v>
      </c>
      <c r="K163">
        <v>48.1</v>
      </c>
      <c r="L163">
        <v>38.799999999999997</v>
      </c>
      <c r="M163">
        <v>50.5</v>
      </c>
      <c r="N163">
        <v>52.7</v>
      </c>
      <c r="O163">
        <v>52.3</v>
      </c>
      <c r="P163">
        <v>80.2</v>
      </c>
      <c r="Q163">
        <v>85.2</v>
      </c>
      <c r="R163">
        <v>59.8</v>
      </c>
      <c r="S163">
        <v>69.5</v>
      </c>
      <c r="T163">
        <v>54.2</v>
      </c>
      <c r="U163">
        <v>52.2</v>
      </c>
      <c r="V163">
        <v>50.6</v>
      </c>
      <c r="W163">
        <v>83.3</v>
      </c>
      <c r="X163">
        <v>82.8</v>
      </c>
      <c r="Y163">
        <v>55.5</v>
      </c>
    </row>
    <row r="164" spans="1:25" x14ac:dyDescent="0.2">
      <c r="A164" s="2" t="s">
        <v>12156</v>
      </c>
      <c r="E164">
        <v>51.7</v>
      </c>
      <c r="F164">
        <v>50.9</v>
      </c>
      <c r="H164">
        <v>47.6</v>
      </c>
      <c r="I164">
        <v>34.6</v>
      </c>
      <c r="J164">
        <v>21.7</v>
      </c>
      <c r="K164">
        <v>47.2</v>
      </c>
      <c r="L164">
        <v>38.5</v>
      </c>
      <c r="M164">
        <v>46.9</v>
      </c>
      <c r="N164">
        <v>50</v>
      </c>
      <c r="O164">
        <v>50.3</v>
      </c>
      <c r="P164">
        <v>80.2</v>
      </c>
      <c r="Q164">
        <v>85.2</v>
      </c>
      <c r="R164">
        <v>58.2</v>
      </c>
      <c r="S164">
        <v>67</v>
      </c>
      <c r="T164">
        <v>54.8</v>
      </c>
      <c r="U164">
        <v>50.3</v>
      </c>
      <c r="V164">
        <v>52.2</v>
      </c>
      <c r="W164">
        <v>60.9</v>
      </c>
      <c r="X164">
        <v>72.400000000000006</v>
      </c>
      <c r="Y164">
        <v>54.9</v>
      </c>
    </row>
    <row r="165" spans="1:25" x14ac:dyDescent="0.2">
      <c r="A165" s="2" t="s">
        <v>12157</v>
      </c>
      <c r="E165" t="s">
        <v>2823</v>
      </c>
      <c r="F165" t="s">
        <v>2823</v>
      </c>
      <c r="H165" t="s">
        <v>2823</v>
      </c>
      <c r="I165" t="s">
        <v>2823</v>
      </c>
      <c r="J165" t="s">
        <v>2823</v>
      </c>
      <c r="K165" t="s">
        <v>2823</v>
      </c>
      <c r="L165" t="s">
        <v>2823</v>
      </c>
      <c r="M165" t="s">
        <v>2823</v>
      </c>
      <c r="N165" t="s">
        <v>2823</v>
      </c>
      <c r="O165" t="s">
        <v>2823</v>
      </c>
      <c r="P165" t="s">
        <v>2823</v>
      </c>
      <c r="Q165" t="s">
        <v>2823</v>
      </c>
      <c r="R165" t="s">
        <v>2823</v>
      </c>
      <c r="S165" t="s">
        <v>2823</v>
      </c>
      <c r="T165" t="s">
        <v>2823</v>
      </c>
      <c r="U165" t="s">
        <v>2823</v>
      </c>
      <c r="V165" t="s">
        <v>2823</v>
      </c>
      <c r="W165" t="s">
        <v>2823</v>
      </c>
      <c r="X165" t="s">
        <v>2823</v>
      </c>
      <c r="Y165" t="s">
        <v>2823</v>
      </c>
    </row>
    <row r="166" spans="1:25" x14ac:dyDescent="0.2">
      <c r="A166" s="2" t="s">
        <v>12158</v>
      </c>
      <c r="E166">
        <v>31.7</v>
      </c>
      <c r="F166">
        <v>60</v>
      </c>
      <c r="H166">
        <v>33</v>
      </c>
      <c r="I166">
        <v>37.5</v>
      </c>
      <c r="J166">
        <v>30</v>
      </c>
      <c r="K166">
        <v>30</v>
      </c>
      <c r="L166">
        <v>33.299999999999997</v>
      </c>
      <c r="M166">
        <v>30</v>
      </c>
      <c r="N166">
        <v>33.1</v>
      </c>
      <c r="O166">
        <v>33.299999999999997</v>
      </c>
      <c r="P166">
        <v>31.7</v>
      </c>
      <c r="Q166">
        <v>25</v>
      </c>
      <c r="R166">
        <v>34.4</v>
      </c>
      <c r="S166">
        <v>35</v>
      </c>
      <c r="T166">
        <v>32.5</v>
      </c>
      <c r="U166">
        <v>36.6</v>
      </c>
      <c r="V166">
        <v>31.5</v>
      </c>
      <c r="W166">
        <v>30</v>
      </c>
      <c r="X166">
        <v>37.1</v>
      </c>
      <c r="Y166">
        <v>31.3</v>
      </c>
    </row>
    <row r="167" spans="1:25" x14ac:dyDescent="0.2">
      <c r="A167" s="2" t="s">
        <v>12159</v>
      </c>
      <c r="E167">
        <v>32.1</v>
      </c>
      <c r="F167">
        <v>60</v>
      </c>
      <c r="H167">
        <v>33</v>
      </c>
      <c r="I167">
        <v>37.5</v>
      </c>
      <c r="J167">
        <v>30</v>
      </c>
      <c r="K167">
        <v>30</v>
      </c>
      <c r="L167">
        <v>33.799999999999997</v>
      </c>
      <c r="M167">
        <v>30</v>
      </c>
      <c r="N167">
        <v>33.299999999999997</v>
      </c>
      <c r="O167">
        <v>32.5</v>
      </c>
      <c r="P167">
        <v>31.7</v>
      </c>
      <c r="Q167">
        <v>25</v>
      </c>
      <c r="R167">
        <v>34.299999999999997</v>
      </c>
      <c r="S167">
        <v>35</v>
      </c>
      <c r="T167">
        <v>32.5</v>
      </c>
      <c r="U167">
        <v>36.5</v>
      </c>
      <c r="V167">
        <v>32.1</v>
      </c>
      <c r="W167">
        <v>31</v>
      </c>
      <c r="X167">
        <v>33.799999999999997</v>
      </c>
      <c r="Y167">
        <v>31.7</v>
      </c>
    </row>
    <row r="168" spans="1:25" x14ac:dyDescent="0.2">
      <c r="A168" s="2" t="s">
        <v>12160</v>
      </c>
      <c r="E168" t="s">
        <v>2823</v>
      </c>
      <c r="F168" t="s">
        <v>2823</v>
      </c>
      <c r="H168" t="s">
        <v>2823</v>
      </c>
      <c r="I168" t="s">
        <v>2823</v>
      </c>
      <c r="J168" t="s">
        <v>2823</v>
      </c>
      <c r="K168" t="s">
        <v>2823</v>
      </c>
      <c r="L168" t="s">
        <v>2823</v>
      </c>
      <c r="M168" t="s">
        <v>2823</v>
      </c>
      <c r="N168" t="s">
        <v>2823</v>
      </c>
      <c r="O168" t="s">
        <v>2823</v>
      </c>
      <c r="P168" t="s">
        <v>2823</v>
      </c>
      <c r="Q168" t="s">
        <v>2823</v>
      </c>
      <c r="R168" t="s">
        <v>2823</v>
      </c>
      <c r="S168" t="s">
        <v>2823</v>
      </c>
      <c r="T168" t="s">
        <v>2823</v>
      </c>
      <c r="U168" t="s">
        <v>2823</v>
      </c>
      <c r="V168" t="s">
        <v>2823</v>
      </c>
      <c r="W168" t="s">
        <v>2823</v>
      </c>
      <c r="X168" t="s">
        <v>2823</v>
      </c>
      <c r="Y168" t="s">
        <v>2823</v>
      </c>
    </row>
    <row r="169" spans="1:25" x14ac:dyDescent="0.2">
      <c r="A169" s="2" t="s">
        <v>12161</v>
      </c>
      <c r="E169">
        <v>47.9</v>
      </c>
      <c r="F169">
        <v>45.8</v>
      </c>
      <c r="H169">
        <v>45</v>
      </c>
      <c r="I169">
        <v>27.4</v>
      </c>
      <c r="J169">
        <v>26</v>
      </c>
      <c r="K169">
        <v>28.2</v>
      </c>
      <c r="L169">
        <v>39</v>
      </c>
      <c r="M169">
        <v>28</v>
      </c>
      <c r="N169">
        <v>36.9</v>
      </c>
      <c r="O169">
        <v>67</v>
      </c>
      <c r="P169">
        <v>60.2</v>
      </c>
      <c r="Q169">
        <v>68</v>
      </c>
      <c r="R169">
        <v>34</v>
      </c>
      <c r="S169">
        <v>50.2</v>
      </c>
      <c r="T169">
        <v>56.9</v>
      </c>
      <c r="U169">
        <v>61.5</v>
      </c>
      <c r="V169">
        <v>44.2</v>
      </c>
      <c r="W169">
        <v>28.2</v>
      </c>
      <c r="X169">
        <v>25.2</v>
      </c>
      <c r="Y169">
        <v>45.7</v>
      </c>
    </row>
    <row r="170" spans="1:25" x14ac:dyDescent="0.2">
      <c r="A170" s="2" t="s">
        <v>12162</v>
      </c>
      <c r="E170">
        <v>48.5</v>
      </c>
      <c r="F170">
        <v>45.6</v>
      </c>
      <c r="H170">
        <v>44.8</v>
      </c>
      <c r="I170">
        <v>27.4</v>
      </c>
      <c r="J170">
        <v>22.8</v>
      </c>
      <c r="K170">
        <v>28.4</v>
      </c>
      <c r="L170">
        <v>39.700000000000003</v>
      </c>
      <c r="M170">
        <v>28.5</v>
      </c>
      <c r="N170">
        <v>32</v>
      </c>
      <c r="O170">
        <v>75.099999999999994</v>
      </c>
      <c r="P170">
        <v>60.2</v>
      </c>
      <c r="Q170">
        <v>68</v>
      </c>
      <c r="R170">
        <v>34.200000000000003</v>
      </c>
      <c r="S170">
        <v>47.7</v>
      </c>
      <c r="T170">
        <v>62.6</v>
      </c>
      <c r="U170">
        <v>58.7</v>
      </c>
      <c r="V170">
        <v>42</v>
      </c>
      <c r="W170">
        <v>20.3</v>
      </c>
      <c r="X170">
        <v>20.7</v>
      </c>
      <c r="Y170">
        <v>45.5</v>
      </c>
    </row>
    <row r="171" spans="1:25" x14ac:dyDescent="0.2">
      <c r="A171" s="2" t="s">
        <v>12163</v>
      </c>
      <c r="E171" t="s">
        <v>2823</v>
      </c>
      <c r="F171" t="s">
        <v>2823</v>
      </c>
      <c r="H171" t="s">
        <v>2823</v>
      </c>
      <c r="I171" t="s">
        <v>2823</v>
      </c>
      <c r="J171" t="s">
        <v>2823</v>
      </c>
      <c r="K171" t="s">
        <v>2823</v>
      </c>
      <c r="L171" t="s">
        <v>2823</v>
      </c>
      <c r="M171" t="s">
        <v>2823</v>
      </c>
      <c r="N171" t="s">
        <v>2823</v>
      </c>
      <c r="O171" t="s">
        <v>2823</v>
      </c>
      <c r="P171" t="s">
        <v>2823</v>
      </c>
      <c r="Q171" t="s">
        <v>2823</v>
      </c>
      <c r="R171" t="s">
        <v>2823</v>
      </c>
      <c r="S171" t="s">
        <v>2823</v>
      </c>
      <c r="T171" t="s">
        <v>2823</v>
      </c>
      <c r="U171" t="s">
        <v>2823</v>
      </c>
      <c r="V171" t="s">
        <v>2823</v>
      </c>
      <c r="W171" t="s">
        <v>2823</v>
      </c>
      <c r="X171" t="s">
        <v>2823</v>
      </c>
      <c r="Y171" t="s">
        <v>2823</v>
      </c>
    </row>
    <row r="172" spans="1:25" x14ac:dyDescent="0.2">
      <c r="A172" s="2" t="s">
        <v>12164</v>
      </c>
      <c r="E172">
        <v>48.6</v>
      </c>
      <c r="F172">
        <v>89.2</v>
      </c>
      <c r="H172">
        <v>39.200000000000003</v>
      </c>
      <c r="I172">
        <v>21.5</v>
      </c>
      <c r="J172">
        <v>11.9</v>
      </c>
      <c r="K172">
        <v>25.4</v>
      </c>
      <c r="L172">
        <v>31.4</v>
      </c>
      <c r="M172">
        <v>26.4</v>
      </c>
      <c r="N172">
        <v>40.1</v>
      </c>
      <c r="O172">
        <v>72.599999999999994</v>
      </c>
      <c r="P172">
        <v>95.1</v>
      </c>
      <c r="Q172">
        <v>90.1</v>
      </c>
      <c r="R172">
        <v>43.5</v>
      </c>
      <c r="S172">
        <v>75.900000000000006</v>
      </c>
      <c r="T172">
        <v>62.4</v>
      </c>
      <c r="U172">
        <v>73</v>
      </c>
      <c r="V172">
        <v>43.9</v>
      </c>
      <c r="W172">
        <v>43.8</v>
      </c>
      <c r="X172">
        <v>48.1</v>
      </c>
      <c r="Y172">
        <v>49.4</v>
      </c>
    </row>
    <row r="173" spans="1:25" x14ac:dyDescent="0.2">
      <c r="A173" s="2" t="s">
        <v>12165</v>
      </c>
      <c r="E173">
        <v>50</v>
      </c>
      <c r="F173">
        <v>86.7</v>
      </c>
      <c r="H173">
        <v>43.8</v>
      </c>
      <c r="I173">
        <v>22.1</v>
      </c>
      <c r="J173">
        <v>9.1999999999999993</v>
      </c>
      <c r="K173">
        <v>25.1</v>
      </c>
      <c r="L173">
        <v>32.1</v>
      </c>
      <c r="M173">
        <v>25</v>
      </c>
      <c r="N173">
        <v>33.200000000000003</v>
      </c>
      <c r="O173">
        <v>76.400000000000006</v>
      </c>
      <c r="P173">
        <v>95.1</v>
      </c>
      <c r="Q173">
        <v>90.1</v>
      </c>
      <c r="R173">
        <v>42.5</v>
      </c>
      <c r="S173">
        <v>69.5</v>
      </c>
      <c r="T173">
        <v>69.3</v>
      </c>
      <c r="U173">
        <v>67</v>
      </c>
      <c r="V173">
        <v>43.8</v>
      </c>
      <c r="W173">
        <v>23.8</v>
      </c>
      <c r="X173">
        <v>31.4</v>
      </c>
      <c r="Y173">
        <v>49.2</v>
      </c>
    </row>
    <row r="175" spans="1:25" s="2" customFormat="1" x14ac:dyDescent="0.2">
      <c r="A175" s="2" t="s">
        <v>12166</v>
      </c>
      <c r="E175" s="2" t="s">
        <v>12014</v>
      </c>
      <c r="F175" s="2" t="s">
        <v>12015</v>
      </c>
      <c r="G175" s="2" t="s">
        <v>12015</v>
      </c>
      <c r="H175" s="2" t="s">
        <v>12015</v>
      </c>
      <c r="I175" s="2" t="s">
        <v>12015</v>
      </c>
      <c r="J175" s="2" t="s">
        <v>12015</v>
      </c>
      <c r="K175" s="2" t="s">
        <v>12015</v>
      </c>
      <c r="L175" s="2" t="s">
        <v>12015</v>
      </c>
      <c r="M175" s="2" t="s">
        <v>12015</v>
      </c>
      <c r="N175" s="2" t="s">
        <v>12015</v>
      </c>
      <c r="O175" s="2" t="s">
        <v>12015</v>
      </c>
      <c r="P175" s="2" t="s">
        <v>12015</v>
      </c>
      <c r="Q175" s="2" t="s">
        <v>12015</v>
      </c>
      <c r="R175" s="2" t="s">
        <v>12015</v>
      </c>
      <c r="S175" s="2" t="s">
        <v>12015</v>
      </c>
      <c r="T175" s="2" t="s">
        <v>12015</v>
      </c>
      <c r="U175" s="2" t="s">
        <v>12015</v>
      </c>
      <c r="V175" s="2" t="s">
        <v>12015</v>
      </c>
      <c r="W175" s="2" t="s">
        <v>12016</v>
      </c>
      <c r="X175" s="2" t="s">
        <v>12016</v>
      </c>
      <c r="Y175" s="2" t="s">
        <v>12015</v>
      </c>
    </row>
    <row r="176" spans="1:25" s="2" customFormat="1" x14ac:dyDescent="0.2">
      <c r="E176" s="2" t="s">
        <v>2823</v>
      </c>
      <c r="F176" s="2" t="s">
        <v>12017</v>
      </c>
      <c r="G176" s="2" t="s">
        <v>12017</v>
      </c>
      <c r="H176" s="2" t="s">
        <v>12017</v>
      </c>
      <c r="I176" s="2" t="s">
        <v>12017</v>
      </c>
      <c r="J176" s="2" t="s">
        <v>12017</v>
      </c>
      <c r="K176" s="2" t="s">
        <v>12017</v>
      </c>
      <c r="L176" s="2" t="s">
        <v>12017</v>
      </c>
      <c r="M176" s="2" t="s">
        <v>12017</v>
      </c>
      <c r="N176" s="2" t="s">
        <v>12017</v>
      </c>
      <c r="O176" s="2" t="s">
        <v>12017</v>
      </c>
      <c r="P176" s="2" t="s">
        <v>12017</v>
      </c>
      <c r="Q176" s="2" t="s">
        <v>12017</v>
      </c>
      <c r="R176" s="2" t="s">
        <v>12017</v>
      </c>
      <c r="S176" s="2" t="s">
        <v>12017</v>
      </c>
      <c r="T176" s="2" t="s">
        <v>12017</v>
      </c>
      <c r="U176" s="2" t="s">
        <v>12017</v>
      </c>
      <c r="V176" s="2" t="s">
        <v>12017</v>
      </c>
      <c r="W176" s="2" t="s">
        <v>12017</v>
      </c>
      <c r="X176" s="2" t="s">
        <v>12017</v>
      </c>
      <c r="Y176" s="2" t="s">
        <v>12333</v>
      </c>
    </row>
    <row r="177" spans="1:25" s="2" customFormat="1" x14ac:dyDescent="0.2">
      <c r="E177" s="2" t="s">
        <v>2823</v>
      </c>
      <c r="F177" s="2" t="s">
        <v>12018</v>
      </c>
      <c r="G177" s="2" t="s">
        <v>12019</v>
      </c>
      <c r="H177" s="2" t="s">
        <v>12019</v>
      </c>
      <c r="I177" s="2" t="s">
        <v>12020</v>
      </c>
      <c r="J177" s="2" t="s">
        <v>12021</v>
      </c>
      <c r="K177" s="2" t="s">
        <v>12021</v>
      </c>
      <c r="L177" s="2" t="s">
        <v>12021</v>
      </c>
      <c r="M177" s="2" t="s">
        <v>12022</v>
      </c>
      <c r="N177" s="2" t="s">
        <v>12023</v>
      </c>
      <c r="O177" s="2" t="s">
        <v>12024</v>
      </c>
      <c r="P177" s="2" t="s">
        <v>12025</v>
      </c>
      <c r="Q177" s="2" t="s">
        <v>12025</v>
      </c>
      <c r="R177" s="2" t="s">
        <v>12026</v>
      </c>
      <c r="S177" s="2" t="s">
        <v>12027</v>
      </c>
      <c r="T177" s="2" t="s">
        <v>12028</v>
      </c>
      <c r="U177" s="2" t="s">
        <v>12029</v>
      </c>
      <c r="V177" s="2" t="s">
        <v>12029</v>
      </c>
      <c r="W177" s="2" t="s">
        <v>12022</v>
      </c>
      <c r="X177" s="2" t="s">
        <v>12030</v>
      </c>
      <c r="Y177" s="2" t="s">
        <v>12327</v>
      </c>
    </row>
    <row r="178" spans="1:25" s="2" customFormat="1" x14ac:dyDescent="0.2">
      <c r="E178" s="2" t="s">
        <v>9770</v>
      </c>
      <c r="F178" s="2" t="s">
        <v>9771</v>
      </c>
      <c r="G178" s="2" t="s">
        <v>9772</v>
      </c>
      <c r="H178" s="2" t="s">
        <v>9773</v>
      </c>
      <c r="I178" s="2" t="s">
        <v>9774</v>
      </c>
      <c r="J178" s="2" t="s">
        <v>9775</v>
      </c>
      <c r="K178" s="2" t="s">
        <v>9776</v>
      </c>
      <c r="L178" s="2" t="s">
        <v>9777</v>
      </c>
      <c r="M178" s="2" t="s">
        <v>9779</v>
      </c>
      <c r="N178" s="2" t="s">
        <v>9780</v>
      </c>
      <c r="O178" s="2" t="s">
        <v>9781</v>
      </c>
      <c r="P178" s="2" t="s">
        <v>9782</v>
      </c>
      <c r="Q178" s="2" t="s">
        <v>9783</v>
      </c>
      <c r="R178" s="2" t="s">
        <v>9784</v>
      </c>
      <c r="S178" s="2" t="s">
        <v>9785</v>
      </c>
      <c r="T178" s="2" t="s">
        <v>9786</v>
      </c>
      <c r="U178" s="2" t="s">
        <v>9787</v>
      </c>
      <c r="V178" s="2" t="s">
        <v>9788</v>
      </c>
      <c r="W178" s="2" t="s">
        <v>12343</v>
      </c>
      <c r="X178" s="2" t="s">
        <v>12031</v>
      </c>
      <c r="Y178" s="2" t="s">
        <v>6597</v>
      </c>
    </row>
    <row r="179" spans="1:25" x14ac:dyDescent="0.2">
      <c r="A179" s="2" t="s">
        <v>12167</v>
      </c>
      <c r="E179" t="s">
        <v>2823</v>
      </c>
      <c r="F179" t="s">
        <v>12034</v>
      </c>
      <c r="H179" t="s">
        <v>12056</v>
      </c>
      <c r="I179" t="s">
        <v>12055</v>
      </c>
      <c r="J179" t="s">
        <v>12055</v>
      </c>
      <c r="K179" t="s">
        <v>12056</v>
      </c>
      <c r="L179" t="s">
        <v>12035</v>
      </c>
      <c r="M179" t="s">
        <v>12056</v>
      </c>
      <c r="N179" t="s">
        <v>12056</v>
      </c>
      <c r="O179" t="s">
        <v>12034</v>
      </c>
      <c r="P179" t="s">
        <v>12034</v>
      </c>
      <c r="Q179" t="s">
        <v>12035</v>
      </c>
      <c r="R179" t="s">
        <v>12056</v>
      </c>
      <c r="S179" t="s">
        <v>12034</v>
      </c>
      <c r="T179" t="s">
        <v>12035</v>
      </c>
      <c r="U179" t="s">
        <v>12035</v>
      </c>
      <c r="V179" t="s">
        <v>12035</v>
      </c>
      <c r="W179" t="s">
        <v>12055</v>
      </c>
      <c r="X179" t="s">
        <v>12055</v>
      </c>
      <c r="Y179" t="s">
        <v>12035</v>
      </c>
    </row>
    <row r="180" spans="1:25" x14ac:dyDescent="0.2">
      <c r="A180" s="2" t="s">
        <v>12168</v>
      </c>
      <c r="E180" t="s">
        <v>2823</v>
      </c>
      <c r="F180">
        <v>83.5</v>
      </c>
      <c r="H180">
        <v>70.2</v>
      </c>
      <c r="I180">
        <v>60.3</v>
      </c>
      <c r="J180">
        <v>63.5</v>
      </c>
      <c r="K180">
        <v>72.2</v>
      </c>
      <c r="L180">
        <v>77</v>
      </c>
      <c r="M180">
        <v>69.8</v>
      </c>
      <c r="N180">
        <v>71.7</v>
      </c>
      <c r="O180">
        <v>83.7</v>
      </c>
      <c r="P180">
        <v>81.900000000000006</v>
      </c>
      <c r="Q180">
        <v>78.8</v>
      </c>
      <c r="R180">
        <v>72</v>
      </c>
      <c r="S180">
        <v>80.400000000000006</v>
      </c>
      <c r="T180">
        <v>79.7</v>
      </c>
      <c r="U180">
        <v>76.900000000000006</v>
      </c>
      <c r="V180">
        <v>75.2</v>
      </c>
      <c r="W180">
        <v>60.4</v>
      </c>
      <c r="X180">
        <v>51.7</v>
      </c>
      <c r="Y180">
        <v>79.2</v>
      </c>
    </row>
    <row r="181" spans="1:25" x14ac:dyDescent="0.2">
      <c r="A181" s="2" t="s">
        <v>12169</v>
      </c>
      <c r="E181" t="s">
        <v>2823</v>
      </c>
      <c r="F181" t="s">
        <v>12034</v>
      </c>
      <c r="H181" t="s">
        <v>12056</v>
      </c>
      <c r="I181" t="s">
        <v>12055</v>
      </c>
      <c r="J181" t="s">
        <v>12055</v>
      </c>
      <c r="K181" t="s">
        <v>12056</v>
      </c>
      <c r="L181" t="s">
        <v>12034</v>
      </c>
      <c r="M181" t="s">
        <v>12056</v>
      </c>
      <c r="N181" t="s">
        <v>12056</v>
      </c>
      <c r="O181" t="s">
        <v>12034</v>
      </c>
      <c r="P181" t="s">
        <v>12034</v>
      </c>
      <c r="Q181" t="s">
        <v>12035</v>
      </c>
      <c r="R181" t="s">
        <v>12035</v>
      </c>
      <c r="S181" t="s">
        <v>12056</v>
      </c>
      <c r="T181" t="s">
        <v>12034</v>
      </c>
      <c r="U181" t="s">
        <v>12035</v>
      </c>
      <c r="V181" t="s">
        <v>12035</v>
      </c>
      <c r="W181" t="s">
        <v>12036</v>
      </c>
      <c r="X181" t="s">
        <v>12036</v>
      </c>
      <c r="Y181" t="s">
        <v>12035</v>
      </c>
    </row>
    <row r="182" spans="1:25" x14ac:dyDescent="0.2">
      <c r="A182" s="2" t="s">
        <v>12170</v>
      </c>
      <c r="E182" t="s">
        <v>2823</v>
      </c>
      <c r="F182">
        <v>84.5</v>
      </c>
      <c r="H182">
        <v>71.3</v>
      </c>
      <c r="I182">
        <v>58.8</v>
      </c>
      <c r="J182">
        <v>62.5</v>
      </c>
      <c r="K182">
        <v>71.400000000000006</v>
      </c>
      <c r="L182">
        <v>84.9</v>
      </c>
      <c r="M182">
        <v>70.599999999999994</v>
      </c>
      <c r="N182">
        <v>72</v>
      </c>
      <c r="O182">
        <v>83</v>
      </c>
      <c r="P182">
        <v>80.3</v>
      </c>
      <c r="Q182">
        <v>79.8</v>
      </c>
      <c r="R182">
        <v>76.7</v>
      </c>
      <c r="S182">
        <v>74</v>
      </c>
      <c r="T182">
        <v>82.7</v>
      </c>
      <c r="U182">
        <v>77.7</v>
      </c>
      <c r="V182">
        <v>75.599999999999994</v>
      </c>
      <c r="W182" t="s">
        <v>12038</v>
      </c>
      <c r="X182" t="s">
        <v>12038</v>
      </c>
      <c r="Y182">
        <v>77.599999999999994</v>
      </c>
    </row>
    <row r="183" spans="1:25" x14ac:dyDescent="0.2">
      <c r="A183" s="2" t="s">
        <v>12041</v>
      </c>
      <c r="E183" t="s">
        <v>2823</v>
      </c>
      <c r="F183" t="s">
        <v>2823</v>
      </c>
      <c r="H183" t="s">
        <v>2823</v>
      </c>
      <c r="I183" t="s">
        <v>2823</v>
      </c>
      <c r="J183" t="s">
        <v>2823</v>
      </c>
      <c r="K183" t="s">
        <v>2823</v>
      </c>
      <c r="L183" t="s">
        <v>2823</v>
      </c>
      <c r="M183" t="s">
        <v>2823</v>
      </c>
      <c r="N183" t="s">
        <v>2823</v>
      </c>
      <c r="O183" t="s">
        <v>2823</v>
      </c>
      <c r="P183" t="s">
        <v>2823</v>
      </c>
      <c r="Q183" t="s">
        <v>2823</v>
      </c>
      <c r="R183" t="s">
        <v>2823</v>
      </c>
      <c r="S183" t="s">
        <v>2823</v>
      </c>
      <c r="T183" t="s">
        <v>2823</v>
      </c>
      <c r="U183" t="s">
        <v>2823</v>
      </c>
      <c r="V183" t="s">
        <v>2823</v>
      </c>
      <c r="W183" t="s">
        <v>2823</v>
      </c>
      <c r="X183" t="s">
        <v>2823</v>
      </c>
      <c r="Y183" t="s">
        <v>2823</v>
      </c>
    </row>
    <row r="184" spans="1:25" x14ac:dyDescent="0.2">
      <c r="A184" s="2" t="s">
        <v>12042</v>
      </c>
      <c r="E184">
        <v>28575</v>
      </c>
      <c r="F184">
        <v>171</v>
      </c>
      <c r="H184">
        <v>173</v>
      </c>
      <c r="I184">
        <v>116</v>
      </c>
      <c r="J184">
        <v>89</v>
      </c>
      <c r="K184">
        <v>110</v>
      </c>
      <c r="L184">
        <v>141</v>
      </c>
      <c r="M184">
        <v>170</v>
      </c>
      <c r="N184">
        <v>93</v>
      </c>
      <c r="O184">
        <v>178</v>
      </c>
      <c r="P184">
        <v>103</v>
      </c>
      <c r="Q184">
        <v>119</v>
      </c>
      <c r="R184">
        <v>101</v>
      </c>
      <c r="S184">
        <v>98</v>
      </c>
      <c r="T184">
        <v>201</v>
      </c>
      <c r="U184">
        <v>151</v>
      </c>
      <c r="V184">
        <v>164</v>
      </c>
      <c r="W184" t="s">
        <v>14707</v>
      </c>
      <c r="X184" t="s">
        <v>14707</v>
      </c>
      <c r="Y184">
        <v>363</v>
      </c>
    </row>
    <row r="185" spans="1:25" x14ac:dyDescent="0.2">
      <c r="A185" s="2" t="s">
        <v>12043</v>
      </c>
      <c r="E185">
        <v>28575</v>
      </c>
      <c r="F185">
        <v>167</v>
      </c>
      <c r="H185">
        <v>172</v>
      </c>
      <c r="I185">
        <v>116</v>
      </c>
      <c r="J185">
        <v>76</v>
      </c>
      <c r="K185">
        <v>109</v>
      </c>
      <c r="L185">
        <v>139</v>
      </c>
      <c r="M185">
        <v>167</v>
      </c>
      <c r="N185">
        <v>85</v>
      </c>
      <c r="O185">
        <v>171</v>
      </c>
      <c r="P185">
        <v>102</v>
      </c>
      <c r="Q185">
        <v>117</v>
      </c>
      <c r="R185">
        <v>97</v>
      </c>
      <c r="S185">
        <v>56</v>
      </c>
      <c r="T185">
        <v>197</v>
      </c>
      <c r="U185">
        <v>139</v>
      </c>
      <c r="V185">
        <v>163</v>
      </c>
      <c r="W185" t="s">
        <v>14707</v>
      </c>
      <c r="X185" t="s">
        <v>14707</v>
      </c>
      <c r="Y185">
        <v>358</v>
      </c>
    </row>
    <row r="186" spans="1:25" x14ac:dyDescent="0.2">
      <c r="A186" s="2" t="s">
        <v>12171</v>
      </c>
      <c r="E186" t="s">
        <v>2823</v>
      </c>
      <c r="F186" t="s">
        <v>2823</v>
      </c>
      <c r="H186" t="s">
        <v>2823</v>
      </c>
      <c r="I186" t="s">
        <v>2823</v>
      </c>
      <c r="J186" t="s">
        <v>2823</v>
      </c>
      <c r="K186" t="s">
        <v>2823</v>
      </c>
      <c r="L186" t="s">
        <v>2823</v>
      </c>
      <c r="M186" t="s">
        <v>2823</v>
      </c>
      <c r="N186" t="s">
        <v>2823</v>
      </c>
      <c r="O186" t="s">
        <v>2823</v>
      </c>
      <c r="P186" t="s">
        <v>2823</v>
      </c>
      <c r="Q186" t="s">
        <v>2823</v>
      </c>
      <c r="R186" t="s">
        <v>2823</v>
      </c>
      <c r="S186" t="s">
        <v>2823</v>
      </c>
      <c r="T186" t="s">
        <v>2823</v>
      </c>
      <c r="U186" t="s">
        <v>2823</v>
      </c>
      <c r="V186" t="s">
        <v>2823</v>
      </c>
      <c r="W186" t="s">
        <v>2823</v>
      </c>
      <c r="X186" t="s">
        <v>2823</v>
      </c>
      <c r="Y186" t="s">
        <v>2823</v>
      </c>
    </row>
    <row r="187" spans="1:25" x14ac:dyDescent="0.2">
      <c r="A187" s="2" t="s">
        <v>12172</v>
      </c>
      <c r="E187">
        <v>91.2</v>
      </c>
      <c r="F187">
        <v>98.7</v>
      </c>
      <c r="H187">
        <v>86.8</v>
      </c>
      <c r="I187">
        <v>81.7</v>
      </c>
      <c r="J187">
        <v>88.3</v>
      </c>
      <c r="K187">
        <v>88.2</v>
      </c>
      <c r="L187">
        <v>95.8</v>
      </c>
      <c r="M187">
        <v>82.8</v>
      </c>
      <c r="N187">
        <v>87.6</v>
      </c>
      <c r="O187">
        <v>93.7</v>
      </c>
      <c r="P187">
        <v>95.8</v>
      </c>
      <c r="Q187">
        <v>92.7</v>
      </c>
      <c r="R187">
        <v>92.8</v>
      </c>
      <c r="S187">
        <v>91.2</v>
      </c>
      <c r="T187">
        <v>95.2</v>
      </c>
      <c r="U187">
        <v>89.1</v>
      </c>
      <c r="V187">
        <v>97.7</v>
      </c>
      <c r="W187" t="s">
        <v>12038</v>
      </c>
      <c r="X187" t="s">
        <v>12038</v>
      </c>
      <c r="Y187">
        <v>87.6</v>
      </c>
    </row>
    <row r="188" spans="1:25" x14ac:dyDescent="0.2">
      <c r="A188" s="2" t="s">
        <v>12173</v>
      </c>
      <c r="E188">
        <v>91.2</v>
      </c>
      <c r="F188">
        <v>98.7</v>
      </c>
      <c r="H188">
        <v>87.4</v>
      </c>
      <c r="I188">
        <v>81.7</v>
      </c>
      <c r="J188">
        <v>87.7</v>
      </c>
      <c r="K188">
        <v>88.1</v>
      </c>
      <c r="L188">
        <v>95.8</v>
      </c>
      <c r="M188">
        <v>84</v>
      </c>
      <c r="N188">
        <v>86.7</v>
      </c>
      <c r="O188">
        <v>93.5</v>
      </c>
      <c r="P188">
        <v>95.8</v>
      </c>
      <c r="Q188">
        <v>92.6</v>
      </c>
      <c r="R188">
        <v>92.7</v>
      </c>
      <c r="S188">
        <v>84.6</v>
      </c>
      <c r="T188">
        <v>95.1</v>
      </c>
      <c r="U188">
        <v>87.8</v>
      </c>
      <c r="V188">
        <v>97.7</v>
      </c>
      <c r="W188" t="s">
        <v>12038</v>
      </c>
      <c r="X188" t="s">
        <v>12038</v>
      </c>
      <c r="Y188">
        <v>87.5</v>
      </c>
    </row>
    <row r="189" spans="1:25" x14ac:dyDescent="0.2">
      <c r="A189" s="2" t="s">
        <v>12174</v>
      </c>
      <c r="E189" t="s">
        <v>2823</v>
      </c>
      <c r="F189" t="s">
        <v>2823</v>
      </c>
      <c r="H189" t="s">
        <v>2823</v>
      </c>
      <c r="I189" t="s">
        <v>2823</v>
      </c>
      <c r="J189" t="s">
        <v>2823</v>
      </c>
      <c r="K189" t="s">
        <v>2823</v>
      </c>
      <c r="L189" t="s">
        <v>2823</v>
      </c>
      <c r="M189" t="s">
        <v>2823</v>
      </c>
      <c r="N189" t="s">
        <v>2823</v>
      </c>
      <c r="O189" t="s">
        <v>2823</v>
      </c>
      <c r="P189" t="s">
        <v>2823</v>
      </c>
      <c r="Q189" t="s">
        <v>2823</v>
      </c>
      <c r="R189" t="s">
        <v>2823</v>
      </c>
      <c r="S189" t="s">
        <v>2823</v>
      </c>
      <c r="T189" t="s">
        <v>2823</v>
      </c>
      <c r="U189" t="s">
        <v>2823</v>
      </c>
      <c r="V189" t="s">
        <v>2823</v>
      </c>
      <c r="W189" t="s">
        <v>2823</v>
      </c>
      <c r="X189" t="s">
        <v>2823</v>
      </c>
      <c r="Y189" t="s">
        <v>2823</v>
      </c>
    </row>
    <row r="190" spans="1:25" x14ac:dyDescent="0.2">
      <c r="A190" s="2" t="s">
        <v>12175</v>
      </c>
      <c r="E190" t="s">
        <v>14778</v>
      </c>
      <c r="F190" t="s">
        <v>13531</v>
      </c>
      <c r="H190" t="s">
        <v>14783</v>
      </c>
      <c r="I190" t="s">
        <v>14784</v>
      </c>
      <c r="J190" t="s">
        <v>14785</v>
      </c>
      <c r="K190" t="s">
        <v>14786</v>
      </c>
      <c r="L190" t="s">
        <v>14787</v>
      </c>
      <c r="M190" t="s">
        <v>14788</v>
      </c>
      <c r="N190" t="s">
        <v>14789</v>
      </c>
      <c r="O190" t="s">
        <v>14790</v>
      </c>
      <c r="P190" t="s">
        <v>14791</v>
      </c>
      <c r="Q190" t="s">
        <v>14792</v>
      </c>
      <c r="R190" t="s">
        <v>14793</v>
      </c>
      <c r="S190" t="s">
        <v>14794</v>
      </c>
      <c r="T190" t="s">
        <v>14795</v>
      </c>
      <c r="U190" t="s">
        <v>13536</v>
      </c>
      <c r="V190" t="s">
        <v>14796</v>
      </c>
      <c r="W190" t="s">
        <v>2823</v>
      </c>
      <c r="X190" t="s">
        <v>2823</v>
      </c>
      <c r="Y190" t="s">
        <v>14854</v>
      </c>
    </row>
    <row r="191" spans="1:25" x14ac:dyDescent="0.2">
      <c r="A191" s="2" t="s">
        <v>12176</v>
      </c>
      <c r="E191" t="s">
        <v>14778</v>
      </c>
      <c r="F191" t="s">
        <v>13535</v>
      </c>
      <c r="H191" t="s">
        <v>14783</v>
      </c>
      <c r="I191" t="s">
        <v>14784</v>
      </c>
      <c r="J191" t="s">
        <v>14797</v>
      </c>
      <c r="K191" t="s">
        <v>14798</v>
      </c>
      <c r="L191" t="s">
        <v>14787</v>
      </c>
      <c r="M191" t="s">
        <v>14799</v>
      </c>
      <c r="N191" t="s">
        <v>14800</v>
      </c>
      <c r="O191" t="s">
        <v>14790</v>
      </c>
      <c r="P191" t="s">
        <v>14791</v>
      </c>
      <c r="Q191" t="s">
        <v>14801</v>
      </c>
      <c r="R191" t="s">
        <v>14802</v>
      </c>
      <c r="S191" t="s">
        <v>14803</v>
      </c>
      <c r="T191" t="s">
        <v>14795</v>
      </c>
      <c r="U191" t="s">
        <v>14804</v>
      </c>
      <c r="V191" t="s">
        <v>14805</v>
      </c>
      <c r="W191" t="s">
        <v>2823</v>
      </c>
      <c r="X191" t="s">
        <v>2823</v>
      </c>
      <c r="Y191" t="s">
        <v>14855</v>
      </c>
    </row>
    <row r="192" spans="1:25" x14ac:dyDescent="0.2">
      <c r="A192" s="2" t="s">
        <v>12177</v>
      </c>
      <c r="E192" t="s">
        <v>2823</v>
      </c>
      <c r="F192" t="s">
        <v>2823</v>
      </c>
      <c r="G192" t="s">
        <v>2823</v>
      </c>
      <c r="H192" t="s">
        <v>2823</v>
      </c>
      <c r="I192" t="s">
        <v>2823</v>
      </c>
      <c r="J192" t="s">
        <v>2823</v>
      </c>
      <c r="K192" t="s">
        <v>2823</v>
      </c>
      <c r="L192" t="s">
        <v>2823</v>
      </c>
      <c r="M192" t="s">
        <v>2823</v>
      </c>
      <c r="N192" t="s">
        <v>2823</v>
      </c>
      <c r="O192" t="s">
        <v>2823</v>
      </c>
      <c r="P192" t="s">
        <v>2823</v>
      </c>
      <c r="Q192" t="s">
        <v>2823</v>
      </c>
      <c r="R192" t="s">
        <v>2823</v>
      </c>
      <c r="S192" t="s">
        <v>2823</v>
      </c>
      <c r="T192" t="s">
        <v>2823</v>
      </c>
      <c r="U192" t="s">
        <v>2823</v>
      </c>
      <c r="V192" t="s">
        <v>2823</v>
      </c>
      <c r="W192" t="s">
        <v>2823</v>
      </c>
      <c r="X192" t="s">
        <v>2823</v>
      </c>
      <c r="Y192" t="s">
        <v>2823</v>
      </c>
    </row>
    <row r="193" spans="1:25" x14ac:dyDescent="0.2">
      <c r="A193" s="2" t="s">
        <v>12178</v>
      </c>
      <c r="E193">
        <v>94.3</v>
      </c>
      <c r="F193">
        <v>99.4</v>
      </c>
      <c r="H193">
        <v>88.1</v>
      </c>
      <c r="I193">
        <v>89.2</v>
      </c>
      <c r="J193">
        <v>91</v>
      </c>
      <c r="K193">
        <v>87.5</v>
      </c>
      <c r="L193">
        <v>95.8</v>
      </c>
      <c r="M193">
        <v>98.7</v>
      </c>
      <c r="N193">
        <v>88.5</v>
      </c>
      <c r="O193">
        <v>97</v>
      </c>
      <c r="P193">
        <v>95.8</v>
      </c>
      <c r="Q193">
        <v>96.4</v>
      </c>
      <c r="R193">
        <v>94</v>
      </c>
      <c r="S193">
        <v>95.7</v>
      </c>
      <c r="T193">
        <v>94.7</v>
      </c>
      <c r="U193">
        <v>89.5</v>
      </c>
      <c r="V193">
        <v>98.5</v>
      </c>
      <c r="W193" t="s">
        <v>12038</v>
      </c>
      <c r="X193" t="s">
        <v>12038</v>
      </c>
      <c r="Y193">
        <v>96.4</v>
      </c>
    </row>
    <row r="194" spans="1:25" x14ac:dyDescent="0.2">
      <c r="A194" s="2" t="s">
        <v>12179</v>
      </c>
      <c r="E194">
        <v>94.3</v>
      </c>
      <c r="F194">
        <v>99.4</v>
      </c>
      <c r="H194">
        <v>88</v>
      </c>
      <c r="I194">
        <v>89.2</v>
      </c>
      <c r="J194">
        <v>90.9</v>
      </c>
      <c r="K194">
        <v>87.4</v>
      </c>
      <c r="L194">
        <v>95.8</v>
      </c>
      <c r="M194">
        <v>98.7</v>
      </c>
      <c r="N194">
        <v>87.5</v>
      </c>
      <c r="O194">
        <v>96.9</v>
      </c>
      <c r="P194">
        <v>95.8</v>
      </c>
      <c r="Q194">
        <v>96.4</v>
      </c>
      <c r="R194">
        <v>93.9</v>
      </c>
      <c r="S194">
        <v>92</v>
      </c>
      <c r="T194">
        <v>94.5</v>
      </c>
      <c r="U194">
        <v>88.2</v>
      </c>
      <c r="V194">
        <v>98.5</v>
      </c>
      <c r="W194" t="s">
        <v>12038</v>
      </c>
      <c r="X194" t="s">
        <v>12038</v>
      </c>
      <c r="Y194">
        <v>96.3</v>
      </c>
    </row>
    <row r="195" spans="1:25" x14ac:dyDescent="0.2">
      <c r="A195" s="2" t="s">
        <v>12180</v>
      </c>
      <c r="E195" t="s">
        <v>2823</v>
      </c>
      <c r="F195" t="s">
        <v>2823</v>
      </c>
      <c r="H195" t="s">
        <v>2823</v>
      </c>
      <c r="I195" t="s">
        <v>2823</v>
      </c>
      <c r="J195" t="s">
        <v>2823</v>
      </c>
      <c r="K195" t="s">
        <v>2823</v>
      </c>
      <c r="L195" t="s">
        <v>2823</v>
      </c>
      <c r="M195" t="s">
        <v>2823</v>
      </c>
      <c r="N195" t="s">
        <v>2823</v>
      </c>
      <c r="O195" t="s">
        <v>2823</v>
      </c>
      <c r="P195" t="s">
        <v>2823</v>
      </c>
      <c r="Q195" t="s">
        <v>2823</v>
      </c>
      <c r="R195" t="s">
        <v>2823</v>
      </c>
      <c r="S195" t="s">
        <v>2823</v>
      </c>
      <c r="T195" t="s">
        <v>2823</v>
      </c>
      <c r="U195" t="s">
        <v>2823</v>
      </c>
      <c r="V195" t="s">
        <v>2823</v>
      </c>
      <c r="W195" t="s">
        <v>2823</v>
      </c>
      <c r="X195" t="s">
        <v>2823</v>
      </c>
      <c r="Y195" t="s">
        <v>2823</v>
      </c>
    </row>
    <row r="196" spans="1:25" x14ac:dyDescent="0.2">
      <c r="A196" s="2" t="s">
        <v>12181</v>
      </c>
      <c r="E196" t="s">
        <v>14779</v>
      </c>
      <c r="F196" t="s">
        <v>13534</v>
      </c>
      <c r="H196" t="s">
        <v>14806</v>
      </c>
      <c r="I196" t="s">
        <v>14807</v>
      </c>
      <c r="J196" t="s">
        <v>13538</v>
      </c>
      <c r="K196" t="s">
        <v>13539</v>
      </c>
      <c r="L196" t="s">
        <v>14808</v>
      </c>
      <c r="M196" t="s">
        <v>13532</v>
      </c>
      <c r="N196" t="s">
        <v>12341</v>
      </c>
      <c r="O196" t="s">
        <v>14809</v>
      </c>
      <c r="P196" t="s">
        <v>14810</v>
      </c>
      <c r="Q196" t="s">
        <v>14811</v>
      </c>
      <c r="R196" t="s">
        <v>14812</v>
      </c>
      <c r="S196" t="s">
        <v>14813</v>
      </c>
      <c r="T196" t="s">
        <v>14795</v>
      </c>
      <c r="U196" t="s">
        <v>13530</v>
      </c>
      <c r="V196" t="s">
        <v>14814</v>
      </c>
      <c r="W196" t="s">
        <v>2823</v>
      </c>
      <c r="X196" t="s">
        <v>2823</v>
      </c>
      <c r="Y196" t="s">
        <v>14810</v>
      </c>
    </row>
    <row r="197" spans="1:25" x14ac:dyDescent="0.2">
      <c r="A197" s="2" t="s">
        <v>12182</v>
      </c>
      <c r="E197" t="s">
        <v>14779</v>
      </c>
      <c r="F197" t="s">
        <v>13531</v>
      </c>
      <c r="H197" t="s">
        <v>14815</v>
      </c>
      <c r="I197" t="s">
        <v>14807</v>
      </c>
      <c r="J197" t="s">
        <v>14816</v>
      </c>
      <c r="K197" t="s">
        <v>13537</v>
      </c>
      <c r="L197" t="s">
        <v>14817</v>
      </c>
      <c r="M197" t="s">
        <v>14818</v>
      </c>
      <c r="N197" t="s">
        <v>14819</v>
      </c>
      <c r="O197" t="s">
        <v>14809</v>
      </c>
      <c r="P197" t="s">
        <v>14810</v>
      </c>
      <c r="Q197" t="s">
        <v>14820</v>
      </c>
      <c r="R197" t="s">
        <v>14812</v>
      </c>
      <c r="S197" t="s">
        <v>14821</v>
      </c>
      <c r="T197" t="s">
        <v>14822</v>
      </c>
      <c r="U197" t="s">
        <v>14823</v>
      </c>
      <c r="V197" t="s">
        <v>14824</v>
      </c>
      <c r="W197" t="s">
        <v>2823</v>
      </c>
      <c r="X197" t="s">
        <v>2823</v>
      </c>
      <c r="Y197" t="s">
        <v>14856</v>
      </c>
    </row>
    <row r="198" spans="1:25" x14ac:dyDescent="0.2">
      <c r="A198" s="2" t="s">
        <v>12183</v>
      </c>
      <c r="E198" t="s">
        <v>2823</v>
      </c>
      <c r="F198" t="s">
        <v>2823</v>
      </c>
      <c r="H198" t="s">
        <v>2823</v>
      </c>
      <c r="I198" t="s">
        <v>2823</v>
      </c>
      <c r="J198" t="s">
        <v>2823</v>
      </c>
      <c r="K198" t="s">
        <v>2823</v>
      </c>
      <c r="L198" t="s">
        <v>2823</v>
      </c>
      <c r="M198" t="s">
        <v>2823</v>
      </c>
      <c r="N198" t="s">
        <v>2823</v>
      </c>
      <c r="O198" t="s">
        <v>2823</v>
      </c>
      <c r="P198" t="s">
        <v>2823</v>
      </c>
      <c r="Q198" t="s">
        <v>2823</v>
      </c>
      <c r="R198" t="s">
        <v>2823</v>
      </c>
      <c r="S198" t="s">
        <v>2823</v>
      </c>
      <c r="T198" t="s">
        <v>2823</v>
      </c>
      <c r="U198" t="s">
        <v>2823</v>
      </c>
      <c r="V198" t="s">
        <v>2823</v>
      </c>
      <c r="W198" t="s">
        <v>2823</v>
      </c>
      <c r="X198" t="s">
        <v>2823</v>
      </c>
      <c r="Y198" t="s">
        <v>2823</v>
      </c>
    </row>
    <row r="199" spans="1:25" x14ac:dyDescent="0.2">
      <c r="A199" s="2" t="s">
        <v>12184</v>
      </c>
      <c r="E199">
        <v>87.8</v>
      </c>
      <c r="F199">
        <v>99.1</v>
      </c>
      <c r="H199">
        <v>91.2</v>
      </c>
      <c r="I199">
        <v>61.9</v>
      </c>
      <c r="J199">
        <v>76.2</v>
      </c>
      <c r="K199">
        <v>63.8</v>
      </c>
      <c r="L199">
        <v>98.1</v>
      </c>
      <c r="M199">
        <v>89.7</v>
      </c>
      <c r="N199">
        <v>79.099999999999994</v>
      </c>
      <c r="O199">
        <v>97.8</v>
      </c>
      <c r="P199">
        <v>90.3</v>
      </c>
      <c r="Q199">
        <v>89.5</v>
      </c>
      <c r="R199">
        <v>93.6</v>
      </c>
      <c r="S199">
        <v>87.5</v>
      </c>
      <c r="T199">
        <v>96.8</v>
      </c>
      <c r="U199">
        <v>100</v>
      </c>
      <c r="V199">
        <v>77.599999999999994</v>
      </c>
      <c r="W199" t="s">
        <v>12038</v>
      </c>
      <c r="X199" t="s">
        <v>12038</v>
      </c>
      <c r="Y199">
        <v>82</v>
      </c>
    </row>
    <row r="200" spans="1:25" x14ac:dyDescent="0.2">
      <c r="A200" s="2" t="s">
        <v>12185</v>
      </c>
      <c r="E200">
        <v>87.8</v>
      </c>
      <c r="F200">
        <v>99.1</v>
      </c>
      <c r="H200">
        <v>92.5</v>
      </c>
      <c r="I200">
        <v>61.9</v>
      </c>
      <c r="J200">
        <v>66.7</v>
      </c>
      <c r="K200">
        <v>63</v>
      </c>
      <c r="L200">
        <v>98.1</v>
      </c>
      <c r="M200">
        <v>91.1</v>
      </c>
      <c r="N200">
        <v>77.5</v>
      </c>
      <c r="O200">
        <v>97.7</v>
      </c>
      <c r="P200">
        <v>90.3</v>
      </c>
      <c r="Q200">
        <v>89.5</v>
      </c>
      <c r="R200">
        <v>93.4</v>
      </c>
      <c r="S200">
        <v>77.099999999999994</v>
      </c>
      <c r="T200">
        <v>96.7</v>
      </c>
      <c r="U200">
        <v>100</v>
      </c>
      <c r="V200">
        <v>77.599999999999994</v>
      </c>
      <c r="W200" t="s">
        <v>12038</v>
      </c>
      <c r="X200" t="s">
        <v>12038</v>
      </c>
      <c r="Y200">
        <v>81.8</v>
      </c>
    </row>
    <row r="201" spans="1:25" x14ac:dyDescent="0.2">
      <c r="A201" s="2" t="s">
        <v>12186</v>
      </c>
      <c r="E201" t="s">
        <v>2823</v>
      </c>
      <c r="F201" t="s">
        <v>2823</v>
      </c>
      <c r="H201" t="s">
        <v>2823</v>
      </c>
      <c r="I201" t="s">
        <v>2823</v>
      </c>
      <c r="J201" t="s">
        <v>2823</v>
      </c>
      <c r="K201" t="s">
        <v>2823</v>
      </c>
      <c r="L201" t="s">
        <v>2823</v>
      </c>
      <c r="M201" t="s">
        <v>2823</v>
      </c>
      <c r="N201" t="s">
        <v>2823</v>
      </c>
      <c r="O201" t="s">
        <v>2823</v>
      </c>
      <c r="P201" t="s">
        <v>2823</v>
      </c>
      <c r="Q201" t="s">
        <v>2823</v>
      </c>
      <c r="R201" t="s">
        <v>2823</v>
      </c>
      <c r="S201" t="s">
        <v>2823</v>
      </c>
      <c r="T201" t="s">
        <v>2823</v>
      </c>
      <c r="U201" t="s">
        <v>2823</v>
      </c>
      <c r="V201" t="s">
        <v>2823</v>
      </c>
      <c r="W201" t="s">
        <v>2823</v>
      </c>
      <c r="X201" t="s">
        <v>2823</v>
      </c>
      <c r="Y201" t="s">
        <v>2823</v>
      </c>
    </row>
    <row r="202" spans="1:25" x14ac:dyDescent="0.2">
      <c r="A202" s="2" t="s">
        <v>12187</v>
      </c>
      <c r="E202" t="s">
        <v>14780</v>
      </c>
      <c r="F202" t="s">
        <v>14781</v>
      </c>
      <c r="H202" t="s">
        <v>14825</v>
      </c>
      <c r="I202" t="s">
        <v>14826</v>
      </c>
      <c r="J202" t="s">
        <v>14825</v>
      </c>
      <c r="K202" t="s">
        <v>14827</v>
      </c>
      <c r="L202" t="s">
        <v>14828</v>
      </c>
      <c r="M202" t="s">
        <v>14829</v>
      </c>
      <c r="N202" t="s">
        <v>14830</v>
      </c>
      <c r="O202" t="s">
        <v>14810</v>
      </c>
      <c r="P202" t="s">
        <v>13533</v>
      </c>
      <c r="Q202" t="s">
        <v>13529</v>
      </c>
      <c r="R202" t="s">
        <v>14831</v>
      </c>
      <c r="S202" t="s">
        <v>14832</v>
      </c>
      <c r="T202" t="s">
        <v>14833</v>
      </c>
      <c r="U202" t="s">
        <v>14834</v>
      </c>
      <c r="V202" t="s">
        <v>14835</v>
      </c>
      <c r="W202" t="s">
        <v>2823</v>
      </c>
      <c r="X202" t="s">
        <v>2823</v>
      </c>
      <c r="Y202" t="s">
        <v>14857</v>
      </c>
    </row>
    <row r="203" spans="1:25" x14ac:dyDescent="0.2">
      <c r="A203" s="2" t="s">
        <v>12188</v>
      </c>
      <c r="E203" t="s">
        <v>14780</v>
      </c>
      <c r="F203" t="s">
        <v>14782</v>
      </c>
      <c r="H203" t="s">
        <v>14825</v>
      </c>
      <c r="I203" t="s">
        <v>14826</v>
      </c>
      <c r="J203" t="s">
        <v>14836</v>
      </c>
      <c r="K203" t="s">
        <v>14837</v>
      </c>
      <c r="L203" t="s">
        <v>14838</v>
      </c>
      <c r="M203" t="s">
        <v>14839</v>
      </c>
      <c r="N203" t="s">
        <v>14840</v>
      </c>
      <c r="O203" t="s">
        <v>14841</v>
      </c>
      <c r="P203" t="s">
        <v>13533</v>
      </c>
      <c r="Q203" t="s">
        <v>13529</v>
      </c>
      <c r="R203" t="s">
        <v>14842</v>
      </c>
      <c r="S203" t="s">
        <v>14843</v>
      </c>
      <c r="T203" t="s">
        <v>14844</v>
      </c>
      <c r="U203" t="s">
        <v>14845</v>
      </c>
      <c r="V203" t="s">
        <v>14835</v>
      </c>
      <c r="W203" t="s">
        <v>2823</v>
      </c>
      <c r="X203" t="s">
        <v>2823</v>
      </c>
      <c r="Y203" t="s">
        <v>14858</v>
      </c>
    </row>
    <row r="204" spans="1:25" x14ac:dyDescent="0.2">
      <c r="A204" s="2" t="s">
        <v>12067</v>
      </c>
      <c r="E204" t="s">
        <v>2823</v>
      </c>
      <c r="F204" t="s">
        <v>2823</v>
      </c>
      <c r="H204" t="s">
        <v>2823</v>
      </c>
      <c r="I204" t="s">
        <v>2823</v>
      </c>
      <c r="J204" t="s">
        <v>2823</v>
      </c>
      <c r="K204" t="s">
        <v>2823</v>
      </c>
      <c r="L204" t="s">
        <v>2823</v>
      </c>
      <c r="M204" t="s">
        <v>2823</v>
      </c>
      <c r="N204" t="s">
        <v>2823</v>
      </c>
      <c r="O204" t="s">
        <v>2823</v>
      </c>
      <c r="P204" t="s">
        <v>2823</v>
      </c>
      <c r="Q204" t="s">
        <v>2823</v>
      </c>
      <c r="R204" t="s">
        <v>2823</v>
      </c>
      <c r="S204" t="s">
        <v>2823</v>
      </c>
      <c r="T204" t="s">
        <v>2823</v>
      </c>
      <c r="U204" t="s">
        <v>2823</v>
      </c>
      <c r="V204" t="s">
        <v>2823</v>
      </c>
      <c r="W204" t="s">
        <v>2823</v>
      </c>
      <c r="X204" t="s">
        <v>2823</v>
      </c>
      <c r="Y204" t="s">
        <v>2823</v>
      </c>
    </row>
    <row r="205" spans="1:25" x14ac:dyDescent="0.2">
      <c r="A205" s="2" t="s">
        <v>12068</v>
      </c>
      <c r="E205">
        <v>28072</v>
      </c>
      <c r="F205">
        <v>163</v>
      </c>
      <c r="H205">
        <v>139</v>
      </c>
      <c r="I205">
        <v>92</v>
      </c>
      <c r="J205">
        <v>82</v>
      </c>
      <c r="K205">
        <v>108</v>
      </c>
      <c r="L205">
        <v>134</v>
      </c>
      <c r="M205">
        <v>206</v>
      </c>
      <c r="N205">
        <v>91</v>
      </c>
      <c r="O205">
        <v>155</v>
      </c>
      <c r="P205">
        <v>106</v>
      </c>
      <c r="Q205">
        <v>122</v>
      </c>
      <c r="R205">
        <v>97</v>
      </c>
      <c r="S205">
        <v>95</v>
      </c>
      <c r="T205">
        <v>190</v>
      </c>
      <c r="U205">
        <v>138</v>
      </c>
      <c r="V205">
        <v>154</v>
      </c>
      <c r="W205">
        <v>24</v>
      </c>
      <c r="X205">
        <v>29</v>
      </c>
      <c r="Y205">
        <v>344</v>
      </c>
    </row>
    <row r="206" spans="1:25" x14ac:dyDescent="0.2">
      <c r="A206" s="2" t="s">
        <v>12189</v>
      </c>
      <c r="E206" t="s">
        <v>12036</v>
      </c>
      <c r="F206" t="s">
        <v>12036</v>
      </c>
      <c r="H206" t="s">
        <v>12036</v>
      </c>
      <c r="I206" t="s">
        <v>12036</v>
      </c>
      <c r="J206" t="s">
        <v>12036</v>
      </c>
      <c r="K206" t="s">
        <v>12036</v>
      </c>
      <c r="L206" t="s">
        <v>12036</v>
      </c>
      <c r="M206" t="s">
        <v>12036</v>
      </c>
      <c r="N206" t="s">
        <v>12036</v>
      </c>
      <c r="O206" t="s">
        <v>12036</v>
      </c>
      <c r="P206" t="s">
        <v>12036</v>
      </c>
      <c r="Q206" t="s">
        <v>12036</v>
      </c>
      <c r="R206" t="s">
        <v>12036</v>
      </c>
      <c r="S206" t="s">
        <v>12036</v>
      </c>
      <c r="T206" t="s">
        <v>12036</v>
      </c>
      <c r="U206" t="s">
        <v>12036</v>
      </c>
      <c r="V206" t="s">
        <v>12036</v>
      </c>
      <c r="W206" t="s">
        <v>12036</v>
      </c>
      <c r="X206" t="s">
        <v>12036</v>
      </c>
      <c r="Y206" t="s">
        <v>12036</v>
      </c>
    </row>
    <row r="207" spans="1:25" x14ac:dyDescent="0.2">
      <c r="A207" s="2" t="s">
        <v>12190</v>
      </c>
      <c r="E207" t="s">
        <v>2823</v>
      </c>
      <c r="F207" t="s">
        <v>2823</v>
      </c>
      <c r="H207" t="s">
        <v>2823</v>
      </c>
      <c r="I207" t="s">
        <v>2823</v>
      </c>
      <c r="J207" t="s">
        <v>2823</v>
      </c>
      <c r="K207" t="s">
        <v>2823</v>
      </c>
      <c r="L207" t="s">
        <v>2823</v>
      </c>
      <c r="M207" t="s">
        <v>2823</v>
      </c>
      <c r="N207" t="s">
        <v>2823</v>
      </c>
      <c r="O207" t="s">
        <v>2823</v>
      </c>
      <c r="P207" t="s">
        <v>2823</v>
      </c>
      <c r="Q207" t="s">
        <v>2823</v>
      </c>
      <c r="R207" t="s">
        <v>2823</v>
      </c>
      <c r="S207" t="s">
        <v>2823</v>
      </c>
      <c r="T207" t="s">
        <v>2823</v>
      </c>
      <c r="U207" t="s">
        <v>2823</v>
      </c>
      <c r="V207" t="s">
        <v>2823</v>
      </c>
      <c r="W207" t="s">
        <v>2823</v>
      </c>
      <c r="X207" t="s">
        <v>2823</v>
      </c>
      <c r="Y207" t="s">
        <v>2823</v>
      </c>
    </row>
    <row r="208" spans="1:25" x14ac:dyDescent="0.2">
      <c r="A208" s="2" t="s">
        <v>12191</v>
      </c>
      <c r="E208">
        <v>92.3</v>
      </c>
      <c r="F208">
        <v>95.5</v>
      </c>
      <c r="H208">
        <v>96.4</v>
      </c>
      <c r="I208">
        <v>95.3</v>
      </c>
      <c r="J208">
        <v>59.3</v>
      </c>
      <c r="K208">
        <v>94.4</v>
      </c>
      <c r="L208">
        <v>61</v>
      </c>
      <c r="M208">
        <v>96</v>
      </c>
      <c r="N208">
        <v>86.5</v>
      </c>
      <c r="O208">
        <v>97.6</v>
      </c>
      <c r="P208">
        <v>97.9</v>
      </c>
      <c r="Q208">
        <v>94.2</v>
      </c>
      <c r="R208">
        <v>90</v>
      </c>
      <c r="S208">
        <v>97.7</v>
      </c>
      <c r="T208">
        <v>87.1</v>
      </c>
      <c r="U208">
        <v>93.9</v>
      </c>
      <c r="V208">
        <v>100</v>
      </c>
      <c r="W208">
        <v>91.7</v>
      </c>
      <c r="X208">
        <v>69</v>
      </c>
      <c r="Y208">
        <v>98.7</v>
      </c>
    </row>
    <row r="209" spans="1:25" x14ac:dyDescent="0.2">
      <c r="A209" s="2" t="s">
        <v>12192</v>
      </c>
      <c r="E209" t="s">
        <v>12036</v>
      </c>
      <c r="F209" t="s">
        <v>12036</v>
      </c>
      <c r="H209" t="s">
        <v>12036</v>
      </c>
      <c r="I209" t="s">
        <v>12036</v>
      </c>
      <c r="J209" t="s">
        <v>12036</v>
      </c>
      <c r="K209" t="s">
        <v>12036</v>
      </c>
      <c r="L209" t="s">
        <v>12036</v>
      </c>
      <c r="M209" t="s">
        <v>12036</v>
      </c>
      <c r="N209" t="s">
        <v>12036</v>
      </c>
      <c r="O209" t="s">
        <v>12036</v>
      </c>
      <c r="P209" t="s">
        <v>12036</v>
      </c>
      <c r="Q209" t="s">
        <v>12036</v>
      </c>
      <c r="R209" t="s">
        <v>12036</v>
      </c>
      <c r="S209" t="s">
        <v>12036</v>
      </c>
      <c r="T209" t="s">
        <v>12036</v>
      </c>
      <c r="U209" t="s">
        <v>12036</v>
      </c>
      <c r="V209" t="s">
        <v>12036</v>
      </c>
      <c r="W209" t="s">
        <v>12036</v>
      </c>
      <c r="X209" t="s">
        <v>12036</v>
      </c>
      <c r="Y209" t="s">
        <v>12036</v>
      </c>
    </row>
    <row r="210" spans="1:25" x14ac:dyDescent="0.2">
      <c r="A210" s="2" t="s">
        <v>12193</v>
      </c>
      <c r="E210" t="s">
        <v>2823</v>
      </c>
      <c r="F210" t="s">
        <v>2823</v>
      </c>
      <c r="H210" t="s">
        <v>2823</v>
      </c>
      <c r="I210" t="s">
        <v>2823</v>
      </c>
      <c r="J210" t="s">
        <v>2823</v>
      </c>
      <c r="K210" t="s">
        <v>2823</v>
      </c>
      <c r="L210" t="s">
        <v>2823</v>
      </c>
      <c r="M210" t="s">
        <v>2823</v>
      </c>
      <c r="N210" t="s">
        <v>2823</v>
      </c>
      <c r="O210" t="s">
        <v>2823</v>
      </c>
      <c r="P210" t="s">
        <v>2823</v>
      </c>
      <c r="Q210" t="s">
        <v>2823</v>
      </c>
      <c r="R210" t="s">
        <v>2823</v>
      </c>
      <c r="S210" t="s">
        <v>2823</v>
      </c>
      <c r="T210" t="s">
        <v>2823</v>
      </c>
      <c r="U210" t="s">
        <v>2823</v>
      </c>
      <c r="V210" t="s">
        <v>2823</v>
      </c>
      <c r="W210" t="s">
        <v>2823</v>
      </c>
      <c r="X210" t="s">
        <v>2823</v>
      </c>
      <c r="Y210" t="s">
        <v>2823</v>
      </c>
    </row>
    <row r="211" spans="1:25" x14ac:dyDescent="0.2">
      <c r="A211" s="2" t="s">
        <v>12194</v>
      </c>
      <c r="E211">
        <v>60.4</v>
      </c>
      <c r="F211">
        <v>65.400000000000006</v>
      </c>
      <c r="H211">
        <v>39.4</v>
      </c>
      <c r="I211">
        <v>33.9</v>
      </c>
      <c r="J211">
        <v>23.1</v>
      </c>
      <c r="K211">
        <v>43.7</v>
      </c>
      <c r="L211">
        <v>45.2</v>
      </c>
      <c r="M211">
        <v>40.9</v>
      </c>
      <c r="N211">
        <v>41.7</v>
      </c>
      <c r="O211">
        <v>74</v>
      </c>
      <c r="P211">
        <v>75.8</v>
      </c>
      <c r="Q211">
        <v>57.8</v>
      </c>
      <c r="R211">
        <v>25.7</v>
      </c>
      <c r="S211">
        <v>60.9</v>
      </c>
      <c r="T211">
        <v>53.9</v>
      </c>
      <c r="U211">
        <v>53.1</v>
      </c>
      <c r="V211">
        <v>47.6</v>
      </c>
      <c r="W211">
        <v>29.2</v>
      </c>
      <c r="X211">
        <v>34.5</v>
      </c>
      <c r="Y211">
        <v>69</v>
      </c>
    </row>
    <row r="212" spans="1:25" x14ac:dyDescent="0.2">
      <c r="A212" s="2" t="s">
        <v>12195</v>
      </c>
      <c r="E212" t="s">
        <v>12036</v>
      </c>
      <c r="F212" t="s">
        <v>12036</v>
      </c>
      <c r="H212" t="s">
        <v>12036</v>
      </c>
      <c r="I212" t="s">
        <v>12036</v>
      </c>
      <c r="J212" t="s">
        <v>12036</v>
      </c>
      <c r="K212" t="s">
        <v>12036</v>
      </c>
      <c r="L212" t="s">
        <v>12036</v>
      </c>
      <c r="M212" t="s">
        <v>12036</v>
      </c>
      <c r="N212" t="s">
        <v>12036</v>
      </c>
      <c r="O212" t="s">
        <v>12036</v>
      </c>
      <c r="P212" t="s">
        <v>12036</v>
      </c>
      <c r="Q212" t="s">
        <v>12036</v>
      </c>
      <c r="R212" t="s">
        <v>12036</v>
      </c>
      <c r="S212" t="s">
        <v>12036</v>
      </c>
      <c r="T212" t="s">
        <v>12036</v>
      </c>
      <c r="U212" t="s">
        <v>12036</v>
      </c>
      <c r="V212" t="s">
        <v>12036</v>
      </c>
      <c r="W212" t="s">
        <v>12036</v>
      </c>
      <c r="X212" t="s">
        <v>12036</v>
      </c>
      <c r="Y212" t="s">
        <v>12036</v>
      </c>
    </row>
    <row r="214" spans="1:25" s="2" customFormat="1" x14ac:dyDescent="0.2">
      <c r="A214" s="2" t="s">
        <v>12196</v>
      </c>
      <c r="E214" s="2" t="s">
        <v>12014</v>
      </c>
      <c r="F214" s="2" t="s">
        <v>12015</v>
      </c>
      <c r="G214" s="2" t="s">
        <v>12015</v>
      </c>
      <c r="H214" s="2" t="s">
        <v>12015</v>
      </c>
      <c r="I214" s="2" t="s">
        <v>12015</v>
      </c>
      <c r="J214" s="2" t="s">
        <v>12015</v>
      </c>
      <c r="K214" s="2" t="s">
        <v>12015</v>
      </c>
      <c r="L214" s="2" t="s">
        <v>12015</v>
      </c>
      <c r="M214" s="2" t="s">
        <v>12015</v>
      </c>
      <c r="N214" s="2" t="s">
        <v>12015</v>
      </c>
      <c r="O214" s="2" t="s">
        <v>12015</v>
      </c>
      <c r="P214" s="2" t="s">
        <v>12015</v>
      </c>
      <c r="Q214" s="2" t="s">
        <v>12015</v>
      </c>
      <c r="R214" s="2" t="s">
        <v>12015</v>
      </c>
      <c r="S214" s="2" t="s">
        <v>12015</v>
      </c>
      <c r="T214" s="2" t="s">
        <v>12015</v>
      </c>
      <c r="U214" s="2" t="s">
        <v>12015</v>
      </c>
      <c r="V214" s="2" t="s">
        <v>12015</v>
      </c>
      <c r="W214" s="2" t="s">
        <v>12016</v>
      </c>
      <c r="X214" s="2" t="s">
        <v>12016</v>
      </c>
      <c r="Y214" s="2" t="s">
        <v>12015</v>
      </c>
    </row>
    <row r="215" spans="1:25" s="2" customFormat="1" x14ac:dyDescent="0.2">
      <c r="E215" s="2" t="s">
        <v>2823</v>
      </c>
      <c r="F215" s="2" t="s">
        <v>12017</v>
      </c>
      <c r="G215" s="2" t="s">
        <v>12017</v>
      </c>
      <c r="H215" s="2" t="s">
        <v>12017</v>
      </c>
      <c r="I215" s="2" t="s">
        <v>12017</v>
      </c>
      <c r="J215" s="2" t="s">
        <v>12017</v>
      </c>
      <c r="K215" s="2" t="s">
        <v>12017</v>
      </c>
      <c r="L215" s="2" t="s">
        <v>12017</v>
      </c>
      <c r="M215" s="2" t="s">
        <v>12017</v>
      </c>
      <c r="N215" s="2" t="s">
        <v>12017</v>
      </c>
      <c r="O215" s="2" t="s">
        <v>12017</v>
      </c>
      <c r="P215" s="2" t="s">
        <v>12017</v>
      </c>
      <c r="Q215" s="2" t="s">
        <v>12017</v>
      </c>
      <c r="R215" s="2" t="s">
        <v>12017</v>
      </c>
      <c r="S215" s="2" t="s">
        <v>12017</v>
      </c>
      <c r="T215" s="2" t="s">
        <v>12017</v>
      </c>
      <c r="U215" s="2" t="s">
        <v>12017</v>
      </c>
      <c r="V215" s="2" t="s">
        <v>12017</v>
      </c>
      <c r="W215" s="2" t="s">
        <v>12017</v>
      </c>
      <c r="X215" s="2" t="s">
        <v>12017</v>
      </c>
      <c r="Y215" s="2" t="s">
        <v>12333</v>
      </c>
    </row>
    <row r="216" spans="1:25" s="2" customFormat="1" x14ac:dyDescent="0.2">
      <c r="E216" s="2" t="s">
        <v>2823</v>
      </c>
      <c r="F216" s="2" t="s">
        <v>12018</v>
      </c>
      <c r="G216" s="2" t="s">
        <v>12019</v>
      </c>
      <c r="H216" s="2" t="s">
        <v>12019</v>
      </c>
      <c r="I216" s="2" t="s">
        <v>12020</v>
      </c>
      <c r="J216" s="2" t="s">
        <v>12021</v>
      </c>
      <c r="K216" s="2" t="s">
        <v>12021</v>
      </c>
      <c r="L216" s="2" t="s">
        <v>12021</v>
      </c>
      <c r="M216" s="2" t="s">
        <v>12022</v>
      </c>
      <c r="N216" s="2" t="s">
        <v>12023</v>
      </c>
      <c r="O216" s="2" t="s">
        <v>12024</v>
      </c>
      <c r="P216" s="2" t="s">
        <v>12025</v>
      </c>
      <c r="Q216" s="2" t="s">
        <v>12025</v>
      </c>
      <c r="R216" s="2" t="s">
        <v>12026</v>
      </c>
      <c r="S216" s="2" t="s">
        <v>12027</v>
      </c>
      <c r="T216" s="2" t="s">
        <v>12028</v>
      </c>
      <c r="U216" s="2" t="s">
        <v>12029</v>
      </c>
      <c r="V216" s="2" t="s">
        <v>12029</v>
      </c>
      <c r="W216" s="2" t="s">
        <v>12022</v>
      </c>
      <c r="X216" s="2" t="s">
        <v>12030</v>
      </c>
      <c r="Y216" s="2" t="s">
        <v>12327</v>
      </c>
    </row>
    <row r="217" spans="1:25" s="2" customFormat="1" x14ac:dyDescent="0.2">
      <c r="E217" s="2" t="s">
        <v>9770</v>
      </c>
      <c r="F217" s="2" t="s">
        <v>9771</v>
      </c>
      <c r="G217" s="2" t="s">
        <v>9772</v>
      </c>
      <c r="H217" s="2" t="s">
        <v>9773</v>
      </c>
      <c r="I217" s="2" t="s">
        <v>9774</v>
      </c>
      <c r="J217" s="2" t="s">
        <v>9775</v>
      </c>
      <c r="K217" s="2" t="s">
        <v>9776</v>
      </c>
      <c r="L217" s="2" t="s">
        <v>9777</v>
      </c>
      <c r="M217" s="2" t="s">
        <v>9779</v>
      </c>
      <c r="N217" s="2" t="s">
        <v>9780</v>
      </c>
      <c r="O217" s="2" t="s">
        <v>9781</v>
      </c>
      <c r="P217" s="2" t="s">
        <v>9782</v>
      </c>
      <c r="Q217" s="2" t="s">
        <v>9783</v>
      </c>
      <c r="R217" s="2" t="s">
        <v>9784</v>
      </c>
      <c r="S217" s="2" t="s">
        <v>9785</v>
      </c>
      <c r="T217" s="2" t="s">
        <v>9786</v>
      </c>
      <c r="U217" s="2" t="s">
        <v>9787</v>
      </c>
      <c r="V217" s="2" t="s">
        <v>9788</v>
      </c>
      <c r="W217" s="2" t="s">
        <v>12343</v>
      </c>
      <c r="X217" s="2" t="s">
        <v>12031</v>
      </c>
      <c r="Y217" s="2" t="s">
        <v>6597</v>
      </c>
    </row>
    <row r="218" spans="1:25" x14ac:dyDescent="0.2">
      <c r="A218" s="2" t="s">
        <v>12197</v>
      </c>
      <c r="E218" t="s">
        <v>2823</v>
      </c>
      <c r="F218" t="s">
        <v>12033</v>
      </c>
      <c r="H218" t="s">
        <v>12033</v>
      </c>
      <c r="I218" t="s">
        <v>12056</v>
      </c>
      <c r="J218" t="s">
        <v>12034</v>
      </c>
      <c r="K218" t="s">
        <v>12034</v>
      </c>
      <c r="L218" t="s">
        <v>12035</v>
      </c>
      <c r="M218" t="s">
        <v>12033</v>
      </c>
      <c r="N218" t="s">
        <v>12033</v>
      </c>
      <c r="O218" t="s">
        <v>12034</v>
      </c>
      <c r="P218" t="s">
        <v>12035</v>
      </c>
      <c r="Q218" t="s">
        <v>12056</v>
      </c>
      <c r="R218" t="s">
        <v>12034</v>
      </c>
      <c r="S218" t="s">
        <v>12033</v>
      </c>
      <c r="T218" t="s">
        <v>12034</v>
      </c>
      <c r="U218" t="s">
        <v>12034</v>
      </c>
      <c r="V218" t="s">
        <v>12033</v>
      </c>
      <c r="W218" t="s">
        <v>12033</v>
      </c>
      <c r="X218" t="s">
        <v>12033</v>
      </c>
      <c r="Y218" t="s">
        <v>12034</v>
      </c>
    </row>
    <row r="219" spans="1:25" x14ac:dyDescent="0.2">
      <c r="A219" s="2" t="s">
        <v>12198</v>
      </c>
      <c r="E219" t="s">
        <v>2823</v>
      </c>
      <c r="F219">
        <v>98.8</v>
      </c>
      <c r="H219">
        <v>95.6</v>
      </c>
      <c r="I219">
        <v>67.7</v>
      </c>
      <c r="J219">
        <v>82.3</v>
      </c>
      <c r="K219">
        <v>87</v>
      </c>
      <c r="L219">
        <v>78.8</v>
      </c>
      <c r="M219">
        <v>99</v>
      </c>
      <c r="N219">
        <v>95.5</v>
      </c>
      <c r="O219">
        <v>94.2</v>
      </c>
      <c r="P219">
        <v>71.7</v>
      </c>
      <c r="Q219">
        <v>66.400000000000006</v>
      </c>
      <c r="R219">
        <v>82.2</v>
      </c>
      <c r="S219">
        <v>98.8</v>
      </c>
      <c r="T219">
        <v>93.6</v>
      </c>
      <c r="U219">
        <v>90.2</v>
      </c>
      <c r="V219">
        <v>98.2</v>
      </c>
      <c r="W219">
        <v>97.6</v>
      </c>
      <c r="X219">
        <v>98.8</v>
      </c>
      <c r="Y219">
        <v>85.4</v>
      </c>
    </row>
    <row r="220" spans="1:25" x14ac:dyDescent="0.2">
      <c r="A220" s="2" t="s">
        <v>12199</v>
      </c>
      <c r="E220" t="s">
        <v>2823</v>
      </c>
      <c r="F220" t="s">
        <v>12033</v>
      </c>
      <c r="H220" t="s">
        <v>12033</v>
      </c>
      <c r="I220" t="s">
        <v>12056</v>
      </c>
      <c r="J220" t="s">
        <v>12034</v>
      </c>
      <c r="K220" t="s">
        <v>12034</v>
      </c>
      <c r="L220" t="s">
        <v>12035</v>
      </c>
      <c r="M220" t="s">
        <v>12033</v>
      </c>
      <c r="N220" t="s">
        <v>12033</v>
      </c>
      <c r="O220" t="s">
        <v>12034</v>
      </c>
      <c r="P220" t="s">
        <v>12035</v>
      </c>
      <c r="Q220" t="s">
        <v>12056</v>
      </c>
      <c r="R220" t="s">
        <v>12034</v>
      </c>
      <c r="S220" t="s">
        <v>12033</v>
      </c>
      <c r="T220" t="s">
        <v>12034</v>
      </c>
      <c r="U220" t="s">
        <v>12034</v>
      </c>
      <c r="V220" t="s">
        <v>12033</v>
      </c>
      <c r="W220" t="s">
        <v>12033</v>
      </c>
      <c r="X220" t="s">
        <v>12033</v>
      </c>
      <c r="Y220" t="s">
        <v>12034</v>
      </c>
    </row>
    <row r="221" spans="1:25" x14ac:dyDescent="0.2">
      <c r="A221" s="2" t="s">
        <v>12200</v>
      </c>
      <c r="E221" t="s">
        <v>2823</v>
      </c>
      <c r="F221">
        <v>99</v>
      </c>
      <c r="H221">
        <v>95.5</v>
      </c>
      <c r="I221">
        <v>66.8</v>
      </c>
      <c r="J221">
        <v>81.599999999999994</v>
      </c>
      <c r="K221">
        <v>86.9</v>
      </c>
      <c r="L221">
        <v>78.599999999999994</v>
      </c>
      <c r="M221">
        <v>99.3</v>
      </c>
      <c r="N221">
        <v>95.3</v>
      </c>
      <c r="O221">
        <v>93.3</v>
      </c>
      <c r="P221">
        <v>71.7</v>
      </c>
      <c r="Q221">
        <v>66.2</v>
      </c>
      <c r="R221">
        <v>82.2</v>
      </c>
      <c r="S221">
        <v>98.8</v>
      </c>
      <c r="T221">
        <v>92.5</v>
      </c>
      <c r="U221">
        <v>91.4</v>
      </c>
      <c r="V221">
        <v>98.2</v>
      </c>
      <c r="W221">
        <v>96.2</v>
      </c>
      <c r="X221">
        <v>98.1</v>
      </c>
      <c r="Y221">
        <v>85.4</v>
      </c>
    </row>
    <row r="222" spans="1:25" x14ac:dyDescent="0.2">
      <c r="A222" s="2" t="s">
        <v>12067</v>
      </c>
      <c r="E222" t="s">
        <v>2823</v>
      </c>
      <c r="F222" t="s">
        <v>2823</v>
      </c>
      <c r="H222" t="s">
        <v>2823</v>
      </c>
      <c r="I222" t="s">
        <v>2823</v>
      </c>
      <c r="J222" t="s">
        <v>2823</v>
      </c>
      <c r="K222" t="s">
        <v>2823</v>
      </c>
      <c r="L222" t="s">
        <v>2823</v>
      </c>
      <c r="M222" t="s">
        <v>2823</v>
      </c>
      <c r="N222" t="s">
        <v>2823</v>
      </c>
      <c r="O222" t="s">
        <v>2823</v>
      </c>
      <c r="P222" t="s">
        <v>2823</v>
      </c>
      <c r="Q222" t="s">
        <v>2823</v>
      </c>
      <c r="R222" t="s">
        <v>2823</v>
      </c>
      <c r="S222" t="s">
        <v>2823</v>
      </c>
      <c r="T222" t="s">
        <v>2823</v>
      </c>
      <c r="U222" t="s">
        <v>2823</v>
      </c>
      <c r="V222" t="s">
        <v>2823</v>
      </c>
      <c r="W222" t="s">
        <v>2823</v>
      </c>
      <c r="X222" t="s">
        <v>2823</v>
      </c>
      <c r="Y222" t="s">
        <v>2823</v>
      </c>
    </row>
    <row r="223" spans="1:25" x14ac:dyDescent="0.2">
      <c r="A223" s="2" t="s">
        <v>12068</v>
      </c>
      <c r="E223">
        <v>28072</v>
      </c>
      <c r="F223">
        <v>163</v>
      </c>
      <c r="H223">
        <v>139</v>
      </c>
      <c r="I223">
        <v>92</v>
      </c>
      <c r="J223">
        <v>82</v>
      </c>
      <c r="K223">
        <v>108</v>
      </c>
      <c r="L223">
        <v>134</v>
      </c>
      <c r="M223">
        <v>206</v>
      </c>
      <c r="N223">
        <v>91</v>
      </c>
      <c r="O223">
        <v>155</v>
      </c>
      <c r="P223">
        <v>106</v>
      </c>
      <c r="Q223">
        <v>122</v>
      </c>
      <c r="R223">
        <v>97</v>
      </c>
      <c r="S223">
        <v>95</v>
      </c>
      <c r="T223">
        <v>190</v>
      </c>
      <c r="U223">
        <v>138</v>
      </c>
      <c r="V223">
        <v>154</v>
      </c>
      <c r="W223">
        <v>24</v>
      </c>
      <c r="X223">
        <v>29</v>
      </c>
      <c r="Y223">
        <v>344</v>
      </c>
    </row>
    <row r="224" spans="1:25" x14ac:dyDescent="0.2">
      <c r="A224" s="2" t="s">
        <v>12201</v>
      </c>
      <c r="E224">
        <v>28072</v>
      </c>
      <c r="F224">
        <v>159</v>
      </c>
      <c r="H224">
        <v>139</v>
      </c>
      <c r="I224">
        <v>91</v>
      </c>
      <c r="J224">
        <v>79</v>
      </c>
      <c r="K224">
        <v>106</v>
      </c>
      <c r="L224">
        <v>129</v>
      </c>
      <c r="M224">
        <v>198</v>
      </c>
      <c r="N224">
        <v>85</v>
      </c>
      <c r="O224">
        <v>132</v>
      </c>
      <c r="P224">
        <v>105</v>
      </c>
      <c r="Q224">
        <v>121</v>
      </c>
      <c r="R224">
        <v>95</v>
      </c>
      <c r="S224">
        <v>92</v>
      </c>
      <c r="T224">
        <v>184</v>
      </c>
      <c r="U224">
        <v>134</v>
      </c>
      <c r="V224">
        <v>154</v>
      </c>
      <c r="W224" t="s">
        <v>14846</v>
      </c>
      <c r="X224" t="s">
        <v>14846</v>
      </c>
      <c r="Y224">
        <v>337</v>
      </c>
    </row>
    <row r="225" spans="1:25" x14ac:dyDescent="0.2">
      <c r="A225" s="2" t="s">
        <v>12202</v>
      </c>
      <c r="E225" t="s">
        <v>2823</v>
      </c>
      <c r="F225" t="s">
        <v>2823</v>
      </c>
      <c r="H225" t="s">
        <v>2823</v>
      </c>
      <c r="I225" t="s">
        <v>2823</v>
      </c>
      <c r="J225" t="s">
        <v>2823</v>
      </c>
      <c r="K225" t="s">
        <v>2823</v>
      </c>
      <c r="L225" t="s">
        <v>2823</v>
      </c>
      <c r="M225" t="s">
        <v>2823</v>
      </c>
      <c r="N225" t="s">
        <v>2823</v>
      </c>
      <c r="O225" t="s">
        <v>2823</v>
      </c>
      <c r="P225" t="s">
        <v>2823</v>
      </c>
      <c r="Q225" t="s">
        <v>2823</v>
      </c>
      <c r="R225" t="s">
        <v>2823</v>
      </c>
      <c r="S225" t="s">
        <v>2823</v>
      </c>
      <c r="T225" t="s">
        <v>2823</v>
      </c>
      <c r="U225" t="s">
        <v>2823</v>
      </c>
      <c r="V225" t="s">
        <v>2823</v>
      </c>
      <c r="W225" t="s">
        <v>2823</v>
      </c>
      <c r="X225" t="s">
        <v>2823</v>
      </c>
      <c r="Y225" t="s">
        <v>2823</v>
      </c>
    </row>
    <row r="226" spans="1:25" x14ac:dyDescent="0.2">
      <c r="A226" s="2" t="s">
        <v>12203</v>
      </c>
      <c r="E226">
        <v>82.7</v>
      </c>
      <c r="F226">
        <v>100</v>
      </c>
      <c r="H226">
        <v>100</v>
      </c>
      <c r="I226">
        <v>55.6</v>
      </c>
      <c r="J226">
        <v>66.7</v>
      </c>
      <c r="K226">
        <v>75</v>
      </c>
      <c r="L226">
        <v>46.2</v>
      </c>
      <c r="M226">
        <v>100</v>
      </c>
      <c r="N226">
        <v>100</v>
      </c>
      <c r="O226">
        <v>100</v>
      </c>
      <c r="P226">
        <v>62.5</v>
      </c>
      <c r="Q226">
        <v>91.7</v>
      </c>
      <c r="R226">
        <v>100</v>
      </c>
      <c r="S226">
        <v>100</v>
      </c>
      <c r="T226">
        <v>94.7</v>
      </c>
      <c r="U226">
        <v>80</v>
      </c>
      <c r="V226">
        <v>95.2</v>
      </c>
      <c r="W226">
        <v>100</v>
      </c>
      <c r="X226">
        <v>100</v>
      </c>
      <c r="Y226">
        <v>60</v>
      </c>
    </row>
    <row r="227" spans="1:25" x14ac:dyDescent="0.2">
      <c r="A227" s="2" t="s">
        <v>12204</v>
      </c>
      <c r="E227">
        <v>82.7</v>
      </c>
      <c r="F227">
        <v>100</v>
      </c>
      <c r="H227">
        <v>100</v>
      </c>
      <c r="I227">
        <v>55.6</v>
      </c>
      <c r="J227">
        <v>64.7</v>
      </c>
      <c r="K227">
        <v>75</v>
      </c>
      <c r="L227">
        <v>46.2</v>
      </c>
      <c r="M227">
        <v>100</v>
      </c>
      <c r="N227">
        <v>100</v>
      </c>
      <c r="O227">
        <v>100</v>
      </c>
      <c r="P227">
        <v>62.5</v>
      </c>
      <c r="Q227">
        <v>90.9</v>
      </c>
      <c r="R227">
        <v>100</v>
      </c>
      <c r="S227">
        <v>100</v>
      </c>
      <c r="T227">
        <v>94.1</v>
      </c>
      <c r="U227">
        <v>82.4</v>
      </c>
      <c r="V227">
        <v>95.2</v>
      </c>
      <c r="W227" t="s">
        <v>12038</v>
      </c>
      <c r="X227" t="s">
        <v>12038</v>
      </c>
      <c r="Y227">
        <v>60</v>
      </c>
    </row>
    <row r="228" spans="1:25" x14ac:dyDescent="0.2">
      <c r="A228" s="2" t="s">
        <v>12067</v>
      </c>
      <c r="E228" t="s">
        <v>2823</v>
      </c>
      <c r="F228" t="s">
        <v>2823</v>
      </c>
      <c r="H228" t="s">
        <v>2823</v>
      </c>
      <c r="I228" t="s">
        <v>2823</v>
      </c>
      <c r="J228" t="s">
        <v>2823</v>
      </c>
      <c r="K228" t="s">
        <v>2823</v>
      </c>
      <c r="L228" t="s">
        <v>2823</v>
      </c>
      <c r="M228" t="s">
        <v>2823</v>
      </c>
      <c r="N228" t="s">
        <v>2823</v>
      </c>
      <c r="O228" t="s">
        <v>2823</v>
      </c>
      <c r="P228" t="s">
        <v>2823</v>
      </c>
      <c r="Q228" t="s">
        <v>2823</v>
      </c>
      <c r="R228" t="s">
        <v>2823</v>
      </c>
      <c r="S228" t="s">
        <v>2823</v>
      </c>
      <c r="T228" t="s">
        <v>2823</v>
      </c>
      <c r="U228" t="s">
        <v>2823</v>
      </c>
      <c r="V228" t="s">
        <v>2823</v>
      </c>
      <c r="W228" t="s">
        <v>2823</v>
      </c>
      <c r="X228" t="s">
        <v>2823</v>
      </c>
      <c r="Y228" t="s">
        <v>2823</v>
      </c>
    </row>
    <row r="229" spans="1:25" x14ac:dyDescent="0.2">
      <c r="A229" s="2" t="s">
        <v>12068</v>
      </c>
      <c r="E229">
        <v>28072</v>
      </c>
      <c r="F229">
        <v>163</v>
      </c>
      <c r="H229">
        <v>139</v>
      </c>
      <c r="I229">
        <v>92</v>
      </c>
      <c r="J229">
        <v>82</v>
      </c>
      <c r="K229">
        <v>108</v>
      </c>
      <c r="L229">
        <v>134</v>
      </c>
      <c r="M229">
        <v>206</v>
      </c>
      <c r="N229">
        <v>91</v>
      </c>
      <c r="O229">
        <v>155</v>
      </c>
      <c r="P229">
        <v>106</v>
      </c>
      <c r="Q229">
        <v>122</v>
      </c>
      <c r="R229">
        <v>97</v>
      </c>
      <c r="S229">
        <v>95</v>
      </c>
      <c r="T229">
        <v>190</v>
      </c>
      <c r="U229">
        <v>138</v>
      </c>
      <c r="V229">
        <v>154</v>
      </c>
      <c r="W229">
        <v>24</v>
      </c>
      <c r="X229">
        <v>29</v>
      </c>
      <c r="Y229">
        <v>344</v>
      </c>
    </row>
    <row r="230" spans="1:25" x14ac:dyDescent="0.2">
      <c r="A230" s="2" t="s">
        <v>12205</v>
      </c>
      <c r="E230">
        <v>28072</v>
      </c>
      <c r="F230">
        <v>156</v>
      </c>
      <c r="H230">
        <v>138</v>
      </c>
      <c r="I230">
        <v>91</v>
      </c>
      <c r="J230">
        <v>82</v>
      </c>
      <c r="K230">
        <v>105</v>
      </c>
      <c r="L230">
        <v>127</v>
      </c>
      <c r="M230">
        <v>181</v>
      </c>
      <c r="N230">
        <v>87</v>
      </c>
      <c r="O230">
        <v>131</v>
      </c>
      <c r="P230">
        <v>106</v>
      </c>
      <c r="Q230">
        <v>121</v>
      </c>
      <c r="R230">
        <v>97</v>
      </c>
      <c r="S230">
        <v>95</v>
      </c>
      <c r="T230">
        <v>158</v>
      </c>
      <c r="U230">
        <v>137</v>
      </c>
      <c r="V230">
        <v>154</v>
      </c>
      <c r="W230">
        <v>23</v>
      </c>
      <c r="X230">
        <v>29</v>
      </c>
      <c r="Y230">
        <v>334</v>
      </c>
    </row>
    <row r="231" spans="1:25" x14ac:dyDescent="0.2">
      <c r="A231" s="2" t="s">
        <v>12206</v>
      </c>
      <c r="E231" t="s">
        <v>2823</v>
      </c>
      <c r="F231" t="s">
        <v>2823</v>
      </c>
      <c r="H231" t="s">
        <v>2823</v>
      </c>
      <c r="I231" t="s">
        <v>2823</v>
      </c>
      <c r="J231" t="s">
        <v>2823</v>
      </c>
      <c r="K231" t="s">
        <v>2823</v>
      </c>
      <c r="L231" t="s">
        <v>2823</v>
      </c>
      <c r="M231" t="s">
        <v>2823</v>
      </c>
      <c r="N231" t="s">
        <v>2823</v>
      </c>
      <c r="O231" t="s">
        <v>2823</v>
      </c>
      <c r="P231" t="s">
        <v>2823</v>
      </c>
      <c r="Q231" t="s">
        <v>2823</v>
      </c>
      <c r="R231" t="s">
        <v>2823</v>
      </c>
      <c r="S231" t="s">
        <v>2823</v>
      </c>
      <c r="T231" t="s">
        <v>2823</v>
      </c>
      <c r="U231" t="s">
        <v>2823</v>
      </c>
      <c r="V231" t="s">
        <v>2823</v>
      </c>
      <c r="W231" t="s">
        <v>2823</v>
      </c>
      <c r="X231" t="s">
        <v>2823</v>
      </c>
      <c r="Y231" t="s">
        <v>2823</v>
      </c>
    </row>
    <row r="232" spans="1:25" x14ac:dyDescent="0.2">
      <c r="A232" s="2" t="s">
        <v>12207</v>
      </c>
      <c r="E232">
        <v>91.6</v>
      </c>
      <c r="F232">
        <v>98.4</v>
      </c>
      <c r="H232">
        <v>89.7</v>
      </c>
      <c r="I232">
        <v>55</v>
      </c>
      <c r="J232">
        <v>87.5</v>
      </c>
      <c r="K232">
        <v>95.2</v>
      </c>
      <c r="L232">
        <v>92.1</v>
      </c>
      <c r="M232">
        <v>97.6</v>
      </c>
      <c r="N232">
        <v>95.7</v>
      </c>
      <c r="O232">
        <v>100</v>
      </c>
      <c r="P232">
        <v>56.7</v>
      </c>
      <c r="Q232">
        <v>29.5</v>
      </c>
      <c r="R232">
        <v>46.7</v>
      </c>
      <c r="S232">
        <v>100</v>
      </c>
      <c r="T232">
        <v>87.3</v>
      </c>
      <c r="U232">
        <v>95.5</v>
      </c>
      <c r="V232">
        <v>100</v>
      </c>
      <c r="W232">
        <v>92.9</v>
      </c>
      <c r="X232">
        <v>100</v>
      </c>
      <c r="Y232">
        <v>99.4</v>
      </c>
    </row>
    <row r="233" spans="1:25" x14ac:dyDescent="0.2">
      <c r="A233" s="2" t="s">
        <v>12208</v>
      </c>
      <c r="E233">
        <v>91.6</v>
      </c>
      <c r="F233">
        <v>98.3</v>
      </c>
      <c r="H233">
        <v>89.5</v>
      </c>
      <c r="I233">
        <v>52.6</v>
      </c>
      <c r="J233">
        <v>87.5</v>
      </c>
      <c r="K233">
        <v>95</v>
      </c>
      <c r="L233">
        <v>91.4</v>
      </c>
      <c r="M233">
        <v>98.6</v>
      </c>
      <c r="N233">
        <v>95.3</v>
      </c>
      <c r="O233">
        <v>100</v>
      </c>
      <c r="P233">
        <v>56.7</v>
      </c>
      <c r="Q233">
        <v>29.9</v>
      </c>
      <c r="R233">
        <v>46.7</v>
      </c>
      <c r="S233">
        <v>100</v>
      </c>
      <c r="T233">
        <v>84.1</v>
      </c>
      <c r="U233">
        <v>95.5</v>
      </c>
      <c r="V233">
        <v>100</v>
      </c>
      <c r="W233">
        <v>92.3</v>
      </c>
      <c r="X233">
        <v>100</v>
      </c>
      <c r="Y233">
        <v>99.3</v>
      </c>
    </row>
    <row r="234" spans="1:25" x14ac:dyDescent="0.2">
      <c r="A234" s="2" t="s">
        <v>12209</v>
      </c>
      <c r="E234" t="s">
        <v>2823</v>
      </c>
      <c r="F234" t="s">
        <v>2823</v>
      </c>
      <c r="H234" t="s">
        <v>2823</v>
      </c>
      <c r="I234" t="s">
        <v>2823</v>
      </c>
      <c r="J234" t="s">
        <v>2823</v>
      </c>
      <c r="K234" t="s">
        <v>2823</v>
      </c>
      <c r="L234" t="s">
        <v>2823</v>
      </c>
      <c r="M234" t="s">
        <v>2823</v>
      </c>
      <c r="N234" t="s">
        <v>2823</v>
      </c>
      <c r="O234" t="s">
        <v>2823</v>
      </c>
      <c r="P234" t="s">
        <v>2823</v>
      </c>
      <c r="Q234" t="s">
        <v>2823</v>
      </c>
      <c r="R234" t="s">
        <v>2823</v>
      </c>
      <c r="S234" t="s">
        <v>2823</v>
      </c>
      <c r="T234" t="s">
        <v>2823</v>
      </c>
      <c r="U234" t="s">
        <v>2823</v>
      </c>
      <c r="V234" t="s">
        <v>2823</v>
      </c>
      <c r="W234" t="s">
        <v>2823</v>
      </c>
      <c r="X234" t="s">
        <v>2823</v>
      </c>
      <c r="Y234" t="s">
        <v>2823</v>
      </c>
    </row>
    <row r="235" spans="1:25" x14ac:dyDescent="0.2">
      <c r="A235" s="2" t="s">
        <v>12210</v>
      </c>
      <c r="E235">
        <v>91.6</v>
      </c>
      <c r="F235">
        <v>98.1</v>
      </c>
      <c r="H235">
        <v>97.1</v>
      </c>
      <c r="I235">
        <v>92.5</v>
      </c>
      <c r="J235">
        <v>92.6</v>
      </c>
      <c r="K235">
        <v>90.7</v>
      </c>
      <c r="L235">
        <v>98.3</v>
      </c>
      <c r="M235">
        <v>99.5</v>
      </c>
      <c r="N235">
        <v>90.8</v>
      </c>
      <c r="O235">
        <v>82.7</v>
      </c>
      <c r="P235">
        <v>96</v>
      </c>
      <c r="Q235">
        <v>77.900000000000006</v>
      </c>
      <c r="R235">
        <v>100</v>
      </c>
      <c r="S235">
        <v>96.4</v>
      </c>
      <c r="T235">
        <v>98.7</v>
      </c>
      <c r="U235">
        <v>95.1</v>
      </c>
      <c r="V235">
        <v>99.2</v>
      </c>
      <c r="W235">
        <v>100</v>
      </c>
      <c r="X235">
        <v>96.3</v>
      </c>
      <c r="Y235">
        <v>96.9</v>
      </c>
    </row>
    <row r="236" spans="1:25" x14ac:dyDescent="0.2">
      <c r="A236" s="2" t="s">
        <v>12211</v>
      </c>
      <c r="E236">
        <v>91.6</v>
      </c>
      <c r="F236">
        <v>98.7</v>
      </c>
      <c r="H236">
        <v>97.1</v>
      </c>
      <c r="I236">
        <v>92.3</v>
      </c>
      <c r="J236">
        <v>92.6</v>
      </c>
      <c r="K236">
        <v>90.5</v>
      </c>
      <c r="L236">
        <v>98.1</v>
      </c>
      <c r="M236">
        <v>99.4</v>
      </c>
      <c r="N236">
        <v>90.5</v>
      </c>
      <c r="O236">
        <v>80</v>
      </c>
      <c r="P236">
        <v>96</v>
      </c>
      <c r="Q236">
        <v>77.900000000000006</v>
      </c>
      <c r="R236">
        <v>100</v>
      </c>
      <c r="S236">
        <v>96.4</v>
      </c>
      <c r="T236">
        <v>99.2</v>
      </c>
      <c r="U236">
        <v>96.3</v>
      </c>
      <c r="V236">
        <v>99.2</v>
      </c>
      <c r="W236">
        <v>100</v>
      </c>
      <c r="X236">
        <v>96.3</v>
      </c>
      <c r="Y236">
        <v>96.8</v>
      </c>
    </row>
    <row r="238" spans="1:25" s="2" customFormat="1" x14ac:dyDescent="0.2">
      <c r="A238" s="2" t="s">
        <v>12212</v>
      </c>
      <c r="E238" s="2" t="s">
        <v>12014</v>
      </c>
      <c r="F238" s="2" t="s">
        <v>12015</v>
      </c>
      <c r="G238" s="2" t="s">
        <v>12015</v>
      </c>
      <c r="H238" s="2" t="s">
        <v>12015</v>
      </c>
      <c r="I238" s="2" t="s">
        <v>12015</v>
      </c>
      <c r="J238" s="2" t="s">
        <v>12015</v>
      </c>
      <c r="K238" s="2" t="s">
        <v>12015</v>
      </c>
      <c r="L238" s="2" t="s">
        <v>12015</v>
      </c>
      <c r="M238" s="2" t="s">
        <v>12015</v>
      </c>
      <c r="N238" s="2" t="s">
        <v>12015</v>
      </c>
      <c r="O238" s="2" t="s">
        <v>12015</v>
      </c>
      <c r="P238" s="2" t="s">
        <v>12015</v>
      </c>
      <c r="Q238" s="2" t="s">
        <v>12015</v>
      </c>
      <c r="R238" s="2" t="s">
        <v>12015</v>
      </c>
      <c r="S238" s="2" t="s">
        <v>12015</v>
      </c>
      <c r="T238" s="2" t="s">
        <v>12015</v>
      </c>
      <c r="U238" s="2" t="s">
        <v>12015</v>
      </c>
      <c r="V238" s="2" t="s">
        <v>12015</v>
      </c>
      <c r="W238" s="2" t="s">
        <v>12016</v>
      </c>
      <c r="X238" s="2" t="s">
        <v>12016</v>
      </c>
      <c r="Y238" s="2" t="s">
        <v>12015</v>
      </c>
    </row>
    <row r="239" spans="1:25" s="2" customFormat="1" x14ac:dyDescent="0.2">
      <c r="E239" s="2" t="s">
        <v>2823</v>
      </c>
      <c r="F239" s="2" t="s">
        <v>12017</v>
      </c>
      <c r="G239" s="2" t="s">
        <v>12017</v>
      </c>
      <c r="H239" s="2" t="s">
        <v>12017</v>
      </c>
      <c r="I239" s="2" t="s">
        <v>12017</v>
      </c>
      <c r="J239" s="2" t="s">
        <v>12017</v>
      </c>
      <c r="K239" s="2" t="s">
        <v>12017</v>
      </c>
      <c r="L239" s="2" t="s">
        <v>12017</v>
      </c>
      <c r="M239" s="2" t="s">
        <v>12017</v>
      </c>
      <c r="N239" s="2" t="s">
        <v>12017</v>
      </c>
      <c r="O239" s="2" t="s">
        <v>12017</v>
      </c>
      <c r="P239" s="2" t="s">
        <v>12017</v>
      </c>
      <c r="Q239" s="2" t="s">
        <v>12017</v>
      </c>
      <c r="R239" s="2" t="s">
        <v>12017</v>
      </c>
      <c r="S239" s="2" t="s">
        <v>12017</v>
      </c>
      <c r="T239" s="2" t="s">
        <v>12017</v>
      </c>
      <c r="U239" s="2" t="s">
        <v>12017</v>
      </c>
      <c r="V239" s="2" t="s">
        <v>12017</v>
      </c>
      <c r="W239" s="2" t="s">
        <v>12017</v>
      </c>
      <c r="X239" s="2" t="s">
        <v>12017</v>
      </c>
      <c r="Y239" s="2" t="s">
        <v>12333</v>
      </c>
    </row>
    <row r="240" spans="1:25" s="2" customFormat="1" x14ac:dyDescent="0.2">
      <c r="E240" s="2" t="s">
        <v>2823</v>
      </c>
      <c r="F240" s="2" t="s">
        <v>12018</v>
      </c>
      <c r="G240" s="2" t="s">
        <v>12019</v>
      </c>
      <c r="H240" s="2" t="s">
        <v>12019</v>
      </c>
      <c r="I240" s="2" t="s">
        <v>12020</v>
      </c>
      <c r="J240" s="2" t="s">
        <v>12021</v>
      </c>
      <c r="K240" s="2" t="s">
        <v>12021</v>
      </c>
      <c r="L240" s="2" t="s">
        <v>12021</v>
      </c>
      <c r="M240" s="2" t="s">
        <v>12022</v>
      </c>
      <c r="N240" s="2" t="s">
        <v>12023</v>
      </c>
      <c r="O240" s="2" t="s">
        <v>12024</v>
      </c>
      <c r="P240" s="2" t="s">
        <v>12025</v>
      </c>
      <c r="Q240" s="2" t="s">
        <v>12025</v>
      </c>
      <c r="R240" s="2" t="s">
        <v>12026</v>
      </c>
      <c r="S240" s="2" t="s">
        <v>12027</v>
      </c>
      <c r="T240" s="2" t="s">
        <v>12028</v>
      </c>
      <c r="U240" s="2" t="s">
        <v>12029</v>
      </c>
      <c r="V240" s="2" t="s">
        <v>12029</v>
      </c>
      <c r="W240" s="2" t="s">
        <v>12022</v>
      </c>
      <c r="X240" s="2" t="s">
        <v>12030</v>
      </c>
      <c r="Y240" s="2" t="s">
        <v>12327</v>
      </c>
    </row>
    <row r="241" spans="1:25" s="2" customFormat="1" x14ac:dyDescent="0.2">
      <c r="E241" s="2" t="s">
        <v>9770</v>
      </c>
      <c r="F241" s="2" t="s">
        <v>9771</v>
      </c>
      <c r="G241" s="2" t="s">
        <v>9772</v>
      </c>
      <c r="H241" s="2" t="s">
        <v>9773</v>
      </c>
      <c r="I241" s="2" t="s">
        <v>9774</v>
      </c>
      <c r="J241" s="2" t="s">
        <v>9775</v>
      </c>
      <c r="K241" s="2" t="s">
        <v>9776</v>
      </c>
      <c r="L241" s="2" t="s">
        <v>9777</v>
      </c>
      <c r="M241" s="2" t="s">
        <v>9779</v>
      </c>
      <c r="N241" s="2" t="s">
        <v>9780</v>
      </c>
      <c r="O241" s="2" t="s">
        <v>9781</v>
      </c>
      <c r="P241" s="2" t="s">
        <v>9782</v>
      </c>
      <c r="Q241" s="2" t="s">
        <v>9783</v>
      </c>
      <c r="R241" s="2" t="s">
        <v>9784</v>
      </c>
      <c r="S241" s="2" t="s">
        <v>9785</v>
      </c>
      <c r="T241" s="2" t="s">
        <v>9786</v>
      </c>
      <c r="U241" s="2" t="s">
        <v>9787</v>
      </c>
      <c r="V241" s="2" t="s">
        <v>9788</v>
      </c>
      <c r="W241" s="2" t="s">
        <v>12343</v>
      </c>
      <c r="X241" s="2" t="s">
        <v>12031</v>
      </c>
      <c r="Y241" s="2" t="s">
        <v>6597</v>
      </c>
    </row>
    <row r="242" spans="1:25" x14ac:dyDescent="0.2">
      <c r="A242" s="2" t="s">
        <v>12213</v>
      </c>
      <c r="E242" t="s">
        <v>2823</v>
      </c>
      <c r="F242" t="s">
        <v>12033</v>
      </c>
      <c r="H242" t="s">
        <v>12034</v>
      </c>
      <c r="I242" t="s">
        <v>12034</v>
      </c>
      <c r="J242" t="s">
        <v>12034</v>
      </c>
      <c r="K242" t="s">
        <v>12056</v>
      </c>
      <c r="L242" t="s">
        <v>12034</v>
      </c>
      <c r="M242" t="s">
        <v>12035</v>
      </c>
      <c r="N242" t="s">
        <v>12035</v>
      </c>
      <c r="O242" t="s">
        <v>12034</v>
      </c>
      <c r="P242" t="s">
        <v>12034</v>
      </c>
      <c r="Q242" t="s">
        <v>12035</v>
      </c>
      <c r="R242" t="s">
        <v>12033</v>
      </c>
      <c r="S242" t="s">
        <v>12056</v>
      </c>
      <c r="T242" t="s">
        <v>12056</v>
      </c>
      <c r="U242" t="s">
        <v>12056</v>
      </c>
      <c r="V242" t="s">
        <v>12035</v>
      </c>
      <c r="W242" t="s">
        <v>12056</v>
      </c>
      <c r="X242" t="s">
        <v>12055</v>
      </c>
      <c r="Y242" t="s">
        <v>12033</v>
      </c>
    </row>
    <row r="243" spans="1:25" x14ac:dyDescent="0.2">
      <c r="A243" s="2" t="s">
        <v>12214</v>
      </c>
      <c r="E243" t="s">
        <v>2823</v>
      </c>
      <c r="F243">
        <v>99.4</v>
      </c>
      <c r="H243">
        <v>92.1</v>
      </c>
      <c r="I243">
        <v>86.6</v>
      </c>
      <c r="J243">
        <v>90.3</v>
      </c>
      <c r="K243">
        <v>69.599999999999994</v>
      </c>
      <c r="L243">
        <v>85.9</v>
      </c>
      <c r="M243">
        <v>78.900000000000006</v>
      </c>
      <c r="N243">
        <v>83</v>
      </c>
      <c r="O243">
        <v>86.9</v>
      </c>
      <c r="P243">
        <v>91.9</v>
      </c>
      <c r="Q243">
        <v>84.2</v>
      </c>
      <c r="R243">
        <v>98.2</v>
      </c>
      <c r="S243">
        <v>70.3</v>
      </c>
      <c r="T243">
        <v>66</v>
      </c>
      <c r="U243">
        <v>74.900000000000006</v>
      </c>
      <c r="V243">
        <v>75</v>
      </c>
      <c r="W243">
        <v>71</v>
      </c>
      <c r="X243">
        <v>54.3</v>
      </c>
      <c r="Y243">
        <v>99.4</v>
      </c>
    </row>
    <row r="244" spans="1:25" x14ac:dyDescent="0.2">
      <c r="A244" s="2" t="s">
        <v>12215</v>
      </c>
      <c r="E244" t="s">
        <v>2823</v>
      </c>
      <c r="F244" t="s">
        <v>12033</v>
      </c>
      <c r="H244" t="s">
        <v>12034</v>
      </c>
      <c r="I244" t="s">
        <v>12034</v>
      </c>
      <c r="J244" t="s">
        <v>12034</v>
      </c>
      <c r="K244" t="s">
        <v>12056</v>
      </c>
      <c r="L244" t="s">
        <v>12035</v>
      </c>
      <c r="M244" t="s">
        <v>12035</v>
      </c>
      <c r="N244" t="s">
        <v>12034</v>
      </c>
      <c r="O244" t="s">
        <v>12034</v>
      </c>
      <c r="P244" t="s">
        <v>12034</v>
      </c>
      <c r="Q244" t="s">
        <v>12035</v>
      </c>
      <c r="R244" t="s">
        <v>12033</v>
      </c>
      <c r="S244" t="s">
        <v>12056</v>
      </c>
      <c r="T244" t="s">
        <v>12056</v>
      </c>
      <c r="U244" t="s">
        <v>12056</v>
      </c>
      <c r="V244" t="s">
        <v>12035</v>
      </c>
      <c r="W244" t="s">
        <v>12056</v>
      </c>
      <c r="X244" t="s">
        <v>12055</v>
      </c>
      <c r="Y244" t="s">
        <v>12033</v>
      </c>
    </row>
    <row r="245" spans="1:25" x14ac:dyDescent="0.2">
      <c r="A245" s="2" t="s">
        <v>12216</v>
      </c>
      <c r="E245" t="s">
        <v>2823</v>
      </c>
      <c r="F245">
        <v>98.3</v>
      </c>
      <c r="H245">
        <v>91.7</v>
      </c>
      <c r="I245">
        <v>86</v>
      </c>
      <c r="J245">
        <v>90.3</v>
      </c>
      <c r="K245">
        <v>67.8</v>
      </c>
      <c r="L245">
        <v>82.2</v>
      </c>
      <c r="M245">
        <v>79.099999999999994</v>
      </c>
      <c r="N245">
        <v>85.6</v>
      </c>
      <c r="O245">
        <v>89.7</v>
      </c>
      <c r="P245">
        <v>91.9</v>
      </c>
      <c r="Q245">
        <v>84.2</v>
      </c>
      <c r="R245">
        <v>98.2</v>
      </c>
      <c r="S245">
        <v>70.3</v>
      </c>
      <c r="T245">
        <v>64.5</v>
      </c>
      <c r="U245">
        <v>74.3</v>
      </c>
      <c r="V245">
        <v>75</v>
      </c>
      <c r="W245">
        <v>71.400000000000006</v>
      </c>
      <c r="X245">
        <v>54.3</v>
      </c>
      <c r="Y245">
        <v>99.5</v>
      </c>
    </row>
    <row r="246" spans="1:25" x14ac:dyDescent="0.2">
      <c r="A246" s="2" t="s">
        <v>12067</v>
      </c>
      <c r="E246" t="s">
        <v>2823</v>
      </c>
      <c r="F246" t="s">
        <v>2823</v>
      </c>
      <c r="H246" t="s">
        <v>2823</v>
      </c>
      <c r="I246" t="s">
        <v>2823</v>
      </c>
      <c r="J246" t="s">
        <v>2823</v>
      </c>
      <c r="K246" t="s">
        <v>2823</v>
      </c>
      <c r="L246" t="s">
        <v>2823</v>
      </c>
      <c r="M246" t="s">
        <v>2823</v>
      </c>
      <c r="N246" t="s">
        <v>2823</v>
      </c>
      <c r="O246" t="s">
        <v>2823</v>
      </c>
      <c r="P246" t="s">
        <v>2823</v>
      </c>
      <c r="Q246" t="s">
        <v>2823</v>
      </c>
      <c r="R246" t="s">
        <v>2823</v>
      </c>
      <c r="S246" t="s">
        <v>2823</v>
      </c>
      <c r="T246" t="s">
        <v>2823</v>
      </c>
      <c r="U246" t="s">
        <v>2823</v>
      </c>
      <c r="V246" t="s">
        <v>2823</v>
      </c>
      <c r="W246" t="s">
        <v>2823</v>
      </c>
      <c r="X246" t="s">
        <v>2823</v>
      </c>
      <c r="Y246" t="s">
        <v>2823</v>
      </c>
    </row>
    <row r="247" spans="1:25" x14ac:dyDescent="0.2">
      <c r="A247" s="2" t="s">
        <v>12068</v>
      </c>
      <c r="E247">
        <v>28072</v>
      </c>
      <c r="F247">
        <v>163</v>
      </c>
      <c r="H247">
        <v>139</v>
      </c>
      <c r="I247">
        <v>92</v>
      </c>
      <c r="J247">
        <v>82</v>
      </c>
      <c r="K247">
        <v>108</v>
      </c>
      <c r="L247">
        <v>134</v>
      </c>
      <c r="M247">
        <v>206</v>
      </c>
      <c r="N247">
        <v>91</v>
      </c>
      <c r="O247">
        <v>155</v>
      </c>
      <c r="P247">
        <v>106</v>
      </c>
      <c r="Q247">
        <v>122</v>
      </c>
      <c r="R247">
        <v>97</v>
      </c>
      <c r="S247">
        <v>95</v>
      </c>
      <c r="T247">
        <v>190</v>
      </c>
      <c r="U247">
        <v>138</v>
      </c>
      <c r="V247">
        <v>154</v>
      </c>
      <c r="W247">
        <v>24</v>
      </c>
      <c r="X247">
        <v>29</v>
      </c>
      <c r="Y247">
        <v>344</v>
      </c>
    </row>
    <row r="248" spans="1:25" x14ac:dyDescent="0.2">
      <c r="A248" s="2" t="s">
        <v>12205</v>
      </c>
      <c r="E248">
        <v>28072</v>
      </c>
      <c r="F248">
        <v>156</v>
      </c>
      <c r="H248">
        <v>138</v>
      </c>
      <c r="I248">
        <v>91</v>
      </c>
      <c r="J248">
        <v>82</v>
      </c>
      <c r="K248">
        <v>105</v>
      </c>
      <c r="L248">
        <v>127</v>
      </c>
      <c r="M248">
        <v>181</v>
      </c>
      <c r="N248">
        <v>87</v>
      </c>
      <c r="O248">
        <v>131</v>
      </c>
      <c r="P248">
        <v>106</v>
      </c>
      <c r="Q248">
        <v>121</v>
      </c>
      <c r="R248">
        <v>97</v>
      </c>
      <c r="S248">
        <v>95</v>
      </c>
      <c r="T248">
        <v>158</v>
      </c>
      <c r="U248">
        <v>137</v>
      </c>
      <c r="V248">
        <v>154</v>
      </c>
      <c r="W248">
        <v>23</v>
      </c>
      <c r="X248">
        <v>29</v>
      </c>
      <c r="Y248">
        <v>334</v>
      </c>
    </row>
    <row r="249" spans="1:25" x14ac:dyDescent="0.2">
      <c r="A249" s="2" t="s">
        <v>12217</v>
      </c>
      <c r="E249" t="s">
        <v>2823</v>
      </c>
      <c r="F249" t="s">
        <v>2823</v>
      </c>
      <c r="H249" t="s">
        <v>2823</v>
      </c>
      <c r="I249" t="s">
        <v>2823</v>
      </c>
      <c r="J249" t="s">
        <v>2823</v>
      </c>
      <c r="K249" t="s">
        <v>2823</v>
      </c>
      <c r="L249" t="s">
        <v>2823</v>
      </c>
      <c r="M249" t="s">
        <v>2823</v>
      </c>
      <c r="N249" t="s">
        <v>2823</v>
      </c>
      <c r="O249" t="s">
        <v>2823</v>
      </c>
      <c r="P249" t="s">
        <v>2823</v>
      </c>
      <c r="Q249" t="s">
        <v>2823</v>
      </c>
      <c r="R249" t="s">
        <v>2823</v>
      </c>
      <c r="S249" t="s">
        <v>2823</v>
      </c>
      <c r="T249" t="s">
        <v>2823</v>
      </c>
      <c r="U249" t="s">
        <v>2823</v>
      </c>
      <c r="V249" t="s">
        <v>2823</v>
      </c>
      <c r="W249" t="s">
        <v>2823</v>
      </c>
      <c r="X249" t="s">
        <v>2823</v>
      </c>
      <c r="Y249" t="s">
        <v>2823</v>
      </c>
    </row>
    <row r="250" spans="1:25" x14ac:dyDescent="0.2">
      <c r="A250" s="2" t="s">
        <v>12218</v>
      </c>
      <c r="E250">
        <v>90.1</v>
      </c>
      <c r="F250">
        <v>100</v>
      </c>
      <c r="H250">
        <v>100</v>
      </c>
      <c r="I250">
        <v>100</v>
      </c>
      <c r="J250">
        <v>100</v>
      </c>
      <c r="K250">
        <v>50.8</v>
      </c>
      <c r="L250">
        <v>76.5</v>
      </c>
      <c r="M250">
        <v>97.2</v>
      </c>
      <c r="N250">
        <v>100</v>
      </c>
      <c r="O250">
        <v>60</v>
      </c>
      <c r="P250">
        <v>74.599999999999994</v>
      </c>
      <c r="Q250">
        <v>54.5</v>
      </c>
      <c r="R250">
        <v>94.1</v>
      </c>
      <c r="S250">
        <v>0</v>
      </c>
      <c r="T250">
        <v>86.1</v>
      </c>
      <c r="U250">
        <v>100</v>
      </c>
      <c r="V250">
        <v>100</v>
      </c>
      <c r="W250">
        <v>100</v>
      </c>
      <c r="X250">
        <v>100</v>
      </c>
      <c r="Y250">
        <v>99.6</v>
      </c>
    </row>
    <row r="251" spans="1:25" x14ac:dyDescent="0.2">
      <c r="A251" s="2" t="s">
        <v>12219</v>
      </c>
      <c r="E251">
        <v>90.1</v>
      </c>
      <c r="F251">
        <v>100</v>
      </c>
      <c r="H251">
        <v>100</v>
      </c>
      <c r="I251">
        <v>100</v>
      </c>
      <c r="J251">
        <v>100</v>
      </c>
      <c r="K251">
        <v>48.4</v>
      </c>
      <c r="L251">
        <v>66.7</v>
      </c>
      <c r="M251">
        <v>96.6</v>
      </c>
      <c r="N251">
        <v>100</v>
      </c>
      <c r="O251">
        <v>60</v>
      </c>
      <c r="P251">
        <v>74.599999999999994</v>
      </c>
      <c r="Q251">
        <v>54.5</v>
      </c>
      <c r="R251">
        <v>94.1</v>
      </c>
      <c r="S251">
        <v>0</v>
      </c>
      <c r="T251">
        <v>68.8</v>
      </c>
      <c r="U251">
        <v>100</v>
      </c>
      <c r="V251">
        <v>100</v>
      </c>
      <c r="W251">
        <v>100</v>
      </c>
      <c r="X251">
        <v>100</v>
      </c>
      <c r="Y251">
        <v>100</v>
      </c>
    </row>
    <row r="252" spans="1:25" x14ac:dyDescent="0.2">
      <c r="A252" s="2" t="s">
        <v>12220</v>
      </c>
      <c r="E252" t="s">
        <v>2823</v>
      </c>
      <c r="F252" t="s">
        <v>2823</v>
      </c>
      <c r="H252" t="s">
        <v>2823</v>
      </c>
      <c r="I252" t="s">
        <v>2823</v>
      </c>
      <c r="J252" t="s">
        <v>2823</v>
      </c>
      <c r="K252" t="s">
        <v>2823</v>
      </c>
      <c r="L252" t="s">
        <v>2823</v>
      </c>
      <c r="M252" t="s">
        <v>2823</v>
      </c>
      <c r="N252" t="s">
        <v>2823</v>
      </c>
      <c r="O252" t="s">
        <v>2823</v>
      </c>
      <c r="P252" t="s">
        <v>2823</v>
      </c>
      <c r="Q252" t="s">
        <v>2823</v>
      </c>
      <c r="R252" t="s">
        <v>2823</v>
      </c>
      <c r="S252" t="s">
        <v>2823</v>
      </c>
      <c r="T252" t="s">
        <v>2823</v>
      </c>
      <c r="U252" t="s">
        <v>2823</v>
      </c>
      <c r="V252" t="s">
        <v>2823</v>
      </c>
      <c r="W252" t="s">
        <v>2823</v>
      </c>
      <c r="X252" t="s">
        <v>2823</v>
      </c>
      <c r="Y252" t="s">
        <v>2823</v>
      </c>
    </row>
    <row r="253" spans="1:25" x14ac:dyDescent="0.2">
      <c r="A253" s="2" t="s">
        <v>12221</v>
      </c>
      <c r="E253">
        <v>35.700000000000003</v>
      </c>
      <c r="F253">
        <v>39.1</v>
      </c>
      <c r="H253">
        <v>27.4</v>
      </c>
      <c r="I253">
        <v>19</v>
      </c>
      <c r="J253">
        <v>71</v>
      </c>
      <c r="K253">
        <v>33.299999999999997</v>
      </c>
      <c r="L253">
        <v>33.1</v>
      </c>
      <c r="M253">
        <v>9.6999999999999993</v>
      </c>
      <c r="N253">
        <v>17.8</v>
      </c>
      <c r="O253">
        <v>35</v>
      </c>
      <c r="P253">
        <v>46</v>
      </c>
      <c r="Q253">
        <v>39.6</v>
      </c>
      <c r="R253">
        <v>58.1</v>
      </c>
      <c r="S253">
        <v>32.5</v>
      </c>
      <c r="T253">
        <v>0.6</v>
      </c>
      <c r="U253">
        <v>0.9</v>
      </c>
      <c r="V253">
        <v>0</v>
      </c>
      <c r="W253">
        <v>13.6</v>
      </c>
      <c r="X253">
        <v>0</v>
      </c>
      <c r="Y253">
        <v>60.5</v>
      </c>
    </row>
    <row r="254" spans="1:25" x14ac:dyDescent="0.2">
      <c r="A254" s="2" t="s">
        <v>12222</v>
      </c>
      <c r="E254">
        <v>35.700000000000003</v>
      </c>
      <c r="F254">
        <v>37.299999999999997</v>
      </c>
      <c r="H254">
        <v>26.8</v>
      </c>
      <c r="I254">
        <v>18.100000000000001</v>
      </c>
      <c r="J254">
        <v>71</v>
      </c>
      <c r="K254">
        <v>32.200000000000003</v>
      </c>
      <c r="L254">
        <v>31.3</v>
      </c>
      <c r="M254">
        <v>9.1999999999999993</v>
      </c>
      <c r="N254">
        <v>18.8</v>
      </c>
      <c r="O254">
        <v>39.5</v>
      </c>
      <c r="P254">
        <v>46</v>
      </c>
      <c r="Q254">
        <v>39.6</v>
      </c>
      <c r="R254">
        <v>58.1</v>
      </c>
      <c r="S254">
        <v>32.5</v>
      </c>
      <c r="T254">
        <v>0</v>
      </c>
      <c r="U254">
        <v>0</v>
      </c>
      <c r="V254">
        <v>0</v>
      </c>
      <c r="W254">
        <v>14.3</v>
      </c>
      <c r="X254">
        <v>0</v>
      </c>
      <c r="Y254">
        <v>62.3</v>
      </c>
    </row>
    <row r="255" spans="1:25" x14ac:dyDescent="0.2">
      <c r="A255" s="2" t="s">
        <v>12223</v>
      </c>
      <c r="E255" t="s">
        <v>2823</v>
      </c>
      <c r="F255" t="s">
        <v>2823</v>
      </c>
      <c r="H255" t="s">
        <v>2823</v>
      </c>
      <c r="I255" t="s">
        <v>2823</v>
      </c>
      <c r="J255" t="s">
        <v>2823</v>
      </c>
      <c r="K255" t="s">
        <v>2823</v>
      </c>
      <c r="L255" t="s">
        <v>2823</v>
      </c>
      <c r="M255" t="s">
        <v>2823</v>
      </c>
      <c r="N255" t="s">
        <v>2823</v>
      </c>
      <c r="O255" t="s">
        <v>2823</v>
      </c>
      <c r="P255" t="s">
        <v>2823</v>
      </c>
      <c r="Q255" t="s">
        <v>2823</v>
      </c>
      <c r="R255" t="s">
        <v>2823</v>
      </c>
      <c r="S255" t="s">
        <v>2823</v>
      </c>
      <c r="T255" t="s">
        <v>2823</v>
      </c>
      <c r="U255" t="s">
        <v>2823</v>
      </c>
      <c r="V255" t="s">
        <v>2823</v>
      </c>
      <c r="W255" t="s">
        <v>2823</v>
      </c>
      <c r="X255" t="s">
        <v>2823</v>
      </c>
      <c r="Y255" t="s">
        <v>2823</v>
      </c>
    </row>
    <row r="256" spans="1:25" x14ac:dyDescent="0.2">
      <c r="A256" s="2" t="s">
        <v>12224</v>
      </c>
      <c r="E256">
        <v>98</v>
      </c>
      <c r="F256">
        <v>100</v>
      </c>
      <c r="H256">
        <v>100</v>
      </c>
      <c r="I256">
        <v>100</v>
      </c>
      <c r="J256">
        <v>62.5</v>
      </c>
      <c r="K256">
        <v>100</v>
      </c>
      <c r="L256">
        <v>96.4</v>
      </c>
      <c r="M256">
        <v>94.1</v>
      </c>
      <c r="N256">
        <v>87.5</v>
      </c>
      <c r="O256">
        <v>100</v>
      </c>
      <c r="P256">
        <v>100</v>
      </c>
      <c r="Q256">
        <v>100</v>
      </c>
      <c r="R256">
        <v>100</v>
      </c>
      <c r="S256">
        <v>100</v>
      </c>
      <c r="T256">
        <v>100</v>
      </c>
      <c r="U256">
        <v>100</v>
      </c>
      <c r="V256">
        <v>100</v>
      </c>
      <c r="W256">
        <v>50</v>
      </c>
      <c r="X256">
        <v>100</v>
      </c>
      <c r="Y256">
        <v>98.1</v>
      </c>
    </row>
    <row r="257" spans="1:25" x14ac:dyDescent="0.2">
      <c r="A257" s="2" t="s">
        <v>12225</v>
      </c>
      <c r="E257">
        <v>98</v>
      </c>
      <c r="F257">
        <v>100</v>
      </c>
      <c r="H257">
        <v>100</v>
      </c>
      <c r="I257">
        <v>100</v>
      </c>
      <c r="J257">
        <v>62.5</v>
      </c>
      <c r="K257">
        <v>100</v>
      </c>
      <c r="L257">
        <v>96.4</v>
      </c>
      <c r="M257">
        <v>96.9</v>
      </c>
      <c r="N257">
        <v>95.5</v>
      </c>
      <c r="O257">
        <v>100</v>
      </c>
      <c r="P257">
        <v>100</v>
      </c>
      <c r="Q257">
        <v>100</v>
      </c>
      <c r="R257">
        <v>100</v>
      </c>
      <c r="S257">
        <v>100</v>
      </c>
      <c r="T257">
        <v>100</v>
      </c>
      <c r="U257">
        <v>100</v>
      </c>
      <c r="V257">
        <v>100</v>
      </c>
      <c r="W257">
        <v>50</v>
      </c>
      <c r="X257">
        <v>100</v>
      </c>
      <c r="Y257">
        <v>98.1</v>
      </c>
    </row>
    <row r="258" spans="1:25" x14ac:dyDescent="0.2">
      <c r="A258" s="2" t="s">
        <v>12226</v>
      </c>
      <c r="E258" t="s">
        <v>2823</v>
      </c>
      <c r="F258" t="s">
        <v>2823</v>
      </c>
      <c r="H258" t="s">
        <v>2823</v>
      </c>
      <c r="I258" t="s">
        <v>2823</v>
      </c>
      <c r="J258" t="s">
        <v>2823</v>
      </c>
      <c r="K258" t="s">
        <v>2823</v>
      </c>
      <c r="L258" t="s">
        <v>2823</v>
      </c>
      <c r="M258" t="s">
        <v>2823</v>
      </c>
      <c r="N258" t="s">
        <v>2823</v>
      </c>
      <c r="O258" t="s">
        <v>2823</v>
      </c>
      <c r="P258" t="s">
        <v>2823</v>
      </c>
      <c r="Q258" t="s">
        <v>2823</v>
      </c>
      <c r="R258" t="s">
        <v>2823</v>
      </c>
      <c r="S258" t="s">
        <v>2823</v>
      </c>
      <c r="T258" t="s">
        <v>2823</v>
      </c>
      <c r="U258" t="s">
        <v>2823</v>
      </c>
      <c r="V258" t="s">
        <v>2823</v>
      </c>
      <c r="W258" t="s">
        <v>2823</v>
      </c>
      <c r="X258" t="s">
        <v>2823</v>
      </c>
      <c r="Y258" t="s">
        <v>2823</v>
      </c>
    </row>
    <row r="259" spans="1:25" x14ac:dyDescent="0.2">
      <c r="A259" s="2" t="s">
        <v>12227</v>
      </c>
      <c r="E259">
        <v>96.9</v>
      </c>
      <c r="F259">
        <v>100</v>
      </c>
      <c r="H259">
        <v>100</v>
      </c>
      <c r="I259">
        <v>98.8</v>
      </c>
      <c r="J259">
        <v>98.6</v>
      </c>
      <c r="K259">
        <v>44.4</v>
      </c>
      <c r="L259">
        <v>88.1</v>
      </c>
      <c r="M259">
        <v>100</v>
      </c>
      <c r="N259">
        <v>100</v>
      </c>
      <c r="O259">
        <v>100</v>
      </c>
      <c r="P259">
        <v>93.1</v>
      </c>
      <c r="Q259">
        <v>83.3</v>
      </c>
      <c r="R259">
        <v>98.6</v>
      </c>
      <c r="S259">
        <v>100</v>
      </c>
      <c r="T259">
        <v>76.2</v>
      </c>
      <c r="U259">
        <v>97.3</v>
      </c>
      <c r="V259">
        <v>100</v>
      </c>
      <c r="W259">
        <v>100</v>
      </c>
      <c r="X259">
        <v>17.2</v>
      </c>
      <c r="Y259">
        <v>100</v>
      </c>
    </row>
    <row r="260" spans="1:25" x14ac:dyDescent="0.2">
      <c r="A260" s="2" t="s">
        <v>12228</v>
      </c>
      <c r="E260">
        <v>96.9</v>
      </c>
      <c r="F260">
        <v>100</v>
      </c>
      <c r="H260">
        <v>100</v>
      </c>
      <c r="I260">
        <v>98.8</v>
      </c>
      <c r="J260">
        <v>98.6</v>
      </c>
      <c r="K260">
        <v>42.5</v>
      </c>
      <c r="L260">
        <v>87.5</v>
      </c>
      <c r="M260">
        <v>100</v>
      </c>
      <c r="N260">
        <v>100</v>
      </c>
      <c r="O260">
        <v>100</v>
      </c>
      <c r="P260">
        <v>93.1</v>
      </c>
      <c r="Q260">
        <v>83.3</v>
      </c>
      <c r="R260">
        <v>98.6</v>
      </c>
      <c r="S260">
        <v>100</v>
      </c>
      <c r="T260">
        <v>89.4</v>
      </c>
      <c r="U260">
        <v>97.3</v>
      </c>
      <c r="V260">
        <v>100</v>
      </c>
      <c r="W260">
        <v>100</v>
      </c>
      <c r="X260">
        <v>17.2</v>
      </c>
      <c r="Y260">
        <v>100</v>
      </c>
    </row>
    <row r="263" spans="1:25" s="2" customFormat="1" x14ac:dyDescent="0.2">
      <c r="A263" s="2" t="s">
        <v>13490</v>
      </c>
      <c r="E263" s="2" t="s">
        <v>12014</v>
      </c>
      <c r="F263" s="2" t="s">
        <v>12015</v>
      </c>
      <c r="G263" s="2" t="s">
        <v>12015</v>
      </c>
      <c r="H263" s="2" t="s">
        <v>12015</v>
      </c>
      <c r="I263" s="2" t="s">
        <v>12015</v>
      </c>
      <c r="J263" s="2" t="s">
        <v>12015</v>
      </c>
      <c r="K263" s="2" t="s">
        <v>12015</v>
      </c>
      <c r="L263" s="2" t="s">
        <v>12015</v>
      </c>
      <c r="M263" s="2" t="s">
        <v>12015</v>
      </c>
      <c r="N263" s="2" t="s">
        <v>12015</v>
      </c>
      <c r="O263" s="2" t="s">
        <v>12015</v>
      </c>
      <c r="P263" s="2" t="s">
        <v>12015</v>
      </c>
      <c r="Q263" s="2" t="s">
        <v>12015</v>
      </c>
      <c r="R263" s="2" t="s">
        <v>12015</v>
      </c>
      <c r="S263" s="2" t="s">
        <v>12015</v>
      </c>
      <c r="T263" s="2" t="s">
        <v>12015</v>
      </c>
      <c r="U263" s="2" t="s">
        <v>12015</v>
      </c>
      <c r="V263" s="2" t="s">
        <v>12015</v>
      </c>
      <c r="W263" s="2" t="s">
        <v>12016</v>
      </c>
      <c r="X263" s="2" t="s">
        <v>12016</v>
      </c>
      <c r="Y263" s="2" t="s">
        <v>12015</v>
      </c>
    </row>
    <row r="264" spans="1:25" s="2" customFormat="1" x14ac:dyDescent="0.2">
      <c r="F264" s="2" t="s">
        <v>12017</v>
      </c>
      <c r="G264" s="2" t="s">
        <v>12017</v>
      </c>
      <c r="H264" s="2" t="s">
        <v>12017</v>
      </c>
      <c r="I264" s="2" t="s">
        <v>12017</v>
      </c>
      <c r="J264" s="2" t="s">
        <v>12017</v>
      </c>
      <c r="K264" s="2" t="s">
        <v>12017</v>
      </c>
      <c r="L264" s="2" t="s">
        <v>12017</v>
      </c>
      <c r="M264" s="2" t="s">
        <v>12017</v>
      </c>
      <c r="N264" s="2" t="s">
        <v>12017</v>
      </c>
      <c r="O264" s="2" t="s">
        <v>12017</v>
      </c>
      <c r="P264" s="2" t="s">
        <v>12017</v>
      </c>
      <c r="Q264" s="2" t="s">
        <v>12017</v>
      </c>
      <c r="R264" s="2" t="s">
        <v>12017</v>
      </c>
      <c r="S264" s="2" t="s">
        <v>12017</v>
      </c>
      <c r="T264" s="2" t="s">
        <v>12017</v>
      </c>
      <c r="U264" s="2" t="s">
        <v>12017</v>
      </c>
      <c r="V264" s="2" t="s">
        <v>12017</v>
      </c>
      <c r="W264" s="2" t="s">
        <v>12017</v>
      </c>
      <c r="X264" s="2" t="s">
        <v>12017</v>
      </c>
      <c r="Y264" s="2" t="s">
        <v>12333</v>
      </c>
    </row>
    <row r="265" spans="1:25" s="2" customFormat="1" x14ac:dyDescent="0.2">
      <c r="F265" s="2" t="s">
        <v>12018</v>
      </c>
      <c r="G265" s="2" t="s">
        <v>12019</v>
      </c>
      <c r="H265" s="2" t="s">
        <v>12019</v>
      </c>
      <c r="I265" s="2" t="s">
        <v>12020</v>
      </c>
      <c r="J265" s="2" t="s">
        <v>12021</v>
      </c>
      <c r="K265" s="2" t="s">
        <v>12021</v>
      </c>
      <c r="L265" s="2" t="s">
        <v>12021</v>
      </c>
      <c r="M265" s="2" t="s">
        <v>12022</v>
      </c>
      <c r="N265" s="2" t="s">
        <v>12023</v>
      </c>
      <c r="O265" s="2" t="s">
        <v>12024</v>
      </c>
      <c r="P265" s="2" t="s">
        <v>12025</v>
      </c>
      <c r="Q265" s="2" t="s">
        <v>12025</v>
      </c>
      <c r="R265" s="2" t="s">
        <v>12026</v>
      </c>
      <c r="S265" s="2" t="s">
        <v>12027</v>
      </c>
      <c r="T265" s="2" t="s">
        <v>12028</v>
      </c>
      <c r="U265" s="2" t="s">
        <v>12029</v>
      </c>
      <c r="V265" s="2" t="s">
        <v>12029</v>
      </c>
      <c r="W265" s="2" t="s">
        <v>12022</v>
      </c>
      <c r="X265" s="2" t="s">
        <v>13489</v>
      </c>
      <c r="Y265" s="2" t="s">
        <v>12327</v>
      </c>
    </row>
    <row r="266" spans="1:25" s="2" customFormat="1" x14ac:dyDescent="0.2">
      <c r="F266" s="2" t="s">
        <v>9771</v>
      </c>
      <c r="G266" s="2" t="s">
        <v>9772</v>
      </c>
      <c r="H266" s="2" t="s">
        <v>9773</v>
      </c>
      <c r="I266" s="2" t="s">
        <v>9774</v>
      </c>
      <c r="J266" s="2" t="s">
        <v>9775</v>
      </c>
      <c r="K266" s="2" t="s">
        <v>9776</v>
      </c>
      <c r="L266" s="2" t="s">
        <v>9777</v>
      </c>
      <c r="M266" s="2" t="s">
        <v>9779</v>
      </c>
      <c r="N266" s="2" t="s">
        <v>9780</v>
      </c>
      <c r="O266" s="2" t="s">
        <v>9781</v>
      </c>
      <c r="P266" s="2" t="s">
        <v>9782</v>
      </c>
      <c r="Q266" s="2" t="s">
        <v>9783</v>
      </c>
      <c r="R266" s="2" t="s">
        <v>9784</v>
      </c>
      <c r="S266" s="2" t="s">
        <v>9785</v>
      </c>
      <c r="T266" s="2" t="s">
        <v>9786</v>
      </c>
      <c r="U266" s="2" t="s">
        <v>9787</v>
      </c>
      <c r="V266" s="2" t="s">
        <v>9788</v>
      </c>
      <c r="W266" s="2" t="s">
        <v>12343</v>
      </c>
      <c r="X266" s="2" t="s">
        <v>12031</v>
      </c>
      <c r="Y266" s="2" t="s">
        <v>6597</v>
      </c>
    </row>
    <row r="268" spans="1:25" x14ac:dyDescent="0.2">
      <c r="F268">
        <v>88</v>
      </c>
      <c r="H268">
        <v>73.099999999999994</v>
      </c>
      <c r="I268">
        <v>51.3</v>
      </c>
      <c r="J268">
        <v>38.299999999999997</v>
      </c>
      <c r="K268">
        <v>58.9</v>
      </c>
      <c r="L268">
        <v>67</v>
      </c>
      <c r="M268">
        <v>71</v>
      </c>
      <c r="N268">
        <v>55.1</v>
      </c>
      <c r="O268">
        <v>82.6</v>
      </c>
      <c r="P268">
        <v>81</v>
      </c>
      <c r="Q268">
        <v>69</v>
      </c>
      <c r="R268">
        <v>45.3</v>
      </c>
      <c r="S268">
        <v>57.3</v>
      </c>
      <c r="T268">
        <v>61.2</v>
      </c>
      <c r="U268">
        <v>67</v>
      </c>
      <c r="V268">
        <v>79</v>
      </c>
      <c r="W268">
        <v>56.3</v>
      </c>
      <c r="X268">
        <v>40.799999999999997</v>
      </c>
      <c r="Y268">
        <v>65.5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pageSetUpPr fitToPage="1"/>
  </sheetPr>
  <dimension ref="A1:R54"/>
  <sheetViews>
    <sheetView workbookViewId="0">
      <selection activeCell="H31" sqref="H31"/>
    </sheetView>
  </sheetViews>
  <sheetFormatPr defaultRowHeight="12.75" x14ac:dyDescent="0.2"/>
  <cols>
    <col min="3" max="3" width="25" bestFit="1" customWidth="1"/>
    <col min="8" max="8" width="64" customWidth="1"/>
  </cols>
  <sheetData>
    <row r="1" spans="1:18" x14ac:dyDescent="0.2">
      <c r="I1" t="s">
        <v>9769</v>
      </c>
    </row>
    <row r="2" spans="1:18" x14ac:dyDescent="0.2">
      <c r="A2">
        <v>1</v>
      </c>
      <c r="B2" t="s">
        <v>2780</v>
      </c>
      <c r="C2" t="s">
        <v>9770</v>
      </c>
      <c r="F2">
        <v>1</v>
      </c>
      <c r="G2" t="s">
        <v>9610</v>
      </c>
      <c r="H2" t="s">
        <v>9763</v>
      </c>
      <c r="I2">
        <v>1</v>
      </c>
      <c r="K2">
        <v>1</v>
      </c>
      <c r="L2" t="s">
        <v>2796</v>
      </c>
    </row>
    <row r="3" spans="1:18" x14ac:dyDescent="0.2">
      <c r="A3">
        <v>2</v>
      </c>
      <c r="B3" t="s">
        <v>2794</v>
      </c>
      <c r="C3" t="s">
        <v>2794</v>
      </c>
      <c r="F3">
        <v>2</v>
      </c>
      <c r="G3" t="s">
        <v>2807</v>
      </c>
      <c r="H3" t="s">
        <v>2796</v>
      </c>
      <c r="I3">
        <v>1</v>
      </c>
      <c r="K3">
        <v>2</v>
      </c>
      <c r="L3" t="s">
        <v>2799</v>
      </c>
    </row>
    <row r="4" spans="1:18" x14ac:dyDescent="0.2">
      <c r="A4">
        <v>3</v>
      </c>
      <c r="B4" t="s">
        <v>2785</v>
      </c>
      <c r="C4" t="s">
        <v>9771</v>
      </c>
      <c r="F4">
        <v>3</v>
      </c>
      <c r="G4" t="s">
        <v>2842</v>
      </c>
      <c r="H4" t="s">
        <v>6607</v>
      </c>
      <c r="I4">
        <v>1</v>
      </c>
      <c r="K4">
        <v>3</v>
      </c>
      <c r="L4" t="s">
        <v>2797</v>
      </c>
    </row>
    <row r="5" spans="1:18" x14ac:dyDescent="0.2">
      <c r="A5">
        <v>4</v>
      </c>
      <c r="B5" t="s">
        <v>2811</v>
      </c>
      <c r="C5" t="s">
        <v>9772</v>
      </c>
      <c r="F5">
        <v>4</v>
      </c>
      <c r="G5" t="s">
        <v>2863</v>
      </c>
      <c r="H5" t="s">
        <v>6608</v>
      </c>
      <c r="I5">
        <v>1</v>
      </c>
      <c r="K5">
        <v>4</v>
      </c>
      <c r="L5" t="s">
        <v>2800</v>
      </c>
    </row>
    <row r="6" spans="1:18" x14ac:dyDescent="0.2">
      <c r="A6">
        <v>5</v>
      </c>
      <c r="B6" t="s">
        <v>2788</v>
      </c>
      <c r="C6" t="s">
        <v>9773</v>
      </c>
      <c r="F6">
        <v>5</v>
      </c>
      <c r="G6" t="s">
        <v>1580</v>
      </c>
      <c r="H6" t="s">
        <v>7462</v>
      </c>
      <c r="I6">
        <v>24</v>
      </c>
      <c r="K6">
        <v>5</v>
      </c>
      <c r="L6" t="s">
        <v>2801</v>
      </c>
    </row>
    <row r="7" spans="1:18" x14ac:dyDescent="0.2">
      <c r="A7">
        <v>6</v>
      </c>
      <c r="B7" t="s">
        <v>2814</v>
      </c>
      <c r="C7" t="s">
        <v>9774</v>
      </c>
      <c r="F7">
        <v>6</v>
      </c>
      <c r="G7" t="s">
        <v>1601</v>
      </c>
      <c r="H7" t="s">
        <v>2799</v>
      </c>
      <c r="I7">
        <v>1</v>
      </c>
      <c r="K7">
        <v>6</v>
      </c>
      <c r="L7" t="s">
        <v>2798</v>
      </c>
    </row>
    <row r="8" spans="1:18" x14ac:dyDescent="0.2">
      <c r="A8">
        <v>7</v>
      </c>
      <c r="B8" t="s">
        <v>2816</v>
      </c>
      <c r="C8" t="s">
        <v>9775</v>
      </c>
      <c r="F8">
        <v>7</v>
      </c>
      <c r="G8" t="s">
        <v>1622</v>
      </c>
      <c r="H8" t="s">
        <v>6609</v>
      </c>
      <c r="I8">
        <v>1</v>
      </c>
      <c r="K8">
        <v>7</v>
      </c>
      <c r="L8" t="s">
        <v>2802</v>
      </c>
    </row>
    <row r="9" spans="1:18" x14ac:dyDescent="0.2">
      <c r="A9">
        <v>8</v>
      </c>
      <c r="B9" t="s">
        <v>2818</v>
      </c>
      <c r="C9" t="s">
        <v>9776</v>
      </c>
      <c r="F9">
        <v>8</v>
      </c>
      <c r="G9" t="s">
        <v>1643</v>
      </c>
      <c r="H9" t="s">
        <v>7463</v>
      </c>
      <c r="I9">
        <v>24</v>
      </c>
      <c r="K9">
        <v>8</v>
      </c>
      <c r="L9" t="s">
        <v>2803</v>
      </c>
    </row>
    <row r="10" spans="1:18" x14ac:dyDescent="0.2">
      <c r="A10">
        <v>9</v>
      </c>
      <c r="B10" t="s">
        <v>2820</v>
      </c>
      <c r="C10" t="s">
        <v>9777</v>
      </c>
      <c r="F10">
        <v>9</v>
      </c>
      <c r="G10" t="s">
        <v>1664</v>
      </c>
      <c r="H10" t="s">
        <v>6610</v>
      </c>
      <c r="I10">
        <v>1</v>
      </c>
      <c r="K10">
        <v>9</v>
      </c>
      <c r="L10" t="s">
        <v>2804</v>
      </c>
    </row>
    <row r="11" spans="1:18" x14ac:dyDescent="0.2">
      <c r="A11">
        <v>10</v>
      </c>
      <c r="B11" t="s">
        <v>2763</v>
      </c>
      <c r="C11" t="s">
        <v>6597</v>
      </c>
      <c r="F11">
        <v>10</v>
      </c>
      <c r="G11" t="s">
        <v>1685</v>
      </c>
      <c r="H11" t="s">
        <v>2797</v>
      </c>
      <c r="I11">
        <v>1</v>
      </c>
      <c r="K11">
        <v>10</v>
      </c>
      <c r="L11" t="s">
        <v>2805</v>
      </c>
    </row>
    <row r="12" spans="1:18" x14ac:dyDescent="0.2">
      <c r="A12">
        <v>11</v>
      </c>
      <c r="B12" t="s">
        <v>2825</v>
      </c>
      <c r="C12" t="s">
        <v>9779</v>
      </c>
      <c r="F12">
        <v>11</v>
      </c>
      <c r="G12" t="s">
        <v>1706</v>
      </c>
      <c r="H12" t="s">
        <v>6611</v>
      </c>
      <c r="I12">
        <v>1</v>
      </c>
    </row>
    <row r="13" spans="1:18" x14ac:dyDescent="0.2">
      <c r="A13">
        <v>12</v>
      </c>
      <c r="B13" t="s">
        <v>2786</v>
      </c>
      <c r="C13" t="s">
        <v>9780</v>
      </c>
      <c r="F13">
        <v>12</v>
      </c>
      <c r="G13" t="s">
        <v>1727</v>
      </c>
      <c r="H13" t="s">
        <v>6612</v>
      </c>
      <c r="I13">
        <v>1</v>
      </c>
    </row>
    <row r="14" spans="1:18" x14ac:dyDescent="0.2">
      <c r="A14">
        <v>13</v>
      </c>
      <c r="B14" t="s">
        <v>2787</v>
      </c>
      <c r="C14" t="s">
        <v>9781</v>
      </c>
      <c r="F14">
        <v>13</v>
      </c>
      <c r="G14" t="s">
        <v>1748</v>
      </c>
      <c r="H14" t="s">
        <v>6620</v>
      </c>
      <c r="I14">
        <v>1</v>
      </c>
      <c r="M14" t="s">
        <v>2780</v>
      </c>
      <c r="N14" t="s">
        <v>9770</v>
      </c>
      <c r="Q14" t="s">
        <v>2780</v>
      </c>
      <c r="R14" t="s">
        <v>9770</v>
      </c>
    </row>
    <row r="15" spans="1:18" x14ac:dyDescent="0.2">
      <c r="A15">
        <v>14</v>
      </c>
      <c r="B15" t="s">
        <v>2829</v>
      </c>
      <c r="C15" t="s">
        <v>9782</v>
      </c>
      <c r="F15">
        <v>14</v>
      </c>
      <c r="G15" t="s">
        <v>1769</v>
      </c>
      <c r="H15" t="s">
        <v>6618</v>
      </c>
      <c r="I15">
        <v>1</v>
      </c>
      <c r="M15" t="s">
        <v>2794</v>
      </c>
      <c r="N15" t="s">
        <v>2794</v>
      </c>
      <c r="Q15" t="s">
        <v>2794</v>
      </c>
      <c r="R15" t="s">
        <v>2794</v>
      </c>
    </row>
    <row r="16" spans="1:18" x14ac:dyDescent="0.2">
      <c r="A16">
        <v>15</v>
      </c>
      <c r="B16" t="s">
        <v>2831</v>
      </c>
      <c r="C16" t="s">
        <v>9783</v>
      </c>
      <c r="F16">
        <v>15</v>
      </c>
      <c r="G16" t="s">
        <v>1790</v>
      </c>
      <c r="H16" t="s">
        <v>7464</v>
      </c>
      <c r="I16">
        <v>24</v>
      </c>
      <c r="M16" t="s">
        <v>2785</v>
      </c>
      <c r="N16" t="s">
        <v>9771</v>
      </c>
      <c r="Q16" t="s">
        <v>2814</v>
      </c>
      <c r="R16" t="s">
        <v>9774</v>
      </c>
    </row>
    <row r="17" spans="1:18" x14ac:dyDescent="0.2">
      <c r="A17">
        <v>16</v>
      </c>
      <c r="B17" t="s">
        <v>2833</v>
      </c>
      <c r="C17" t="s">
        <v>9784</v>
      </c>
      <c r="F17">
        <v>16</v>
      </c>
      <c r="G17" t="s">
        <v>1811</v>
      </c>
      <c r="H17" t="s">
        <v>2800</v>
      </c>
      <c r="I17">
        <v>1</v>
      </c>
      <c r="M17" t="s">
        <v>2811</v>
      </c>
      <c r="N17" t="s">
        <v>9772</v>
      </c>
      <c r="Q17" t="s">
        <v>2816</v>
      </c>
      <c r="R17" t="s">
        <v>9775</v>
      </c>
    </row>
    <row r="18" spans="1:18" x14ac:dyDescent="0.2">
      <c r="A18">
        <v>17</v>
      </c>
      <c r="B18" t="s">
        <v>2835</v>
      </c>
      <c r="C18" t="s">
        <v>9785</v>
      </c>
      <c r="F18">
        <v>17</v>
      </c>
      <c r="G18" t="s">
        <v>1832</v>
      </c>
      <c r="H18" t="s">
        <v>6613</v>
      </c>
      <c r="I18">
        <v>1</v>
      </c>
      <c r="M18" t="s">
        <v>2788</v>
      </c>
      <c r="N18" t="s">
        <v>9773</v>
      </c>
      <c r="Q18" t="s">
        <v>2829</v>
      </c>
      <c r="R18" t="s">
        <v>9782</v>
      </c>
    </row>
    <row r="19" spans="1:18" x14ac:dyDescent="0.2">
      <c r="A19">
        <v>18</v>
      </c>
      <c r="B19" t="s">
        <v>2789</v>
      </c>
      <c r="C19" t="s">
        <v>9786</v>
      </c>
      <c r="F19">
        <v>18</v>
      </c>
      <c r="G19" t="s">
        <v>5023</v>
      </c>
      <c r="H19" t="s">
        <v>7465</v>
      </c>
      <c r="I19">
        <v>24</v>
      </c>
      <c r="M19" t="s">
        <v>2814</v>
      </c>
      <c r="N19" t="s">
        <v>9774</v>
      </c>
      <c r="Q19" t="s">
        <v>2833</v>
      </c>
      <c r="R19" t="s">
        <v>9784</v>
      </c>
    </row>
    <row r="20" spans="1:18" x14ac:dyDescent="0.2">
      <c r="A20">
        <v>19</v>
      </c>
      <c r="B20" t="s">
        <v>2838</v>
      </c>
      <c r="C20" t="s">
        <v>9787</v>
      </c>
      <c r="F20">
        <v>19</v>
      </c>
      <c r="G20" t="s">
        <v>5044</v>
      </c>
      <c r="H20" t="s">
        <v>6621</v>
      </c>
      <c r="I20">
        <v>1</v>
      </c>
      <c r="M20" t="s">
        <v>2816</v>
      </c>
      <c r="N20" t="s">
        <v>9775</v>
      </c>
      <c r="Q20" t="s">
        <v>2818</v>
      </c>
      <c r="R20" t="s">
        <v>9776</v>
      </c>
    </row>
    <row r="21" spans="1:18" x14ac:dyDescent="0.2">
      <c r="A21">
        <v>20</v>
      </c>
      <c r="B21" t="s">
        <v>2840</v>
      </c>
      <c r="C21" t="s">
        <v>9788</v>
      </c>
      <c r="F21">
        <v>20</v>
      </c>
      <c r="G21" t="s">
        <v>5065</v>
      </c>
      <c r="H21" t="s">
        <v>7466</v>
      </c>
      <c r="I21">
        <v>24</v>
      </c>
      <c r="M21" t="s">
        <v>2818</v>
      </c>
      <c r="N21" t="s">
        <v>9776</v>
      </c>
      <c r="Q21" t="s">
        <v>2831</v>
      </c>
      <c r="R21" t="s">
        <v>9783</v>
      </c>
    </row>
    <row r="22" spans="1:18" x14ac:dyDescent="0.2">
      <c r="A22">
        <v>21</v>
      </c>
      <c r="B22" s="4" t="s">
        <v>12328</v>
      </c>
      <c r="C22" t="s">
        <v>12031</v>
      </c>
      <c r="F22">
        <v>21</v>
      </c>
      <c r="G22" t="s">
        <v>8173</v>
      </c>
      <c r="H22" t="s">
        <v>9764</v>
      </c>
      <c r="I22">
        <v>1</v>
      </c>
      <c r="M22" t="s">
        <v>2820</v>
      </c>
      <c r="N22" t="s">
        <v>9777</v>
      </c>
      <c r="Q22" t="s">
        <v>2820</v>
      </c>
      <c r="R22" t="s">
        <v>9777</v>
      </c>
    </row>
    <row r="23" spans="1:18" x14ac:dyDescent="0.2">
      <c r="A23">
        <v>22</v>
      </c>
      <c r="B23" s="4" t="s">
        <v>12344</v>
      </c>
      <c r="C23" t="s">
        <v>12343</v>
      </c>
      <c r="F23">
        <v>22</v>
      </c>
      <c r="G23" t="s">
        <v>8194</v>
      </c>
      <c r="H23" t="s">
        <v>9765</v>
      </c>
      <c r="I23">
        <v>1</v>
      </c>
      <c r="M23" t="s">
        <v>2822</v>
      </c>
      <c r="N23" t="s">
        <v>9778</v>
      </c>
      <c r="Q23" t="s">
        <v>2789</v>
      </c>
      <c r="R23" t="s">
        <v>9786</v>
      </c>
    </row>
    <row r="24" spans="1:18" x14ac:dyDescent="0.2">
      <c r="F24">
        <v>23</v>
      </c>
      <c r="G24" t="s">
        <v>8215</v>
      </c>
      <c r="H24" t="s">
        <v>2801</v>
      </c>
      <c r="I24">
        <v>1</v>
      </c>
      <c r="M24" t="s">
        <v>2825</v>
      </c>
      <c r="N24" t="s">
        <v>9779</v>
      </c>
      <c r="Q24" t="s">
        <v>2786</v>
      </c>
      <c r="R24" t="s">
        <v>9780</v>
      </c>
    </row>
    <row r="25" spans="1:18" x14ac:dyDescent="0.2">
      <c r="F25">
        <v>24</v>
      </c>
      <c r="G25" t="s">
        <v>8236</v>
      </c>
      <c r="H25" t="s">
        <v>6614</v>
      </c>
      <c r="I25">
        <v>1</v>
      </c>
      <c r="M25" t="s">
        <v>2786</v>
      </c>
      <c r="N25" t="s">
        <v>9780</v>
      </c>
      <c r="Q25" t="s">
        <v>2787</v>
      </c>
      <c r="R25" t="s">
        <v>9781</v>
      </c>
    </row>
    <row r="26" spans="1:18" x14ac:dyDescent="0.2">
      <c r="F26">
        <v>25</v>
      </c>
      <c r="G26" t="s">
        <v>8257</v>
      </c>
      <c r="H26" t="s">
        <v>3195</v>
      </c>
      <c r="I26">
        <v>1</v>
      </c>
      <c r="M26" t="s">
        <v>2787</v>
      </c>
      <c r="N26" t="s">
        <v>9781</v>
      </c>
      <c r="Q26" t="s">
        <v>2835</v>
      </c>
      <c r="R26" t="s">
        <v>9785</v>
      </c>
    </row>
    <row r="27" spans="1:18" x14ac:dyDescent="0.2">
      <c r="F27">
        <v>26</v>
      </c>
      <c r="G27" t="s">
        <v>8278</v>
      </c>
      <c r="H27" t="s">
        <v>3196</v>
      </c>
      <c r="I27">
        <v>1</v>
      </c>
      <c r="M27" t="s">
        <v>2829</v>
      </c>
      <c r="N27" t="s">
        <v>9782</v>
      </c>
      <c r="Q27" t="s">
        <v>2785</v>
      </c>
      <c r="R27" t="s">
        <v>9771</v>
      </c>
    </row>
    <row r="28" spans="1:18" x14ac:dyDescent="0.2">
      <c r="F28">
        <v>27</v>
      </c>
      <c r="G28" t="s">
        <v>8299</v>
      </c>
      <c r="H28" t="s">
        <v>6604</v>
      </c>
      <c r="I28">
        <v>1</v>
      </c>
      <c r="M28" t="s">
        <v>2831</v>
      </c>
      <c r="N28" t="s">
        <v>9783</v>
      </c>
      <c r="Q28" t="s">
        <v>2822</v>
      </c>
      <c r="R28" t="s">
        <v>9778</v>
      </c>
    </row>
    <row r="29" spans="1:18" x14ac:dyDescent="0.2">
      <c r="F29">
        <v>28</v>
      </c>
      <c r="G29" t="s">
        <v>8320</v>
      </c>
      <c r="H29" t="s">
        <v>2798</v>
      </c>
      <c r="I29">
        <v>1</v>
      </c>
      <c r="M29" t="s">
        <v>2833</v>
      </c>
      <c r="N29" t="s">
        <v>9784</v>
      </c>
      <c r="Q29" t="s">
        <v>2825</v>
      </c>
      <c r="R29" t="s">
        <v>9779</v>
      </c>
    </row>
    <row r="30" spans="1:18" x14ac:dyDescent="0.2">
      <c r="F30">
        <v>29</v>
      </c>
      <c r="G30" t="s">
        <v>8341</v>
      </c>
      <c r="H30" t="s">
        <v>6615</v>
      </c>
      <c r="I30">
        <v>1</v>
      </c>
      <c r="M30" t="s">
        <v>2835</v>
      </c>
      <c r="N30" t="s">
        <v>9785</v>
      </c>
      <c r="Q30" t="s">
        <v>2811</v>
      </c>
      <c r="R30" t="s">
        <v>9772</v>
      </c>
    </row>
    <row r="31" spans="1:18" x14ac:dyDescent="0.2">
      <c r="F31">
        <v>30</v>
      </c>
      <c r="G31" t="s">
        <v>8362</v>
      </c>
      <c r="H31" t="s">
        <v>3197</v>
      </c>
      <c r="I31">
        <v>1</v>
      </c>
      <c r="M31" t="s">
        <v>2789</v>
      </c>
      <c r="N31" t="s">
        <v>9786</v>
      </c>
      <c r="Q31" t="s">
        <v>2788</v>
      </c>
      <c r="R31" t="s">
        <v>9773</v>
      </c>
    </row>
    <row r="32" spans="1:18" x14ac:dyDescent="0.2">
      <c r="F32">
        <v>31</v>
      </c>
      <c r="G32" t="s">
        <v>8383</v>
      </c>
      <c r="H32" t="s">
        <v>3198</v>
      </c>
      <c r="I32">
        <v>1</v>
      </c>
      <c r="M32" t="s">
        <v>2838</v>
      </c>
      <c r="N32" t="s">
        <v>9787</v>
      </c>
      <c r="Q32" t="s">
        <v>2838</v>
      </c>
      <c r="R32" t="s">
        <v>9787</v>
      </c>
    </row>
    <row r="33" spans="6:18" x14ac:dyDescent="0.2">
      <c r="F33">
        <v>32</v>
      </c>
      <c r="G33" t="s">
        <v>8404</v>
      </c>
      <c r="H33" t="s">
        <v>6605</v>
      </c>
      <c r="I33">
        <v>1</v>
      </c>
      <c r="M33" t="s">
        <v>2840</v>
      </c>
      <c r="N33" t="s">
        <v>9788</v>
      </c>
      <c r="Q33" t="s">
        <v>2840</v>
      </c>
      <c r="R33" t="s">
        <v>9788</v>
      </c>
    </row>
    <row r="34" spans="6:18" x14ac:dyDescent="0.2">
      <c r="F34">
        <v>33</v>
      </c>
      <c r="G34" t="s">
        <v>8425</v>
      </c>
      <c r="H34" t="s">
        <v>2802</v>
      </c>
      <c r="I34">
        <v>1</v>
      </c>
    </row>
    <row r="35" spans="6:18" x14ac:dyDescent="0.2">
      <c r="F35">
        <v>34</v>
      </c>
      <c r="G35" t="s">
        <v>8446</v>
      </c>
      <c r="H35" t="s">
        <v>7455</v>
      </c>
      <c r="I35">
        <v>1</v>
      </c>
    </row>
    <row r="36" spans="6:18" x14ac:dyDescent="0.2">
      <c r="F36">
        <v>35</v>
      </c>
      <c r="G36" t="s">
        <v>8467</v>
      </c>
      <c r="H36" t="s">
        <v>7456</v>
      </c>
      <c r="I36">
        <v>1</v>
      </c>
    </row>
    <row r="37" spans="6:18" x14ac:dyDescent="0.2">
      <c r="F37">
        <v>36</v>
      </c>
      <c r="G37" t="s">
        <v>8488</v>
      </c>
      <c r="H37" t="s">
        <v>7457</v>
      </c>
      <c r="I37">
        <v>1</v>
      </c>
    </row>
    <row r="38" spans="6:18" x14ac:dyDescent="0.2">
      <c r="F38">
        <v>37</v>
      </c>
      <c r="G38" t="s">
        <v>8514</v>
      </c>
      <c r="H38" t="s">
        <v>6606</v>
      </c>
      <c r="I38">
        <v>1</v>
      </c>
    </row>
    <row r="39" spans="6:18" x14ac:dyDescent="0.2">
      <c r="F39">
        <v>38</v>
      </c>
      <c r="G39" t="s">
        <v>8535</v>
      </c>
      <c r="H39" t="s">
        <v>2803</v>
      </c>
      <c r="I39">
        <v>1</v>
      </c>
    </row>
    <row r="40" spans="6:18" x14ac:dyDescent="0.2">
      <c r="F40">
        <v>39</v>
      </c>
      <c r="G40" t="s">
        <v>8556</v>
      </c>
      <c r="H40" t="s">
        <v>9766</v>
      </c>
      <c r="I40">
        <v>1</v>
      </c>
    </row>
    <row r="41" spans="6:18" x14ac:dyDescent="0.2">
      <c r="F41">
        <v>40</v>
      </c>
      <c r="G41" t="s">
        <v>8577</v>
      </c>
      <c r="H41" t="s">
        <v>7467</v>
      </c>
      <c r="I41">
        <v>24</v>
      </c>
    </row>
    <row r="42" spans="6:18" x14ac:dyDescent="0.2">
      <c r="F42">
        <v>41</v>
      </c>
      <c r="G42" t="s">
        <v>8598</v>
      </c>
      <c r="H42" t="s">
        <v>9767</v>
      </c>
      <c r="I42">
        <v>1</v>
      </c>
    </row>
    <row r="43" spans="6:18" x14ac:dyDescent="0.2">
      <c r="F43">
        <v>42</v>
      </c>
      <c r="G43" t="s">
        <v>8619</v>
      </c>
      <c r="H43" t="s">
        <v>7468</v>
      </c>
      <c r="I43">
        <v>24</v>
      </c>
    </row>
    <row r="44" spans="6:18" x14ac:dyDescent="0.2">
      <c r="F44">
        <v>43</v>
      </c>
      <c r="G44" t="s">
        <v>5884</v>
      </c>
      <c r="H44" t="s">
        <v>7458</v>
      </c>
      <c r="I44">
        <v>1</v>
      </c>
    </row>
    <row r="45" spans="6:18" x14ac:dyDescent="0.2">
      <c r="F45">
        <v>44</v>
      </c>
      <c r="G45" t="s">
        <v>5905</v>
      </c>
      <c r="H45" t="s">
        <v>7469</v>
      </c>
      <c r="I45">
        <v>24</v>
      </c>
    </row>
    <row r="46" spans="6:18" x14ac:dyDescent="0.2">
      <c r="F46">
        <v>45</v>
      </c>
      <c r="G46" t="s">
        <v>5926</v>
      </c>
      <c r="H46" t="s">
        <v>2804</v>
      </c>
      <c r="I46">
        <v>1</v>
      </c>
    </row>
    <row r="47" spans="6:18" x14ac:dyDescent="0.2">
      <c r="F47">
        <v>46</v>
      </c>
      <c r="G47" t="s">
        <v>5947</v>
      </c>
      <c r="H47" t="s">
        <v>7459</v>
      </c>
      <c r="I47">
        <v>1</v>
      </c>
    </row>
    <row r="48" spans="6:18" x14ac:dyDescent="0.2">
      <c r="F48">
        <v>47</v>
      </c>
      <c r="G48" t="s">
        <v>5968</v>
      </c>
      <c r="H48" t="s">
        <v>6616</v>
      </c>
      <c r="I48">
        <v>1</v>
      </c>
    </row>
    <row r="49" spans="6:9" x14ac:dyDescent="0.2">
      <c r="F49">
        <v>48</v>
      </c>
      <c r="G49" t="s">
        <v>5989</v>
      </c>
      <c r="H49" t="s">
        <v>7460</v>
      </c>
      <c r="I49">
        <v>1</v>
      </c>
    </row>
    <row r="50" spans="6:9" x14ac:dyDescent="0.2">
      <c r="F50">
        <v>49</v>
      </c>
      <c r="G50" t="s">
        <v>6010</v>
      </c>
      <c r="H50" t="s">
        <v>2805</v>
      </c>
      <c r="I50">
        <v>1</v>
      </c>
    </row>
    <row r="51" spans="6:9" x14ac:dyDescent="0.2">
      <c r="F51">
        <v>50</v>
      </c>
      <c r="G51" t="s">
        <v>2776</v>
      </c>
      <c r="H51" t="s">
        <v>7461</v>
      </c>
      <c r="I51">
        <v>1</v>
      </c>
    </row>
    <row r="52" spans="6:9" x14ac:dyDescent="0.2">
      <c r="F52">
        <v>51</v>
      </c>
      <c r="G52" t="s">
        <v>2777</v>
      </c>
      <c r="H52" t="s">
        <v>6617</v>
      </c>
      <c r="I52">
        <v>1</v>
      </c>
    </row>
    <row r="53" spans="6:9" x14ac:dyDescent="0.2">
      <c r="F53">
        <v>52</v>
      </c>
      <c r="G53" t="s">
        <v>2778</v>
      </c>
      <c r="H53" t="s">
        <v>6619</v>
      </c>
      <c r="I53">
        <v>1</v>
      </c>
    </row>
    <row r="54" spans="6:9" x14ac:dyDescent="0.2">
      <c r="F54">
        <v>53</v>
      </c>
      <c r="G54" t="s">
        <v>2779</v>
      </c>
      <c r="H54" t="s">
        <v>9768</v>
      </c>
      <c r="I54">
        <v>1</v>
      </c>
    </row>
  </sheetData>
  <phoneticPr fontId="1" type="noConversion"/>
  <pageMargins left="0.75" right="0.75" top="1" bottom="1" header="0.5" footer="0.5"/>
  <pageSetup paperSize="9" scale="8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FC1167"/>
  <sheetViews>
    <sheetView topLeftCell="A1118" zoomScale="85" zoomScaleNormal="85" workbookViewId="0">
      <selection activeCell="O18" sqref="O18"/>
    </sheetView>
  </sheetViews>
  <sheetFormatPr defaultRowHeight="12.75" x14ac:dyDescent="0.2"/>
  <cols>
    <col min="1" max="2" width="9.140625" style="4"/>
    <col min="3" max="3" width="37.28515625" style="4" customWidth="1"/>
    <col min="4" max="4" width="9.140625" style="4"/>
    <col min="5" max="6" width="12.28515625" style="4" bestFit="1" customWidth="1"/>
    <col min="7" max="7" width="10" style="4" customWidth="1"/>
    <col min="8" max="10" width="9.140625" style="4"/>
    <col min="11" max="11" width="20.5703125" style="4" bestFit="1" customWidth="1"/>
    <col min="12" max="16384" width="9.140625" style="4"/>
  </cols>
  <sheetData>
    <row r="1" spans="1:11" x14ac:dyDescent="0.2">
      <c r="A1" s="27" t="s">
        <v>12316</v>
      </c>
      <c r="B1" s="27" t="s">
        <v>2783</v>
      </c>
      <c r="C1" s="47" t="s">
        <v>12317</v>
      </c>
      <c r="D1" s="27" t="s">
        <v>12318</v>
      </c>
      <c r="E1" s="48" t="s">
        <v>12342</v>
      </c>
      <c r="F1" s="49" t="s">
        <v>2784</v>
      </c>
      <c r="G1" s="49"/>
      <c r="H1" s="64" t="s">
        <v>12319</v>
      </c>
      <c r="I1" s="64" t="s">
        <v>2783</v>
      </c>
      <c r="J1" s="64" t="s">
        <v>12320</v>
      </c>
      <c r="K1" s="64" t="s">
        <v>12321</v>
      </c>
    </row>
    <row r="2" spans="1:11" x14ac:dyDescent="0.2">
      <c r="A2" s="26" t="s">
        <v>9771</v>
      </c>
      <c r="B2" s="26" t="s">
        <v>12322</v>
      </c>
      <c r="C2" s="67" t="s">
        <v>12040</v>
      </c>
      <c r="D2" s="28">
        <f>IFERROR(HLOOKUP(A2,'Data 1'!$E$4:$Y$20,VLOOKUP(C2,Lookups2!$A$2:$B$5,2,FALSE),FALSE),"")</f>
        <v>100</v>
      </c>
      <c r="E2" s="33"/>
      <c r="F2" s="33">
        <f t="shared" ref="F2:F20" si="0">D2</f>
        <v>100</v>
      </c>
      <c r="G2" s="55"/>
      <c r="H2" s="26" t="str">
        <f>VLOOKUP(A2,Lookups2!$J$2:$K$23,2,FALSE)</f>
        <v>ASPH</v>
      </c>
      <c r="I2" s="26" t="str">
        <f>VLOOKUP(C2,Lookups2!$A$1:$C$53,3,FALSE)</f>
        <v>D1</v>
      </c>
      <c r="J2" s="26" t="str">
        <f>'Chart Data'!Q6</f>
        <v>16/17 Q4</v>
      </c>
      <c r="K2" s="26" t="str">
        <f t="shared" ref="K2:K71" si="1">H2&amp;I2&amp;J2</f>
        <v>ASPHD116/17 Q4</v>
      </c>
    </row>
    <row r="3" spans="1:11" x14ac:dyDescent="0.2">
      <c r="A3" s="26" t="s">
        <v>9772</v>
      </c>
      <c r="B3" s="26" t="s">
        <v>12322</v>
      </c>
      <c r="C3" s="67" t="s">
        <v>12040</v>
      </c>
      <c r="D3" s="28">
        <f>IFERROR(HLOOKUP(A3,'Data 1'!$E$4:$Y$20,VLOOKUP(C3,Lookups2!$A$2:$B$5,2,FALSE),FALSE),"")</f>
        <v>0</v>
      </c>
      <c r="E3" s="33"/>
      <c r="F3" s="33">
        <f t="shared" si="0"/>
        <v>0</v>
      </c>
      <c r="G3" s="55"/>
      <c r="H3" s="26" t="str">
        <f>VLOOKUP(A3,Lookups2!$J$2:$K$23,2,FALSE)</f>
        <v>PRH</v>
      </c>
      <c r="I3" s="26" t="str">
        <f>VLOOKUP(C3,Lookups2!$A$1:$C$53,3,FALSE)</f>
        <v>D1</v>
      </c>
      <c r="J3" s="26" t="str">
        <f>+J2</f>
        <v>16/17 Q4</v>
      </c>
      <c r="K3" s="26" t="str">
        <f t="shared" si="1"/>
        <v>PRHD116/17 Q4</v>
      </c>
    </row>
    <row r="4" spans="1:11" x14ac:dyDescent="0.2">
      <c r="A4" s="26" t="s">
        <v>9773</v>
      </c>
      <c r="B4" s="26" t="s">
        <v>12322</v>
      </c>
      <c r="C4" s="67" t="s">
        <v>12040</v>
      </c>
      <c r="D4" s="28">
        <f>IFERROR(HLOOKUP(A4,'Data 1'!$E$4:$Y$20,VLOOKUP(C4,Lookups2!$A$2:$B$5,2,FALSE),FALSE),"")</f>
        <v>100</v>
      </c>
      <c r="E4" s="33"/>
      <c r="F4" s="33">
        <f t="shared" si="0"/>
        <v>100</v>
      </c>
      <c r="G4" s="55"/>
      <c r="H4" s="26" t="str">
        <f>VLOOKUP(A4,Lookups2!$J$2:$K$23,2,FALSE)</f>
        <v>RSC</v>
      </c>
      <c r="I4" s="26" t="str">
        <f>VLOOKUP(C4,Lookups2!$A$1:$C$53,3,FALSE)</f>
        <v>D1</v>
      </c>
      <c r="J4" s="26" t="str">
        <f t="shared" ref="J4:J73" si="2">+J3</f>
        <v>16/17 Q4</v>
      </c>
      <c r="K4" s="26" t="str">
        <f t="shared" si="1"/>
        <v>RSCD116/17 Q4</v>
      </c>
    </row>
    <row r="5" spans="1:11" x14ac:dyDescent="0.2">
      <c r="A5" s="26" t="s">
        <v>9774</v>
      </c>
      <c r="B5" s="26" t="s">
        <v>12322</v>
      </c>
      <c r="C5" s="67" t="s">
        <v>12040</v>
      </c>
      <c r="D5" s="28">
        <f>IFERROR(HLOOKUP(A5,'Data 1'!$E$4:$Y$20,VLOOKUP(C5,Lookups2!$A$2:$B$5,2,FALSE),FALSE),"")</f>
        <v>96.7</v>
      </c>
      <c r="E5" s="33"/>
      <c r="F5" s="33">
        <f t="shared" si="0"/>
        <v>96.7</v>
      </c>
      <c r="G5" s="55"/>
      <c r="H5" s="26" t="str">
        <f>VLOOKUP(A5,Lookups2!$J$2:$K$23,2,FALSE)</f>
        <v>DVH</v>
      </c>
      <c r="I5" s="26" t="str">
        <f>VLOOKUP(C5,Lookups2!$A$1:$C$53,3,FALSE)</f>
        <v>D1</v>
      </c>
      <c r="J5" s="26" t="str">
        <f t="shared" si="2"/>
        <v>16/17 Q4</v>
      </c>
      <c r="K5" s="26" t="str">
        <f t="shared" si="1"/>
        <v>DVHD116/17 Q4</v>
      </c>
    </row>
    <row r="6" spans="1:11" x14ac:dyDescent="0.2">
      <c r="A6" s="26" t="s">
        <v>9775</v>
      </c>
      <c r="B6" s="26" t="s">
        <v>12322</v>
      </c>
      <c r="C6" s="67" t="s">
        <v>12040</v>
      </c>
      <c r="D6" s="28">
        <f>IFERROR(HLOOKUP(A6,'Data 1'!$E$4:$Y$20,VLOOKUP(C6,Lookups2!$A$2:$B$5,2,FALSE),FALSE),"")</f>
        <v>90</v>
      </c>
      <c r="E6" s="33"/>
      <c r="F6" s="33">
        <f t="shared" si="0"/>
        <v>90</v>
      </c>
      <c r="G6" s="55"/>
      <c r="H6" s="26" t="str">
        <f>VLOOKUP(A6,Lookups2!$J$2:$K$23,2,FALSE)</f>
        <v>K&amp;C</v>
      </c>
      <c r="I6" s="26" t="str">
        <f>VLOOKUP(C6,Lookups2!$A$1:$C$53,3,FALSE)</f>
        <v>D1</v>
      </c>
      <c r="J6" s="26" t="str">
        <f t="shared" si="2"/>
        <v>16/17 Q4</v>
      </c>
      <c r="K6" s="26" t="str">
        <f t="shared" si="1"/>
        <v>K&amp;CD116/17 Q4</v>
      </c>
    </row>
    <row r="7" spans="1:11" x14ac:dyDescent="0.2">
      <c r="A7" s="26" t="s">
        <v>9776</v>
      </c>
      <c r="B7" s="26" t="s">
        <v>12322</v>
      </c>
      <c r="C7" s="67" t="s">
        <v>12040</v>
      </c>
      <c r="D7" s="28">
        <f>IFERROR(HLOOKUP(A7,'Data 1'!$E$4:$Y$20,VLOOKUP(C7,Lookups2!$A$2:$B$5,2,FALSE),FALSE),"")</f>
        <v>96.7</v>
      </c>
      <c r="E7" s="33"/>
      <c r="F7" s="33">
        <f t="shared" si="0"/>
        <v>96.7</v>
      </c>
      <c r="G7" s="55"/>
      <c r="H7" s="26" t="str">
        <f>VLOOKUP(A7,Lookups2!$J$2:$K$23,2,FALSE)</f>
        <v>QEQM</v>
      </c>
      <c r="I7" s="26" t="str">
        <f>VLOOKUP(C7,Lookups2!$A$1:$C$53,3,FALSE)</f>
        <v>D1</v>
      </c>
      <c r="J7" s="26" t="str">
        <f t="shared" si="2"/>
        <v>16/17 Q4</v>
      </c>
      <c r="K7" s="26" t="str">
        <f t="shared" si="1"/>
        <v>QEQMD116/17 Q4</v>
      </c>
    </row>
    <row r="8" spans="1:11" x14ac:dyDescent="0.2">
      <c r="A8" s="26" t="s">
        <v>9777</v>
      </c>
      <c r="B8" s="26" t="s">
        <v>12322</v>
      </c>
      <c r="C8" s="67" t="s">
        <v>12040</v>
      </c>
      <c r="D8" s="28">
        <f>IFERROR(HLOOKUP(A8,'Data 1'!$E$4:$Y$20,VLOOKUP(C8,Lookups2!$A$2:$B$5,2,FALSE),FALSE),"")</f>
        <v>93.3</v>
      </c>
      <c r="E8" s="33"/>
      <c r="F8" s="33">
        <f t="shared" si="0"/>
        <v>93.3</v>
      </c>
      <c r="G8" s="55"/>
      <c r="H8" s="26" t="str">
        <f>VLOOKUP(A8,Lookups2!$J$2:$K$23,2,FALSE)</f>
        <v>WHH</v>
      </c>
      <c r="I8" s="26" t="str">
        <f>VLOOKUP(C8,Lookups2!$A$1:$C$53,3,FALSE)</f>
        <v>D1</v>
      </c>
      <c r="J8" s="26" t="str">
        <f t="shared" si="2"/>
        <v>16/17 Q4</v>
      </c>
      <c r="K8" s="26" t="str">
        <f t="shared" si="1"/>
        <v>WHHD116/17 Q4</v>
      </c>
    </row>
    <row r="9" spans="1:11" x14ac:dyDescent="0.2">
      <c r="A9" s="26" t="s">
        <v>9779</v>
      </c>
      <c r="B9" s="26" t="s">
        <v>12322</v>
      </c>
      <c r="C9" s="67" t="s">
        <v>12040</v>
      </c>
      <c r="D9" s="28">
        <f>IFERROR(HLOOKUP(A9,'Data 1'!$E$4:$Y$20,VLOOKUP(C9,Lookups2!$A$2:$B$5,2,FALSE),FALSE),"")</f>
        <v>100</v>
      </c>
      <c r="E9" s="33"/>
      <c r="F9" s="33">
        <f t="shared" si="0"/>
        <v>100</v>
      </c>
      <c r="G9" s="55"/>
      <c r="H9" s="26" t="str">
        <f>VLOOKUP(A9,Lookups2!$J$2:$K$23,2,FALSE)</f>
        <v>EDGH</v>
      </c>
      <c r="I9" s="26" t="str">
        <f>VLOOKUP(C9,Lookups2!$A$1:$C$53,3,FALSE)</f>
        <v>D1</v>
      </c>
      <c r="J9" s="26" t="str">
        <f t="shared" si="2"/>
        <v>16/17 Q4</v>
      </c>
      <c r="K9" s="26" t="str">
        <f t="shared" si="1"/>
        <v>EDGHD116/17 Q4</v>
      </c>
    </row>
    <row r="10" spans="1:11" x14ac:dyDescent="0.2">
      <c r="A10" s="26" t="s">
        <v>9780</v>
      </c>
      <c r="B10" s="26" t="s">
        <v>12322</v>
      </c>
      <c r="C10" s="67" t="s">
        <v>12040</v>
      </c>
      <c r="D10" s="28">
        <f>IFERROR(HLOOKUP(A10,'Data 1'!$E$4:$Y$20,VLOOKUP(C10,Lookups2!$A$2:$B$5,2,FALSE),FALSE),"")</f>
        <v>96.7</v>
      </c>
      <c r="E10" s="33"/>
      <c r="F10" s="33">
        <f t="shared" si="0"/>
        <v>96.7</v>
      </c>
      <c r="G10" s="55"/>
      <c r="H10" s="26" t="str">
        <f>VLOOKUP(A10,Lookups2!$J$2:$K$23,2,FALSE)</f>
        <v>ESUH</v>
      </c>
      <c r="I10" s="26" t="str">
        <f>VLOOKUP(C10,Lookups2!$A$1:$C$53,3,FALSE)</f>
        <v>D1</v>
      </c>
      <c r="J10" s="26" t="str">
        <f t="shared" si="2"/>
        <v>16/17 Q4</v>
      </c>
      <c r="K10" s="26" t="str">
        <f t="shared" si="1"/>
        <v>ESUHD116/17 Q4</v>
      </c>
    </row>
    <row r="11" spans="1:11" x14ac:dyDescent="0.2">
      <c r="A11" s="26" t="s">
        <v>9781</v>
      </c>
      <c r="B11" s="26" t="s">
        <v>12322</v>
      </c>
      <c r="C11" s="67" t="s">
        <v>12040</v>
      </c>
      <c r="D11" s="28">
        <f>IFERROR(HLOOKUP(A11,'Data 1'!$E$4:$Y$20,VLOOKUP(C11,Lookups2!$A$2:$B$5,2,FALSE),FALSE),"")</f>
        <v>100</v>
      </c>
      <c r="E11" s="33"/>
      <c r="F11" s="33">
        <f t="shared" si="0"/>
        <v>100</v>
      </c>
      <c r="G11" s="55"/>
      <c r="H11" s="26" t="str">
        <f>VLOOKUP(A11,Lookups2!$J$2:$K$23,2,FALSE)</f>
        <v>Frimley</v>
      </c>
      <c r="I11" s="26" t="str">
        <f>VLOOKUP(C11,Lookups2!$A$1:$C$53,3,FALSE)</f>
        <v>D1</v>
      </c>
      <c r="J11" s="26" t="str">
        <f t="shared" si="2"/>
        <v>16/17 Q4</v>
      </c>
      <c r="K11" s="26" t="str">
        <f t="shared" si="1"/>
        <v>FrimleyD116/17 Q4</v>
      </c>
    </row>
    <row r="12" spans="1:11" x14ac:dyDescent="0.2">
      <c r="A12" s="26" t="s">
        <v>9782</v>
      </c>
      <c r="B12" s="26" t="s">
        <v>12322</v>
      </c>
      <c r="C12" s="67" t="s">
        <v>12040</v>
      </c>
      <c r="D12" s="28">
        <f>IFERROR(HLOOKUP(A12,'Data 1'!$E$4:$Y$20,VLOOKUP(C12,Lookups2!$A$2:$B$5,2,FALSE),FALSE),"")</f>
        <v>96.7</v>
      </c>
      <c r="E12" s="33"/>
      <c r="F12" s="33">
        <f t="shared" si="0"/>
        <v>96.7</v>
      </c>
      <c r="G12" s="55"/>
      <c r="H12" s="26" t="str">
        <f>VLOOKUP(A12,Lookups2!$J$2:$K$23,2,FALSE)</f>
        <v>MDGH</v>
      </c>
      <c r="I12" s="26" t="str">
        <f>VLOOKUP(C12,Lookups2!$A$1:$C$53,3,FALSE)</f>
        <v>D1</v>
      </c>
      <c r="J12" s="26" t="str">
        <f t="shared" si="2"/>
        <v>16/17 Q4</v>
      </c>
      <c r="K12" s="26" t="str">
        <f t="shared" si="1"/>
        <v>MDGHD116/17 Q4</v>
      </c>
    </row>
    <row r="13" spans="1:11" x14ac:dyDescent="0.2">
      <c r="A13" s="26" t="s">
        <v>9783</v>
      </c>
      <c r="B13" s="26" t="s">
        <v>12322</v>
      </c>
      <c r="C13" s="67" t="s">
        <v>12040</v>
      </c>
      <c r="D13" s="28">
        <f>IFERROR(HLOOKUP(A13,'Data 1'!$E$4:$Y$20,VLOOKUP(C13,Lookups2!$A$2:$B$5,2,FALSE),FALSE),"")</f>
        <v>93.3</v>
      </c>
      <c r="E13" s="33"/>
      <c r="F13" s="33">
        <f t="shared" si="0"/>
        <v>93.3</v>
      </c>
      <c r="G13" s="55"/>
      <c r="H13" s="26" t="str">
        <f>VLOOKUP(A13,Lookups2!$J$2:$K$23,2,FALSE)</f>
        <v>TWH</v>
      </c>
      <c r="I13" s="26" t="str">
        <f>VLOOKUP(C13,Lookups2!$A$1:$C$53,3,FALSE)</f>
        <v>D1</v>
      </c>
      <c r="J13" s="26" t="str">
        <f t="shared" si="2"/>
        <v>16/17 Q4</v>
      </c>
      <c r="K13" s="26" t="str">
        <f t="shared" si="1"/>
        <v>TWHD116/17 Q4</v>
      </c>
    </row>
    <row r="14" spans="1:11" x14ac:dyDescent="0.2">
      <c r="A14" s="26" t="s">
        <v>9784</v>
      </c>
      <c r="B14" s="26" t="s">
        <v>12322</v>
      </c>
      <c r="C14" s="67" t="s">
        <v>12040</v>
      </c>
      <c r="D14" s="28">
        <f>IFERROR(HLOOKUP(A14,'Data 1'!$E$4:$Y$20,VLOOKUP(C14,Lookups2!$A$2:$B$5,2,FALSE),FALSE),"")</f>
        <v>90.9</v>
      </c>
      <c r="E14" s="33"/>
      <c r="F14" s="33">
        <f t="shared" si="0"/>
        <v>90.9</v>
      </c>
      <c r="G14" s="55"/>
      <c r="H14" s="26" t="str">
        <f>VLOOKUP(A14,Lookups2!$J$2:$K$23,2,FALSE)</f>
        <v>Medway</v>
      </c>
      <c r="I14" s="26" t="str">
        <f>VLOOKUP(C14,Lookups2!$A$1:$C$53,3,FALSE)</f>
        <v>D1</v>
      </c>
      <c r="J14" s="26" t="str">
        <f t="shared" si="2"/>
        <v>16/17 Q4</v>
      </c>
      <c r="K14" s="26" t="str">
        <f t="shared" si="1"/>
        <v>MedwayD116/17 Q4</v>
      </c>
    </row>
    <row r="15" spans="1:11" x14ac:dyDescent="0.2">
      <c r="A15" s="26" t="s">
        <v>9785</v>
      </c>
      <c r="B15" s="26" t="s">
        <v>12322</v>
      </c>
      <c r="C15" s="67" t="s">
        <v>12040</v>
      </c>
      <c r="D15" s="28">
        <f>IFERROR(HLOOKUP(A15,'Data 1'!$E$4:$Y$20,VLOOKUP(C15,Lookups2!$A$2:$B$5,2,FALSE),FALSE),"")</f>
        <v>100</v>
      </c>
      <c r="E15" s="33"/>
      <c r="F15" s="33">
        <f t="shared" si="0"/>
        <v>100</v>
      </c>
      <c r="G15" s="55"/>
      <c r="H15" s="26" t="str">
        <f>VLOOKUP(A15,Lookups2!$J$2:$K$23,2,FALSE)</f>
        <v>RSCH</v>
      </c>
      <c r="I15" s="26" t="str">
        <f>VLOOKUP(C15,Lookups2!$A$1:$C$53,3,FALSE)</f>
        <v>D1</v>
      </c>
      <c r="J15" s="26" t="str">
        <f t="shared" si="2"/>
        <v>16/17 Q4</v>
      </c>
      <c r="K15" s="26" t="str">
        <f t="shared" si="1"/>
        <v>RSCHD116/17 Q4</v>
      </c>
    </row>
    <row r="16" spans="1:11" x14ac:dyDescent="0.2">
      <c r="A16" s="26" t="s">
        <v>9786</v>
      </c>
      <c r="B16" s="26" t="s">
        <v>12322</v>
      </c>
      <c r="C16" s="67" t="s">
        <v>12040</v>
      </c>
      <c r="D16" s="28">
        <f>IFERROR(HLOOKUP(A16,'Data 1'!$E$4:$Y$20,VLOOKUP(C16,Lookups2!$A$2:$B$5,2,FALSE),FALSE),"")</f>
        <v>93.2</v>
      </c>
      <c r="E16" s="33"/>
      <c r="F16" s="33">
        <f t="shared" si="0"/>
        <v>93.2</v>
      </c>
      <c r="G16" s="55"/>
      <c r="H16" s="26" t="str">
        <f>VLOOKUP(A16,Lookups2!$J$2:$K$23,2,FALSE)</f>
        <v>SASH</v>
      </c>
      <c r="I16" s="26" t="str">
        <f>VLOOKUP(C16,Lookups2!$A$1:$C$53,3,FALSE)</f>
        <v>D1</v>
      </c>
      <c r="J16" s="26" t="str">
        <f t="shared" si="2"/>
        <v>16/17 Q4</v>
      </c>
      <c r="K16" s="26" t="str">
        <f t="shared" si="1"/>
        <v>SASHD116/17 Q4</v>
      </c>
    </row>
    <row r="17" spans="1:1023 1025:2047 2049:3071 3073:4095 4097:5119 5121:6143 6145:7167 7169:8191 8193:9215 9217:10239 10241:11263 11265:12287 12289:13311 13313:14335 14337:15359 15361:16383" x14ac:dyDescent="0.2">
      <c r="A17" s="26" t="s">
        <v>9787</v>
      </c>
      <c r="B17" s="26" t="s">
        <v>12322</v>
      </c>
      <c r="C17" s="67" t="s">
        <v>12040</v>
      </c>
      <c r="D17" s="28">
        <f>IFERROR(HLOOKUP(A17,'Data 1'!$E$4:$Y$20,VLOOKUP(C17,Lookups2!$A$2:$B$5,2,FALSE),FALSE),"")</f>
        <v>92.1</v>
      </c>
      <c r="E17" s="33"/>
      <c r="F17" s="33">
        <f t="shared" si="0"/>
        <v>92.1</v>
      </c>
      <c r="G17" s="55"/>
      <c r="H17" s="26" t="str">
        <f>VLOOKUP(A17,Lookups2!$J$2:$K$23,2,FALSE)</f>
        <v>STR</v>
      </c>
      <c r="I17" s="26" t="str">
        <f>VLOOKUP(C17,Lookups2!$A$1:$C$53,3,FALSE)</f>
        <v>D1</v>
      </c>
      <c r="J17" s="26" t="str">
        <f t="shared" si="2"/>
        <v>16/17 Q4</v>
      </c>
      <c r="K17" s="26" t="str">
        <f t="shared" si="1"/>
        <v>STRD116/17 Q4</v>
      </c>
    </row>
    <row r="18" spans="1:1023 1025:2047 2049:3071 3073:4095 4097:5119 5121:6143 6145:7167 7169:8191 8193:9215 9217:10239 10241:11263 11265:12287 12289:13311 13313:14335 14337:15359 15361:16383" x14ac:dyDescent="0.2">
      <c r="A18" s="26" t="s">
        <v>9788</v>
      </c>
      <c r="B18" s="26" t="s">
        <v>12322</v>
      </c>
      <c r="C18" s="67" t="s">
        <v>12040</v>
      </c>
      <c r="D18" s="28">
        <f>IFERROR(HLOOKUP(A18,'Data 1'!$E$4:$Y$20,VLOOKUP(C18,Lookups2!$A$2:$B$5,2,FALSE),FALSE),"")</f>
        <v>100</v>
      </c>
      <c r="E18" s="33"/>
      <c r="F18" s="33">
        <f t="shared" si="0"/>
        <v>100</v>
      </c>
      <c r="G18" s="55"/>
      <c r="H18" s="26" t="str">
        <f>VLOOKUP(A18,Lookups2!$J$2:$K$23,2,FALSE)</f>
        <v>WOR</v>
      </c>
      <c r="I18" s="26" t="str">
        <f>VLOOKUP(C18,Lookups2!$A$1:$C$53,3,FALSE)</f>
        <v>D1</v>
      </c>
      <c r="J18" s="26" t="str">
        <f t="shared" si="2"/>
        <v>16/17 Q4</v>
      </c>
      <c r="K18" s="26" t="str">
        <f t="shared" si="1"/>
        <v>WORD116/17 Q4</v>
      </c>
    </row>
    <row r="19" spans="1:1023 1025:2047 2049:3071 3073:4095 4097:5119 5121:6143 6145:7167 7169:8191 8193:9215 9217:10239 10241:11263 11265:12287 12289:13311 13313:14335 14337:15359 15361:16383" x14ac:dyDescent="0.2">
      <c r="A19" s="26" t="s">
        <v>12031</v>
      </c>
      <c r="B19" s="26" t="s">
        <v>12322</v>
      </c>
      <c r="C19" s="67" t="s">
        <v>12040</v>
      </c>
      <c r="D19" s="28" t="str">
        <f>IFERROR(HLOOKUP(A19,'Data 1'!$E$4:$Y$20,VLOOKUP(C19,Lookups2!$A$2:$B$5,2,FALSE),FALSE),"")</f>
        <v>.</v>
      </c>
      <c r="E19" s="33"/>
      <c r="F19" s="33" t="str">
        <f t="shared" si="0"/>
        <v>.</v>
      </c>
      <c r="G19" s="55"/>
      <c r="H19" s="26" t="str">
        <f>VLOOKUP(A19,Lookups2!$J$2:$K$23,2,FALSE)</f>
        <v>CRA</v>
      </c>
      <c r="I19" s="26" t="str">
        <f>VLOOKUP(C19,Lookups2!$A$1:$C$53,3,FALSE)</f>
        <v>D1</v>
      </c>
      <c r="J19" s="26" t="str">
        <f t="shared" si="2"/>
        <v>16/17 Q4</v>
      </c>
      <c r="K19" s="26" t="str">
        <f t="shared" si="1"/>
        <v>CRAD116/17 Q4</v>
      </c>
    </row>
    <row r="20" spans="1:1023 1025:2047 2049:3071 3073:4095 4097:5119 5121:6143 6145:7167 7169:8191 8193:9215 9217:10239 10241:11263 11265:12287 12289:13311 13313:14335 14337:15359 15361:16383" x14ac:dyDescent="0.2">
      <c r="A20" s="4" t="s">
        <v>6597</v>
      </c>
      <c r="B20" s="26" t="s">
        <v>12322</v>
      </c>
      <c r="C20" s="67" t="s">
        <v>12040</v>
      </c>
      <c r="D20" s="28">
        <f>IFERROR(HLOOKUP(A20,'Data 1'!$E$4:$Y$20,VLOOKUP(C20,Lookups2!$A$2:$B$5,2,FALSE),FALSE),"")</f>
        <v>71</v>
      </c>
      <c r="E20" s="33"/>
      <c r="F20" s="33">
        <f t="shared" si="0"/>
        <v>71</v>
      </c>
      <c r="G20" s="55"/>
      <c r="H20" s="26" t="str">
        <f>VLOOKUP(A20,Lookups2!$J$2:$K$23,2,FALSE)</f>
        <v>PORT</v>
      </c>
      <c r="I20" s="26" t="str">
        <f>VLOOKUP(C20,Lookups2!$A$1:$C$53,3,FALSE)</f>
        <v>D1</v>
      </c>
      <c r="J20" s="26" t="str">
        <f t="shared" si="2"/>
        <v>16/17 Q4</v>
      </c>
      <c r="K20" s="26" t="str">
        <f t="shared" si="1"/>
        <v>PORTD116/17 Q4</v>
      </c>
    </row>
    <row r="21" spans="1:1023 1025:2047 2049:3071 3073:4095 4097:5119 5121:6143 6145:7167 7169:8191 8193:9215 9217:10239 10241:11263 11265:12287 12289:13311 13313:14335 14337:15359 15361:16383" x14ac:dyDescent="0.2">
      <c r="A21" t="s">
        <v>12343</v>
      </c>
      <c r="B21" s="26" t="s">
        <v>12322</v>
      </c>
      <c r="C21" s="67" t="s">
        <v>12040</v>
      </c>
      <c r="D21" s="28" t="str">
        <f>IFERROR(HLOOKUP(A21,'Data 1'!$E$4:$Y$20,VLOOKUP(C21,Lookups2!$A$2:$B$5,2,FALSE),FALSE),"")</f>
        <v>.</v>
      </c>
      <c r="E21" s="33"/>
      <c r="F21" s="33" t="str">
        <f t="shared" ref="F21" si="3">D21</f>
        <v>.</v>
      </c>
      <c r="G21" s="55"/>
      <c r="H21" s="26" t="str">
        <f>VLOOKUP(A21,Lookups2!$J$2:$K$23,2,FALSE)</f>
        <v>BEX</v>
      </c>
      <c r="I21" s="26" t="str">
        <f>VLOOKUP(C21,Lookups2!$A$1:$C$53,3,FALSE)</f>
        <v>D1</v>
      </c>
      <c r="J21" s="26" t="str">
        <f t="shared" si="2"/>
        <v>16/17 Q4</v>
      </c>
      <c r="K21" s="26" t="str">
        <f t="shared" ref="K21" si="4">H21&amp;I21&amp;J21</f>
        <v>BEXD116/17 Q4</v>
      </c>
      <c r="M21"/>
      <c r="O21"/>
      <c r="Q21"/>
      <c r="S21"/>
      <c r="U21"/>
      <c r="W21"/>
      <c r="Y21"/>
      <c r="AA21"/>
      <c r="AC21"/>
      <c r="AE21"/>
      <c r="AG21"/>
      <c r="AI21"/>
      <c r="AK21"/>
      <c r="AM21"/>
      <c r="AO21"/>
      <c r="AQ21"/>
      <c r="AS21"/>
      <c r="AU21"/>
      <c r="AW21"/>
      <c r="AY21"/>
      <c r="BA21"/>
      <c r="BC21"/>
      <c r="BE21"/>
      <c r="BG21"/>
      <c r="BI21"/>
      <c r="BK21"/>
      <c r="BM21"/>
      <c r="BO21"/>
      <c r="BQ21"/>
      <c r="BS21"/>
      <c r="BU21"/>
      <c r="BW21"/>
      <c r="BY21"/>
      <c r="CA21"/>
      <c r="CC21"/>
      <c r="CE21"/>
      <c r="CG21"/>
      <c r="CI21"/>
      <c r="CK21"/>
      <c r="CM21"/>
      <c r="CO21"/>
      <c r="CQ21"/>
      <c r="CS21"/>
      <c r="CU21"/>
      <c r="CW21"/>
      <c r="CY21"/>
      <c r="DA21"/>
      <c r="DC21"/>
      <c r="DE21"/>
      <c r="DG21"/>
      <c r="DI21"/>
      <c r="DK21"/>
      <c r="DM21"/>
      <c r="DO21"/>
      <c r="DQ21"/>
      <c r="DS21"/>
      <c r="DU21"/>
      <c r="DW21"/>
      <c r="DY21"/>
      <c r="EA21"/>
      <c r="EC21"/>
      <c r="EE21"/>
      <c r="EG21"/>
      <c r="EI21"/>
      <c r="EK21"/>
      <c r="EM21"/>
      <c r="EO21"/>
      <c r="EQ21"/>
      <c r="ES21"/>
      <c r="EU21"/>
      <c r="EW21"/>
      <c r="EY21"/>
      <c r="FA21"/>
      <c r="FC21"/>
      <c r="FE21"/>
      <c r="FG21"/>
      <c r="FI21"/>
      <c r="FK21"/>
      <c r="FM21"/>
      <c r="FO21"/>
      <c r="FQ21"/>
      <c r="FS21"/>
      <c r="FU21"/>
      <c r="FW21"/>
      <c r="FY21"/>
      <c r="GA21"/>
      <c r="GC21"/>
      <c r="GE21"/>
      <c r="GG21"/>
      <c r="GI21"/>
      <c r="GK21"/>
      <c r="GM21"/>
      <c r="GO21"/>
      <c r="GQ21"/>
      <c r="GS21"/>
      <c r="GU21"/>
      <c r="GW21"/>
      <c r="GY21"/>
      <c r="HA21"/>
      <c r="HC21"/>
      <c r="HE21"/>
      <c r="HG21"/>
      <c r="HI21"/>
      <c r="HK21"/>
      <c r="HM21"/>
      <c r="HO21"/>
      <c r="HQ21"/>
      <c r="HS21"/>
      <c r="HU21"/>
      <c r="HW21"/>
      <c r="HY21"/>
      <c r="IA21"/>
      <c r="IC21"/>
      <c r="IE21"/>
      <c r="IG21"/>
      <c r="II21"/>
      <c r="IK21"/>
      <c r="IM21"/>
      <c r="IO21"/>
      <c r="IQ21"/>
      <c r="IS21"/>
      <c r="IU21"/>
      <c r="IW21"/>
      <c r="IY21"/>
      <c r="JA21"/>
      <c r="JC21"/>
      <c r="JE21"/>
      <c r="JG21"/>
      <c r="JI21"/>
      <c r="JK21"/>
      <c r="JM21"/>
      <c r="JO21"/>
      <c r="JQ21"/>
      <c r="JS21"/>
      <c r="JU21"/>
      <c r="JW21"/>
      <c r="JY21"/>
      <c r="KA21"/>
      <c r="KC21"/>
      <c r="KE21"/>
      <c r="KG21"/>
      <c r="KI21"/>
      <c r="KK21"/>
      <c r="KM21"/>
      <c r="KO21"/>
      <c r="KQ21"/>
      <c r="KS21"/>
      <c r="KU21"/>
      <c r="KW21"/>
      <c r="KY21"/>
      <c r="LA21"/>
      <c r="LC21"/>
      <c r="LE21"/>
      <c r="LG21"/>
      <c r="LI21"/>
      <c r="LK21"/>
      <c r="LM21"/>
      <c r="LO21"/>
      <c r="LQ21"/>
      <c r="LS21"/>
      <c r="LU21"/>
      <c r="LW21"/>
      <c r="LY21"/>
      <c r="MA21"/>
      <c r="MC21"/>
      <c r="ME21"/>
      <c r="MG21"/>
      <c r="MI21"/>
      <c r="MK21"/>
      <c r="MM21"/>
      <c r="MO21"/>
      <c r="MQ21"/>
      <c r="MS21"/>
      <c r="MU21"/>
      <c r="MW21"/>
      <c r="MY21"/>
      <c r="NA21"/>
      <c r="NC21"/>
      <c r="NE21"/>
      <c r="NG21"/>
      <c r="NI21"/>
      <c r="NK21"/>
      <c r="NM21"/>
      <c r="NO21"/>
      <c r="NQ21"/>
      <c r="NS21"/>
      <c r="NU21"/>
      <c r="NW21"/>
      <c r="NY21"/>
      <c r="OA21"/>
      <c r="OC21"/>
      <c r="OE21"/>
      <c r="OG21"/>
      <c r="OI21"/>
      <c r="OK21"/>
      <c r="OM21"/>
      <c r="OO21"/>
      <c r="OQ21"/>
      <c r="OS21"/>
      <c r="OU21"/>
      <c r="OW21"/>
      <c r="OY21"/>
      <c r="PA21"/>
      <c r="PC21"/>
      <c r="PE21"/>
      <c r="PG21"/>
      <c r="PI21"/>
      <c r="PK21"/>
      <c r="PM21"/>
      <c r="PO21"/>
      <c r="PQ21"/>
      <c r="PS21"/>
      <c r="PU21"/>
      <c r="PW21"/>
      <c r="PY21"/>
      <c r="QA21"/>
      <c r="QC21"/>
      <c r="QE21"/>
      <c r="QG21"/>
      <c r="QI21"/>
      <c r="QK21"/>
      <c r="QM21"/>
      <c r="QO21"/>
      <c r="QQ21"/>
      <c r="QS21"/>
      <c r="QU21"/>
      <c r="QW21"/>
      <c r="QY21"/>
      <c r="RA21"/>
      <c r="RC21"/>
      <c r="RE21"/>
      <c r="RG21"/>
      <c r="RI21"/>
      <c r="RK21"/>
      <c r="RM21"/>
      <c r="RO21"/>
      <c r="RQ21"/>
      <c r="RS21"/>
      <c r="RU21"/>
      <c r="RW21"/>
      <c r="RY21"/>
      <c r="SA21"/>
      <c r="SC21"/>
      <c r="SE21"/>
      <c r="SG21"/>
      <c r="SI21"/>
      <c r="SK21"/>
      <c r="SM21"/>
      <c r="SO21"/>
      <c r="SQ21"/>
      <c r="SS21"/>
      <c r="SU21"/>
      <c r="SW21"/>
      <c r="SY21"/>
      <c r="TA21"/>
      <c r="TC21"/>
      <c r="TE21"/>
      <c r="TG21"/>
      <c r="TI21"/>
      <c r="TK21"/>
      <c r="TM21"/>
      <c r="TO21"/>
      <c r="TQ21"/>
      <c r="TS21"/>
      <c r="TU21"/>
      <c r="TW21"/>
      <c r="TY21"/>
      <c r="UA21"/>
      <c r="UC21"/>
      <c r="UE21"/>
      <c r="UG21"/>
      <c r="UI21"/>
      <c r="UK21"/>
      <c r="UM21"/>
      <c r="UO21"/>
      <c r="UQ21"/>
      <c r="US21"/>
      <c r="UU21"/>
      <c r="UW21"/>
      <c r="UY21"/>
      <c r="VA21"/>
      <c r="VC21"/>
      <c r="VE21"/>
      <c r="VG21"/>
      <c r="VI21"/>
      <c r="VK21"/>
      <c r="VM21"/>
      <c r="VO21"/>
      <c r="VQ21"/>
      <c r="VS21"/>
      <c r="VU21"/>
      <c r="VW21"/>
      <c r="VY21"/>
      <c r="WA21"/>
      <c r="WC21"/>
      <c r="WE21"/>
      <c r="WG21"/>
      <c r="WI21"/>
      <c r="WK21"/>
      <c r="WM21"/>
      <c r="WO21"/>
      <c r="WQ21"/>
      <c r="WS21"/>
      <c r="WU21"/>
      <c r="WW21"/>
      <c r="WY21"/>
      <c r="XA21"/>
      <c r="XC21"/>
      <c r="XE21"/>
      <c r="XG21"/>
      <c r="XI21"/>
      <c r="XK21"/>
      <c r="XM21"/>
      <c r="XO21"/>
      <c r="XQ21"/>
      <c r="XS21"/>
      <c r="XU21"/>
      <c r="XW21"/>
      <c r="XY21"/>
      <c r="YA21"/>
      <c r="YC21"/>
      <c r="YE21"/>
      <c r="YG21"/>
      <c r="YI21"/>
      <c r="YK21"/>
      <c r="YM21"/>
      <c r="YO21"/>
      <c r="YQ21"/>
      <c r="YS21"/>
      <c r="YU21"/>
      <c r="YW21"/>
      <c r="YY21"/>
      <c r="ZA21"/>
      <c r="ZC21"/>
      <c r="ZE21"/>
      <c r="ZG21"/>
      <c r="ZI21"/>
      <c r="ZK21"/>
      <c r="ZM21"/>
      <c r="ZO21"/>
      <c r="ZQ21"/>
      <c r="ZS21"/>
      <c r="ZU21"/>
      <c r="ZW21"/>
      <c r="ZY21"/>
      <c r="AAA21"/>
      <c r="AAC21"/>
      <c r="AAE21"/>
      <c r="AAG21"/>
      <c r="AAI21"/>
      <c r="AAK21"/>
      <c r="AAM21"/>
      <c r="AAO21"/>
      <c r="AAQ21"/>
      <c r="AAS21"/>
      <c r="AAU21"/>
      <c r="AAW21"/>
      <c r="AAY21"/>
      <c r="ABA21"/>
      <c r="ABC21"/>
      <c r="ABE21"/>
      <c r="ABG21"/>
      <c r="ABI21"/>
      <c r="ABK21"/>
      <c r="ABM21"/>
      <c r="ABO21"/>
      <c r="ABQ21"/>
      <c r="ABS21"/>
      <c r="ABU21"/>
      <c r="ABW21"/>
      <c r="ABY21"/>
      <c r="ACA21"/>
      <c r="ACC21"/>
      <c r="ACE21"/>
      <c r="ACG21"/>
      <c r="ACI21"/>
      <c r="ACK21"/>
      <c r="ACM21"/>
      <c r="ACO21"/>
      <c r="ACQ21"/>
      <c r="ACS21"/>
      <c r="ACU21"/>
      <c r="ACW21"/>
      <c r="ACY21"/>
      <c r="ADA21"/>
      <c r="ADC21"/>
      <c r="ADE21"/>
      <c r="ADG21"/>
      <c r="ADI21"/>
      <c r="ADK21"/>
      <c r="ADM21"/>
      <c r="ADO21"/>
      <c r="ADQ21"/>
      <c r="ADS21"/>
      <c r="ADU21"/>
      <c r="ADW21"/>
      <c r="ADY21"/>
      <c r="AEA21"/>
      <c r="AEC21"/>
      <c r="AEE21"/>
      <c r="AEG21"/>
      <c r="AEI21"/>
      <c r="AEK21"/>
      <c r="AEM21"/>
      <c r="AEO21"/>
      <c r="AEQ21"/>
      <c r="AES21"/>
      <c r="AEU21"/>
      <c r="AEW21"/>
      <c r="AEY21"/>
      <c r="AFA21"/>
      <c r="AFC21"/>
      <c r="AFE21"/>
      <c r="AFG21"/>
      <c r="AFI21"/>
      <c r="AFK21"/>
      <c r="AFM21"/>
      <c r="AFO21"/>
      <c r="AFQ21"/>
      <c r="AFS21"/>
      <c r="AFU21"/>
      <c r="AFW21"/>
      <c r="AFY21"/>
      <c r="AGA21"/>
      <c r="AGC21"/>
      <c r="AGE21"/>
      <c r="AGG21"/>
      <c r="AGI21"/>
      <c r="AGK21"/>
      <c r="AGM21"/>
      <c r="AGO21"/>
      <c r="AGQ21"/>
      <c r="AGS21"/>
      <c r="AGU21"/>
      <c r="AGW21"/>
      <c r="AGY21"/>
      <c r="AHA21"/>
      <c r="AHC21"/>
      <c r="AHE21"/>
      <c r="AHG21"/>
      <c r="AHI21"/>
      <c r="AHK21"/>
      <c r="AHM21"/>
      <c r="AHO21"/>
      <c r="AHQ21"/>
      <c r="AHS21"/>
      <c r="AHU21"/>
      <c r="AHW21"/>
      <c r="AHY21"/>
      <c r="AIA21"/>
      <c r="AIC21"/>
      <c r="AIE21"/>
      <c r="AIG21"/>
      <c r="AII21"/>
      <c r="AIK21"/>
      <c r="AIM21"/>
      <c r="AIO21"/>
      <c r="AIQ21"/>
      <c r="AIS21"/>
      <c r="AIU21"/>
      <c r="AIW21"/>
      <c r="AIY21"/>
      <c r="AJA21"/>
      <c r="AJC21"/>
      <c r="AJE21"/>
      <c r="AJG21"/>
      <c r="AJI21"/>
      <c r="AJK21"/>
      <c r="AJM21"/>
      <c r="AJO21"/>
      <c r="AJQ21"/>
      <c r="AJS21"/>
      <c r="AJU21"/>
      <c r="AJW21"/>
      <c r="AJY21"/>
      <c r="AKA21"/>
      <c r="AKC21"/>
      <c r="AKE21"/>
      <c r="AKG21"/>
      <c r="AKI21"/>
      <c r="AKK21"/>
      <c r="AKM21"/>
      <c r="AKO21"/>
      <c r="AKQ21"/>
      <c r="AKS21"/>
      <c r="AKU21"/>
      <c r="AKW21"/>
      <c r="AKY21"/>
      <c r="ALA21"/>
      <c r="ALC21"/>
      <c r="ALE21"/>
      <c r="ALG21"/>
      <c r="ALI21"/>
      <c r="ALK21"/>
      <c r="ALM21"/>
      <c r="ALO21"/>
      <c r="ALQ21"/>
      <c r="ALS21"/>
      <c r="ALU21"/>
      <c r="ALW21"/>
      <c r="ALY21"/>
      <c r="AMA21"/>
      <c r="AMC21"/>
      <c r="AME21"/>
      <c r="AMG21"/>
      <c r="AMI21"/>
      <c r="AMK21"/>
      <c r="AMM21"/>
      <c r="AMO21"/>
      <c r="AMQ21"/>
      <c r="AMS21"/>
      <c r="AMU21"/>
      <c r="AMW21"/>
      <c r="AMY21"/>
      <c r="ANA21"/>
      <c r="ANC21"/>
      <c r="ANE21"/>
      <c r="ANG21"/>
      <c r="ANI21"/>
      <c r="ANK21"/>
      <c r="ANM21"/>
      <c r="ANO21"/>
      <c r="ANQ21"/>
      <c r="ANS21"/>
      <c r="ANU21"/>
      <c r="ANW21"/>
      <c r="ANY21"/>
      <c r="AOA21"/>
      <c r="AOC21"/>
      <c r="AOE21"/>
      <c r="AOG21"/>
      <c r="AOI21"/>
      <c r="AOK21"/>
      <c r="AOM21"/>
      <c r="AOO21"/>
      <c r="AOQ21"/>
      <c r="AOS21"/>
      <c r="AOU21"/>
      <c r="AOW21"/>
      <c r="AOY21"/>
      <c r="APA21"/>
      <c r="APC21"/>
      <c r="APE21"/>
      <c r="APG21"/>
      <c r="API21"/>
      <c r="APK21"/>
      <c r="APM21"/>
      <c r="APO21"/>
      <c r="APQ21"/>
      <c r="APS21"/>
      <c r="APU21"/>
      <c r="APW21"/>
      <c r="APY21"/>
      <c r="AQA21"/>
      <c r="AQC21"/>
      <c r="AQE21"/>
      <c r="AQG21"/>
      <c r="AQI21"/>
      <c r="AQK21"/>
      <c r="AQM21"/>
      <c r="AQO21"/>
      <c r="AQQ21"/>
      <c r="AQS21"/>
      <c r="AQU21"/>
      <c r="AQW21"/>
      <c r="AQY21"/>
      <c r="ARA21"/>
      <c r="ARC21"/>
      <c r="ARE21"/>
      <c r="ARG21"/>
      <c r="ARI21"/>
      <c r="ARK21"/>
      <c r="ARM21"/>
      <c r="ARO21"/>
      <c r="ARQ21"/>
      <c r="ARS21"/>
      <c r="ARU21"/>
      <c r="ARW21"/>
      <c r="ARY21"/>
      <c r="ASA21"/>
      <c r="ASC21"/>
      <c r="ASE21"/>
      <c r="ASG21"/>
      <c r="ASI21"/>
      <c r="ASK21"/>
      <c r="ASM21"/>
      <c r="ASO21"/>
      <c r="ASQ21"/>
      <c r="ASS21"/>
      <c r="ASU21"/>
      <c r="ASW21"/>
      <c r="ASY21"/>
      <c r="ATA21"/>
      <c r="ATC21"/>
      <c r="ATE21"/>
      <c r="ATG21"/>
      <c r="ATI21"/>
      <c r="ATK21"/>
      <c r="ATM21"/>
      <c r="ATO21"/>
      <c r="ATQ21"/>
      <c r="ATS21"/>
      <c r="ATU21"/>
      <c r="ATW21"/>
      <c r="ATY21"/>
      <c r="AUA21"/>
      <c r="AUC21"/>
      <c r="AUE21"/>
      <c r="AUG21"/>
      <c r="AUI21"/>
      <c r="AUK21"/>
      <c r="AUM21"/>
      <c r="AUO21"/>
      <c r="AUQ21"/>
      <c r="AUS21"/>
      <c r="AUU21"/>
      <c r="AUW21"/>
      <c r="AUY21"/>
      <c r="AVA21"/>
      <c r="AVC21"/>
      <c r="AVE21"/>
      <c r="AVG21"/>
      <c r="AVI21"/>
      <c r="AVK21"/>
      <c r="AVM21"/>
      <c r="AVO21"/>
      <c r="AVQ21"/>
      <c r="AVS21"/>
      <c r="AVU21"/>
      <c r="AVW21"/>
      <c r="AVY21"/>
      <c r="AWA21"/>
      <c r="AWC21"/>
      <c r="AWE21"/>
      <c r="AWG21"/>
      <c r="AWI21"/>
      <c r="AWK21"/>
      <c r="AWM21"/>
      <c r="AWO21"/>
      <c r="AWQ21"/>
      <c r="AWS21"/>
      <c r="AWU21"/>
      <c r="AWW21"/>
      <c r="AWY21"/>
      <c r="AXA21"/>
      <c r="AXC21"/>
      <c r="AXE21"/>
      <c r="AXG21"/>
      <c r="AXI21"/>
      <c r="AXK21"/>
      <c r="AXM21"/>
      <c r="AXO21"/>
      <c r="AXQ21"/>
      <c r="AXS21"/>
      <c r="AXU21"/>
      <c r="AXW21"/>
      <c r="AXY21"/>
      <c r="AYA21"/>
      <c r="AYC21"/>
      <c r="AYE21"/>
      <c r="AYG21"/>
      <c r="AYI21"/>
      <c r="AYK21"/>
      <c r="AYM21"/>
      <c r="AYO21"/>
      <c r="AYQ21"/>
      <c r="AYS21"/>
      <c r="AYU21"/>
      <c r="AYW21"/>
      <c r="AYY21"/>
      <c r="AZA21"/>
      <c r="AZC21"/>
      <c r="AZE21"/>
      <c r="AZG21"/>
      <c r="AZI21"/>
      <c r="AZK21"/>
      <c r="AZM21"/>
      <c r="AZO21"/>
      <c r="AZQ21"/>
      <c r="AZS21"/>
      <c r="AZU21"/>
      <c r="AZW21"/>
      <c r="AZY21"/>
      <c r="BAA21"/>
      <c r="BAC21"/>
      <c r="BAE21"/>
      <c r="BAG21"/>
      <c r="BAI21"/>
      <c r="BAK21"/>
      <c r="BAM21"/>
      <c r="BAO21"/>
      <c r="BAQ21"/>
      <c r="BAS21"/>
      <c r="BAU21"/>
      <c r="BAW21"/>
      <c r="BAY21"/>
      <c r="BBA21"/>
      <c r="BBC21"/>
      <c r="BBE21"/>
      <c r="BBG21"/>
      <c r="BBI21"/>
      <c r="BBK21"/>
      <c r="BBM21"/>
      <c r="BBO21"/>
      <c r="BBQ21"/>
      <c r="BBS21"/>
      <c r="BBU21"/>
      <c r="BBW21"/>
      <c r="BBY21"/>
      <c r="BCA21"/>
      <c r="BCC21"/>
      <c r="BCE21"/>
      <c r="BCG21"/>
      <c r="BCI21"/>
      <c r="BCK21"/>
      <c r="BCM21"/>
      <c r="BCO21"/>
      <c r="BCQ21"/>
      <c r="BCS21"/>
      <c r="BCU21"/>
      <c r="BCW21"/>
      <c r="BCY21"/>
      <c r="BDA21"/>
      <c r="BDC21"/>
      <c r="BDE21"/>
      <c r="BDG21"/>
      <c r="BDI21"/>
      <c r="BDK21"/>
      <c r="BDM21"/>
      <c r="BDO21"/>
      <c r="BDQ21"/>
      <c r="BDS21"/>
      <c r="BDU21"/>
      <c r="BDW21"/>
      <c r="BDY21"/>
      <c r="BEA21"/>
      <c r="BEC21"/>
      <c r="BEE21"/>
      <c r="BEG21"/>
      <c r="BEI21"/>
      <c r="BEK21"/>
      <c r="BEM21"/>
      <c r="BEO21"/>
      <c r="BEQ21"/>
      <c r="BES21"/>
      <c r="BEU21"/>
      <c r="BEW21"/>
      <c r="BEY21"/>
      <c r="BFA21"/>
      <c r="BFC21"/>
      <c r="BFE21"/>
      <c r="BFG21"/>
      <c r="BFI21"/>
      <c r="BFK21"/>
      <c r="BFM21"/>
      <c r="BFO21"/>
      <c r="BFQ21"/>
      <c r="BFS21"/>
      <c r="BFU21"/>
      <c r="BFW21"/>
      <c r="BFY21"/>
      <c r="BGA21"/>
      <c r="BGC21"/>
      <c r="BGE21"/>
      <c r="BGG21"/>
      <c r="BGI21"/>
      <c r="BGK21"/>
      <c r="BGM21"/>
      <c r="BGO21"/>
      <c r="BGQ21"/>
      <c r="BGS21"/>
      <c r="BGU21"/>
      <c r="BGW21"/>
      <c r="BGY21"/>
      <c r="BHA21"/>
      <c r="BHC21"/>
      <c r="BHE21"/>
      <c r="BHG21"/>
      <c r="BHI21"/>
      <c r="BHK21"/>
      <c r="BHM21"/>
      <c r="BHO21"/>
      <c r="BHQ21"/>
      <c r="BHS21"/>
      <c r="BHU21"/>
      <c r="BHW21"/>
      <c r="BHY21"/>
      <c r="BIA21"/>
      <c r="BIC21"/>
      <c r="BIE21"/>
      <c r="BIG21"/>
      <c r="BII21"/>
      <c r="BIK21"/>
      <c r="BIM21"/>
      <c r="BIO21"/>
      <c r="BIQ21"/>
      <c r="BIS21"/>
      <c r="BIU21"/>
      <c r="BIW21"/>
      <c r="BIY21"/>
      <c r="BJA21"/>
      <c r="BJC21"/>
      <c r="BJE21"/>
      <c r="BJG21"/>
      <c r="BJI21"/>
      <c r="BJK21"/>
      <c r="BJM21"/>
      <c r="BJO21"/>
      <c r="BJQ21"/>
      <c r="BJS21"/>
      <c r="BJU21"/>
      <c r="BJW21"/>
      <c r="BJY21"/>
      <c r="BKA21"/>
      <c r="BKC21"/>
      <c r="BKE21"/>
      <c r="BKG21"/>
      <c r="BKI21"/>
      <c r="BKK21"/>
      <c r="BKM21"/>
      <c r="BKO21"/>
      <c r="BKQ21"/>
      <c r="BKS21"/>
      <c r="BKU21"/>
      <c r="BKW21"/>
      <c r="BKY21"/>
      <c r="BLA21"/>
      <c r="BLC21"/>
      <c r="BLE21"/>
      <c r="BLG21"/>
      <c r="BLI21"/>
      <c r="BLK21"/>
      <c r="BLM21"/>
      <c r="BLO21"/>
      <c r="BLQ21"/>
      <c r="BLS21"/>
      <c r="BLU21"/>
      <c r="BLW21"/>
      <c r="BLY21"/>
      <c r="BMA21"/>
      <c r="BMC21"/>
      <c r="BME21"/>
      <c r="BMG21"/>
      <c r="BMI21"/>
      <c r="BMK21"/>
      <c r="BMM21"/>
      <c r="BMO21"/>
      <c r="BMQ21"/>
      <c r="BMS21"/>
      <c r="BMU21"/>
      <c r="BMW21"/>
      <c r="BMY21"/>
      <c r="BNA21"/>
      <c r="BNC21"/>
      <c r="BNE21"/>
      <c r="BNG21"/>
      <c r="BNI21"/>
      <c r="BNK21"/>
      <c r="BNM21"/>
      <c r="BNO21"/>
      <c r="BNQ21"/>
      <c r="BNS21"/>
      <c r="BNU21"/>
      <c r="BNW21"/>
      <c r="BNY21"/>
      <c r="BOA21"/>
      <c r="BOC21"/>
      <c r="BOE21"/>
      <c r="BOG21"/>
      <c r="BOI21"/>
      <c r="BOK21"/>
      <c r="BOM21"/>
      <c r="BOO21"/>
      <c r="BOQ21"/>
      <c r="BOS21"/>
      <c r="BOU21"/>
      <c r="BOW21"/>
      <c r="BOY21"/>
      <c r="BPA21"/>
      <c r="BPC21"/>
      <c r="BPE21"/>
      <c r="BPG21"/>
      <c r="BPI21"/>
      <c r="BPK21"/>
      <c r="BPM21"/>
      <c r="BPO21"/>
      <c r="BPQ21"/>
      <c r="BPS21"/>
      <c r="BPU21"/>
      <c r="BPW21"/>
      <c r="BPY21"/>
      <c r="BQA21"/>
      <c r="BQC21"/>
      <c r="BQE21"/>
      <c r="BQG21"/>
      <c r="BQI21"/>
      <c r="BQK21"/>
      <c r="BQM21"/>
      <c r="BQO21"/>
      <c r="BQQ21"/>
      <c r="BQS21"/>
      <c r="BQU21"/>
      <c r="BQW21"/>
      <c r="BQY21"/>
      <c r="BRA21"/>
      <c r="BRC21"/>
      <c r="BRE21"/>
      <c r="BRG21"/>
      <c r="BRI21"/>
      <c r="BRK21"/>
      <c r="BRM21"/>
      <c r="BRO21"/>
      <c r="BRQ21"/>
      <c r="BRS21"/>
      <c r="BRU21"/>
      <c r="BRW21"/>
      <c r="BRY21"/>
      <c r="BSA21"/>
      <c r="BSC21"/>
      <c r="BSE21"/>
      <c r="BSG21"/>
      <c r="BSI21"/>
      <c r="BSK21"/>
      <c r="BSM21"/>
      <c r="BSO21"/>
      <c r="BSQ21"/>
      <c r="BSS21"/>
      <c r="BSU21"/>
      <c r="BSW21"/>
      <c r="BSY21"/>
      <c r="BTA21"/>
      <c r="BTC21"/>
      <c r="BTE21"/>
      <c r="BTG21"/>
      <c r="BTI21"/>
      <c r="BTK21"/>
      <c r="BTM21"/>
      <c r="BTO21"/>
      <c r="BTQ21"/>
      <c r="BTS21"/>
      <c r="BTU21"/>
      <c r="BTW21"/>
      <c r="BTY21"/>
      <c r="BUA21"/>
      <c r="BUC21"/>
      <c r="BUE21"/>
      <c r="BUG21"/>
      <c r="BUI21"/>
      <c r="BUK21"/>
      <c r="BUM21"/>
      <c r="BUO21"/>
      <c r="BUQ21"/>
      <c r="BUS21"/>
      <c r="BUU21"/>
      <c r="BUW21"/>
      <c r="BUY21"/>
      <c r="BVA21"/>
      <c r="BVC21"/>
      <c r="BVE21"/>
      <c r="BVG21"/>
      <c r="BVI21"/>
      <c r="BVK21"/>
      <c r="BVM21"/>
      <c r="BVO21"/>
      <c r="BVQ21"/>
      <c r="BVS21"/>
      <c r="BVU21"/>
      <c r="BVW21"/>
      <c r="BVY21"/>
      <c r="BWA21"/>
      <c r="BWC21"/>
      <c r="BWE21"/>
      <c r="BWG21"/>
      <c r="BWI21"/>
      <c r="BWK21"/>
      <c r="BWM21"/>
      <c r="BWO21"/>
      <c r="BWQ21"/>
      <c r="BWS21"/>
      <c r="BWU21"/>
      <c r="BWW21"/>
      <c r="BWY21"/>
      <c r="BXA21"/>
      <c r="BXC21"/>
      <c r="BXE21"/>
      <c r="BXG21"/>
      <c r="BXI21"/>
      <c r="BXK21"/>
      <c r="BXM21"/>
      <c r="BXO21"/>
      <c r="BXQ21"/>
      <c r="BXS21"/>
      <c r="BXU21"/>
      <c r="BXW21"/>
      <c r="BXY21"/>
      <c r="BYA21"/>
      <c r="BYC21"/>
      <c r="BYE21"/>
      <c r="BYG21"/>
      <c r="BYI21"/>
      <c r="BYK21"/>
      <c r="BYM21"/>
      <c r="BYO21"/>
      <c r="BYQ21"/>
      <c r="BYS21"/>
      <c r="BYU21"/>
      <c r="BYW21"/>
      <c r="BYY21"/>
      <c r="BZA21"/>
      <c r="BZC21"/>
      <c r="BZE21"/>
      <c r="BZG21"/>
      <c r="BZI21"/>
      <c r="BZK21"/>
      <c r="BZM21"/>
      <c r="BZO21"/>
      <c r="BZQ21"/>
      <c r="BZS21"/>
      <c r="BZU21"/>
      <c r="BZW21"/>
      <c r="BZY21"/>
      <c r="CAA21"/>
      <c r="CAC21"/>
      <c r="CAE21"/>
      <c r="CAG21"/>
      <c r="CAI21"/>
      <c r="CAK21"/>
      <c r="CAM21"/>
      <c r="CAO21"/>
      <c r="CAQ21"/>
      <c r="CAS21"/>
      <c r="CAU21"/>
      <c r="CAW21"/>
      <c r="CAY21"/>
      <c r="CBA21"/>
      <c r="CBC21"/>
      <c r="CBE21"/>
      <c r="CBG21"/>
      <c r="CBI21"/>
      <c r="CBK21"/>
      <c r="CBM21"/>
      <c r="CBO21"/>
      <c r="CBQ21"/>
      <c r="CBS21"/>
      <c r="CBU21"/>
      <c r="CBW21"/>
      <c r="CBY21"/>
      <c r="CCA21"/>
      <c r="CCC21"/>
      <c r="CCE21"/>
      <c r="CCG21"/>
      <c r="CCI21"/>
      <c r="CCK21"/>
      <c r="CCM21"/>
      <c r="CCO21"/>
      <c r="CCQ21"/>
      <c r="CCS21"/>
      <c r="CCU21"/>
      <c r="CCW21"/>
      <c r="CCY21"/>
      <c r="CDA21"/>
      <c r="CDC21"/>
      <c r="CDE21"/>
      <c r="CDG21"/>
      <c r="CDI21"/>
      <c r="CDK21"/>
      <c r="CDM21"/>
      <c r="CDO21"/>
      <c r="CDQ21"/>
      <c r="CDS21"/>
      <c r="CDU21"/>
      <c r="CDW21"/>
      <c r="CDY21"/>
      <c r="CEA21"/>
      <c r="CEC21"/>
      <c r="CEE21"/>
      <c r="CEG21"/>
      <c r="CEI21"/>
      <c r="CEK21"/>
      <c r="CEM21"/>
      <c r="CEO21"/>
      <c r="CEQ21"/>
      <c r="CES21"/>
      <c r="CEU21"/>
      <c r="CEW21"/>
      <c r="CEY21"/>
      <c r="CFA21"/>
      <c r="CFC21"/>
      <c r="CFE21"/>
      <c r="CFG21"/>
      <c r="CFI21"/>
      <c r="CFK21"/>
      <c r="CFM21"/>
      <c r="CFO21"/>
      <c r="CFQ21"/>
      <c r="CFS21"/>
      <c r="CFU21"/>
      <c r="CFW21"/>
      <c r="CFY21"/>
      <c r="CGA21"/>
      <c r="CGC21"/>
      <c r="CGE21"/>
      <c r="CGG21"/>
      <c r="CGI21"/>
      <c r="CGK21"/>
      <c r="CGM21"/>
      <c r="CGO21"/>
      <c r="CGQ21"/>
      <c r="CGS21"/>
      <c r="CGU21"/>
      <c r="CGW21"/>
      <c r="CGY21"/>
      <c r="CHA21"/>
      <c r="CHC21"/>
      <c r="CHE21"/>
      <c r="CHG21"/>
      <c r="CHI21"/>
      <c r="CHK21"/>
      <c r="CHM21"/>
      <c r="CHO21"/>
      <c r="CHQ21"/>
      <c r="CHS21"/>
      <c r="CHU21"/>
      <c r="CHW21"/>
      <c r="CHY21"/>
      <c r="CIA21"/>
      <c r="CIC21"/>
      <c r="CIE21"/>
      <c r="CIG21"/>
      <c r="CII21"/>
      <c r="CIK21"/>
      <c r="CIM21"/>
      <c r="CIO21"/>
      <c r="CIQ21"/>
      <c r="CIS21"/>
      <c r="CIU21"/>
      <c r="CIW21"/>
      <c r="CIY21"/>
      <c r="CJA21"/>
      <c r="CJC21"/>
      <c r="CJE21"/>
      <c r="CJG21"/>
      <c r="CJI21"/>
      <c r="CJK21"/>
      <c r="CJM21"/>
      <c r="CJO21"/>
      <c r="CJQ21"/>
      <c r="CJS21"/>
      <c r="CJU21"/>
      <c r="CJW21"/>
      <c r="CJY21"/>
      <c r="CKA21"/>
      <c r="CKC21"/>
      <c r="CKE21"/>
      <c r="CKG21"/>
      <c r="CKI21"/>
      <c r="CKK21"/>
      <c r="CKM21"/>
      <c r="CKO21"/>
      <c r="CKQ21"/>
      <c r="CKS21"/>
      <c r="CKU21"/>
      <c r="CKW21"/>
      <c r="CKY21"/>
      <c r="CLA21"/>
      <c r="CLC21"/>
      <c r="CLE21"/>
      <c r="CLG21"/>
      <c r="CLI21"/>
      <c r="CLK21"/>
      <c r="CLM21"/>
      <c r="CLO21"/>
      <c r="CLQ21"/>
      <c r="CLS21"/>
      <c r="CLU21"/>
      <c r="CLW21"/>
      <c r="CLY21"/>
      <c r="CMA21"/>
      <c r="CMC21"/>
      <c r="CME21"/>
      <c r="CMG21"/>
      <c r="CMI21"/>
      <c r="CMK21"/>
      <c r="CMM21"/>
      <c r="CMO21"/>
      <c r="CMQ21"/>
      <c r="CMS21"/>
      <c r="CMU21"/>
      <c r="CMW21"/>
      <c r="CMY21"/>
      <c r="CNA21"/>
      <c r="CNC21"/>
      <c r="CNE21"/>
      <c r="CNG21"/>
      <c r="CNI21"/>
      <c r="CNK21"/>
      <c r="CNM21"/>
      <c r="CNO21"/>
      <c r="CNQ21"/>
      <c r="CNS21"/>
      <c r="CNU21"/>
      <c r="CNW21"/>
      <c r="CNY21"/>
      <c r="COA21"/>
      <c r="COC21"/>
      <c r="COE21"/>
      <c r="COG21"/>
      <c r="COI21"/>
      <c r="COK21"/>
      <c r="COM21"/>
      <c r="COO21"/>
      <c r="COQ21"/>
      <c r="COS21"/>
      <c r="COU21"/>
      <c r="COW21"/>
      <c r="COY21"/>
      <c r="CPA21"/>
      <c r="CPC21"/>
      <c r="CPE21"/>
      <c r="CPG21"/>
      <c r="CPI21"/>
      <c r="CPK21"/>
      <c r="CPM21"/>
      <c r="CPO21"/>
      <c r="CPQ21"/>
      <c r="CPS21"/>
      <c r="CPU21"/>
      <c r="CPW21"/>
      <c r="CPY21"/>
      <c r="CQA21"/>
      <c r="CQC21"/>
      <c r="CQE21"/>
      <c r="CQG21"/>
      <c r="CQI21"/>
      <c r="CQK21"/>
      <c r="CQM21"/>
      <c r="CQO21"/>
      <c r="CQQ21"/>
      <c r="CQS21"/>
      <c r="CQU21"/>
      <c r="CQW21"/>
      <c r="CQY21"/>
      <c r="CRA21"/>
      <c r="CRC21"/>
      <c r="CRE21"/>
      <c r="CRG21"/>
      <c r="CRI21"/>
      <c r="CRK21"/>
      <c r="CRM21"/>
      <c r="CRO21"/>
      <c r="CRQ21"/>
      <c r="CRS21"/>
      <c r="CRU21"/>
      <c r="CRW21"/>
      <c r="CRY21"/>
      <c r="CSA21"/>
      <c r="CSC21"/>
      <c r="CSE21"/>
      <c r="CSG21"/>
      <c r="CSI21"/>
      <c r="CSK21"/>
      <c r="CSM21"/>
      <c r="CSO21"/>
      <c r="CSQ21"/>
      <c r="CSS21"/>
      <c r="CSU21"/>
      <c r="CSW21"/>
      <c r="CSY21"/>
      <c r="CTA21"/>
      <c r="CTC21"/>
      <c r="CTE21"/>
      <c r="CTG21"/>
      <c r="CTI21"/>
      <c r="CTK21"/>
      <c r="CTM21"/>
      <c r="CTO21"/>
      <c r="CTQ21"/>
      <c r="CTS21"/>
      <c r="CTU21"/>
      <c r="CTW21"/>
      <c r="CTY21"/>
      <c r="CUA21"/>
      <c r="CUC21"/>
      <c r="CUE21"/>
      <c r="CUG21"/>
      <c r="CUI21"/>
      <c r="CUK21"/>
      <c r="CUM21"/>
      <c r="CUO21"/>
      <c r="CUQ21"/>
      <c r="CUS21"/>
      <c r="CUU21"/>
      <c r="CUW21"/>
      <c r="CUY21"/>
      <c r="CVA21"/>
      <c r="CVC21"/>
      <c r="CVE21"/>
      <c r="CVG21"/>
      <c r="CVI21"/>
      <c r="CVK21"/>
      <c r="CVM21"/>
      <c r="CVO21"/>
      <c r="CVQ21"/>
      <c r="CVS21"/>
      <c r="CVU21"/>
      <c r="CVW21"/>
      <c r="CVY21"/>
      <c r="CWA21"/>
      <c r="CWC21"/>
      <c r="CWE21"/>
      <c r="CWG21"/>
      <c r="CWI21"/>
      <c r="CWK21"/>
      <c r="CWM21"/>
      <c r="CWO21"/>
      <c r="CWQ21"/>
      <c r="CWS21"/>
      <c r="CWU21"/>
      <c r="CWW21"/>
      <c r="CWY21"/>
      <c r="CXA21"/>
      <c r="CXC21"/>
      <c r="CXE21"/>
      <c r="CXG21"/>
      <c r="CXI21"/>
      <c r="CXK21"/>
      <c r="CXM21"/>
      <c r="CXO21"/>
      <c r="CXQ21"/>
      <c r="CXS21"/>
      <c r="CXU21"/>
      <c r="CXW21"/>
      <c r="CXY21"/>
      <c r="CYA21"/>
      <c r="CYC21"/>
      <c r="CYE21"/>
      <c r="CYG21"/>
      <c r="CYI21"/>
      <c r="CYK21"/>
      <c r="CYM21"/>
      <c r="CYO21"/>
      <c r="CYQ21"/>
      <c r="CYS21"/>
      <c r="CYU21"/>
      <c r="CYW21"/>
      <c r="CYY21"/>
      <c r="CZA21"/>
      <c r="CZC21"/>
      <c r="CZE21"/>
      <c r="CZG21"/>
      <c r="CZI21"/>
      <c r="CZK21"/>
      <c r="CZM21"/>
      <c r="CZO21"/>
      <c r="CZQ21"/>
      <c r="CZS21"/>
      <c r="CZU21"/>
      <c r="CZW21"/>
      <c r="CZY21"/>
      <c r="DAA21"/>
      <c r="DAC21"/>
      <c r="DAE21"/>
      <c r="DAG21"/>
      <c r="DAI21"/>
      <c r="DAK21"/>
      <c r="DAM21"/>
      <c r="DAO21"/>
      <c r="DAQ21"/>
      <c r="DAS21"/>
      <c r="DAU21"/>
      <c r="DAW21"/>
      <c r="DAY21"/>
      <c r="DBA21"/>
      <c r="DBC21"/>
      <c r="DBE21"/>
      <c r="DBG21"/>
      <c r="DBI21"/>
      <c r="DBK21"/>
      <c r="DBM21"/>
      <c r="DBO21"/>
      <c r="DBQ21"/>
      <c r="DBS21"/>
      <c r="DBU21"/>
      <c r="DBW21"/>
      <c r="DBY21"/>
      <c r="DCA21"/>
      <c r="DCC21"/>
      <c r="DCE21"/>
      <c r="DCG21"/>
      <c r="DCI21"/>
      <c r="DCK21"/>
      <c r="DCM21"/>
      <c r="DCO21"/>
      <c r="DCQ21"/>
      <c r="DCS21"/>
      <c r="DCU21"/>
      <c r="DCW21"/>
      <c r="DCY21"/>
      <c r="DDA21"/>
      <c r="DDC21"/>
      <c r="DDE21"/>
      <c r="DDG21"/>
      <c r="DDI21"/>
      <c r="DDK21"/>
      <c r="DDM21"/>
      <c r="DDO21"/>
      <c r="DDQ21"/>
      <c r="DDS21"/>
      <c r="DDU21"/>
      <c r="DDW21"/>
      <c r="DDY21"/>
      <c r="DEA21"/>
      <c r="DEC21"/>
      <c r="DEE21"/>
      <c r="DEG21"/>
      <c r="DEI21"/>
      <c r="DEK21"/>
      <c r="DEM21"/>
      <c r="DEO21"/>
      <c r="DEQ21"/>
      <c r="DES21"/>
      <c r="DEU21"/>
      <c r="DEW21"/>
      <c r="DEY21"/>
      <c r="DFA21"/>
      <c r="DFC21"/>
      <c r="DFE21"/>
      <c r="DFG21"/>
      <c r="DFI21"/>
      <c r="DFK21"/>
      <c r="DFM21"/>
      <c r="DFO21"/>
      <c r="DFQ21"/>
      <c r="DFS21"/>
      <c r="DFU21"/>
      <c r="DFW21"/>
      <c r="DFY21"/>
      <c r="DGA21"/>
      <c r="DGC21"/>
      <c r="DGE21"/>
      <c r="DGG21"/>
      <c r="DGI21"/>
      <c r="DGK21"/>
      <c r="DGM21"/>
      <c r="DGO21"/>
      <c r="DGQ21"/>
      <c r="DGS21"/>
      <c r="DGU21"/>
      <c r="DGW21"/>
      <c r="DGY21"/>
      <c r="DHA21"/>
      <c r="DHC21"/>
      <c r="DHE21"/>
      <c r="DHG21"/>
      <c r="DHI21"/>
      <c r="DHK21"/>
      <c r="DHM21"/>
      <c r="DHO21"/>
      <c r="DHQ21"/>
      <c r="DHS21"/>
      <c r="DHU21"/>
      <c r="DHW21"/>
      <c r="DHY21"/>
      <c r="DIA21"/>
      <c r="DIC21"/>
      <c r="DIE21"/>
      <c r="DIG21"/>
      <c r="DII21"/>
      <c r="DIK21"/>
      <c r="DIM21"/>
      <c r="DIO21"/>
      <c r="DIQ21"/>
      <c r="DIS21"/>
      <c r="DIU21"/>
      <c r="DIW21"/>
      <c r="DIY21"/>
      <c r="DJA21"/>
      <c r="DJC21"/>
      <c r="DJE21"/>
      <c r="DJG21"/>
      <c r="DJI21"/>
      <c r="DJK21"/>
      <c r="DJM21"/>
      <c r="DJO21"/>
      <c r="DJQ21"/>
      <c r="DJS21"/>
      <c r="DJU21"/>
      <c r="DJW21"/>
      <c r="DJY21"/>
      <c r="DKA21"/>
      <c r="DKC21"/>
      <c r="DKE21"/>
      <c r="DKG21"/>
      <c r="DKI21"/>
      <c r="DKK21"/>
      <c r="DKM21"/>
      <c r="DKO21"/>
      <c r="DKQ21"/>
      <c r="DKS21"/>
      <c r="DKU21"/>
      <c r="DKW21"/>
      <c r="DKY21"/>
      <c r="DLA21"/>
      <c r="DLC21"/>
      <c r="DLE21"/>
      <c r="DLG21"/>
      <c r="DLI21"/>
      <c r="DLK21"/>
      <c r="DLM21"/>
      <c r="DLO21"/>
      <c r="DLQ21"/>
      <c r="DLS21"/>
      <c r="DLU21"/>
      <c r="DLW21"/>
      <c r="DLY21"/>
      <c r="DMA21"/>
      <c r="DMC21"/>
      <c r="DME21"/>
      <c r="DMG21"/>
      <c r="DMI21"/>
      <c r="DMK21"/>
      <c r="DMM21"/>
      <c r="DMO21"/>
      <c r="DMQ21"/>
      <c r="DMS21"/>
      <c r="DMU21"/>
      <c r="DMW21"/>
      <c r="DMY21"/>
      <c r="DNA21"/>
      <c r="DNC21"/>
      <c r="DNE21"/>
      <c r="DNG21"/>
      <c r="DNI21"/>
      <c r="DNK21"/>
      <c r="DNM21"/>
      <c r="DNO21"/>
      <c r="DNQ21"/>
      <c r="DNS21"/>
      <c r="DNU21"/>
      <c r="DNW21"/>
      <c r="DNY21"/>
      <c r="DOA21"/>
      <c r="DOC21"/>
      <c r="DOE21"/>
      <c r="DOG21"/>
      <c r="DOI21"/>
      <c r="DOK21"/>
      <c r="DOM21"/>
      <c r="DOO21"/>
      <c r="DOQ21"/>
      <c r="DOS21"/>
      <c r="DOU21"/>
      <c r="DOW21"/>
      <c r="DOY21"/>
      <c r="DPA21"/>
      <c r="DPC21"/>
      <c r="DPE21"/>
      <c r="DPG21"/>
      <c r="DPI21"/>
      <c r="DPK21"/>
      <c r="DPM21"/>
      <c r="DPO21"/>
      <c r="DPQ21"/>
      <c r="DPS21"/>
      <c r="DPU21"/>
      <c r="DPW21"/>
      <c r="DPY21"/>
      <c r="DQA21"/>
      <c r="DQC21"/>
      <c r="DQE21"/>
      <c r="DQG21"/>
      <c r="DQI21"/>
      <c r="DQK21"/>
      <c r="DQM21"/>
      <c r="DQO21"/>
      <c r="DQQ21"/>
      <c r="DQS21"/>
      <c r="DQU21"/>
      <c r="DQW21"/>
      <c r="DQY21"/>
      <c r="DRA21"/>
      <c r="DRC21"/>
      <c r="DRE21"/>
      <c r="DRG21"/>
      <c r="DRI21"/>
      <c r="DRK21"/>
      <c r="DRM21"/>
      <c r="DRO21"/>
      <c r="DRQ21"/>
      <c r="DRS21"/>
      <c r="DRU21"/>
      <c r="DRW21"/>
      <c r="DRY21"/>
      <c r="DSA21"/>
      <c r="DSC21"/>
      <c r="DSE21"/>
      <c r="DSG21"/>
      <c r="DSI21"/>
      <c r="DSK21"/>
      <c r="DSM21"/>
      <c r="DSO21"/>
      <c r="DSQ21"/>
      <c r="DSS21"/>
      <c r="DSU21"/>
      <c r="DSW21"/>
      <c r="DSY21"/>
      <c r="DTA21"/>
      <c r="DTC21"/>
      <c r="DTE21"/>
      <c r="DTG21"/>
      <c r="DTI21"/>
      <c r="DTK21"/>
      <c r="DTM21"/>
      <c r="DTO21"/>
      <c r="DTQ21"/>
      <c r="DTS21"/>
      <c r="DTU21"/>
      <c r="DTW21"/>
      <c r="DTY21"/>
      <c r="DUA21"/>
      <c r="DUC21"/>
      <c r="DUE21"/>
      <c r="DUG21"/>
      <c r="DUI21"/>
      <c r="DUK21"/>
      <c r="DUM21"/>
      <c r="DUO21"/>
      <c r="DUQ21"/>
      <c r="DUS21"/>
      <c r="DUU21"/>
      <c r="DUW21"/>
      <c r="DUY21"/>
      <c r="DVA21"/>
      <c r="DVC21"/>
      <c r="DVE21"/>
      <c r="DVG21"/>
      <c r="DVI21"/>
      <c r="DVK21"/>
      <c r="DVM21"/>
      <c r="DVO21"/>
      <c r="DVQ21"/>
      <c r="DVS21"/>
      <c r="DVU21"/>
      <c r="DVW21"/>
      <c r="DVY21"/>
      <c r="DWA21"/>
      <c r="DWC21"/>
      <c r="DWE21"/>
      <c r="DWG21"/>
      <c r="DWI21"/>
      <c r="DWK21"/>
      <c r="DWM21"/>
      <c r="DWO21"/>
      <c r="DWQ21"/>
      <c r="DWS21"/>
      <c r="DWU21"/>
      <c r="DWW21"/>
      <c r="DWY21"/>
      <c r="DXA21"/>
      <c r="DXC21"/>
      <c r="DXE21"/>
      <c r="DXG21"/>
      <c r="DXI21"/>
      <c r="DXK21"/>
      <c r="DXM21"/>
      <c r="DXO21"/>
      <c r="DXQ21"/>
      <c r="DXS21"/>
      <c r="DXU21"/>
      <c r="DXW21"/>
      <c r="DXY21"/>
      <c r="DYA21"/>
      <c r="DYC21"/>
      <c r="DYE21"/>
      <c r="DYG21"/>
      <c r="DYI21"/>
      <c r="DYK21"/>
      <c r="DYM21"/>
      <c r="DYO21"/>
      <c r="DYQ21"/>
      <c r="DYS21"/>
      <c r="DYU21"/>
      <c r="DYW21"/>
      <c r="DYY21"/>
      <c r="DZA21"/>
      <c r="DZC21"/>
      <c r="DZE21"/>
      <c r="DZG21"/>
      <c r="DZI21"/>
      <c r="DZK21"/>
      <c r="DZM21"/>
      <c r="DZO21"/>
      <c r="DZQ21"/>
      <c r="DZS21"/>
      <c r="DZU21"/>
      <c r="DZW21"/>
      <c r="DZY21"/>
      <c r="EAA21"/>
      <c r="EAC21"/>
      <c r="EAE21"/>
      <c r="EAG21"/>
      <c r="EAI21"/>
      <c r="EAK21"/>
      <c r="EAM21"/>
      <c r="EAO21"/>
      <c r="EAQ21"/>
      <c r="EAS21"/>
      <c r="EAU21"/>
      <c r="EAW21"/>
      <c r="EAY21"/>
      <c r="EBA21"/>
      <c r="EBC21"/>
      <c r="EBE21"/>
      <c r="EBG21"/>
      <c r="EBI21"/>
      <c r="EBK21"/>
      <c r="EBM21"/>
      <c r="EBO21"/>
      <c r="EBQ21"/>
      <c r="EBS21"/>
      <c r="EBU21"/>
      <c r="EBW21"/>
      <c r="EBY21"/>
      <c r="ECA21"/>
      <c r="ECC21"/>
      <c r="ECE21"/>
      <c r="ECG21"/>
      <c r="ECI21"/>
      <c r="ECK21"/>
      <c r="ECM21"/>
      <c r="ECO21"/>
      <c r="ECQ21"/>
      <c r="ECS21"/>
      <c r="ECU21"/>
      <c r="ECW21"/>
      <c r="ECY21"/>
      <c r="EDA21"/>
      <c r="EDC21"/>
      <c r="EDE21"/>
      <c r="EDG21"/>
      <c r="EDI21"/>
      <c r="EDK21"/>
      <c r="EDM21"/>
      <c r="EDO21"/>
      <c r="EDQ21"/>
      <c r="EDS21"/>
      <c r="EDU21"/>
      <c r="EDW21"/>
      <c r="EDY21"/>
      <c r="EEA21"/>
      <c r="EEC21"/>
      <c r="EEE21"/>
      <c r="EEG21"/>
      <c r="EEI21"/>
      <c r="EEK21"/>
      <c r="EEM21"/>
      <c r="EEO21"/>
      <c r="EEQ21"/>
      <c r="EES21"/>
      <c r="EEU21"/>
      <c r="EEW21"/>
      <c r="EEY21"/>
      <c r="EFA21"/>
      <c r="EFC21"/>
      <c r="EFE21"/>
      <c r="EFG21"/>
      <c r="EFI21"/>
      <c r="EFK21"/>
      <c r="EFM21"/>
      <c r="EFO21"/>
      <c r="EFQ21"/>
      <c r="EFS21"/>
      <c r="EFU21"/>
      <c r="EFW21"/>
      <c r="EFY21"/>
      <c r="EGA21"/>
      <c r="EGC21"/>
      <c r="EGE21"/>
      <c r="EGG21"/>
      <c r="EGI21"/>
      <c r="EGK21"/>
      <c r="EGM21"/>
      <c r="EGO21"/>
      <c r="EGQ21"/>
      <c r="EGS21"/>
      <c r="EGU21"/>
      <c r="EGW21"/>
      <c r="EGY21"/>
      <c r="EHA21"/>
      <c r="EHC21"/>
      <c r="EHE21"/>
      <c r="EHG21"/>
      <c r="EHI21"/>
      <c r="EHK21"/>
      <c r="EHM21"/>
      <c r="EHO21"/>
      <c r="EHQ21"/>
      <c r="EHS21"/>
      <c r="EHU21"/>
      <c r="EHW21"/>
      <c r="EHY21"/>
      <c r="EIA21"/>
      <c r="EIC21"/>
      <c r="EIE21"/>
      <c r="EIG21"/>
      <c r="EII21"/>
      <c r="EIK21"/>
      <c r="EIM21"/>
      <c r="EIO21"/>
      <c r="EIQ21"/>
      <c r="EIS21"/>
      <c r="EIU21"/>
      <c r="EIW21"/>
      <c r="EIY21"/>
      <c r="EJA21"/>
      <c r="EJC21"/>
      <c r="EJE21"/>
      <c r="EJG21"/>
      <c r="EJI21"/>
      <c r="EJK21"/>
      <c r="EJM21"/>
      <c r="EJO21"/>
      <c r="EJQ21"/>
      <c r="EJS21"/>
      <c r="EJU21"/>
      <c r="EJW21"/>
      <c r="EJY21"/>
      <c r="EKA21"/>
      <c r="EKC21"/>
      <c r="EKE21"/>
      <c r="EKG21"/>
      <c r="EKI21"/>
      <c r="EKK21"/>
      <c r="EKM21"/>
      <c r="EKO21"/>
      <c r="EKQ21"/>
      <c r="EKS21"/>
      <c r="EKU21"/>
      <c r="EKW21"/>
      <c r="EKY21"/>
      <c r="ELA21"/>
      <c r="ELC21"/>
      <c r="ELE21"/>
      <c r="ELG21"/>
      <c r="ELI21"/>
      <c r="ELK21"/>
      <c r="ELM21"/>
      <c r="ELO21"/>
      <c r="ELQ21"/>
      <c r="ELS21"/>
      <c r="ELU21"/>
      <c r="ELW21"/>
      <c r="ELY21"/>
      <c r="EMA21"/>
      <c r="EMC21"/>
      <c r="EME21"/>
      <c r="EMG21"/>
      <c r="EMI21"/>
      <c r="EMK21"/>
      <c r="EMM21"/>
      <c r="EMO21"/>
      <c r="EMQ21"/>
      <c r="EMS21"/>
      <c r="EMU21"/>
      <c r="EMW21"/>
      <c r="EMY21"/>
      <c r="ENA21"/>
      <c r="ENC21"/>
      <c r="ENE21"/>
      <c r="ENG21"/>
      <c r="ENI21"/>
      <c r="ENK21"/>
      <c r="ENM21"/>
      <c r="ENO21"/>
      <c r="ENQ21"/>
      <c r="ENS21"/>
      <c r="ENU21"/>
      <c r="ENW21"/>
      <c r="ENY21"/>
      <c r="EOA21"/>
      <c r="EOC21"/>
      <c r="EOE21"/>
      <c r="EOG21"/>
      <c r="EOI21"/>
      <c r="EOK21"/>
      <c r="EOM21"/>
      <c r="EOO21"/>
      <c r="EOQ21"/>
      <c r="EOS21"/>
      <c r="EOU21"/>
      <c r="EOW21"/>
      <c r="EOY21"/>
      <c r="EPA21"/>
      <c r="EPC21"/>
      <c r="EPE21"/>
      <c r="EPG21"/>
      <c r="EPI21"/>
      <c r="EPK21"/>
      <c r="EPM21"/>
      <c r="EPO21"/>
      <c r="EPQ21"/>
      <c r="EPS21"/>
      <c r="EPU21"/>
      <c r="EPW21"/>
      <c r="EPY21"/>
      <c r="EQA21"/>
      <c r="EQC21"/>
      <c r="EQE21"/>
      <c r="EQG21"/>
      <c r="EQI21"/>
      <c r="EQK21"/>
      <c r="EQM21"/>
      <c r="EQO21"/>
      <c r="EQQ21"/>
      <c r="EQS21"/>
      <c r="EQU21"/>
      <c r="EQW21"/>
      <c r="EQY21"/>
      <c r="ERA21"/>
      <c r="ERC21"/>
      <c r="ERE21"/>
      <c r="ERG21"/>
      <c r="ERI21"/>
      <c r="ERK21"/>
      <c r="ERM21"/>
      <c r="ERO21"/>
      <c r="ERQ21"/>
      <c r="ERS21"/>
      <c r="ERU21"/>
      <c r="ERW21"/>
      <c r="ERY21"/>
      <c r="ESA21"/>
      <c r="ESC21"/>
      <c r="ESE21"/>
      <c r="ESG21"/>
      <c r="ESI21"/>
      <c r="ESK21"/>
      <c r="ESM21"/>
      <c r="ESO21"/>
      <c r="ESQ21"/>
      <c r="ESS21"/>
      <c r="ESU21"/>
      <c r="ESW21"/>
      <c r="ESY21"/>
      <c r="ETA21"/>
      <c r="ETC21"/>
      <c r="ETE21"/>
      <c r="ETG21"/>
      <c r="ETI21"/>
      <c r="ETK21"/>
      <c r="ETM21"/>
      <c r="ETO21"/>
      <c r="ETQ21"/>
      <c r="ETS21"/>
      <c r="ETU21"/>
      <c r="ETW21"/>
      <c r="ETY21"/>
      <c r="EUA21"/>
      <c r="EUC21"/>
      <c r="EUE21"/>
      <c r="EUG21"/>
      <c r="EUI21"/>
      <c r="EUK21"/>
      <c r="EUM21"/>
      <c r="EUO21"/>
      <c r="EUQ21"/>
      <c r="EUS21"/>
      <c r="EUU21"/>
      <c r="EUW21"/>
      <c r="EUY21"/>
      <c r="EVA21"/>
      <c r="EVC21"/>
      <c r="EVE21"/>
      <c r="EVG21"/>
      <c r="EVI21"/>
      <c r="EVK21"/>
      <c r="EVM21"/>
      <c r="EVO21"/>
      <c r="EVQ21"/>
      <c r="EVS21"/>
      <c r="EVU21"/>
      <c r="EVW21"/>
      <c r="EVY21"/>
      <c r="EWA21"/>
      <c r="EWC21"/>
      <c r="EWE21"/>
      <c r="EWG21"/>
      <c r="EWI21"/>
      <c r="EWK21"/>
      <c r="EWM21"/>
      <c r="EWO21"/>
      <c r="EWQ21"/>
      <c r="EWS21"/>
      <c r="EWU21"/>
      <c r="EWW21"/>
      <c r="EWY21"/>
      <c r="EXA21"/>
      <c r="EXC21"/>
      <c r="EXE21"/>
      <c r="EXG21"/>
      <c r="EXI21"/>
      <c r="EXK21"/>
      <c r="EXM21"/>
      <c r="EXO21"/>
      <c r="EXQ21"/>
      <c r="EXS21"/>
      <c r="EXU21"/>
      <c r="EXW21"/>
      <c r="EXY21"/>
      <c r="EYA21"/>
      <c r="EYC21"/>
      <c r="EYE21"/>
      <c r="EYG21"/>
      <c r="EYI21"/>
      <c r="EYK21"/>
      <c r="EYM21"/>
      <c r="EYO21"/>
      <c r="EYQ21"/>
      <c r="EYS21"/>
      <c r="EYU21"/>
      <c r="EYW21"/>
      <c r="EYY21"/>
      <c r="EZA21"/>
      <c r="EZC21"/>
      <c r="EZE21"/>
      <c r="EZG21"/>
      <c r="EZI21"/>
      <c r="EZK21"/>
      <c r="EZM21"/>
      <c r="EZO21"/>
      <c r="EZQ21"/>
      <c r="EZS21"/>
      <c r="EZU21"/>
      <c r="EZW21"/>
      <c r="EZY21"/>
      <c r="FAA21"/>
      <c r="FAC21"/>
      <c r="FAE21"/>
      <c r="FAG21"/>
      <c r="FAI21"/>
      <c r="FAK21"/>
      <c r="FAM21"/>
      <c r="FAO21"/>
      <c r="FAQ21"/>
      <c r="FAS21"/>
      <c r="FAU21"/>
      <c r="FAW21"/>
      <c r="FAY21"/>
      <c r="FBA21"/>
      <c r="FBC21"/>
      <c r="FBE21"/>
      <c r="FBG21"/>
      <c r="FBI21"/>
      <c r="FBK21"/>
      <c r="FBM21"/>
      <c r="FBO21"/>
      <c r="FBQ21"/>
      <c r="FBS21"/>
      <c r="FBU21"/>
      <c r="FBW21"/>
      <c r="FBY21"/>
      <c r="FCA21"/>
      <c r="FCC21"/>
      <c r="FCE21"/>
      <c r="FCG21"/>
      <c r="FCI21"/>
      <c r="FCK21"/>
      <c r="FCM21"/>
      <c r="FCO21"/>
      <c r="FCQ21"/>
      <c r="FCS21"/>
      <c r="FCU21"/>
      <c r="FCW21"/>
      <c r="FCY21"/>
      <c r="FDA21"/>
      <c r="FDC21"/>
      <c r="FDE21"/>
      <c r="FDG21"/>
      <c r="FDI21"/>
      <c r="FDK21"/>
      <c r="FDM21"/>
      <c r="FDO21"/>
      <c r="FDQ21"/>
      <c r="FDS21"/>
      <c r="FDU21"/>
      <c r="FDW21"/>
      <c r="FDY21"/>
      <c r="FEA21"/>
      <c r="FEC21"/>
      <c r="FEE21"/>
      <c r="FEG21"/>
      <c r="FEI21"/>
      <c r="FEK21"/>
      <c r="FEM21"/>
      <c r="FEO21"/>
      <c r="FEQ21"/>
      <c r="FES21"/>
      <c r="FEU21"/>
      <c r="FEW21"/>
      <c r="FEY21"/>
      <c r="FFA21"/>
      <c r="FFC21"/>
      <c r="FFE21"/>
      <c r="FFG21"/>
      <c r="FFI21"/>
      <c r="FFK21"/>
      <c r="FFM21"/>
      <c r="FFO21"/>
      <c r="FFQ21"/>
      <c r="FFS21"/>
      <c r="FFU21"/>
      <c r="FFW21"/>
      <c r="FFY21"/>
      <c r="FGA21"/>
      <c r="FGC21"/>
      <c r="FGE21"/>
      <c r="FGG21"/>
      <c r="FGI21"/>
      <c r="FGK21"/>
      <c r="FGM21"/>
      <c r="FGO21"/>
      <c r="FGQ21"/>
      <c r="FGS21"/>
      <c r="FGU21"/>
      <c r="FGW21"/>
      <c r="FGY21"/>
      <c r="FHA21"/>
      <c r="FHC21"/>
      <c r="FHE21"/>
      <c r="FHG21"/>
      <c r="FHI21"/>
      <c r="FHK21"/>
      <c r="FHM21"/>
      <c r="FHO21"/>
      <c r="FHQ21"/>
      <c r="FHS21"/>
      <c r="FHU21"/>
      <c r="FHW21"/>
      <c r="FHY21"/>
      <c r="FIA21"/>
      <c r="FIC21"/>
      <c r="FIE21"/>
      <c r="FIG21"/>
      <c r="FII21"/>
      <c r="FIK21"/>
      <c r="FIM21"/>
      <c r="FIO21"/>
      <c r="FIQ21"/>
      <c r="FIS21"/>
      <c r="FIU21"/>
      <c r="FIW21"/>
      <c r="FIY21"/>
      <c r="FJA21"/>
      <c r="FJC21"/>
      <c r="FJE21"/>
      <c r="FJG21"/>
      <c r="FJI21"/>
      <c r="FJK21"/>
      <c r="FJM21"/>
      <c r="FJO21"/>
      <c r="FJQ21"/>
      <c r="FJS21"/>
      <c r="FJU21"/>
      <c r="FJW21"/>
      <c r="FJY21"/>
      <c r="FKA21"/>
      <c r="FKC21"/>
      <c r="FKE21"/>
      <c r="FKG21"/>
      <c r="FKI21"/>
      <c r="FKK21"/>
      <c r="FKM21"/>
      <c r="FKO21"/>
      <c r="FKQ21"/>
      <c r="FKS21"/>
      <c r="FKU21"/>
      <c r="FKW21"/>
      <c r="FKY21"/>
      <c r="FLA21"/>
      <c r="FLC21"/>
      <c r="FLE21"/>
      <c r="FLG21"/>
      <c r="FLI21"/>
      <c r="FLK21"/>
      <c r="FLM21"/>
      <c r="FLO21"/>
      <c r="FLQ21"/>
      <c r="FLS21"/>
      <c r="FLU21"/>
      <c r="FLW21"/>
      <c r="FLY21"/>
      <c r="FMA21"/>
      <c r="FMC21"/>
      <c r="FME21"/>
      <c r="FMG21"/>
      <c r="FMI21"/>
      <c r="FMK21"/>
      <c r="FMM21"/>
      <c r="FMO21"/>
      <c r="FMQ21"/>
      <c r="FMS21"/>
      <c r="FMU21"/>
      <c r="FMW21"/>
      <c r="FMY21"/>
      <c r="FNA21"/>
      <c r="FNC21"/>
      <c r="FNE21"/>
      <c r="FNG21"/>
      <c r="FNI21"/>
      <c r="FNK21"/>
      <c r="FNM21"/>
      <c r="FNO21"/>
      <c r="FNQ21"/>
      <c r="FNS21"/>
      <c r="FNU21"/>
      <c r="FNW21"/>
      <c r="FNY21"/>
      <c r="FOA21"/>
      <c r="FOC21"/>
      <c r="FOE21"/>
      <c r="FOG21"/>
      <c r="FOI21"/>
      <c r="FOK21"/>
      <c r="FOM21"/>
      <c r="FOO21"/>
      <c r="FOQ21"/>
      <c r="FOS21"/>
      <c r="FOU21"/>
      <c r="FOW21"/>
      <c r="FOY21"/>
      <c r="FPA21"/>
      <c r="FPC21"/>
      <c r="FPE21"/>
      <c r="FPG21"/>
      <c r="FPI21"/>
      <c r="FPK21"/>
      <c r="FPM21"/>
      <c r="FPO21"/>
      <c r="FPQ21"/>
      <c r="FPS21"/>
      <c r="FPU21"/>
      <c r="FPW21"/>
      <c r="FPY21"/>
      <c r="FQA21"/>
      <c r="FQC21"/>
      <c r="FQE21"/>
      <c r="FQG21"/>
      <c r="FQI21"/>
      <c r="FQK21"/>
      <c r="FQM21"/>
      <c r="FQO21"/>
      <c r="FQQ21"/>
      <c r="FQS21"/>
      <c r="FQU21"/>
      <c r="FQW21"/>
      <c r="FQY21"/>
      <c r="FRA21"/>
      <c r="FRC21"/>
      <c r="FRE21"/>
      <c r="FRG21"/>
      <c r="FRI21"/>
      <c r="FRK21"/>
      <c r="FRM21"/>
      <c r="FRO21"/>
      <c r="FRQ21"/>
      <c r="FRS21"/>
      <c r="FRU21"/>
      <c r="FRW21"/>
      <c r="FRY21"/>
      <c r="FSA21"/>
      <c r="FSC21"/>
      <c r="FSE21"/>
      <c r="FSG21"/>
      <c r="FSI21"/>
      <c r="FSK21"/>
      <c r="FSM21"/>
      <c r="FSO21"/>
      <c r="FSQ21"/>
      <c r="FSS21"/>
      <c r="FSU21"/>
      <c r="FSW21"/>
      <c r="FSY21"/>
      <c r="FTA21"/>
      <c r="FTC21"/>
      <c r="FTE21"/>
      <c r="FTG21"/>
      <c r="FTI21"/>
      <c r="FTK21"/>
      <c r="FTM21"/>
      <c r="FTO21"/>
      <c r="FTQ21"/>
      <c r="FTS21"/>
      <c r="FTU21"/>
      <c r="FTW21"/>
      <c r="FTY21"/>
      <c r="FUA21"/>
      <c r="FUC21"/>
      <c r="FUE21"/>
      <c r="FUG21"/>
      <c r="FUI21"/>
      <c r="FUK21"/>
      <c r="FUM21"/>
      <c r="FUO21"/>
      <c r="FUQ21"/>
      <c r="FUS21"/>
      <c r="FUU21"/>
      <c r="FUW21"/>
      <c r="FUY21"/>
      <c r="FVA21"/>
      <c r="FVC21"/>
      <c r="FVE21"/>
      <c r="FVG21"/>
      <c r="FVI21"/>
      <c r="FVK21"/>
      <c r="FVM21"/>
      <c r="FVO21"/>
      <c r="FVQ21"/>
      <c r="FVS21"/>
      <c r="FVU21"/>
      <c r="FVW21"/>
      <c r="FVY21"/>
      <c r="FWA21"/>
      <c r="FWC21"/>
      <c r="FWE21"/>
      <c r="FWG21"/>
      <c r="FWI21"/>
      <c r="FWK21"/>
      <c r="FWM21"/>
      <c r="FWO21"/>
      <c r="FWQ21"/>
      <c r="FWS21"/>
      <c r="FWU21"/>
      <c r="FWW21"/>
      <c r="FWY21"/>
      <c r="FXA21"/>
      <c r="FXC21"/>
      <c r="FXE21"/>
      <c r="FXG21"/>
      <c r="FXI21"/>
      <c r="FXK21"/>
      <c r="FXM21"/>
      <c r="FXO21"/>
      <c r="FXQ21"/>
      <c r="FXS21"/>
      <c r="FXU21"/>
      <c r="FXW21"/>
      <c r="FXY21"/>
      <c r="FYA21"/>
      <c r="FYC21"/>
      <c r="FYE21"/>
      <c r="FYG21"/>
      <c r="FYI21"/>
      <c r="FYK21"/>
      <c r="FYM21"/>
      <c r="FYO21"/>
      <c r="FYQ21"/>
      <c r="FYS21"/>
      <c r="FYU21"/>
      <c r="FYW21"/>
      <c r="FYY21"/>
      <c r="FZA21"/>
      <c r="FZC21"/>
      <c r="FZE21"/>
      <c r="FZG21"/>
      <c r="FZI21"/>
      <c r="FZK21"/>
      <c r="FZM21"/>
      <c r="FZO21"/>
      <c r="FZQ21"/>
      <c r="FZS21"/>
      <c r="FZU21"/>
      <c r="FZW21"/>
      <c r="FZY21"/>
      <c r="GAA21"/>
      <c r="GAC21"/>
      <c r="GAE21"/>
      <c r="GAG21"/>
      <c r="GAI21"/>
      <c r="GAK21"/>
      <c r="GAM21"/>
      <c r="GAO21"/>
      <c r="GAQ21"/>
      <c r="GAS21"/>
      <c r="GAU21"/>
      <c r="GAW21"/>
      <c r="GAY21"/>
      <c r="GBA21"/>
      <c r="GBC21"/>
      <c r="GBE21"/>
      <c r="GBG21"/>
      <c r="GBI21"/>
      <c r="GBK21"/>
      <c r="GBM21"/>
      <c r="GBO21"/>
      <c r="GBQ21"/>
      <c r="GBS21"/>
      <c r="GBU21"/>
      <c r="GBW21"/>
      <c r="GBY21"/>
      <c r="GCA21"/>
      <c r="GCC21"/>
      <c r="GCE21"/>
      <c r="GCG21"/>
      <c r="GCI21"/>
      <c r="GCK21"/>
      <c r="GCM21"/>
      <c r="GCO21"/>
      <c r="GCQ21"/>
      <c r="GCS21"/>
      <c r="GCU21"/>
      <c r="GCW21"/>
      <c r="GCY21"/>
      <c r="GDA21"/>
      <c r="GDC21"/>
      <c r="GDE21"/>
      <c r="GDG21"/>
      <c r="GDI21"/>
      <c r="GDK21"/>
      <c r="GDM21"/>
      <c r="GDO21"/>
      <c r="GDQ21"/>
      <c r="GDS21"/>
      <c r="GDU21"/>
      <c r="GDW21"/>
      <c r="GDY21"/>
      <c r="GEA21"/>
      <c r="GEC21"/>
      <c r="GEE21"/>
      <c r="GEG21"/>
      <c r="GEI21"/>
      <c r="GEK21"/>
      <c r="GEM21"/>
      <c r="GEO21"/>
      <c r="GEQ21"/>
      <c r="GES21"/>
      <c r="GEU21"/>
      <c r="GEW21"/>
      <c r="GEY21"/>
      <c r="GFA21"/>
      <c r="GFC21"/>
      <c r="GFE21"/>
      <c r="GFG21"/>
      <c r="GFI21"/>
      <c r="GFK21"/>
      <c r="GFM21"/>
      <c r="GFO21"/>
      <c r="GFQ21"/>
      <c r="GFS21"/>
      <c r="GFU21"/>
      <c r="GFW21"/>
      <c r="GFY21"/>
      <c r="GGA21"/>
      <c r="GGC21"/>
      <c r="GGE21"/>
      <c r="GGG21"/>
      <c r="GGI21"/>
      <c r="GGK21"/>
      <c r="GGM21"/>
      <c r="GGO21"/>
      <c r="GGQ21"/>
      <c r="GGS21"/>
      <c r="GGU21"/>
      <c r="GGW21"/>
      <c r="GGY21"/>
      <c r="GHA21"/>
      <c r="GHC21"/>
      <c r="GHE21"/>
      <c r="GHG21"/>
      <c r="GHI21"/>
      <c r="GHK21"/>
      <c r="GHM21"/>
      <c r="GHO21"/>
      <c r="GHQ21"/>
      <c r="GHS21"/>
      <c r="GHU21"/>
      <c r="GHW21"/>
      <c r="GHY21"/>
      <c r="GIA21"/>
      <c r="GIC21"/>
      <c r="GIE21"/>
      <c r="GIG21"/>
      <c r="GII21"/>
      <c r="GIK21"/>
      <c r="GIM21"/>
      <c r="GIO21"/>
      <c r="GIQ21"/>
      <c r="GIS21"/>
      <c r="GIU21"/>
      <c r="GIW21"/>
      <c r="GIY21"/>
      <c r="GJA21"/>
      <c r="GJC21"/>
      <c r="GJE21"/>
      <c r="GJG21"/>
      <c r="GJI21"/>
      <c r="GJK21"/>
      <c r="GJM21"/>
      <c r="GJO21"/>
      <c r="GJQ21"/>
      <c r="GJS21"/>
      <c r="GJU21"/>
      <c r="GJW21"/>
      <c r="GJY21"/>
      <c r="GKA21"/>
      <c r="GKC21"/>
      <c r="GKE21"/>
      <c r="GKG21"/>
      <c r="GKI21"/>
      <c r="GKK21"/>
      <c r="GKM21"/>
      <c r="GKO21"/>
      <c r="GKQ21"/>
      <c r="GKS21"/>
      <c r="GKU21"/>
      <c r="GKW21"/>
      <c r="GKY21"/>
      <c r="GLA21"/>
      <c r="GLC21"/>
      <c r="GLE21"/>
      <c r="GLG21"/>
      <c r="GLI21"/>
      <c r="GLK21"/>
      <c r="GLM21"/>
      <c r="GLO21"/>
      <c r="GLQ21"/>
      <c r="GLS21"/>
      <c r="GLU21"/>
      <c r="GLW21"/>
      <c r="GLY21"/>
      <c r="GMA21"/>
      <c r="GMC21"/>
      <c r="GME21"/>
      <c r="GMG21"/>
      <c r="GMI21"/>
      <c r="GMK21"/>
      <c r="GMM21"/>
      <c r="GMO21"/>
      <c r="GMQ21"/>
      <c r="GMS21"/>
      <c r="GMU21"/>
      <c r="GMW21"/>
      <c r="GMY21"/>
      <c r="GNA21"/>
      <c r="GNC21"/>
      <c r="GNE21"/>
      <c r="GNG21"/>
      <c r="GNI21"/>
      <c r="GNK21"/>
      <c r="GNM21"/>
      <c r="GNO21"/>
      <c r="GNQ21"/>
      <c r="GNS21"/>
      <c r="GNU21"/>
      <c r="GNW21"/>
      <c r="GNY21"/>
      <c r="GOA21"/>
      <c r="GOC21"/>
      <c r="GOE21"/>
      <c r="GOG21"/>
      <c r="GOI21"/>
      <c r="GOK21"/>
      <c r="GOM21"/>
      <c r="GOO21"/>
      <c r="GOQ21"/>
      <c r="GOS21"/>
      <c r="GOU21"/>
      <c r="GOW21"/>
      <c r="GOY21"/>
      <c r="GPA21"/>
      <c r="GPC21"/>
      <c r="GPE21"/>
      <c r="GPG21"/>
      <c r="GPI21"/>
      <c r="GPK21"/>
      <c r="GPM21"/>
      <c r="GPO21"/>
      <c r="GPQ21"/>
      <c r="GPS21"/>
      <c r="GPU21"/>
      <c r="GPW21"/>
      <c r="GPY21"/>
      <c r="GQA21"/>
      <c r="GQC21"/>
      <c r="GQE21"/>
      <c r="GQG21"/>
      <c r="GQI21"/>
      <c r="GQK21"/>
      <c r="GQM21"/>
      <c r="GQO21"/>
      <c r="GQQ21"/>
      <c r="GQS21"/>
      <c r="GQU21"/>
      <c r="GQW21"/>
      <c r="GQY21"/>
      <c r="GRA21"/>
      <c r="GRC21"/>
      <c r="GRE21"/>
      <c r="GRG21"/>
      <c r="GRI21"/>
      <c r="GRK21"/>
      <c r="GRM21"/>
      <c r="GRO21"/>
      <c r="GRQ21"/>
      <c r="GRS21"/>
      <c r="GRU21"/>
      <c r="GRW21"/>
      <c r="GRY21"/>
      <c r="GSA21"/>
      <c r="GSC21"/>
      <c r="GSE21"/>
      <c r="GSG21"/>
      <c r="GSI21"/>
      <c r="GSK21"/>
      <c r="GSM21"/>
      <c r="GSO21"/>
      <c r="GSQ21"/>
      <c r="GSS21"/>
      <c r="GSU21"/>
      <c r="GSW21"/>
      <c r="GSY21"/>
      <c r="GTA21"/>
      <c r="GTC21"/>
      <c r="GTE21"/>
      <c r="GTG21"/>
      <c r="GTI21"/>
      <c r="GTK21"/>
      <c r="GTM21"/>
      <c r="GTO21"/>
      <c r="GTQ21"/>
      <c r="GTS21"/>
      <c r="GTU21"/>
      <c r="GTW21"/>
      <c r="GTY21"/>
      <c r="GUA21"/>
      <c r="GUC21"/>
      <c r="GUE21"/>
      <c r="GUG21"/>
      <c r="GUI21"/>
      <c r="GUK21"/>
      <c r="GUM21"/>
      <c r="GUO21"/>
      <c r="GUQ21"/>
      <c r="GUS21"/>
      <c r="GUU21"/>
      <c r="GUW21"/>
      <c r="GUY21"/>
      <c r="GVA21"/>
      <c r="GVC21"/>
      <c r="GVE21"/>
      <c r="GVG21"/>
      <c r="GVI21"/>
      <c r="GVK21"/>
      <c r="GVM21"/>
      <c r="GVO21"/>
      <c r="GVQ21"/>
      <c r="GVS21"/>
      <c r="GVU21"/>
      <c r="GVW21"/>
      <c r="GVY21"/>
      <c r="GWA21"/>
      <c r="GWC21"/>
      <c r="GWE21"/>
      <c r="GWG21"/>
      <c r="GWI21"/>
      <c r="GWK21"/>
      <c r="GWM21"/>
      <c r="GWO21"/>
      <c r="GWQ21"/>
      <c r="GWS21"/>
      <c r="GWU21"/>
      <c r="GWW21"/>
      <c r="GWY21"/>
      <c r="GXA21"/>
      <c r="GXC21"/>
      <c r="GXE21"/>
      <c r="GXG21"/>
      <c r="GXI21"/>
      <c r="GXK21"/>
      <c r="GXM21"/>
      <c r="GXO21"/>
      <c r="GXQ21"/>
      <c r="GXS21"/>
      <c r="GXU21"/>
      <c r="GXW21"/>
      <c r="GXY21"/>
      <c r="GYA21"/>
      <c r="GYC21"/>
      <c r="GYE21"/>
      <c r="GYG21"/>
      <c r="GYI21"/>
      <c r="GYK21"/>
      <c r="GYM21"/>
      <c r="GYO21"/>
      <c r="GYQ21"/>
      <c r="GYS21"/>
      <c r="GYU21"/>
      <c r="GYW21"/>
      <c r="GYY21"/>
      <c r="GZA21"/>
      <c r="GZC21"/>
      <c r="GZE21"/>
      <c r="GZG21"/>
      <c r="GZI21"/>
      <c r="GZK21"/>
      <c r="GZM21"/>
      <c r="GZO21"/>
      <c r="GZQ21"/>
      <c r="GZS21"/>
      <c r="GZU21"/>
      <c r="GZW21"/>
      <c r="GZY21"/>
      <c r="HAA21"/>
      <c r="HAC21"/>
      <c r="HAE21"/>
      <c r="HAG21"/>
      <c r="HAI21"/>
      <c r="HAK21"/>
      <c r="HAM21"/>
      <c r="HAO21"/>
      <c r="HAQ21"/>
      <c r="HAS21"/>
      <c r="HAU21"/>
      <c r="HAW21"/>
      <c r="HAY21"/>
      <c r="HBA21"/>
      <c r="HBC21"/>
      <c r="HBE21"/>
      <c r="HBG21"/>
      <c r="HBI21"/>
      <c r="HBK21"/>
      <c r="HBM21"/>
      <c r="HBO21"/>
      <c r="HBQ21"/>
      <c r="HBS21"/>
      <c r="HBU21"/>
      <c r="HBW21"/>
      <c r="HBY21"/>
      <c r="HCA21"/>
      <c r="HCC21"/>
      <c r="HCE21"/>
      <c r="HCG21"/>
      <c r="HCI21"/>
      <c r="HCK21"/>
      <c r="HCM21"/>
      <c r="HCO21"/>
      <c r="HCQ21"/>
      <c r="HCS21"/>
      <c r="HCU21"/>
      <c r="HCW21"/>
      <c r="HCY21"/>
      <c r="HDA21"/>
      <c r="HDC21"/>
      <c r="HDE21"/>
      <c r="HDG21"/>
      <c r="HDI21"/>
      <c r="HDK21"/>
      <c r="HDM21"/>
      <c r="HDO21"/>
      <c r="HDQ21"/>
      <c r="HDS21"/>
      <c r="HDU21"/>
      <c r="HDW21"/>
      <c r="HDY21"/>
      <c r="HEA21"/>
      <c r="HEC21"/>
      <c r="HEE21"/>
      <c r="HEG21"/>
      <c r="HEI21"/>
      <c r="HEK21"/>
      <c r="HEM21"/>
      <c r="HEO21"/>
      <c r="HEQ21"/>
      <c r="HES21"/>
      <c r="HEU21"/>
      <c r="HEW21"/>
      <c r="HEY21"/>
      <c r="HFA21"/>
      <c r="HFC21"/>
      <c r="HFE21"/>
      <c r="HFG21"/>
      <c r="HFI21"/>
      <c r="HFK21"/>
      <c r="HFM21"/>
      <c r="HFO21"/>
      <c r="HFQ21"/>
      <c r="HFS21"/>
      <c r="HFU21"/>
      <c r="HFW21"/>
      <c r="HFY21"/>
      <c r="HGA21"/>
      <c r="HGC21"/>
      <c r="HGE21"/>
      <c r="HGG21"/>
      <c r="HGI21"/>
      <c r="HGK21"/>
      <c r="HGM21"/>
      <c r="HGO21"/>
      <c r="HGQ21"/>
      <c r="HGS21"/>
      <c r="HGU21"/>
      <c r="HGW21"/>
      <c r="HGY21"/>
      <c r="HHA21"/>
      <c r="HHC21"/>
      <c r="HHE21"/>
      <c r="HHG21"/>
      <c r="HHI21"/>
      <c r="HHK21"/>
      <c r="HHM21"/>
      <c r="HHO21"/>
      <c r="HHQ21"/>
      <c r="HHS21"/>
      <c r="HHU21"/>
      <c r="HHW21"/>
      <c r="HHY21"/>
      <c r="HIA21"/>
      <c r="HIC21"/>
      <c r="HIE21"/>
      <c r="HIG21"/>
      <c r="HII21"/>
      <c r="HIK21"/>
      <c r="HIM21"/>
      <c r="HIO21"/>
      <c r="HIQ21"/>
      <c r="HIS21"/>
      <c r="HIU21"/>
      <c r="HIW21"/>
      <c r="HIY21"/>
      <c r="HJA21"/>
      <c r="HJC21"/>
      <c r="HJE21"/>
      <c r="HJG21"/>
      <c r="HJI21"/>
      <c r="HJK21"/>
      <c r="HJM21"/>
      <c r="HJO21"/>
      <c r="HJQ21"/>
      <c r="HJS21"/>
      <c r="HJU21"/>
      <c r="HJW21"/>
      <c r="HJY21"/>
      <c r="HKA21"/>
      <c r="HKC21"/>
      <c r="HKE21"/>
      <c r="HKG21"/>
      <c r="HKI21"/>
      <c r="HKK21"/>
      <c r="HKM21"/>
      <c r="HKO21"/>
      <c r="HKQ21"/>
      <c r="HKS21"/>
      <c r="HKU21"/>
      <c r="HKW21"/>
      <c r="HKY21"/>
      <c r="HLA21"/>
      <c r="HLC21"/>
      <c r="HLE21"/>
      <c r="HLG21"/>
      <c r="HLI21"/>
      <c r="HLK21"/>
      <c r="HLM21"/>
      <c r="HLO21"/>
      <c r="HLQ21"/>
      <c r="HLS21"/>
      <c r="HLU21"/>
      <c r="HLW21"/>
      <c r="HLY21"/>
      <c r="HMA21"/>
      <c r="HMC21"/>
      <c r="HME21"/>
      <c r="HMG21"/>
      <c r="HMI21"/>
      <c r="HMK21"/>
      <c r="HMM21"/>
      <c r="HMO21"/>
      <c r="HMQ21"/>
      <c r="HMS21"/>
      <c r="HMU21"/>
      <c r="HMW21"/>
      <c r="HMY21"/>
      <c r="HNA21"/>
      <c r="HNC21"/>
      <c r="HNE21"/>
      <c r="HNG21"/>
      <c r="HNI21"/>
      <c r="HNK21"/>
      <c r="HNM21"/>
      <c r="HNO21"/>
      <c r="HNQ21"/>
      <c r="HNS21"/>
      <c r="HNU21"/>
      <c r="HNW21"/>
      <c r="HNY21"/>
      <c r="HOA21"/>
      <c r="HOC21"/>
      <c r="HOE21"/>
      <c r="HOG21"/>
      <c r="HOI21"/>
      <c r="HOK21"/>
      <c r="HOM21"/>
      <c r="HOO21"/>
      <c r="HOQ21"/>
      <c r="HOS21"/>
      <c r="HOU21"/>
      <c r="HOW21"/>
      <c r="HOY21"/>
      <c r="HPA21"/>
      <c r="HPC21"/>
      <c r="HPE21"/>
      <c r="HPG21"/>
      <c r="HPI21"/>
      <c r="HPK21"/>
      <c r="HPM21"/>
      <c r="HPO21"/>
      <c r="HPQ21"/>
      <c r="HPS21"/>
      <c r="HPU21"/>
      <c r="HPW21"/>
      <c r="HPY21"/>
      <c r="HQA21"/>
      <c r="HQC21"/>
      <c r="HQE21"/>
      <c r="HQG21"/>
      <c r="HQI21"/>
      <c r="HQK21"/>
      <c r="HQM21"/>
      <c r="HQO21"/>
      <c r="HQQ21"/>
      <c r="HQS21"/>
      <c r="HQU21"/>
      <c r="HQW21"/>
      <c r="HQY21"/>
      <c r="HRA21"/>
      <c r="HRC21"/>
      <c r="HRE21"/>
      <c r="HRG21"/>
      <c r="HRI21"/>
      <c r="HRK21"/>
      <c r="HRM21"/>
      <c r="HRO21"/>
      <c r="HRQ21"/>
      <c r="HRS21"/>
      <c r="HRU21"/>
      <c r="HRW21"/>
      <c r="HRY21"/>
      <c r="HSA21"/>
      <c r="HSC21"/>
      <c r="HSE21"/>
      <c r="HSG21"/>
      <c r="HSI21"/>
      <c r="HSK21"/>
      <c r="HSM21"/>
      <c r="HSO21"/>
      <c r="HSQ21"/>
      <c r="HSS21"/>
      <c r="HSU21"/>
      <c r="HSW21"/>
      <c r="HSY21"/>
      <c r="HTA21"/>
      <c r="HTC21"/>
      <c r="HTE21"/>
      <c r="HTG21"/>
      <c r="HTI21"/>
      <c r="HTK21"/>
      <c r="HTM21"/>
      <c r="HTO21"/>
      <c r="HTQ21"/>
      <c r="HTS21"/>
      <c r="HTU21"/>
      <c r="HTW21"/>
      <c r="HTY21"/>
      <c r="HUA21"/>
      <c r="HUC21"/>
      <c r="HUE21"/>
      <c r="HUG21"/>
      <c r="HUI21"/>
      <c r="HUK21"/>
      <c r="HUM21"/>
      <c r="HUO21"/>
      <c r="HUQ21"/>
      <c r="HUS21"/>
      <c r="HUU21"/>
      <c r="HUW21"/>
      <c r="HUY21"/>
      <c r="HVA21"/>
      <c r="HVC21"/>
      <c r="HVE21"/>
      <c r="HVG21"/>
      <c r="HVI21"/>
      <c r="HVK21"/>
      <c r="HVM21"/>
      <c r="HVO21"/>
      <c r="HVQ21"/>
      <c r="HVS21"/>
      <c r="HVU21"/>
      <c r="HVW21"/>
      <c r="HVY21"/>
      <c r="HWA21"/>
      <c r="HWC21"/>
      <c r="HWE21"/>
      <c r="HWG21"/>
      <c r="HWI21"/>
      <c r="HWK21"/>
      <c r="HWM21"/>
      <c r="HWO21"/>
      <c r="HWQ21"/>
      <c r="HWS21"/>
      <c r="HWU21"/>
      <c r="HWW21"/>
      <c r="HWY21"/>
      <c r="HXA21"/>
      <c r="HXC21"/>
      <c r="HXE21"/>
      <c r="HXG21"/>
      <c r="HXI21"/>
      <c r="HXK21"/>
      <c r="HXM21"/>
      <c r="HXO21"/>
      <c r="HXQ21"/>
      <c r="HXS21"/>
      <c r="HXU21"/>
      <c r="HXW21"/>
      <c r="HXY21"/>
      <c r="HYA21"/>
      <c r="HYC21"/>
      <c r="HYE21"/>
      <c r="HYG21"/>
      <c r="HYI21"/>
      <c r="HYK21"/>
      <c r="HYM21"/>
      <c r="HYO21"/>
      <c r="HYQ21"/>
      <c r="HYS21"/>
      <c r="HYU21"/>
      <c r="HYW21"/>
      <c r="HYY21"/>
      <c r="HZA21"/>
      <c r="HZC21"/>
      <c r="HZE21"/>
      <c r="HZG21"/>
      <c r="HZI21"/>
      <c r="HZK21"/>
      <c r="HZM21"/>
      <c r="HZO21"/>
      <c r="HZQ21"/>
      <c r="HZS21"/>
      <c r="HZU21"/>
      <c r="HZW21"/>
      <c r="HZY21"/>
      <c r="IAA21"/>
      <c r="IAC21"/>
      <c r="IAE21"/>
      <c r="IAG21"/>
      <c r="IAI21"/>
      <c r="IAK21"/>
      <c r="IAM21"/>
      <c r="IAO21"/>
      <c r="IAQ21"/>
      <c r="IAS21"/>
      <c r="IAU21"/>
      <c r="IAW21"/>
      <c r="IAY21"/>
      <c r="IBA21"/>
      <c r="IBC21"/>
      <c r="IBE21"/>
      <c r="IBG21"/>
      <c r="IBI21"/>
      <c r="IBK21"/>
      <c r="IBM21"/>
      <c r="IBO21"/>
      <c r="IBQ21"/>
      <c r="IBS21"/>
      <c r="IBU21"/>
      <c r="IBW21"/>
      <c r="IBY21"/>
      <c r="ICA21"/>
      <c r="ICC21"/>
      <c r="ICE21"/>
      <c r="ICG21"/>
      <c r="ICI21"/>
      <c r="ICK21"/>
      <c r="ICM21"/>
      <c r="ICO21"/>
      <c r="ICQ21"/>
      <c r="ICS21"/>
      <c r="ICU21"/>
      <c r="ICW21"/>
      <c r="ICY21"/>
      <c r="IDA21"/>
      <c r="IDC21"/>
      <c r="IDE21"/>
      <c r="IDG21"/>
      <c r="IDI21"/>
      <c r="IDK21"/>
      <c r="IDM21"/>
      <c r="IDO21"/>
      <c r="IDQ21"/>
      <c r="IDS21"/>
      <c r="IDU21"/>
      <c r="IDW21"/>
      <c r="IDY21"/>
      <c r="IEA21"/>
      <c r="IEC21"/>
      <c r="IEE21"/>
      <c r="IEG21"/>
      <c r="IEI21"/>
      <c r="IEK21"/>
      <c r="IEM21"/>
      <c r="IEO21"/>
      <c r="IEQ21"/>
      <c r="IES21"/>
      <c r="IEU21"/>
      <c r="IEW21"/>
      <c r="IEY21"/>
      <c r="IFA21"/>
      <c r="IFC21"/>
      <c r="IFE21"/>
      <c r="IFG21"/>
      <c r="IFI21"/>
      <c r="IFK21"/>
      <c r="IFM21"/>
      <c r="IFO21"/>
      <c r="IFQ21"/>
      <c r="IFS21"/>
      <c r="IFU21"/>
      <c r="IFW21"/>
      <c r="IFY21"/>
      <c r="IGA21"/>
      <c r="IGC21"/>
      <c r="IGE21"/>
      <c r="IGG21"/>
      <c r="IGI21"/>
      <c r="IGK21"/>
      <c r="IGM21"/>
      <c r="IGO21"/>
      <c r="IGQ21"/>
      <c r="IGS21"/>
      <c r="IGU21"/>
      <c r="IGW21"/>
      <c r="IGY21"/>
      <c r="IHA21"/>
      <c r="IHC21"/>
      <c r="IHE21"/>
      <c r="IHG21"/>
      <c r="IHI21"/>
      <c r="IHK21"/>
      <c r="IHM21"/>
      <c r="IHO21"/>
      <c r="IHQ21"/>
      <c r="IHS21"/>
      <c r="IHU21"/>
      <c r="IHW21"/>
      <c r="IHY21"/>
      <c r="IIA21"/>
      <c r="IIC21"/>
      <c r="IIE21"/>
      <c r="IIG21"/>
      <c r="III21"/>
      <c r="IIK21"/>
      <c r="IIM21"/>
      <c r="IIO21"/>
      <c r="IIQ21"/>
      <c r="IIS21"/>
      <c r="IIU21"/>
      <c r="IIW21"/>
      <c r="IIY21"/>
      <c r="IJA21"/>
      <c r="IJC21"/>
      <c r="IJE21"/>
      <c r="IJG21"/>
      <c r="IJI21"/>
      <c r="IJK21"/>
      <c r="IJM21"/>
      <c r="IJO21"/>
      <c r="IJQ21"/>
      <c r="IJS21"/>
      <c r="IJU21"/>
      <c r="IJW21"/>
      <c r="IJY21"/>
      <c r="IKA21"/>
      <c r="IKC21"/>
      <c r="IKE21"/>
      <c r="IKG21"/>
      <c r="IKI21"/>
      <c r="IKK21"/>
      <c r="IKM21"/>
      <c r="IKO21"/>
      <c r="IKQ21"/>
      <c r="IKS21"/>
      <c r="IKU21"/>
      <c r="IKW21"/>
      <c r="IKY21"/>
      <c r="ILA21"/>
      <c r="ILC21"/>
      <c r="ILE21"/>
      <c r="ILG21"/>
      <c r="ILI21"/>
      <c r="ILK21"/>
      <c r="ILM21"/>
      <c r="ILO21"/>
      <c r="ILQ21"/>
      <c r="ILS21"/>
      <c r="ILU21"/>
      <c r="ILW21"/>
      <c r="ILY21"/>
      <c r="IMA21"/>
      <c r="IMC21"/>
      <c r="IME21"/>
      <c r="IMG21"/>
      <c r="IMI21"/>
      <c r="IMK21"/>
      <c r="IMM21"/>
      <c r="IMO21"/>
      <c r="IMQ21"/>
      <c r="IMS21"/>
      <c r="IMU21"/>
      <c r="IMW21"/>
      <c r="IMY21"/>
      <c r="INA21"/>
      <c r="INC21"/>
      <c r="INE21"/>
      <c r="ING21"/>
      <c r="INI21"/>
      <c r="INK21"/>
      <c r="INM21"/>
      <c r="INO21"/>
      <c r="INQ21"/>
      <c r="INS21"/>
      <c r="INU21"/>
      <c r="INW21"/>
      <c r="INY21"/>
      <c r="IOA21"/>
      <c r="IOC21"/>
      <c r="IOE21"/>
      <c r="IOG21"/>
      <c r="IOI21"/>
      <c r="IOK21"/>
      <c r="IOM21"/>
      <c r="IOO21"/>
      <c r="IOQ21"/>
      <c r="IOS21"/>
      <c r="IOU21"/>
      <c r="IOW21"/>
      <c r="IOY21"/>
      <c r="IPA21"/>
      <c r="IPC21"/>
      <c r="IPE21"/>
      <c r="IPG21"/>
      <c r="IPI21"/>
      <c r="IPK21"/>
      <c r="IPM21"/>
      <c r="IPO21"/>
      <c r="IPQ21"/>
      <c r="IPS21"/>
      <c r="IPU21"/>
      <c r="IPW21"/>
      <c r="IPY21"/>
      <c r="IQA21"/>
      <c r="IQC21"/>
      <c r="IQE21"/>
      <c r="IQG21"/>
      <c r="IQI21"/>
      <c r="IQK21"/>
      <c r="IQM21"/>
      <c r="IQO21"/>
      <c r="IQQ21"/>
      <c r="IQS21"/>
      <c r="IQU21"/>
      <c r="IQW21"/>
      <c r="IQY21"/>
      <c r="IRA21"/>
      <c r="IRC21"/>
      <c r="IRE21"/>
      <c r="IRG21"/>
      <c r="IRI21"/>
      <c r="IRK21"/>
      <c r="IRM21"/>
      <c r="IRO21"/>
      <c r="IRQ21"/>
      <c r="IRS21"/>
      <c r="IRU21"/>
      <c r="IRW21"/>
      <c r="IRY21"/>
      <c r="ISA21"/>
      <c r="ISC21"/>
      <c r="ISE21"/>
      <c r="ISG21"/>
      <c r="ISI21"/>
      <c r="ISK21"/>
      <c r="ISM21"/>
      <c r="ISO21"/>
      <c r="ISQ21"/>
      <c r="ISS21"/>
      <c r="ISU21"/>
      <c r="ISW21"/>
      <c r="ISY21"/>
      <c r="ITA21"/>
      <c r="ITC21"/>
      <c r="ITE21"/>
      <c r="ITG21"/>
      <c r="ITI21"/>
      <c r="ITK21"/>
      <c r="ITM21"/>
      <c r="ITO21"/>
      <c r="ITQ21"/>
      <c r="ITS21"/>
      <c r="ITU21"/>
      <c r="ITW21"/>
      <c r="ITY21"/>
      <c r="IUA21"/>
      <c r="IUC21"/>
      <c r="IUE21"/>
      <c r="IUG21"/>
      <c r="IUI21"/>
      <c r="IUK21"/>
      <c r="IUM21"/>
      <c r="IUO21"/>
      <c r="IUQ21"/>
      <c r="IUS21"/>
      <c r="IUU21"/>
      <c r="IUW21"/>
      <c r="IUY21"/>
      <c r="IVA21"/>
      <c r="IVC21"/>
      <c r="IVE21"/>
      <c r="IVG21"/>
      <c r="IVI21"/>
      <c r="IVK21"/>
      <c r="IVM21"/>
      <c r="IVO21"/>
      <c r="IVQ21"/>
      <c r="IVS21"/>
      <c r="IVU21"/>
      <c r="IVW21"/>
      <c r="IVY21"/>
      <c r="IWA21"/>
      <c r="IWC21"/>
      <c r="IWE21"/>
      <c r="IWG21"/>
      <c r="IWI21"/>
      <c r="IWK21"/>
      <c r="IWM21"/>
      <c r="IWO21"/>
      <c r="IWQ21"/>
      <c r="IWS21"/>
      <c r="IWU21"/>
      <c r="IWW21"/>
      <c r="IWY21"/>
      <c r="IXA21"/>
      <c r="IXC21"/>
      <c r="IXE21"/>
      <c r="IXG21"/>
      <c r="IXI21"/>
      <c r="IXK21"/>
      <c r="IXM21"/>
      <c r="IXO21"/>
      <c r="IXQ21"/>
      <c r="IXS21"/>
      <c r="IXU21"/>
      <c r="IXW21"/>
      <c r="IXY21"/>
      <c r="IYA21"/>
      <c r="IYC21"/>
      <c r="IYE21"/>
      <c r="IYG21"/>
      <c r="IYI21"/>
      <c r="IYK21"/>
      <c r="IYM21"/>
      <c r="IYO21"/>
      <c r="IYQ21"/>
      <c r="IYS21"/>
      <c r="IYU21"/>
      <c r="IYW21"/>
      <c r="IYY21"/>
      <c r="IZA21"/>
      <c r="IZC21"/>
      <c r="IZE21"/>
      <c r="IZG21"/>
      <c r="IZI21"/>
      <c r="IZK21"/>
      <c r="IZM21"/>
      <c r="IZO21"/>
      <c r="IZQ21"/>
      <c r="IZS21"/>
      <c r="IZU21"/>
      <c r="IZW21"/>
      <c r="IZY21"/>
      <c r="JAA21"/>
      <c r="JAC21"/>
      <c r="JAE21"/>
      <c r="JAG21"/>
      <c r="JAI21"/>
      <c r="JAK21"/>
      <c r="JAM21"/>
      <c r="JAO21"/>
      <c r="JAQ21"/>
      <c r="JAS21"/>
      <c r="JAU21"/>
      <c r="JAW21"/>
      <c r="JAY21"/>
      <c r="JBA21"/>
      <c r="JBC21"/>
      <c r="JBE21"/>
      <c r="JBG21"/>
      <c r="JBI21"/>
      <c r="JBK21"/>
      <c r="JBM21"/>
      <c r="JBO21"/>
      <c r="JBQ21"/>
      <c r="JBS21"/>
      <c r="JBU21"/>
      <c r="JBW21"/>
      <c r="JBY21"/>
      <c r="JCA21"/>
      <c r="JCC21"/>
      <c r="JCE21"/>
      <c r="JCG21"/>
      <c r="JCI21"/>
      <c r="JCK21"/>
      <c r="JCM21"/>
      <c r="JCO21"/>
      <c r="JCQ21"/>
      <c r="JCS21"/>
      <c r="JCU21"/>
      <c r="JCW21"/>
      <c r="JCY21"/>
      <c r="JDA21"/>
      <c r="JDC21"/>
      <c r="JDE21"/>
      <c r="JDG21"/>
      <c r="JDI21"/>
      <c r="JDK21"/>
      <c r="JDM21"/>
      <c r="JDO21"/>
      <c r="JDQ21"/>
      <c r="JDS21"/>
      <c r="JDU21"/>
      <c r="JDW21"/>
      <c r="JDY21"/>
      <c r="JEA21"/>
      <c r="JEC21"/>
      <c r="JEE21"/>
      <c r="JEG21"/>
      <c r="JEI21"/>
      <c r="JEK21"/>
      <c r="JEM21"/>
      <c r="JEO21"/>
      <c r="JEQ21"/>
      <c r="JES21"/>
      <c r="JEU21"/>
      <c r="JEW21"/>
      <c r="JEY21"/>
      <c r="JFA21"/>
      <c r="JFC21"/>
      <c r="JFE21"/>
      <c r="JFG21"/>
      <c r="JFI21"/>
      <c r="JFK21"/>
      <c r="JFM21"/>
      <c r="JFO21"/>
      <c r="JFQ21"/>
      <c r="JFS21"/>
      <c r="JFU21"/>
      <c r="JFW21"/>
      <c r="JFY21"/>
      <c r="JGA21"/>
      <c r="JGC21"/>
      <c r="JGE21"/>
      <c r="JGG21"/>
      <c r="JGI21"/>
      <c r="JGK21"/>
      <c r="JGM21"/>
      <c r="JGO21"/>
      <c r="JGQ21"/>
      <c r="JGS21"/>
      <c r="JGU21"/>
      <c r="JGW21"/>
      <c r="JGY21"/>
      <c r="JHA21"/>
      <c r="JHC21"/>
      <c r="JHE21"/>
      <c r="JHG21"/>
      <c r="JHI21"/>
      <c r="JHK21"/>
      <c r="JHM21"/>
      <c r="JHO21"/>
      <c r="JHQ21"/>
      <c r="JHS21"/>
      <c r="JHU21"/>
      <c r="JHW21"/>
      <c r="JHY21"/>
      <c r="JIA21"/>
      <c r="JIC21"/>
      <c r="JIE21"/>
      <c r="JIG21"/>
      <c r="JII21"/>
      <c r="JIK21"/>
      <c r="JIM21"/>
      <c r="JIO21"/>
      <c r="JIQ21"/>
      <c r="JIS21"/>
      <c r="JIU21"/>
      <c r="JIW21"/>
      <c r="JIY21"/>
      <c r="JJA21"/>
      <c r="JJC21"/>
      <c r="JJE21"/>
      <c r="JJG21"/>
      <c r="JJI21"/>
      <c r="JJK21"/>
      <c r="JJM21"/>
      <c r="JJO21"/>
      <c r="JJQ21"/>
      <c r="JJS21"/>
      <c r="JJU21"/>
      <c r="JJW21"/>
      <c r="JJY21"/>
      <c r="JKA21"/>
      <c r="JKC21"/>
      <c r="JKE21"/>
      <c r="JKG21"/>
      <c r="JKI21"/>
      <c r="JKK21"/>
      <c r="JKM21"/>
      <c r="JKO21"/>
      <c r="JKQ21"/>
      <c r="JKS21"/>
      <c r="JKU21"/>
      <c r="JKW21"/>
      <c r="JKY21"/>
      <c r="JLA21"/>
      <c r="JLC21"/>
      <c r="JLE21"/>
      <c r="JLG21"/>
      <c r="JLI21"/>
      <c r="JLK21"/>
      <c r="JLM21"/>
      <c r="JLO21"/>
      <c r="JLQ21"/>
      <c r="JLS21"/>
      <c r="JLU21"/>
      <c r="JLW21"/>
      <c r="JLY21"/>
      <c r="JMA21"/>
      <c r="JMC21"/>
      <c r="JME21"/>
      <c r="JMG21"/>
      <c r="JMI21"/>
      <c r="JMK21"/>
      <c r="JMM21"/>
      <c r="JMO21"/>
      <c r="JMQ21"/>
      <c r="JMS21"/>
      <c r="JMU21"/>
      <c r="JMW21"/>
      <c r="JMY21"/>
      <c r="JNA21"/>
      <c r="JNC21"/>
      <c r="JNE21"/>
      <c r="JNG21"/>
      <c r="JNI21"/>
      <c r="JNK21"/>
      <c r="JNM21"/>
      <c r="JNO21"/>
      <c r="JNQ21"/>
      <c r="JNS21"/>
      <c r="JNU21"/>
      <c r="JNW21"/>
      <c r="JNY21"/>
      <c r="JOA21"/>
      <c r="JOC21"/>
      <c r="JOE21"/>
      <c r="JOG21"/>
      <c r="JOI21"/>
      <c r="JOK21"/>
      <c r="JOM21"/>
      <c r="JOO21"/>
      <c r="JOQ21"/>
      <c r="JOS21"/>
      <c r="JOU21"/>
      <c r="JOW21"/>
      <c r="JOY21"/>
      <c r="JPA21"/>
      <c r="JPC21"/>
      <c r="JPE21"/>
      <c r="JPG21"/>
      <c r="JPI21"/>
      <c r="JPK21"/>
      <c r="JPM21"/>
      <c r="JPO21"/>
      <c r="JPQ21"/>
      <c r="JPS21"/>
      <c r="JPU21"/>
      <c r="JPW21"/>
      <c r="JPY21"/>
      <c r="JQA21"/>
      <c r="JQC21"/>
      <c r="JQE21"/>
      <c r="JQG21"/>
      <c r="JQI21"/>
      <c r="JQK21"/>
      <c r="JQM21"/>
      <c r="JQO21"/>
      <c r="JQQ21"/>
      <c r="JQS21"/>
      <c r="JQU21"/>
      <c r="JQW21"/>
      <c r="JQY21"/>
      <c r="JRA21"/>
      <c r="JRC21"/>
      <c r="JRE21"/>
      <c r="JRG21"/>
      <c r="JRI21"/>
      <c r="JRK21"/>
      <c r="JRM21"/>
      <c r="JRO21"/>
      <c r="JRQ21"/>
      <c r="JRS21"/>
      <c r="JRU21"/>
      <c r="JRW21"/>
      <c r="JRY21"/>
      <c r="JSA21"/>
      <c r="JSC21"/>
      <c r="JSE21"/>
      <c r="JSG21"/>
      <c r="JSI21"/>
      <c r="JSK21"/>
      <c r="JSM21"/>
      <c r="JSO21"/>
      <c r="JSQ21"/>
      <c r="JSS21"/>
      <c r="JSU21"/>
      <c r="JSW21"/>
      <c r="JSY21"/>
      <c r="JTA21"/>
      <c r="JTC21"/>
      <c r="JTE21"/>
      <c r="JTG21"/>
      <c r="JTI21"/>
      <c r="JTK21"/>
      <c r="JTM21"/>
      <c r="JTO21"/>
      <c r="JTQ21"/>
      <c r="JTS21"/>
      <c r="JTU21"/>
      <c r="JTW21"/>
      <c r="JTY21"/>
      <c r="JUA21"/>
      <c r="JUC21"/>
      <c r="JUE21"/>
      <c r="JUG21"/>
      <c r="JUI21"/>
      <c r="JUK21"/>
      <c r="JUM21"/>
      <c r="JUO21"/>
      <c r="JUQ21"/>
      <c r="JUS21"/>
      <c r="JUU21"/>
      <c r="JUW21"/>
      <c r="JUY21"/>
      <c r="JVA21"/>
      <c r="JVC21"/>
      <c r="JVE21"/>
      <c r="JVG21"/>
      <c r="JVI21"/>
      <c r="JVK21"/>
      <c r="JVM21"/>
      <c r="JVO21"/>
      <c r="JVQ21"/>
      <c r="JVS21"/>
      <c r="JVU21"/>
      <c r="JVW21"/>
      <c r="JVY21"/>
      <c r="JWA21"/>
      <c r="JWC21"/>
      <c r="JWE21"/>
      <c r="JWG21"/>
      <c r="JWI21"/>
      <c r="JWK21"/>
      <c r="JWM21"/>
      <c r="JWO21"/>
      <c r="JWQ21"/>
      <c r="JWS21"/>
      <c r="JWU21"/>
      <c r="JWW21"/>
      <c r="JWY21"/>
      <c r="JXA21"/>
      <c r="JXC21"/>
      <c r="JXE21"/>
      <c r="JXG21"/>
      <c r="JXI21"/>
      <c r="JXK21"/>
      <c r="JXM21"/>
      <c r="JXO21"/>
      <c r="JXQ21"/>
      <c r="JXS21"/>
      <c r="JXU21"/>
      <c r="JXW21"/>
      <c r="JXY21"/>
      <c r="JYA21"/>
      <c r="JYC21"/>
      <c r="JYE21"/>
      <c r="JYG21"/>
      <c r="JYI21"/>
      <c r="JYK21"/>
      <c r="JYM21"/>
      <c r="JYO21"/>
      <c r="JYQ21"/>
      <c r="JYS21"/>
      <c r="JYU21"/>
      <c r="JYW21"/>
      <c r="JYY21"/>
      <c r="JZA21"/>
      <c r="JZC21"/>
      <c r="JZE21"/>
      <c r="JZG21"/>
      <c r="JZI21"/>
      <c r="JZK21"/>
      <c r="JZM21"/>
      <c r="JZO21"/>
      <c r="JZQ21"/>
      <c r="JZS21"/>
      <c r="JZU21"/>
      <c r="JZW21"/>
      <c r="JZY21"/>
      <c r="KAA21"/>
      <c r="KAC21"/>
      <c r="KAE21"/>
      <c r="KAG21"/>
      <c r="KAI21"/>
      <c r="KAK21"/>
      <c r="KAM21"/>
      <c r="KAO21"/>
      <c r="KAQ21"/>
      <c r="KAS21"/>
      <c r="KAU21"/>
      <c r="KAW21"/>
      <c r="KAY21"/>
      <c r="KBA21"/>
      <c r="KBC21"/>
      <c r="KBE21"/>
      <c r="KBG21"/>
      <c r="KBI21"/>
      <c r="KBK21"/>
      <c r="KBM21"/>
      <c r="KBO21"/>
      <c r="KBQ21"/>
      <c r="KBS21"/>
      <c r="KBU21"/>
      <c r="KBW21"/>
      <c r="KBY21"/>
      <c r="KCA21"/>
      <c r="KCC21"/>
      <c r="KCE21"/>
      <c r="KCG21"/>
      <c r="KCI21"/>
      <c r="KCK21"/>
      <c r="KCM21"/>
      <c r="KCO21"/>
      <c r="KCQ21"/>
      <c r="KCS21"/>
      <c r="KCU21"/>
      <c r="KCW21"/>
      <c r="KCY21"/>
      <c r="KDA21"/>
      <c r="KDC21"/>
      <c r="KDE21"/>
      <c r="KDG21"/>
      <c r="KDI21"/>
      <c r="KDK21"/>
      <c r="KDM21"/>
      <c r="KDO21"/>
      <c r="KDQ21"/>
      <c r="KDS21"/>
      <c r="KDU21"/>
      <c r="KDW21"/>
      <c r="KDY21"/>
      <c r="KEA21"/>
      <c r="KEC21"/>
      <c r="KEE21"/>
      <c r="KEG21"/>
      <c r="KEI21"/>
      <c r="KEK21"/>
      <c r="KEM21"/>
      <c r="KEO21"/>
      <c r="KEQ21"/>
      <c r="KES21"/>
      <c r="KEU21"/>
      <c r="KEW21"/>
      <c r="KEY21"/>
      <c r="KFA21"/>
      <c r="KFC21"/>
      <c r="KFE21"/>
      <c r="KFG21"/>
      <c r="KFI21"/>
      <c r="KFK21"/>
      <c r="KFM21"/>
      <c r="KFO21"/>
      <c r="KFQ21"/>
      <c r="KFS21"/>
      <c r="KFU21"/>
      <c r="KFW21"/>
      <c r="KFY21"/>
      <c r="KGA21"/>
      <c r="KGC21"/>
      <c r="KGE21"/>
      <c r="KGG21"/>
      <c r="KGI21"/>
      <c r="KGK21"/>
      <c r="KGM21"/>
      <c r="KGO21"/>
      <c r="KGQ21"/>
      <c r="KGS21"/>
      <c r="KGU21"/>
      <c r="KGW21"/>
      <c r="KGY21"/>
      <c r="KHA21"/>
      <c r="KHC21"/>
      <c r="KHE21"/>
      <c r="KHG21"/>
      <c r="KHI21"/>
      <c r="KHK21"/>
      <c r="KHM21"/>
      <c r="KHO21"/>
      <c r="KHQ21"/>
      <c r="KHS21"/>
      <c r="KHU21"/>
      <c r="KHW21"/>
      <c r="KHY21"/>
      <c r="KIA21"/>
      <c r="KIC21"/>
      <c r="KIE21"/>
      <c r="KIG21"/>
      <c r="KII21"/>
      <c r="KIK21"/>
      <c r="KIM21"/>
      <c r="KIO21"/>
      <c r="KIQ21"/>
      <c r="KIS21"/>
      <c r="KIU21"/>
      <c r="KIW21"/>
      <c r="KIY21"/>
      <c r="KJA21"/>
      <c r="KJC21"/>
      <c r="KJE21"/>
      <c r="KJG21"/>
      <c r="KJI21"/>
      <c r="KJK21"/>
      <c r="KJM21"/>
      <c r="KJO21"/>
      <c r="KJQ21"/>
      <c r="KJS21"/>
      <c r="KJU21"/>
      <c r="KJW21"/>
      <c r="KJY21"/>
      <c r="KKA21"/>
      <c r="KKC21"/>
      <c r="KKE21"/>
      <c r="KKG21"/>
      <c r="KKI21"/>
      <c r="KKK21"/>
      <c r="KKM21"/>
      <c r="KKO21"/>
      <c r="KKQ21"/>
      <c r="KKS21"/>
      <c r="KKU21"/>
      <c r="KKW21"/>
      <c r="KKY21"/>
      <c r="KLA21"/>
      <c r="KLC21"/>
      <c r="KLE21"/>
      <c r="KLG21"/>
      <c r="KLI21"/>
      <c r="KLK21"/>
      <c r="KLM21"/>
      <c r="KLO21"/>
      <c r="KLQ21"/>
      <c r="KLS21"/>
      <c r="KLU21"/>
      <c r="KLW21"/>
      <c r="KLY21"/>
      <c r="KMA21"/>
      <c r="KMC21"/>
      <c r="KME21"/>
      <c r="KMG21"/>
      <c r="KMI21"/>
      <c r="KMK21"/>
      <c r="KMM21"/>
      <c r="KMO21"/>
      <c r="KMQ21"/>
      <c r="KMS21"/>
      <c r="KMU21"/>
      <c r="KMW21"/>
      <c r="KMY21"/>
      <c r="KNA21"/>
      <c r="KNC21"/>
      <c r="KNE21"/>
      <c r="KNG21"/>
      <c r="KNI21"/>
      <c r="KNK21"/>
      <c r="KNM21"/>
      <c r="KNO21"/>
      <c r="KNQ21"/>
      <c r="KNS21"/>
      <c r="KNU21"/>
      <c r="KNW21"/>
      <c r="KNY21"/>
      <c r="KOA21"/>
      <c r="KOC21"/>
      <c r="KOE21"/>
      <c r="KOG21"/>
      <c r="KOI21"/>
      <c r="KOK21"/>
      <c r="KOM21"/>
      <c r="KOO21"/>
      <c r="KOQ21"/>
      <c r="KOS21"/>
      <c r="KOU21"/>
      <c r="KOW21"/>
      <c r="KOY21"/>
      <c r="KPA21"/>
      <c r="KPC21"/>
      <c r="KPE21"/>
      <c r="KPG21"/>
      <c r="KPI21"/>
      <c r="KPK21"/>
      <c r="KPM21"/>
      <c r="KPO21"/>
      <c r="KPQ21"/>
      <c r="KPS21"/>
      <c r="KPU21"/>
      <c r="KPW21"/>
      <c r="KPY21"/>
      <c r="KQA21"/>
      <c r="KQC21"/>
      <c r="KQE21"/>
      <c r="KQG21"/>
      <c r="KQI21"/>
      <c r="KQK21"/>
      <c r="KQM21"/>
      <c r="KQO21"/>
      <c r="KQQ21"/>
      <c r="KQS21"/>
      <c r="KQU21"/>
      <c r="KQW21"/>
      <c r="KQY21"/>
      <c r="KRA21"/>
      <c r="KRC21"/>
      <c r="KRE21"/>
      <c r="KRG21"/>
      <c r="KRI21"/>
      <c r="KRK21"/>
      <c r="KRM21"/>
      <c r="KRO21"/>
      <c r="KRQ21"/>
      <c r="KRS21"/>
      <c r="KRU21"/>
      <c r="KRW21"/>
      <c r="KRY21"/>
      <c r="KSA21"/>
      <c r="KSC21"/>
      <c r="KSE21"/>
      <c r="KSG21"/>
      <c r="KSI21"/>
      <c r="KSK21"/>
      <c r="KSM21"/>
      <c r="KSO21"/>
      <c r="KSQ21"/>
      <c r="KSS21"/>
      <c r="KSU21"/>
      <c r="KSW21"/>
      <c r="KSY21"/>
      <c r="KTA21"/>
      <c r="KTC21"/>
      <c r="KTE21"/>
      <c r="KTG21"/>
      <c r="KTI21"/>
      <c r="KTK21"/>
      <c r="KTM21"/>
      <c r="KTO21"/>
      <c r="KTQ21"/>
      <c r="KTS21"/>
      <c r="KTU21"/>
      <c r="KTW21"/>
      <c r="KTY21"/>
      <c r="KUA21"/>
      <c r="KUC21"/>
      <c r="KUE21"/>
      <c r="KUG21"/>
      <c r="KUI21"/>
      <c r="KUK21"/>
      <c r="KUM21"/>
      <c r="KUO21"/>
      <c r="KUQ21"/>
      <c r="KUS21"/>
      <c r="KUU21"/>
      <c r="KUW21"/>
      <c r="KUY21"/>
      <c r="KVA21"/>
      <c r="KVC21"/>
      <c r="KVE21"/>
      <c r="KVG21"/>
      <c r="KVI21"/>
      <c r="KVK21"/>
      <c r="KVM21"/>
      <c r="KVO21"/>
      <c r="KVQ21"/>
      <c r="KVS21"/>
      <c r="KVU21"/>
      <c r="KVW21"/>
      <c r="KVY21"/>
      <c r="KWA21"/>
      <c r="KWC21"/>
      <c r="KWE21"/>
      <c r="KWG21"/>
      <c r="KWI21"/>
      <c r="KWK21"/>
      <c r="KWM21"/>
      <c r="KWO21"/>
      <c r="KWQ21"/>
      <c r="KWS21"/>
      <c r="KWU21"/>
      <c r="KWW21"/>
      <c r="KWY21"/>
      <c r="KXA21"/>
      <c r="KXC21"/>
      <c r="KXE21"/>
      <c r="KXG21"/>
      <c r="KXI21"/>
      <c r="KXK21"/>
      <c r="KXM21"/>
      <c r="KXO21"/>
      <c r="KXQ21"/>
      <c r="KXS21"/>
      <c r="KXU21"/>
      <c r="KXW21"/>
      <c r="KXY21"/>
      <c r="KYA21"/>
      <c r="KYC21"/>
      <c r="KYE21"/>
      <c r="KYG21"/>
      <c r="KYI21"/>
      <c r="KYK21"/>
      <c r="KYM21"/>
      <c r="KYO21"/>
      <c r="KYQ21"/>
      <c r="KYS21"/>
      <c r="KYU21"/>
      <c r="KYW21"/>
      <c r="KYY21"/>
      <c r="KZA21"/>
      <c r="KZC21"/>
      <c r="KZE21"/>
      <c r="KZG21"/>
      <c r="KZI21"/>
      <c r="KZK21"/>
      <c r="KZM21"/>
      <c r="KZO21"/>
      <c r="KZQ21"/>
      <c r="KZS21"/>
      <c r="KZU21"/>
      <c r="KZW21"/>
      <c r="KZY21"/>
      <c r="LAA21"/>
      <c r="LAC21"/>
      <c r="LAE21"/>
      <c r="LAG21"/>
      <c r="LAI21"/>
      <c r="LAK21"/>
      <c r="LAM21"/>
      <c r="LAO21"/>
      <c r="LAQ21"/>
      <c r="LAS21"/>
      <c r="LAU21"/>
      <c r="LAW21"/>
      <c r="LAY21"/>
      <c r="LBA21"/>
      <c r="LBC21"/>
      <c r="LBE21"/>
      <c r="LBG21"/>
      <c r="LBI21"/>
      <c r="LBK21"/>
      <c r="LBM21"/>
      <c r="LBO21"/>
      <c r="LBQ21"/>
      <c r="LBS21"/>
      <c r="LBU21"/>
      <c r="LBW21"/>
      <c r="LBY21"/>
      <c r="LCA21"/>
      <c r="LCC21"/>
      <c r="LCE21"/>
      <c r="LCG21"/>
      <c r="LCI21"/>
      <c r="LCK21"/>
      <c r="LCM21"/>
      <c r="LCO21"/>
      <c r="LCQ21"/>
      <c r="LCS21"/>
      <c r="LCU21"/>
      <c r="LCW21"/>
      <c r="LCY21"/>
      <c r="LDA21"/>
      <c r="LDC21"/>
      <c r="LDE21"/>
      <c r="LDG21"/>
      <c r="LDI21"/>
      <c r="LDK21"/>
      <c r="LDM21"/>
      <c r="LDO21"/>
      <c r="LDQ21"/>
      <c r="LDS21"/>
      <c r="LDU21"/>
      <c r="LDW21"/>
      <c r="LDY21"/>
      <c r="LEA21"/>
      <c r="LEC21"/>
      <c r="LEE21"/>
      <c r="LEG21"/>
      <c r="LEI21"/>
      <c r="LEK21"/>
      <c r="LEM21"/>
      <c r="LEO21"/>
      <c r="LEQ21"/>
      <c r="LES21"/>
      <c r="LEU21"/>
      <c r="LEW21"/>
      <c r="LEY21"/>
      <c r="LFA21"/>
      <c r="LFC21"/>
      <c r="LFE21"/>
      <c r="LFG21"/>
      <c r="LFI21"/>
      <c r="LFK21"/>
      <c r="LFM21"/>
      <c r="LFO21"/>
      <c r="LFQ21"/>
      <c r="LFS21"/>
      <c r="LFU21"/>
      <c r="LFW21"/>
      <c r="LFY21"/>
      <c r="LGA21"/>
      <c r="LGC21"/>
      <c r="LGE21"/>
      <c r="LGG21"/>
      <c r="LGI21"/>
      <c r="LGK21"/>
      <c r="LGM21"/>
      <c r="LGO21"/>
      <c r="LGQ21"/>
      <c r="LGS21"/>
      <c r="LGU21"/>
      <c r="LGW21"/>
      <c r="LGY21"/>
      <c r="LHA21"/>
      <c r="LHC21"/>
      <c r="LHE21"/>
      <c r="LHG21"/>
      <c r="LHI21"/>
      <c r="LHK21"/>
      <c r="LHM21"/>
      <c r="LHO21"/>
      <c r="LHQ21"/>
      <c r="LHS21"/>
      <c r="LHU21"/>
      <c r="LHW21"/>
      <c r="LHY21"/>
      <c r="LIA21"/>
      <c r="LIC21"/>
      <c r="LIE21"/>
      <c r="LIG21"/>
      <c r="LII21"/>
      <c r="LIK21"/>
      <c r="LIM21"/>
      <c r="LIO21"/>
      <c r="LIQ21"/>
      <c r="LIS21"/>
      <c r="LIU21"/>
      <c r="LIW21"/>
      <c r="LIY21"/>
      <c r="LJA21"/>
      <c r="LJC21"/>
      <c r="LJE21"/>
      <c r="LJG21"/>
      <c r="LJI21"/>
      <c r="LJK21"/>
      <c r="LJM21"/>
      <c r="LJO21"/>
      <c r="LJQ21"/>
      <c r="LJS21"/>
      <c r="LJU21"/>
      <c r="LJW21"/>
      <c r="LJY21"/>
      <c r="LKA21"/>
      <c r="LKC21"/>
      <c r="LKE21"/>
      <c r="LKG21"/>
      <c r="LKI21"/>
      <c r="LKK21"/>
      <c r="LKM21"/>
      <c r="LKO21"/>
      <c r="LKQ21"/>
      <c r="LKS21"/>
      <c r="LKU21"/>
      <c r="LKW21"/>
      <c r="LKY21"/>
      <c r="LLA21"/>
      <c r="LLC21"/>
      <c r="LLE21"/>
      <c r="LLG21"/>
      <c r="LLI21"/>
      <c r="LLK21"/>
      <c r="LLM21"/>
      <c r="LLO21"/>
      <c r="LLQ21"/>
      <c r="LLS21"/>
      <c r="LLU21"/>
      <c r="LLW21"/>
      <c r="LLY21"/>
      <c r="LMA21"/>
      <c r="LMC21"/>
      <c r="LME21"/>
      <c r="LMG21"/>
      <c r="LMI21"/>
      <c r="LMK21"/>
      <c r="LMM21"/>
      <c r="LMO21"/>
      <c r="LMQ21"/>
      <c r="LMS21"/>
      <c r="LMU21"/>
      <c r="LMW21"/>
      <c r="LMY21"/>
      <c r="LNA21"/>
      <c r="LNC21"/>
      <c r="LNE21"/>
      <c r="LNG21"/>
      <c r="LNI21"/>
      <c r="LNK21"/>
      <c r="LNM21"/>
      <c r="LNO21"/>
      <c r="LNQ21"/>
      <c r="LNS21"/>
      <c r="LNU21"/>
      <c r="LNW21"/>
      <c r="LNY21"/>
      <c r="LOA21"/>
      <c r="LOC21"/>
      <c r="LOE21"/>
      <c r="LOG21"/>
      <c r="LOI21"/>
      <c r="LOK21"/>
      <c r="LOM21"/>
      <c r="LOO21"/>
      <c r="LOQ21"/>
      <c r="LOS21"/>
      <c r="LOU21"/>
      <c r="LOW21"/>
      <c r="LOY21"/>
      <c r="LPA21"/>
      <c r="LPC21"/>
      <c r="LPE21"/>
      <c r="LPG21"/>
      <c r="LPI21"/>
      <c r="LPK21"/>
      <c r="LPM21"/>
      <c r="LPO21"/>
      <c r="LPQ21"/>
      <c r="LPS21"/>
      <c r="LPU21"/>
      <c r="LPW21"/>
      <c r="LPY21"/>
      <c r="LQA21"/>
      <c r="LQC21"/>
      <c r="LQE21"/>
      <c r="LQG21"/>
      <c r="LQI21"/>
      <c r="LQK21"/>
      <c r="LQM21"/>
      <c r="LQO21"/>
      <c r="LQQ21"/>
      <c r="LQS21"/>
      <c r="LQU21"/>
      <c r="LQW21"/>
      <c r="LQY21"/>
      <c r="LRA21"/>
      <c r="LRC21"/>
      <c r="LRE21"/>
      <c r="LRG21"/>
      <c r="LRI21"/>
      <c r="LRK21"/>
      <c r="LRM21"/>
      <c r="LRO21"/>
      <c r="LRQ21"/>
      <c r="LRS21"/>
      <c r="LRU21"/>
      <c r="LRW21"/>
      <c r="LRY21"/>
      <c r="LSA21"/>
      <c r="LSC21"/>
      <c r="LSE21"/>
      <c r="LSG21"/>
      <c r="LSI21"/>
      <c r="LSK21"/>
      <c r="LSM21"/>
      <c r="LSO21"/>
      <c r="LSQ21"/>
      <c r="LSS21"/>
      <c r="LSU21"/>
      <c r="LSW21"/>
      <c r="LSY21"/>
      <c r="LTA21"/>
      <c r="LTC21"/>
      <c r="LTE21"/>
      <c r="LTG21"/>
      <c r="LTI21"/>
      <c r="LTK21"/>
      <c r="LTM21"/>
      <c r="LTO21"/>
      <c r="LTQ21"/>
      <c r="LTS21"/>
      <c r="LTU21"/>
      <c r="LTW21"/>
      <c r="LTY21"/>
      <c r="LUA21"/>
      <c r="LUC21"/>
      <c r="LUE21"/>
      <c r="LUG21"/>
      <c r="LUI21"/>
      <c r="LUK21"/>
      <c r="LUM21"/>
      <c r="LUO21"/>
      <c r="LUQ21"/>
      <c r="LUS21"/>
      <c r="LUU21"/>
      <c r="LUW21"/>
      <c r="LUY21"/>
      <c r="LVA21"/>
      <c r="LVC21"/>
      <c r="LVE21"/>
      <c r="LVG21"/>
      <c r="LVI21"/>
      <c r="LVK21"/>
      <c r="LVM21"/>
      <c r="LVO21"/>
      <c r="LVQ21"/>
      <c r="LVS21"/>
      <c r="LVU21"/>
      <c r="LVW21"/>
      <c r="LVY21"/>
      <c r="LWA21"/>
      <c r="LWC21"/>
      <c r="LWE21"/>
      <c r="LWG21"/>
      <c r="LWI21"/>
      <c r="LWK21"/>
      <c r="LWM21"/>
      <c r="LWO21"/>
      <c r="LWQ21"/>
      <c r="LWS21"/>
      <c r="LWU21"/>
      <c r="LWW21"/>
      <c r="LWY21"/>
      <c r="LXA21"/>
      <c r="LXC21"/>
      <c r="LXE21"/>
      <c r="LXG21"/>
      <c r="LXI21"/>
      <c r="LXK21"/>
      <c r="LXM21"/>
      <c r="LXO21"/>
      <c r="LXQ21"/>
      <c r="LXS21"/>
      <c r="LXU21"/>
      <c r="LXW21"/>
      <c r="LXY21"/>
      <c r="LYA21"/>
      <c r="LYC21"/>
      <c r="LYE21"/>
      <c r="LYG21"/>
      <c r="LYI21"/>
      <c r="LYK21"/>
      <c r="LYM21"/>
      <c r="LYO21"/>
      <c r="LYQ21"/>
      <c r="LYS21"/>
      <c r="LYU21"/>
      <c r="LYW21"/>
      <c r="LYY21"/>
      <c r="LZA21"/>
      <c r="LZC21"/>
      <c r="LZE21"/>
      <c r="LZG21"/>
      <c r="LZI21"/>
      <c r="LZK21"/>
      <c r="LZM21"/>
      <c r="LZO21"/>
      <c r="LZQ21"/>
      <c r="LZS21"/>
      <c r="LZU21"/>
      <c r="LZW21"/>
      <c r="LZY21"/>
      <c r="MAA21"/>
      <c r="MAC21"/>
      <c r="MAE21"/>
      <c r="MAG21"/>
      <c r="MAI21"/>
      <c r="MAK21"/>
      <c r="MAM21"/>
      <c r="MAO21"/>
      <c r="MAQ21"/>
      <c r="MAS21"/>
      <c r="MAU21"/>
      <c r="MAW21"/>
      <c r="MAY21"/>
      <c r="MBA21"/>
      <c r="MBC21"/>
      <c r="MBE21"/>
      <c r="MBG21"/>
      <c r="MBI21"/>
      <c r="MBK21"/>
      <c r="MBM21"/>
      <c r="MBO21"/>
      <c r="MBQ21"/>
      <c r="MBS21"/>
      <c r="MBU21"/>
      <c r="MBW21"/>
      <c r="MBY21"/>
      <c r="MCA21"/>
      <c r="MCC21"/>
      <c r="MCE21"/>
      <c r="MCG21"/>
      <c r="MCI21"/>
      <c r="MCK21"/>
      <c r="MCM21"/>
      <c r="MCO21"/>
      <c r="MCQ21"/>
      <c r="MCS21"/>
      <c r="MCU21"/>
      <c r="MCW21"/>
      <c r="MCY21"/>
      <c r="MDA21"/>
      <c r="MDC21"/>
      <c r="MDE21"/>
      <c r="MDG21"/>
      <c r="MDI21"/>
      <c r="MDK21"/>
      <c r="MDM21"/>
      <c r="MDO21"/>
      <c r="MDQ21"/>
      <c r="MDS21"/>
      <c r="MDU21"/>
      <c r="MDW21"/>
      <c r="MDY21"/>
      <c r="MEA21"/>
      <c r="MEC21"/>
      <c r="MEE21"/>
      <c r="MEG21"/>
      <c r="MEI21"/>
      <c r="MEK21"/>
      <c r="MEM21"/>
      <c r="MEO21"/>
      <c r="MEQ21"/>
      <c r="MES21"/>
      <c r="MEU21"/>
      <c r="MEW21"/>
      <c r="MEY21"/>
      <c r="MFA21"/>
      <c r="MFC21"/>
      <c r="MFE21"/>
      <c r="MFG21"/>
      <c r="MFI21"/>
      <c r="MFK21"/>
      <c r="MFM21"/>
      <c r="MFO21"/>
      <c r="MFQ21"/>
      <c r="MFS21"/>
      <c r="MFU21"/>
      <c r="MFW21"/>
      <c r="MFY21"/>
      <c r="MGA21"/>
      <c r="MGC21"/>
      <c r="MGE21"/>
      <c r="MGG21"/>
      <c r="MGI21"/>
      <c r="MGK21"/>
      <c r="MGM21"/>
      <c r="MGO21"/>
      <c r="MGQ21"/>
      <c r="MGS21"/>
      <c r="MGU21"/>
      <c r="MGW21"/>
      <c r="MGY21"/>
      <c r="MHA21"/>
      <c r="MHC21"/>
      <c r="MHE21"/>
      <c r="MHG21"/>
      <c r="MHI21"/>
      <c r="MHK21"/>
      <c r="MHM21"/>
      <c r="MHO21"/>
      <c r="MHQ21"/>
      <c r="MHS21"/>
      <c r="MHU21"/>
      <c r="MHW21"/>
      <c r="MHY21"/>
      <c r="MIA21"/>
      <c r="MIC21"/>
      <c r="MIE21"/>
      <c r="MIG21"/>
      <c r="MII21"/>
      <c r="MIK21"/>
      <c r="MIM21"/>
      <c r="MIO21"/>
      <c r="MIQ21"/>
      <c r="MIS21"/>
      <c r="MIU21"/>
      <c r="MIW21"/>
      <c r="MIY21"/>
      <c r="MJA21"/>
      <c r="MJC21"/>
      <c r="MJE21"/>
      <c r="MJG21"/>
      <c r="MJI21"/>
      <c r="MJK21"/>
      <c r="MJM21"/>
      <c r="MJO21"/>
      <c r="MJQ21"/>
      <c r="MJS21"/>
      <c r="MJU21"/>
      <c r="MJW21"/>
      <c r="MJY21"/>
      <c r="MKA21"/>
      <c r="MKC21"/>
      <c r="MKE21"/>
      <c r="MKG21"/>
      <c r="MKI21"/>
      <c r="MKK21"/>
      <c r="MKM21"/>
      <c r="MKO21"/>
      <c r="MKQ21"/>
      <c r="MKS21"/>
      <c r="MKU21"/>
      <c r="MKW21"/>
      <c r="MKY21"/>
      <c r="MLA21"/>
      <c r="MLC21"/>
      <c r="MLE21"/>
      <c r="MLG21"/>
      <c r="MLI21"/>
      <c r="MLK21"/>
      <c r="MLM21"/>
      <c r="MLO21"/>
      <c r="MLQ21"/>
      <c r="MLS21"/>
      <c r="MLU21"/>
      <c r="MLW21"/>
      <c r="MLY21"/>
      <c r="MMA21"/>
      <c r="MMC21"/>
      <c r="MME21"/>
      <c r="MMG21"/>
      <c r="MMI21"/>
      <c r="MMK21"/>
      <c r="MMM21"/>
      <c r="MMO21"/>
      <c r="MMQ21"/>
      <c r="MMS21"/>
      <c r="MMU21"/>
      <c r="MMW21"/>
      <c r="MMY21"/>
      <c r="MNA21"/>
      <c r="MNC21"/>
      <c r="MNE21"/>
      <c r="MNG21"/>
      <c r="MNI21"/>
      <c r="MNK21"/>
      <c r="MNM21"/>
      <c r="MNO21"/>
      <c r="MNQ21"/>
      <c r="MNS21"/>
      <c r="MNU21"/>
      <c r="MNW21"/>
      <c r="MNY21"/>
      <c r="MOA21"/>
      <c r="MOC21"/>
      <c r="MOE21"/>
      <c r="MOG21"/>
      <c r="MOI21"/>
      <c r="MOK21"/>
      <c r="MOM21"/>
      <c r="MOO21"/>
      <c r="MOQ21"/>
      <c r="MOS21"/>
      <c r="MOU21"/>
      <c r="MOW21"/>
      <c r="MOY21"/>
      <c r="MPA21"/>
      <c r="MPC21"/>
      <c r="MPE21"/>
      <c r="MPG21"/>
      <c r="MPI21"/>
      <c r="MPK21"/>
      <c r="MPM21"/>
      <c r="MPO21"/>
      <c r="MPQ21"/>
      <c r="MPS21"/>
      <c r="MPU21"/>
      <c r="MPW21"/>
      <c r="MPY21"/>
      <c r="MQA21"/>
      <c r="MQC21"/>
      <c r="MQE21"/>
      <c r="MQG21"/>
      <c r="MQI21"/>
      <c r="MQK21"/>
      <c r="MQM21"/>
      <c r="MQO21"/>
      <c r="MQQ21"/>
      <c r="MQS21"/>
      <c r="MQU21"/>
      <c r="MQW21"/>
      <c r="MQY21"/>
      <c r="MRA21"/>
      <c r="MRC21"/>
      <c r="MRE21"/>
      <c r="MRG21"/>
      <c r="MRI21"/>
      <c r="MRK21"/>
      <c r="MRM21"/>
      <c r="MRO21"/>
      <c r="MRQ21"/>
      <c r="MRS21"/>
      <c r="MRU21"/>
      <c r="MRW21"/>
      <c r="MRY21"/>
      <c r="MSA21"/>
      <c r="MSC21"/>
      <c r="MSE21"/>
      <c r="MSG21"/>
      <c r="MSI21"/>
      <c r="MSK21"/>
      <c r="MSM21"/>
      <c r="MSO21"/>
      <c r="MSQ21"/>
      <c r="MSS21"/>
      <c r="MSU21"/>
      <c r="MSW21"/>
      <c r="MSY21"/>
      <c r="MTA21"/>
      <c r="MTC21"/>
      <c r="MTE21"/>
      <c r="MTG21"/>
      <c r="MTI21"/>
      <c r="MTK21"/>
      <c r="MTM21"/>
      <c r="MTO21"/>
      <c r="MTQ21"/>
      <c r="MTS21"/>
      <c r="MTU21"/>
      <c r="MTW21"/>
      <c r="MTY21"/>
      <c r="MUA21"/>
      <c r="MUC21"/>
      <c r="MUE21"/>
      <c r="MUG21"/>
      <c r="MUI21"/>
      <c r="MUK21"/>
      <c r="MUM21"/>
      <c r="MUO21"/>
      <c r="MUQ21"/>
      <c r="MUS21"/>
      <c r="MUU21"/>
      <c r="MUW21"/>
      <c r="MUY21"/>
      <c r="MVA21"/>
      <c r="MVC21"/>
      <c r="MVE21"/>
      <c r="MVG21"/>
      <c r="MVI21"/>
      <c r="MVK21"/>
      <c r="MVM21"/>
      <c r="MVO21"/>
      <c r="MVQ21"/>
      <c r="MVS21"/>
      <c r="MVU21"/>
      <c r="MVW21"/>
      <c r="MVY21"/>
      <c r="MWA21"/>
      <c r="MWC21"/>
      <c r="MWE21"/>
      <c r="MWG21"/>
      <c r="MWI21"/>
      <c r="MWK21"/>
      <c r="MWM21"/>
      <c r="MWO21"/>
      <c r="MWQ21"/>
      <c r="MWS21"/>
      <c r="MWU21"/>
      <c r="MWW21"/>
      <c r="MWY21"/>
      <c r="MXA21"/>
      <c r="MXC21"/>
      <c r="MXE21"/>
      <c r="MXG21"/>
      <c r="MXI21"/>
      <c r="MXK21"/>
      <c r="MXM21"/>
      <c r="MXO21"/>
      <c r="MXQ21"/>
      <c r="MXS21"/>
      <c r="MXU21"/>
      <c r="MXW21"/>
      <c r="MXY21"/>
      <c r="MYA21"/>
      <c r="MYC21"/>
      <c r="MYE21"/>
      <c r="MYG21"/>
      <c r="MYI21"/>
      <c r="MYK21"/>
      <c r="MYM21"/>
      <c r="MYO21"/>
      <c r="MYQ21"/>
      <c r="MYS21"/>
      <c r="MYU21"/>
      <c r="MYW21"/>
      <c r="MYY21"/>
      <c r="MZA21"/>
      <c r="MZC21"/>
      <c r="MZE21"/>
      <c r="MZG21"/>
      <c r="MZI21"/>
      <c r="MZK21"/>
      <c r="MZM21"/>
      <c r="MZO21"/>
      <c r="MZQ21"/>
      <c r="MZS21"/>
      <c r="MZU21"/>
      <c r="MZW21"/>
      <c r="MZY21"/>
      <c r="NAA21"/>
      <c r="NAC21"/>
      <c r="NAE21"/>
      <c r="NAG21"/>
      <c r="NAI21"/>
      <c r="NAK21"/>
      <c r="NAM21"/>
      <c r="NAO21"/>
      <c r="NAQ21"/>
      <c r="NAS21"/>
      <c r="NAU21"/>
      <c r="NAW21"/>
      <c r="NAY21"/>
      <c r="NBA21"/>
      <c r="NBC21"/>
      <c r="NBE21"/>
      <c r="NBG21"/>
      <c r="NBI21"/>
      <c r="NBK21"/>
      <c r="NBM21"/>
      <c r="NBO21"/>
      <c r="NBQ21"/>
      <c r="NBS21"/>
      <c r="NBU21"/>
      <c r="NBW21"/>
      <c r="NBY21"/>
      <c r="NCA21"/>
      <c r="NCC21"/>
      <c r="NCE21"/>
      <c r="NCG21"/>
      <c r="NCI21"/>
      <c r="NCK21"/>
      <c r="NCM21"/>
      <c r="NCO21"/>
      <c r="NCQ21"/>
      <c r="NCS21"/>
      <c r="NCU21"/>
      <c r="NCW21"/>
      <c r="NCY21"/>
      <c r="NDA21"/>
      <c r="NDC21"/>
      <c r="NDE21"/>
      <c r="NDG21"/>
      <c r="NDI21"/>
      <c r="NDK21"/>
      <c r="NDM21"/>
      <c r="NDO21"/>
      <c r="NDQ21"/>
      <c r="NDS21"/>
      <c r="NDU21"/>
      <c r="NDW21"/>
      <c r="NDY21"/>
      <c r="NEA21"/>
      <c r="NEC21"/>
      <c r="NEE21"/>
      <c r="NEG21"/>
      <c r="NEI21"/>
      <c r="NEK21"/>
      <c r="NEM21"/>
      <c r="NEO21"/>
      <c r="NEQ21"/>
      <c r="NES21"/>
      <c r="NEU21"/>
      <c r="NEW21"/>
      <c r="NEY21"/>
      <c r="NFA21"/>
      <c r="NFC21"/>
      <c r="NFE21"/>
      <c r="NFG21"/>
      <c r="NFI21"/>
      <c r="NFK21"/>
      <c r="NFM21"/>
      <c r="NFO21"/>
      <c r="NFQ21"/>
      <c r="NFS21"/>
      <c r="NFU21"/>
      <c r="NFW21"/>
      <c r="NFY21"/>
      <c r="NGA21"/>
      <c r="NGC21"/>
      <c r="NGE21"/>
      <c r="NGG21"/>
      <c r="NGI21"/>
      <c r="NGK21"/>
      <c r="NGM21"/>
      <c r="NGO21"/>
      <c r="NGQ21"/>
      <c r="NGS21"/>
      <c r="NGU21"/>
      <c r="NGW21"/>
      <c r="NGY21"/>
      <c r="NHA21"/>
      <c r="NHC21"/>
      <c r="NHE21"/>
      <c r="NHG21"/>
      <c r="NHI21"/>
      <c r="NHK21"/>
      <c r="NHM21"/>
      <c r="NHO21"/>
      <c r="NHQ21"/>
      <c r="NHS21"/>
      <c r="NHU21"/>
      <c r="NHW21"/>
      <c r="NHY21"/>
      <c r="NIA21"/>
      <c r="NIC21"/>
      <c r="NIE21"/>
      <c r="NIG21"/>
      <c r="NII21"/>
      <c r="NIK21"/>
      <c r="NIM21"/>
      <c r="NIO21"/>
      <c r="NIQ21"/>
      <c r="NIS21"/>
      <c r="NIU21"/>
      <c r="NIW21"/>
      <c r="NIY21"/>
      <c r="NJA21"/>
      <c r="NJC21"/>
      <c r="NJE21"/>
      <c r="NJG21"/>
      <c r="NJI21"/>
      <c r="NJK21"/>
      <c r="NJM21"/>
      <c r="NJO21"/>
      <c r="NJQ21"/>
      <c r="NJS21"/>
      <c r="NJU21"/>
      <c r="NJW21"/>
      <c r="NJY21"/>
      <c r="NKA21"/>
      <c r="NKC21"/>
      <c r="NKE21"/>
      <c r="NKG21"/>
      <c r="NKI21"/>
      <c r="NKK21"/>
      <c r="NKM21"/>
      <c r="NKO21"/>
      <c r="NKQ21"/>
      <c r="NKS21"/>
      <c r="NKU21"/>
      <c r="NKW21"/>
      <c r="NKY21"/>
      <c r="NLA21"/>
      <c r="NLC21"/>
      <c r="NLE21"/>
      <c r="NLG21"/>
      <c r="NLI21"/>
      <c r="NLK21"/>
      <c r="NLM21"/>
      <c r="NLO21"/>
      <c r="NLQ21"/>
      <c r="NLS21"/>
      <c r="NLU21"/>
      <c r="NLW21"/>
      <c r="NLY21"/>
      <c r="NMA21"/>
      <c r="NMC21"/>
      <c r="NME21"/>
      <c r="NMG21"/>
      <c r="NMI21"/>
      <c r="NMK21"/>
      <c r="NMM21"/>
      <c r="NMO21"/>
      <c r="NMQ21"/>
      <c r="NMS21"/>
      <c r="NMU21"/>
      <c r="NMW21"/>
      <c r="NMY21"/>
      <c r="NNA21"/>
      <c r="NNC21"/>
      <c r="NNE21"/>
      <c r="NNG21"/>
      <c r="NNI21"/>
      <c r="NNK21"/>
      <c r="NNM21"/>
      <c r="NNO21"/>
      <c r="NNQ21"/>
      <c r="NNS21"/>
      <c r="NNU21"/>
      <c r="NNW21"/>
      <c r="NNY21"/>
      <c r="NOA21"/>
      <c r="NOC21"/>
      <c r="NOE21"/>
      <c r="NOG21"/>
      <c r="NOI21"/>
      <c r="NOK21"/>
      <c r="NOM21"/>
      <c r="NOO21"/>
      <c r="NOQ21"/>
      <c r="NOS21"/>
      <c r="NOU21"/>
      <c r="NOW21"/>
      <c r="NOY21"/>
      <c r="NPA21"/>
      <c r="NPC21"/>
      <c r="NPE21"/>
      <c r="NPG21"/>
      <c r="NPI21"/>
      <c r="NPK21"/>
      <c r="NPM21"/>
      <c r="NPO21"/>
      <c r="NPQ21"/>
      <c r="NPS21"/>
      <c r="NPU21"/>
      <c r="NPW21"/>
      <c r="NPY21"/>
      <c r="NQA21"/>
      <c r="NQC21"/>
      <c r="NQE21"/>
      <c r="NQG21"/>
      <c r="NQI21"/>
      <c r="NQK21"/>
      <c r="NQM21"/>
      <c r="NQO21"/>
      <c r="NQQ21"/>
      <c r="NQS21"/>
      <c r="NQU21"/>
      <c r="NQW21"/>
      <c r="NQY21"/>
      <c r="NRA21"/>
      <c r="NRC21"/>
      <c r="NRE21"/>
      <c r="NRG21"/>
      <c r="NRI21"/>
      <c r="NRK21"/>
      <c r="NRM21"/>
      <c r="NRO21"/>
      <c r="NRQ21"/>
      <c r="NRS21"/>
      <c r="NRU21"/>
      <c r="NRW21"/>
      <c r="NRY21"/>
      <c r="NSA21"/>
      <c r="NSC21"/>
      <c r="NSE21"/>
      <c r="NSG21"/>
      <c r="NSI21"/>
      <c r="NSK21"/>
      <c r="NSM21"/>
      <c r="NSO21"/>
      <c r="NSQ21"/>
      <c r="NSS21"/>
      <c r="NSU21"/>
      <c r="NSW21"/>
      <c r="NSY21"/>
      <c r="NTA21"/>
      <c r="NTC21"/>
      <c r="NTE21"/>
      <c r="NTG21"/>
      <c r="NTI21"/>
      <c r="NTK21"/>
      <c r="NTM21"/>
      <c r="NTO21"/>
      <c r="NTQ21"/>
      <c r="NTS21"/>
      <c r="NTU21"/>
      <c r="NTW21"/>
      <c r="NTY21"/>
      <c r="NUA21"/>
      <c r="NUC21"/>
      <c r="NUE21"/>
      <c r="NUG21"/>
      <c r="NUI21"/>
      <c r="NUK21"/>
      <c r="NUM21"/>
      <c r="NUO21"/>
      <c r="NUQ21"/>
      <c r="NUS21"/>
      <c r="NUU21"/>
      <c r="NUW21"/>
      <c r="NUY21"/>
      <c r="NVA21"/>
      <c r="NVC21"/>
      <c r="NVE21"/>
      <c r="NVG21"/>
      <c r="NVI21"/>
      <c r="NVK21"/>
      <c r="NVM21"/>
      <c r="NVO21"/>
      <c r="NVQ21"/>
      <c r="NVS21"/>
      <c r="NVU21"/>
      <c r="NVW21"/>
      <c r="NVY21"/>
      <c r="NWA21"/>
      <c r="NWC21"/>
      <c r="NWE21"/>
      <c r="NWG21"/>
      <c r="NWI21"/>
      <c r="NWK21"/>
      <c r="NWM21"/>
      <c r="NWO21"/>
      <c r="NWQ21"/>
      <c r="NWS21"/>
      <c r="NWU21"/>
      <c r="NWW21"/>
      <c r="NWY21"/>
      <c r="NXA21"/>
      <c r="NXC21"/>
      <c r="NXE21"/>
      <c r="NXG21"/>
      <c r="NXI21"/>
      <c r="NXK21"/>
      <c r="NXM21"/>
      <c r="NXO21"/>
      <c r="NXQ21"/>
      <c r="NXS21"/>
      <c r="NXU21"/>
      <c r="NXW21"/>
      <c r="NXY21"/>
      <c r="NYA21"/>
      <c r="NYC21"/>
      <c r="NYE21"/>
      <c r="NYG21"/>
      <c r="NYI21"/>
      <c r="NYK21"/>
      <c r="NYM21"/>
      <c r="NYO21"/>
      <c r="NYQ21"/>
      <c r="NYS21"/>
      <c r="NYU21"/>
      <c r="NYW21"/>
      <c r="NYY21"/>
      <c r="NZA21"/>
      <c r="NZC21"/>
      <c r="NZE21"/>
      <c r="NZG21"/>
      <c r="NZI21"/>
      <c r="NZK21"/>
      <c r="NZM21"/>
      <c r="NZO21"/>
      <c r="NZQ21"/>
      <c r="NZS21"/>
      <c r="NZU21"/>
      <c r="NZW21"/>
      <c r="NZY21"/>
      <c r="OAA21"/>
      <c r="OAC21"/>
      <c r="OAE21"/>
      <c r="OAG21"/>
      <c r="OAI21"/>
      <c r="OAK21"/>
      <c r="OAM21"/>
      <c r="OAO21"/>
      <c r="OAQ21"/>
      <c r="OAS21"/>
      <c r="OAU21"/>
      <c r="OAW21"/>
      <c r="OAY21"/>
      <c r="OBA21"/>
      <c r="OBC21"/>
      <c r="OBE21"/>
      <c r="OBG21"/>
      <c r="OBI21"/>
      <c r="OBK21"/>
      <c r="OBM21"/>
      <c r="OBO21"/>
      <c r="OBQ21"/>
      <c r="OBS21"/>
      <c r="OBU21"/>
      <c r="OBW21"/>
      <c r="OBY21"/>
      <c r="OCA21"/>
      <c r="OCC21"/>
      <c r="OCE21"/>
      <c r="OCG21"/>
      <c r="OCI21"/>
      <c r="OCK21"/>
      <c r="OCM21"/>
      <c r="OCO21"/>
      <c r="OCQ21"/>
      <c r="OCS21"/>
      <c r="OCU21"/>
      <c r="OCW21"/>
      <c r="OCY21"/>
      <c r="ODA21"/>
      <c r="ODC21"/>
      <c r="ODE21"/>
      <c r="ODG21"/>
      <c r="ODI21"/>
      <c r="ODK21"/>
      <c r="ODM21"/>
      <c r="ODO21"/>
      <c r="ODQ21"/>
      <c r="ODS21"/>
      <c r="ODU21"/>
      <c r="ODW21"/>
      <c r="ODY21"/>
      <c r="OEA21"/>
      <c r="OEC21"/>
      <c r="OEE21"/>
      <c r="OEG21"/>
      <c r="OEI21"/>
      <c r="OEK21"/>
      <c r="OEM21"/>
      <c r="OEO21"/>
      <c r="OEQ21"/>
      <c r="OES21"/>
      <c r="OEU21"/>
      <c r="OEW21"/>
      <c r="OEY21"/>
      <c r="OFA21"/>
      <c r="OFC21"/>
      <c r="OFE21"/>
      <c r="OFG21"/>
      <c r="OFI21"/>
      <c r="OFK21"/>
      <c r="OFM21"/>
      <c r="OFO21"/>
      <c r="OFQ21"/>
      <c r="OFS21"/>
      <c r="OFU21"/>
      <c r="OFW21"/>
      <c r="OFY21"/>
      <c r="OGA21"/>
      <c r="OGC21"/>
      <c r="OGE21"/>
      <c r="OGG21"/>
      <c r="OGI21"/>
      <c r="OGK21"/>
      <c r="OGM21"/>
      <c r="OGO21"/>
      <c r="OGQ21"/>
      <c r="OGS21"/>
      <c r="OGU21"/>
      <c r="OGW21"/>
      <c r="OGY21"/>
      <c r="OHA21"/>
      <c r="OHC21"/>
      <c r="OHE21"/>
      <c r="OHG21"/>
      <c r="OHI21"/>
      <c r="OHK21"/>
      <c r="OHM21"/>
      <c r="OHO21"/>
      <c r="OHQ21"/>
      <c r="OHS21"/>
      <c r="OHU21"/>
      <c r="OHW21"/>
      <c r="OHY21"/>
      <c r="OIA21"/>
      <c r="OIC21"/>
      <c r="OIE21"/>
      <c r="OIG21"/>
      <c r="OII21"/>
      <c r="OIK21"/>
      <c r="OIM21"/>
      <c r="OIO21"/>
      <c r="OIQ21"/>
      <c r="OIS21"/>
      <c r="OIU21"/>
      <c r="OIW21"/>
      <c r="OIY21"/>
      <c r="OJA21"/>
      <c r="OJC21"/>
      <c r="OJE21"/>
      <c r="OJG21"/>
      <c r="OJI21"/>
      <c r="OJK21"/>
      <c r="OJM21"/>
      <c r="OJO21"/>
      <c r="OJQ21"/>
      <c r="OJS21"/>
      <c r="OJU21"/>
      <c r="OJW21"/>
      <c r="OJY21"/>
      <c r="OKA21"/>
      <c r="OKC21"/>
      <c r="OKE21"/>
      <c r="OKG21"/>
      <c r="OKI21"/>
      <c r="OKK21"/>
      <c r="OKM21"/>
      <c r="OKO21"/>
      <c r="OKQ21"/>
      <c r="OKS21"/>
      <c r="OKU21"/>
      <c r="OKW21"/>
      <c r="OKY21"/>
      <c r="OLA21"/>
      <c r="OLC21"/>
      <c r="OLE21"/>
      <c r="OLG21"/>
      <c r="OLI21"/>
      <c r="OLK21"/>
      <c r="OLM21"/>
      <c r="OLO21"/>
      <c r="OLQ21"/>
      <c r="OLS21"/>
      <c r="OLU21"/>
      <c r="OLW21"/>
      <c r="OLY21"/>
      <c r="OMA21"/>
      <c r="OMC21"/>
      <c r="OME21"/>
      <c r="OMG21"/>
      <c r="OMI21"/>
      <c r="OMK21"/>
      <c r="OMM21"/>
      <c r="OMO21"/>
      <c r="OMQ21"/>
      <c r="OMS21"/>
      <c r="OMU21"/>
      <c r="OMW21"/>
      <c r="OMY21"/>
      <c r="ONA21"/>
      <c r="ONC21"/>
      <c r="ONE21"/>
      <c r="ONG21"/>
      <c r="ONI21"/>
      <c r="ONK21"/>
      <c r="ONM21"/>
      <c r="ONO21"/>
      <c r="ONQ21"/>
      <c r="ONS21"/>
      <c r="ONU21"/>
      <c r="ONW21"/>
      <c r="ONY21"/>
      <c r="OOA21"/>
      <c r="OOC21"/>
      <c r="OOE21"/>
      <c r="OOG21"/>
      <c r="OOI21"/>
      <c r="OOK21"/>
      <c r="OOM21"/>
      <c r="OOO21"/>
      <c r="OOQ21"/>
      <c r="OOS21"/>
      <c r="OOU21"/>
      <c r="OOW21"/>
      <c r="OOY21"/>
      <c r="OPA21"/>
      <c r="OPC21"/>
      <c r="OPE21"/>
      <c r="OPG21"/>
      <c r="OPI21"/>
      <c r="OPK21"/>
      <c r="OPM21"/>
      <c r="OPO21"/>
      <c r="OPQ21"/>
      <c r="OPS21"/>
      <c r="OPU21"/>
      <c r="OPW21"/>
      <c r="OPY21"/>
      <c r="OQA21"/>
      <c r="OQC21"/>
      <c r="OQE21"/>
      <c r="OQG21"/>
      <c r="OQI21"/>
      <c r="OQK21"/>
      <c r="OQM21"/>
      <c r="OQO21"/>
      <c r="OQQ21"/>
      <c r="OQS21"/>
      <c r="OQU21"/>
      <c r="OQW21"/>
      <c r="OQY21"/>
      <c r="ORA21"/>
      <c r="ORC21"/>
      <c r="ORE21"/>
      <c r="ORG21"/>
      <c r="ORI21"/>
      <c r="ORK21"/>
      <c r="ORM21"/>
      <c r="ORO21"/>
      <c r="ORQ21"/>
      <c r="ORS21"/>
      <c r="ORU21"/>
      <c r="ORW21"/>
      <c r="ORY21"/>
      <c r="OSA21"/>
      <c r="OSC21"/>
      <c r="OSE21"/>
      <c r="OSG21"/>
      <c r="OSI21"/>
      <c r="OSK21"/>
      <c r="OSM21"/>
      <c r="OSO21"/>
      <c r="OSQ21"/>
      <c r="OSS21"/>
      <c r="OSU21"/>
      <c r="OSW21"/>
      <c r="OSY21"/>
      <c r="OTA21"/>
      <c r="OTC21"/>
      <c r="OTE21"/>
      <c r="OTG21"/>
      <c r="OTI21"/>
      <c r="OTK21"/>
      <c r="OTM21"/>
      <c r="OTO21"/>
      <c r="OTQ21"/>
      <c r="OTS21"/>
      <c r="OTU21"/>
      <c r="OTW21"/>
      <c r="OTY21"/>
      <c r="OUA21"/>
      <c r="OUC21"/>
      <c r="OUE21"/>
      <c r="OUG21"/>
      <c r="OUI21"/>
      <c r="OUK21"/>
      <c r="OUM21"/>
      <c r="OUO21"/>
      <c r="OUQ21"/>
      <c r="OUS21"/>
      <c r="OUU21"/>
      <c r="OUW21"/>
      <c r="OUY21"/>
      <c r="OVA21"/>
      <c r="OVC21"/>
      <c r="OVE21"/>
      <c r="OVG21"/>
      <c r="OVI21"/>
      <c r="OVK21"/>
      <c r="OVM21"/>
      <c r="OVO21"/>
      <c r="OVQ21"/>
      <c r="OVS21"/>
      <c r="OVU21"/>
      <c r="OVW21"/>
      <c r="OVY21"/>
      <c r="OWA21"/>
      <c r="OWC21"/>
      <c r="OWE21"/>
      <c r="OWG21"/>
      <c r="OWI21"/>
      <c r="OWK21"/>
      <c r="OWM21"/>
      <c r="OWO21"/>
      <c r="OWQ21"/>
      <c r="OWS21"/>
      <c r="OWU21"/>
      <c r="OWW21"/>
      <c r="OWY21"/>
      <c r="OXA21"/>
      <c r="OXC21"/>
      <c r="OXE21"/>
      <c r="OXG21"/>
      <c r="OXI21"/>
      <c r="OXK21"/>
      <c r="OXM21"/>
      <c r="OXO21"/>
      <c r="OXQ21"/>
      <c r="OXS21"/>
      <c r="OXU21"/>
      <c r="OXW21"/>
      <c r="OXY21"/>
      <c r="OYA21"/>
      <c r="OYC21"/>
      <c r="OYE21"/>
      <c r="OYG21"/>
      <c r="OYI21"/>
      <c r="OYK21"/>
      <c r="OYM21"/>
      <c r="OYO21"/>
      <c r="OYQ21"/>
      <c r="OYS21"/>
      <c r="OYU21"/>
      <c r="OYW21"/>
      <c r="OYY21"/>
      <c r="OZA21"/>
      <c r="OZC21"/>
      <c r="OZE21"/>
      <c r="OZG21"/>
      <c r="OZI21"/>
      <c r="OZK21"/>
      <c r="OZM21"/>
      <c r="OZO21"/>
      <c r="OZQ21"/>
      <c r="OZS21"/>
      <c r="OZU21"/>
      <c r="OZW21"/>
      <c r="OZY21"/>
      <c r="PAA21"/>
      <c r="PAC21"/>
      <c r="PAE21"/>
      <c r="PAG21"/>
      <c r="PAI21"/>
      <c r="PAK21"/>
      <c r="PAM21"/>
      <c r="PAO21"/>
      <c r="PAQ21"/>
      <c r="PAS21"/>
      <c r="PAU21"/>
      <c r="PAW21"/>
      <c r="PAY21"/>
      <c r="PBA21"/>
      <c r="PBC21"/>
      <c r="PBE21"/>
      <c r="PBG21"/>
      <c r="PBI21"/>
      <c r="PBK21"/>
      <c r="PBM21"/>
      <c r="PBO21"/>
      <c r="PBQ21"/>
      <c r="PBS21"/>
      <c r="PBU21"/>
      <c r="PBW21"/>
      <c r="PBY21"/>
      <c r="PCA21"/>
      <c r="PCC21"/>
      <c r="PCE21"/>
      <c r="PCG21"/>
      <c r="PCI21"/>
      <c r="PCK21"/>
      <c r="PCM21"/>
      <c r="PCO21"/>
      <c r="PCQ21"/>
      <c r="PCS21"/>
      <c r="PCU21"/>
      <c r="PCW21"/>
      <c r="PCY21"/>
      <c r="PDA21"/>
      <c r="PDC21"/>
      <c r="PDE21"/>
      <c r="PDG21"/>
      <c r="PDI21"/>
      <c r="PDK21"/>
      <c r="PDM21"/>
      <c r="PDO21"/>
      <c r="PDQ21"/>
      <c r="PDS21"/>
      <c r="PDU21"/>
      <c r="PDW21"/>
      <c r="PDY21"/>
      <c r="PEA21"/>
      <c r="PEC21"/>
      <c r="PEE21"/>
      <c r="PEG21"/>
      <c r="PEI21"/>
      <c r="PEK21"/>
      <c r="PEM21"/>
      <c r="PEO21"/>
      <c r="PEQ21"/>
      <c r="PES21"/>
      <c r="PEU21"/>
      <c r="PEW21"/>
      <c r="PEY21"/>
      <c r="PFA21"/>
      <c r="PFC21"/>
      <c r="PFE21"/>
      <c r="PFG21"/>
      <c r="PFI21"/>
      <c r="PFK21"/>
      <c r="PFM21"/>
      <c r="PFO21"/>
      <c r="PFQ21"/>
      <c r="PFS21"/>
      <c r="PFU21"/>
      <c r="PFW21"/>
      <c r="PFY21"/>
      <c r="PGA21"/>
      <c r="PGC21"/>
      <c r="PGE21"/>
      <c r="PGG21"/>
      <c r="PGI21"/>
      <c r="PGK21"/>
      <c r="PGM21"/>
      <c r="PGO21"/>
      <c r="PGQ21"/>
      <c r="PGS21"/>
      <c r="PGU21"/>
      <c r="PGW21"/>
      <c r="PGY21"/>
      <c r="PHA21"/>
      <c r="PHC21"/>
      <c r="PHE21"/>
      <c r="PHG21"/>
      <c r="PHI21"/>
      <c r="PHK21"/>
      <c r="PHM21"/>
      <c r="PHO21"/>
      <c r="PHQ21"/>
      <c r="PHS21"/>
      <c r="PHU21"/>
      <c r="PHW21"/>
      <c r="PHY21"/>
      <c r="PIA21"/>
      <c r="PIC21"/>
      <c r="PIE21"/>
      <c r="PIG21"/>
      <c r="PII21"/>
      <c r="PIK21"/>
      <c r="PIM21"/>
      <c r="PIO21"/>
      <c r="PIQ21"/>
      <c r="PIS21"/>
      <c r="PIU21"/>
      <c r="PIW21"/>
      <c r="PIY21"/>
      <c r="PJA21"/>
      <c r="PJC21"/>
      <c r="PJE21"/>
      <c r="PJG21"/>
      <c r="PJI21"/>
      <c r="PJK21"/>
      <c r="PJM21"/>
      <c r="PJO21"/>
      <c r="PJQ21"/>
      <c r="PJS21"/>
      <c r="PJU21"/>
      <c r="PJW21"/>
      <c r="PJY21"/>
      <c r="PKA21"/>
      <c r="PKC21"/>
      <c r="PKE21"/>
      <c r="PKG21"/>
      <c r="PKI21"/>
      <c r="PKK21"/>
      <c r="PKM21"/>
      <c r="PKO21"/>
      <c r="PKQ21"/>
      <c r="PKS21"/>
      <c r="PKU21"/>
      <c r="PKW21"/>
      <c r="PKY21"/>
      <c r="PLA21"/>
      <c r="PLC21"/>
      <c r="PLE21"/>
      <c r="PLG21"/>
      <c r="PLI21"/>
      <c r="PLK21"/>
      <c r="PLM21"/>
      <c r="PLO21"/>
      <c r="PLQ21"/>
      <c r="PLS21"/>
      <c r="PLU21"/>
      <c r="PLW21"/>
      <c r="PLY21"/>
      <c r="PMA21"/>
      <c r="PMC21"/>
      <c r="PME21"/>
      <c r="PMG21"/>
      <c r="PMI21"/>
      <c r="PMK21"/>
      <c r="PMM21"/>
      <c r="PMO21"/>
      <c r="PMQ21"/>
      <c r="PMS21"/>
      <c r="PMU21"/>
      <c r="PMW21"/>
      <c r="PMY21"/>
      <c r="PNA21"/>
      <c r="PNC21"/>
      <c r="PNE21"/>
      <c r="PNG21"/>
      <c r="PNI21"/>
      <c r="PNK21"/>
      <c r="PNM21"/>
      <c r="PNO21"/>
      <c r="PNQ21"/>
      <c r="PNS21"/>
      <c r="PNU21"/>
      <c r="PNW21"/>
      <c r="PNY21"/>
      <c r="POA21"/>
      <c r="POC21"/>
      <c r="POE21"/>
      <c r="POG21"/>
      <c r="POI21"/>
      <c r="POK21"/>
      <c r="POM21"/>
      <c r="POO21"/>
      <c r="POQ21"/>
      <c r="POS21"/>
      <c r="POU21"/>
      <c r="POW21"/>
      <c r="POY21"/>
      <c r="PPA21"/>
      <c r="PPC21"/>
      <c r="PPE21"/>
      <c r="PPG21"/>
      <c r="PPI21"/>
      <c r="PPK21"/>
      <c r="PPM21"/>
      <c r="PPO21"/>
      <c r="PPQ21"/>
      <c r="PPS21"/>
      <c r="PPU21"/>
      <c r="PPW21"/>
      <c r="PPY21"/>
      <c r="PQA21"/>
      <c r="PQC21"/>
      <c r="PQE21"/>
      <c r="PQG21"/>
      <c r="PQI21"/>
      <c r="PQK21"/>
      <c r="PQM21"/>
      <c r="PQO21"/>
      <c r="PQQ21"/>
      <c r="PQS21"/>
      <c r="PQU21"/>
      <c r="PQW21"/>
      <c r="PQY21"/>
      <c r="PRA21"/>
      <c r="PRC21"/>
      <c r="PRE21"/>
      <c r="PRG21"/>
      <c r="PRI21"/>
      <c r="PRK21"/>
      <c r="PRM21"/>
      <c r="PRO21"/>
      <c r="PRQ21"/>
      <c r="PRS21"/>
      <c r="PRU21"/>
      <c r="PRW21"/>
      <c r="PRY21"/>
      <c r="PSA21"/>
      <c r="PSC21"/>
      <c r="PSE21"/>
      <c r="PSG21"/>
      <c r="PSI21"/>
      <c r="PSK21"/>
      <c r="PSM21"/>
      <c r="PSO21"/>
      <c r="PSQ21"/>
      <c r="PSS21"/>
      <c r="PSU21"/>
      <c r="PSW21"/>
      <c r="PSY21"/>
      <c r="PTA21"/>
      <c r="PTC21"/>
      <c r="PTE21"/>
      <c r="PTG21"/>
      <c r="PTI21"/>
      <c r="PTK21"/>
      <c r="PTM21"/>
      <c r="PTO21"/>
      <c r="PTQ21"/>
      <c r="PTS21"/>
      <c r="PTU21"/>
      <c r="PTW21"/>
      <c r="PTY21"/>
      <c r="PUA21"/>
      <c r="PUC21"/>
      <c r="PUE21"/>
      <c r="PUG21"/>
      <c r="PUI21"/>
      <c r="PUK21"/>
      <c r="PUM21"/>
      <c r="PUO21"/>
      <c r="PUQ21"/>
      <c r="PUS21"/>
      <c r="PUU21"/>
      <c r="PUW21"/>
      <c r="PUY21"/>
      <c r="PVA21"/>
      <c r="PVC21"/>
      <c r="PVE21"/>
      <c r="PVG21"/>
      <c r="PVI21"/>
      <c r="PVK21"/>
      <c r="PVM21"/>
      <c r="PVO21"/>
      <c r="PVQ21"/>
      <c r="PVS21"/>
      <c r="PVU21"/>
      <c r="PVW21"/>
      <c r="PVY21"/>
      <c r="PWA21"/>
      <c r="PWC21"/>
      <c r="PWE21"/>
      <c r="PWG21"/>
      <c r="PWI21"/>
      <c r="PWK21"/>
      <c r="PWM21"/>
      <c r="PWO21"/>
      <c r="PWQ21"/>
      <c r="PWS21"/>
      <c r="PWU21"/>
      <c r="PWW21"/>
      <c r="PWY21"/>
      <c r="PXA21"/>
      <c r="PXC21"/>
      <c r="PXE21"/>
      <c r="PXG21"/>
      <c r="PXI21"/>
      <c r="PXK21"/>
      <c r="PXM21"/>
      <c r="PXO21"/>
      <c r="PXQ21"/>
      <c r="PXS21"/>
      <c r="PXU21"/>
      <c r="PXW21"/>
      <c r="PXY21"/>
      <c r="PYA21"/>
      <c r="PYC21"/>
      <c r="PYE21"/>
      <c r="PYG21"/>
      <c r="PYI21"/>
      <c r="PYK21"/>
      <c r="PYM21"/>
      <c r="PYO21"/>
      <c r="PYQ21"/>
      <c r="PYS21"/>
      <c r="PYU21"/>
      <c r="PYW21"/>
      <c r="PYY21"/>
      <c r="PZA21"/>
      <c r="PZC21"/>
      <c r="PZE21"/>
      <c r="PZG21"/>
      <c r="PZI21"/>
      <c r="PZK21"/>
      <c r="PZM21"/>
      <c r="PZO21"/>
      <c r="PZQ21"/>
      <c r="PZS21"/>
      <c r="PZU21"/>
      <c r="PZW21"/>
      <c r="PZY21"/>
      <c r="QAA21"/>
      <c r="QAC21"/>
      <c r="QAE21"/>
      <c r="QAG21"/>
      <c r="QAI21"/>
      <c r="QAK21"/>
      <c r="QAM21"/>
      <c r="QAO21"/>
      <c r="QAQ21"/>
      <c r="QAS21"/>
      <c r="QAU21"/>
      <c r="QAW21"/>
      <c r="QAY21"/>
      <c r="QBA21"/>
      <c r="QBC21"/>
      <c r="QBE21"/>
      <c r="QBG21"/>
      <c r="QBI21"/>
      <c r="QBK21"/>
      <c r="QBM21"/>
      <c r="QBO21"/>
      <c r="QBQ21"/>
      <c r="QBS21"/>
      <c r="QBU21"/>
      <c r="QBW21"/>
      <c r="QBY21"/>
      <c r="QCA21"/>
      <c r="QCC21"/>
      <c r="QCE21"/>
      <c r="QCG21"/>
      <c r="QCI21"/>
      <c r="QCK21"/>
      <c r="QCM21"/>
      <c r="QCO21"/>
      <c r="QCQ21"/>
      <c r="QCS21"/>
      <c r="QCU21"/>
      <c r="QCW21"/>
      <c r="QCY21"/>
      <c r="QDA21"/>
      <c r="QDC21"/>
      <c r="QDE21"/>
      <c r="QDG21"/>
      <c r="QDI21"/>
      <c r="QDK21"/>
      <c r="QDM21"/>
      <c r="QDO21"/>
      <c r="QDQ21"/>
      <c r="QDS21"/>
      <c r="QDU21"/>
      <c r="QDW21"/>
      <c r="QDY21"/>
      <c r="QEA21"/>
      <c r="QEC21"/>
      <c r="QEE21"/>
      <c r="QEG21"/>
      <c r="QEI21"/>
      <c r="QEK21"/>
      <c r="QEM21"/>
      <c r="QEO21"/>
      <c r="QEQ21"/>
      <c r="QES21"/>
      <c r="QEU21"/>
      <c r="QEW21"/>
      <c r="QEY21"/>
      <c r="QFA21"/>
      <c r="QFC21"/>
      <c r="QFE21"/>
      <c r="QFG21"/>
      <c r="QFI21"/>
      <c r="QFK21"/>
      <c r="QFM21"/>
      <c r="QFO21"/>
      <c r="QFQ21"/>
      <c r="QFS21"/>
      <c r="QFU21"/>
      <c r="QFW21"/>
      <c r="QFY21"/>
      <c r="QGA21"/>
      <c r="QGC21"/>
      <c r="QGE21"/>
      <c r="QGG21"/>
      <c r="QGI21"/>
      <c r="QGK21"/>
      <c r="QGM21"/>
      <c r="QGO21"/>
      <c r="QGQ21"/>
      <c r="QGS21"/>
      <c r="QGU21"/>
      <c r="QGW21"/>
      <c r="QGY21"/>
      <c r="QHA21"/>
      <c r="QHC21"/>
      <c r="QHE21"/>
      <c r="QHG21"/>
      <c r="QHI21"/>
      <c r="QHK21"/>
      <c r="QHM21"/>
      <c r="QHO21"/>
      <c r="QHQ21"/>
      <c r="QHS21"/>
      <c r="QHU21"/>
      <c r="QHW21"/>
      <c r="QHY21"/>
      <c r="QIA21"/>
      <c r="QIC21"/>
      <c r="QIE21"/>
      <c r="QIG21"/>
      <c r="QII21"/>
      <c r="QIK21"/>
      <c r="QIM21"/>
      <c r="QIO21"/>
      <c r="QIQ21"/>
      <c r="QIS21"/>
      <c r="QIU21"/>
      <c r="QIW21"/>
      <c r="QIY21"/>
      <c r="QJA21"/>
      <c r="QJC21"/>
      <c r="QJE21"/>
      <c r="QJG21"/>
      <c r="QJI21"/>
      <c r="QJK21"/>
      <c r="QJM21"/>
      <c r="QJO21"/>
      <c r="QJQ21"/>
      <c r="QJS21"/>
      <c r="QJU21"/>
      <c r="QJW21"/>
      <c r="QJY21"/>
      <c r="QKA21"/>
      <c r="QKC21"/>
      <c r="QKE21"/>
      <c r="QKG21"/>
      <c r="QKI21"/>
      <c r="QKK21"/>
      <c r="QKM21"/>
      <c r="QKO21"/>
      <c r="QKQ21"/>
      <c r="QKS21"/>
      <c r="QKU21"/>
      <c r="QKW21"/>
      <c r="QKY21"/>
      <c r="QLA21"/>
      <c r="QLC21"/>
      <c r="QLE21"/>
      <c r="QLG21"/>
      <c r="QLI21"/>
      <c r="QLK21"/>
      <c r="QLM21"/>
      <c r="QLO21"/>
      <c r="QLQ21"/>
      <c r="QLS21"/>
      <c r="QLU21"/>
      <c r="QLW21"/>
      <c r="QLY21"/>
      <c r="QMA21"/>
      <c r="QMC21"/>
      <c r="QME21"/>
      <c r="QMG21"/>
      <c r="QMI21"/>
      <c r="QMK21"/>
      <c r="QMM21"/>
      <c r="QMO21"/>
      <c r="QMQ21"/>
      <c r="QMS21"/>
      <c r="QMU21"/>
      <c r="QMW21"/>
      <c r="QMY21"/>
      <c r="QNA21"/>
      <c r="QNC21"/>
      <c r="QNE21"/>
      <c r="QNG21"/>
      <c r="QNI21"/>
      <c r="QNK21"/>
      <c r="QNM21"/>
      <c r="QNO21"/>
      <c r="QNQ21"/>
      <c r="QNS21"/>
      <c r="QNU21"/>
      <c r="QNW21"/>
      <c r="QNY21"/>
      <c r="QOA21"/>
      <c r="QOC21"/>
      <c r="QOE21"/>
      <c r="QOG21"/>
      <c r="QOI21"/>
      <c r="QOK21"/>
      <c r="QOM21"/>
      <c r="QOO21"/>
      <c r="QOQ21"/>
      <c r="QOS21"/>
      <c r="QOU21"/>
      <c r="QOW21"/>
      <c r="QOY21"/>
      <c r="QPA21"/>
      <c r="QPC21"/>
      <c r="QPE21"/>
      <c r="QPG21"/>
      <c r="QPI21"/>
      <c r="QPK21"/>
      <c r="QPM21"/>
      <c r="QPO21"/>
      <c r="QPQ21"/>
      <c r="QPS21"/>
      <c r="QPU21"/>
      <c r="QPW21"/>
      <c r="QPY21"/>
      <c r="QQA21"/>
      <c r="QQC21"/>
      <c r="QQE21"/>
      <c r="QQG21"/>
      <c r="QQI21"/>
      <c r="QQK21"/>
      <c r="QQM21"/>
      <c r="QQO21"/>
      <c r="QQQ21"/>
      <c r="QQS21"/>
      <c r="QQU21"/>
      <c r="QQW21"/>
      <c r="QQY21"/>
      <c r="QRA21"/>
      <c r="QRC21"/>
      <c r="QRE21"/>
      <c r="QRG21"/>
      <c r="QRI21"/>
      <c r="QRK21"/>
      <c r="QRM21"/>
      <c r="QRO21"/>
      <c r="QRQ21"/>
      <c r="QRS21"/>
      <c r="QRU21"/>
      <c r="QRW21"/>
      <c r="QRY21"/>
      <c r="QSA21"/>
      <c r="QSC21"/>
      <c r="QSE21"/>
      <c r="QSG21"/>
      <c r="QSI21"/>
      <c r="QSK21"/>
      <c r="QSM21"/>
      <c r="QSO21"/>
      <c r="QSQ21"/>
      <c r="QSS21"/>
      <c r="QSU21"/>
      <c r="QSW21"/>
      <c r="QSY21"/>
      <c r="QTA21"/>
      <c r="QTC21"/>
      <c r="QTE21"/>
      <c r="QTG21"/>
      <c r="QTI21"/>
      <c r="QTK21"/>
      <c r="QTM21"/>
      <c r="QTO21"/>
      <c r="QTQ21"/>
      <c r="QTS21"/>
      <c r="QTU21"/>
      <c r="QTW21"/>
      <c r="QTY21"/>
      <c r="QUA21"/>
      <c r="QUC21"/>
      <c r="QUE21"/>
      <c r="QUG21"/>
      <c r="QUI21"/>
      <c r="QUK21"/>
      <c r="QUM21"/>
      <c r="QUO21"/>
      <c r="QUQ21"/>
      <c r="QUS21"/>
      <c r="QUU21"/>
      <c r="QUW21"/>
      <c r="QUY21"/>
      <c r="QVA21"/>
      <c r="QVC21"/>
      <c r="QVE21"/>
      <c r="QVG21"/>
      <c r="QVI21"/>
      <c r="QVK21"/>
      <c r="QVM21"/>
      <c r="QVO21"/>
      <c r="QVQ21"/>
      <c r="QVS21"/>
      <c r="QVU21"/>
      <c r="QVW21"/>
      <c r="QVY21"/>
      <c r="QWA21"/>
      <c r="QWC21"/>
      <c r="QWE21"/>
      <c r="QWG21"/>
      <c r="QWI21"/>
      <c r="QWK21"/>
      <c r="QWM21"/>
      <c r="QWO21"/>
      <c r="QWQ21"/>
      <c r="QWS21"/>
      <c r="QWU21"/>
      <c r="QWW21"/>
      <c r="QWY21"/>
      <c r="QXA21"/>
      <c r="QXC21"/>
      <c r="QXE21"/>
      <c r="QXG21"/>
      <c r="QXI21"/>
      <c r="QXK21"/>
      <c r="QXM21"/>
      <c r="QXO21"/>
      <c r="QXQ21"/>
      <c r="QXS21"/>
      <c r="QXU21"/>
      <c r="QXW21"/>
      <c r="QXY21"/>
      <c r="QYA21"/>
      <c r="QYC21"/>
      <c r="QYE21"/>
      <c r="QYG21"/>
      <c r="QYI21"/>
      <c r="QYK21"/>
      <c r="QYM21"/>
      <c r="QYO21"/>
      <c r="QYQ21"/>
      <c r="QYS21"/>
      <c r="QYU21"/>
      <c r="QYW21"/>
      <c r="QYY21"/>
      <c r="QZA21"/>
      <c r="QZC21"/>
      <c r="QZE21"/>
      <c r="QZG21"/>
      <c r="QZI21"/>
      <c r="QZK21"/>
      <c r="QZM21"/>
      <c r="QZO21"/>
      <c r="QZQ21"/>
      <c r="QZS21"/>
      <c r="QZU21"/>
      <c r="QZW21"/>
      <c r="QZY21"/>
      <c r="RAA21"/>
      <c r="RAC21"/>
      <c r="RAE21"/>
      <c r="RAG21"/>
      <c r="RAI21"/>
      <c r="RAK21"/>
      <c r="RAM21"/>
      <c r="RAO21"/>
      <c r="RAQ21"/>
      <c r="RAS21"/>
      <c r="RAU21"/>
      <c r="RAW21"/>
      <c r="RAY21"/>
      <c r="RBA21"/>
      <c r="RBC21"/>
      <c r="RBE21"/>
      <c r="RBG21"/>
      <c r="RBI21"/>
      <c r="RBK21"/>
      <c r="RBM21"/>
      <c r="RBO21"/>
      <c r="RBQ21"/>
      <c r="RBS21"/>
      <c r="RBU21"/>
      <c r="RBW21"/>
      <c r="RBY21"/>
      <c r="RCA21"/>
      <c r="RCC21"/>
      <c r="RCE21"/>
      <c r="RCG21"/>
      <c r="RCI21"/>
      <c r="RCK21"/>
      <c r="RCM21"/>
      <c r="RCO21"/>
      <c r="RCQ21"/>
      <c r="RCS21"/>
      <c r="RCU21"/>
      <c r="RCW21"/>
      <c r="RCY21"/>
      <c r="RDA21"/>
      <c r="RDC21"/>
      <c r="RDE21"/>
      <c r="RDG21"/>
      <c r="RDI21"/>
      <c r="RDK21"/>
      <c r="RDM21"/>
      <c r="RDO21"/>
      <c r="RDQ21"/>
      <c r="RDS21"/>
      <c r="RDU21"/>
      <c r="RDW21"/>
      <c r="RDY21"/>
      <c r="REA21"/>
      <c r="REC21"/>
      <c r="REE21"/>
      <c r="REG21"/>
      <c r="REI21"/>
      <c r="REK21"/>
      <c r="REM21"/>
      <c r="REO21"/>
      <c r="REQ21"/>
      <c r="RES21"/>
      <c r="REU21"/>
      <c r="REW21"/>
      <c r="REY21"/>
      <c r="RFA21"/>
      <c r="RFC21"/>
      <c r="RFE21"/>
      <c r="RFG21"/>
      <c r="RFI21"/>
      <c r="RFK21"/>
      <c r="RFM21"/>
      <c r="RFO21"/>
      <c r="RFQ21"/>
      <c r="RFS21"/>
      <c r="RFU21"/>
      <c r="RFW21"/>
      <c r="RFY21"/>
      <c r="RGA21"/>
      <c r="RGC21"/>
      <c r="RGE21"/>
      <c r="RGG21"/>
      <c r="RGI21"/>
      <c r="RGK21"/>
      <c r="RGM21"/>
      <c r="RGO21"/>
      <c r="RGQ21"/>
      <c r="RGS21"/>
      <c r="RGU21"/>
      <c r="RGW21"/>
      <c r="RGY21"/>
      <c r="RHA21"/>
      <c r="RHC21"/>
      <c r="RHE21"/>
      <c r="RHG21"/>
      <c r="RHI21"/>
      <c r="RHK21"/>
      <c r="RHM21"/>
      <c r="RHO21"/>
      <c r="RHQ21"/>
      <c r="RHS21"/>
      <c r="RHU21"/>
      <c r="RHW21"/>
      <c r="RHY21"/>
      <c r="RIA21"/>
      <c r="RIC21"/>
      <c r="RIE21"/>
      <c r="RIG21"/>
      <c r="RII21"/>
      <c r="RIK21"/>
      <c r="RIM21"/>
      <c r="RIO21"/>
      <c r="RIQ21"/>
      <c r="RIS21"/>
      <c r="RIU21"/>
      <c r="RIW21"/>
      <c r="RIY21"/>
      <c r="RJA21"/>
      <c r="RJC21"/>
      <c r="RJE21"/>
      <c r="RJG21"/>
      <c r="RJI21"/>
      <c r="RJK21"/>
      <c r="RJM21"/>
      <c r="RJO21"/>
      <c r="RJQ21"/>
      <c r="RJS21"/>
      <c r="RJU21"/>
      <c r="RJW21"/>
      <c r="RJY21"/>
      <c r="RKA21"/>
      <c r="RKC21"/>
      <c r="RKE21"/>
      <c r="RKG21"/>
      <c r="RKI21"/>
      <c r="RKK21"/>
      <c r="RKM21"/>
      <c r="RKO21"/>
      <c r="RKQ21"/>
      <c r="RKS21"/>
      <c r="RKU21"/>
      <c r="RKW21"/>
      <c r="RKY21"/>
      <c r="RLA21"/>
      <c r="RLC21"/>
      <c r="RLE21"/>
      <c r="RLG21"/>
      <c r="RLI21"/>
      <c r="RLK21"/>
      <c r="RLM21"/>
      <c r="RLO21"/>
      <c r="RLQ21"/>
      <c r="RLS21"/>
      <c r="RLU21"/>
      <c r="RLW21"/>
      <c r="RLY21"/>
      <c r="RMA21"/>
      <c r="RMC21"/>
      <c r="RME21"/>
      <c r="RMG21"/>
      <c r="RMI21"/>
      <c r="RMK21"/>
      <c r="RMM21"/>
      <c r="RMO21"/>
      <c r="RMQ21"/>
      <c r="RMS21"/>
      <c r="RMU21"/>
      <c r="RMW21"/>
      <c r="RMY21"/>
      <c r="RNA21"/>
      <c r="RNC21"/>
      <c r="RNE21"/>
      <c r="RNG21"/>
      <c r="RNI21"/>
      <c r="RNK21"/>
      <c r="RNM21"/>
      <c r="RNO21"/>
      <c r="RNQ21"/>
      <c r="RNS21"/>
      <c r="RNU21"/>
      <c r="RNW21"/>
      <c r="RNY21"/>
      <c r="ROA21"/>
      <c r="ROC21"/>
      <c r="ROE21"/>
      <c r="ROG21"/>
      <c r="ROI21"/>
      <c r="ROK21"/>
      <c r="ROM21"/>
      <c r="ROO21"/>
      <c r="ROQ21"/>
      <c r="ROS21"/>
      <c r="ROU21"/>
      <c r="ROW21"/>
      <c r="ROY21"/>
      <c r="RPA21"/>
      <c r="RPC21"/>
      <c r="RPE21"/>
      <c r="RPG21"/>
      <c r="RPI21"/>
      <c r="RPK21"/>
      <c r="RPM21"/>
      <c r="RPO21"/>
      <c r="RPQ21"/>
      <c r="RPS21"/>
      <c r="RPU21"/>
      <c r="RPW21"/>
      <c r="RPY21"/>
      <c r="RQA21"/>
      <c r="RQC21"/>
      <c r="RQE21"/>
      <c r="RQG21"/>
      <c r="RQI21"/>
      <c r="RQK21"/>
      <c r="RQM21"/>
      <c r="RQO21"/>
      <c r="RQQ21"/>
      <c r="RQS21"/>
      <c r="RQU21"/>
      <c r="RQW21"/>
      <c r="RQY21"/>
      <c r="RRA21"/>
      <c r="RRC21"/>
      <c r="RRE21"/>
      <c r="RRG21"/>
      <c r="RRI21"/>
      <c r="RRK21"/>
      <c r="RRM21"/>
      <c r="RRO21"/>
      <c r="RRQ21"/>
      <c r="RRS21"/>
      <c r="RRU21"/>
      <c r="RRW21"/>
      <c r="RRY21"/>
      <c r="RSA21"/>
      <c r="RSC21"/>
      <c r="RSE21"/>
      <c r="RSG21"/>
      <c r="RSI21"/>
      <c r="RSK21"/>
      <c r="RSM21"/>
      <c r="RSO21"/>
      <c r="RSQ21"/>
      <c r="RSS21"/>
      <c r="RSU21"/>
      <c r="RSW21"/>
      <c r="RSY21"/>
      <c r="RTA21"/>
      <c r="RTC21"/>
      <c r="RTE21"/>
      <c r="RTG21"/>
      <c r="RTI21"/>
      <c r="RTK21"/>
      <c r="RTM21"/>
      <c r="RTO21"/>
      <c r="RTQ21"/>
      <c r="RTS21"/>
      <c r="RTU21"/>
      <c r="RTW21"/>
      <c r="RTY21"/>
      <c r="RUA21"/>
      <c r="RUC21"/>
      <c r="RUE21"/>
      <c r="RUG21"/>
      <c r="RUI21"/>
      <c r="RUK21"/>
      <c r="RUM21"/>
      <c r="RUO21"/>
      <c r="RUQ21"/>
      <c r="RUS21"/>
      <c r="RUU21"/>
      <c r="RUW21"/>
      <c r="RUY21"/>
      <c r="RVA21"/>
      <c r="RVC21"/>
      <c r="RVE21"/>
      <c r="RVG21"/>
      <c r="RVI21"/>
      <c r="RVK21"/>
      <c r="RVM21"/>
      <c r="RVO21"/>
      <c r="RVQ21"/>
      <c r="RVS21"/>
      <c r="RVU21"/>
      <c r="RVW21"/>
      <c r="RVY21"/>
      <c r="RWA21"/>
      <c r="RWC21"/>
      <c r="RWE21"/>
      <c r="RWG21"/>
      <c r="RWI21"/>
      <c r="RWK21"/>
      <c r="RWM21"/>
      <c r="RWO21"/>
      <c r="RWQ21"/>
      <c r="RWS21"/>
      <c r="RWU21"/>
      <c r="RWW21"/>
      <c r="RWY21"/>
      <c r="RXA21"/>
      <c r="RXC21"/>
      <c r="RXE21"/>
      <c r="RXG21"/>
      <c r="RXI21"/>
      <c r="RXK21"/>
      <c r="RXM21"/>
      <c r="RXO21"/>
      <c r="RXQ21"/>
      <c r="RXS21"/>
      <c r="RXU21"/>
      <c r="RXW21"/>
      <c r="RXY21"/>
      <c r="RYA21"/>
      <c r="RYC21"/>
      <c r="RYE21"/>
      <c r="RYG21"/>
      <c r="RYI21"/>
      <c r="RYK21"/>
      <c r="RYM21"/>
      <c r="RYO21"/>
      <c r="RYQ21"/>
      <c r="RYS21"/>
      <c r="RYU21"/>
      <c r="RYW21"/>
      <c r="RYY21"/>
      <c r="RZA21"/>
      <c r="RZC21"/>
      <c r="RZE21"/>
      <c r="RZG21"/>
      <c r="RZI21"/>
      <c r="RZK21"/>
      <c r="RZM21"/>
      <c r="RZO21"/>
      <c r="RZQ21"/>
      <c r="RZS21"/>
      <c r="RZU21"/>
      <c r="RZW21"/>
      <c r="RZY21"/>
      <c r="SAA21"/>
      <c r="SAC21"/>
      <c r="SAE21"/>
      <c r="SAG21"/>
      <c r="SAI21"/>
      <c r="SAK21"/>
      <c r="SAM21"/>
      <c r="SAO21"/>
      <c r="SAQ21"/>
      <c r="SAS21"/>
      <c r="SAU21"/>
      <c r="SAW21"/>
      <c r="SAY21"/>
      <c r="SBA21"/>
      <c r="SBC21"/>
      <c r="SBE21"/>
      <c r="SBG21"/>
      <c r="SBI21"/>
      <c r="SBK21"/>
      <c r="SBM21"/>
      <c r="SBO21"/>
      <c r="SBQ21"/>
      <c r="SBS21"/>
      <c r="SBU21"/>
      <c r="SBW21"/>
      <c r="SBY21"/>
      <c r="SCA21"/>
      <c r="SCC21"/>
      <c r="SCE21"/>
      <c r="SCG21"/>
      <c r="SCI21"/>
      <c r="SCK21"/>
      <c r="SCM21"/>
      <c r="SCO21"/>
      <c r="SCQ21"/>
      <c r="SCS21"/>
      <c r="SCU21"/>
      <c r="SCW21"/>
      <c r="SCY21"/>
      <c r="SDA21"/>
      <c r="SDC21"/>
      <c r="SDE21"/>
      <c r="SDG21"/>
      <c r="SDI21"/>
      <c r="SDK21"/>
      <c r="SDM21"/>
      <c r="SDO21"/>
      <c r="SDQ21"/>
      <c r="SDS21"/>
      <c r="SDU21"/>
      <c r="SDW21"/>
      <c r="SDY21"/>
      <c r="SEA21"/>
      <c r="SEC21"/>
      <c r="SEE21"/>
      <c r="SEG21"/>
      <c r="SEI21"/>
      <c r="SEK21"/>
      <c r="SEM21"/>
      <c r="SEO21"/>
      <c r="SEQ21"/>
      <c r="SES21"/>
      <c r="SEU21"/>
      <c r="SEW21"/>
      <c r="SEY21"/>
      <c r="SFA21"/>
      <c r="SFC21"/>
      <c r="SFE21"/>
      <c r="SFG21"/>
      <c r="SFI21"/>
      <c r="SFK21"/>
      <c r="SFM21"/>
      <c r="SFO21"/>
      <c r="SFQ21"/>
      <c r="SFS21"/>
      <c r="SFU21"/>
      <c r="SFW21"/>
      <c r="SFY21"/>
      <c r="SGA21"/>
      <c r="SGC21"/>
      <c r="SGE21"/>
      <c r="SGG21"/>
      <c r="SGI21"/>
      <c r="SGK21"/>
      <c r="SGM21"/>
      <c r="SGO21"/>
      <c r="SGQ21"/>
      <c r="SGS21"/>
      <c r="SGU21"/>
      <c r="SGW21"/>
      <c r="SGY21"/>
      <c r="SHA21"/>
      <c r="SHC21"/>
      <c r="SHE21"/>
      <c r="SHG21"/>
      <c r="SHI21"/>
      <c r="SHK21"/>
      <c r="SHM21"/>
      <c r="SHO21"/>
      <c r="SHQ21"/>
      <c r="SHS21"/>
      <c r="SHU21"/>
      <c r="SHW21"/>
      <c r="SHY21"/>
      <c r="SIA21"/>
      <c r="SIC21"/>
      <c r="SIE21"/>
      <c r="SIG21"/>
      <c r="SII21"/>
      <c r="SIK21"/>
      <c r="SIM21"/>
      <c r="SIO21"/>
      <c r="SIQ21"/>
      <c r="SIS21"/>
      <c r="SIU21"/>
      <c r="SIW21"/>
      <c r="SIY21"/>
      <c r="SJA21"/>
      <c r="SJC21"/>
      <c r="SJE21"/>
      <c r="SJG21"/>
      <c r="SJI21"/>
      <c r="SJK21"/>
      <c r="SJM21"/>
      <c r="SJO21"/>
      <c r="SJQ21"/>
      <c r="SJS21"/>
      <c r="SJU21"/>
      <c r="SJW21"/>
      <c r="SJY21"/>
      <c r="SKA21"/>
      <c r="SKC21"/>
      <c r="SKE21"/>
      <c r="SKG21"/>
      <c r="SKI21"/>
      <c r="SKK21"/>
      <c r="SKM21"/>
      <c r="SKO21"/>
      <c r="SKQ21"/>
      <c r="SKS21"/>
      <c r="SKU21"/>
      <c r="SKW21"/>
      <c r="SKY21"/>
      <c r="SLA21"/>
      <c r="SLC21"/>
      <c r="SLE21"/>
      <c r="SLG21"/>
      <c r="SLI21"/>
      <c r="SLK21"/>
      <c r="SLM21"/>
      <c r="SLO21"/>
      <c r="SLQ21"/>
      <c r="SLS21"/>
      <c r="SLU21"/>
      <c r="SLW21"/>
      <c r="SLY21"/>
      <c r="SMA21"/>
      <c r="SMC21"/>
      <c r="SME21"/>
      <c r="SMG21"/>
      <c r="SMI21"/>
      <c r="SMK21"/>
      <c r="SMM21"/>
      <c r="SMO21"/>
      <c r="SMQ21"/>
      <c r="SMS21"/>
      <c r="SMU21"/>
      <c r="SMW21"/>
      <c r="SMY21"/>
      <c r="SNA21"/>
      <c r="SNC21"/>
      <c r="SNE21"/>
      <c r="SNG21"/>
      <c r="SNI21"/>
      <c r="SNK21"/>
      <c r="SNM21"/>
      <c r="SNO21"/>
      <c r="SNQ21"/>
      <c r="SNS21"/>
      <c r="SNU21"/>
      <c r="SNW21"/>
      <c r="SNY21"/>
      <c r="SOA21"/>
      <c r="SOC21"/>
      <c r="SOE21"/>
      <c r="SOG21"/>
      <c r="SOI21"/>
      <c r="SOK21"/>
      <c r="SOM21"/>
      <c r="SOO21"/>
      <c r="SOQ21"/>
      <c r="SOS21"/>
      <c r="SOU21"/>
      <c r="SOW21"/>
      <c r="SOY21"/>
      <c r="SPA21"/>
      <c r="SPC21"/>
      <c r="SPE21"/>
      <c r="SPG21"/>
      <c r="SPI21"/>
      <c r="SPK21"/>
      <c r="SPM21"/>
      <c r="SPO21"/>
      <c r="SPQ21"/>
      <c r="SPS21"/>
      <c r="SPU21"/>
      <c r="SPW21"/>
      <c r="SPY21"/>
      <c r="SQA21"/>
      <c r="SQC21"/>
      <c r="SQE21"/>
      <c r="SQG21"/>
      <c r="SQI21"/>
      <c r="SQK21"/>
      <c r="SQM21"/>
      <c r="SQO21"/>
      <c r="SQQ21"/>
      <c r="SQS21"/>
      <c r="SQU21"/>
      <c r="SQW21"/>
      <c r="SQY21"/>
      <c r="SRA21"/>
      <c r="SRC21"/>
      <c r="SRE21"/>
      <c r="SRG21"/>
      <c r="SRI21"/>
      <c r="SRK21"/>
      <c r="SRM21"/>
      <c r="SRO21"/>
      <c r="SRQ21"/>
      <c r="SRS21"/>
      <c r="SRU21"/>
      <c r="SRW21"/>
      <c r="SRY21"/>
      <c r="SSA21"/>
      <c r="SSC21"/>
      <c r="SSE21"/>
      <c r="SSG21"/>
      <c r="SSI21"/>
      <c r="SSK21"/>
      <c r="SSM21"/>
      <c r="SSO21"/>
      <c r="SSQ21"/>
      <c r="SSS21"/>
      <c r="SSU21"/>
      <c r="SSW21"/>
      <c r="SSY21"/>
      <c r="STA21"/>
      <c r="STC21"/>
      <c r="STE21"/>
      <c r="STG21"/>
      <c r="STI21"/>
      <c r="STK21"/>
      <c r="STM21"/>
      <c r="STO21"/>
      <c r="STQ21"/>
      <c r="STS21"/>
      <c r="STU21"/>
      <c r="STW21"/>
      <c r="STY21"/>
      <c r="SUA21"/>
      <c r="SUC21"/>
      <c r="SUE21"/>
      <c r="SUG21"/>
      <c r="SUI21"/>
      <c r="SUK21"/>
      <c r="SUM21"/>
      <c r="SUO21"/>
      <c r="SUQ21"/>
      <c r="SUS21"/>
      <c r="SUU21"/>
      <c r="SUW21"/>
      <c r="SUY21"/>
      <c r="SVA21"/>
      <c r="SVC21"/>
      <c r="SVE21"/>
      <c r="SVG21"/>
      <c r="SVI21"/>
      <c r="SVK21"/>
      <c r="SVM21"/>
      <c r="SVO21"/>
      <c r="SVQ21"/>
      <c r="SVS21"/>
      <c r="SVU21"/>
      <c r="SVW21"/>
      <c r="SVY21"/>
      <c r="SWA21"/>
      <c r="SWC21"/>
      <c r="SWE21"/>
      <c r="SWG21"/>
      <c r="SWI21"/>
      <c r="SWK21"/>
      <c r="SWM21"/>
      <c r="SWO21"/>
      <c r="SWQ21"/>
      <c r="SWS21"/>
      <c r="SWU21"/>
      <c r="SWW21"/>
      <c r="SWY21"/>
      <c r="SXA21"/>
      <c r="SXC21"/>
      <c r="SXE21"/>
      <c r="SXG21"/>
      <c r="SXI21"/>
      <c r="SXK21"/>
      <c r="SXM21"/>
      <c r="SXO21"/>
      <c r="SXQ21"/>
      <c r="SXS21"/>
      <c r="SXU21"/>
      <c r="SXW21"/>
      <c r="SXY21"/>
      <c r="SYA21"/>
      <c r="SYC21"/>
      <c r="SYE21"/>
      <c r="SYG21"/>
      <c r="SYI21"/>
      <c r="SYK21"/>
      <c r="SYM21"/>
      <c r="SYO21"/>
      <c r="SYQ21"/>
      <c r="SYS21"/>
      <c r="SYU21"/>
      <c r="SYW21"/>
      <c r="SYY21"/>
      <c r="SZA21"/>
      <c r="SZC21"/>
      <c r="SZE21"/>
      <c r="SZG21"/>
      <c r="SZI21"/>
      <c r="SZK21"/>
      <c r="SZM21"/>
      <c r="SZO21"/>
      <c r="SZQ21"/>
      <c r="SZS21"/>
      <c r="SZU21"/>
      <c r="SZW21"/>
      <c r="SZY21"/>
      <c r="TAA21"/>
      <c r="TAC21"/>
      <c r="TAE21"/>
      <c r="TAG21"/>
      <c r="TAI21"/>
      <c r="TAK21"/>
      <c r="TAM21"/>
      <c r="TAO21"/>
      <c r="TAQ21"/>
      <c r="TAS21"/>
      <c r="TAU21"/>
      <c r="TAW21"/>
      <c r="TAY21"/>
      <c r="TBA21"/>
      <c r="TBC21"/>
      <c r="TBE21"/>
      <c r="TBG21"/>
      <c r="TBI21"/>
      <c r="TBK21"/>
      <c r="TBM21"/>
      <c r="TBO21"/>
      <c r="TBQ21"/>
      <c r="TBS21"/>
      <c r="TBU21"/>
      <c r="TBW21"/>
      <c r="TBY21"/>
      <c r="TCA21"/>
      <c r="TCC21"/>
      <c r="TCE21"/>
      <c r="TCG21"/>
      <c r="TCI21"/>
      <c r="TCK21"/>
      <c r="TCM21"/>
      <c r="TCO21"/>
      <c r="TCQ21"/>
      <c r="TCS21"/>
      <c r="TCU21"/>
      <c r="TCW21"/>
      <c r="TCY21"/>
      <c r="TDA21"/>
      <c r="TDC21"/>
      <c r="TDE21"/>
      <c r="TDG21"/>
      <c r="TDI21"/>
      <c r="TDK21"/>
      <c r="TDM21"/>
      <c r="TDO21"/>
      <c r="TDQ21"/>
      <c r="TDS21"/>
      <c r="TDU21"/>
      <c r="TDW21"/>
      <c r="TDY21"/>
      <c r="TEA21"/>
      <c r="TEC21"/>
      <c r="TEE21"/>
      <c r="TEG21"/>
      <c r="TEI21"/>
      <c r="TEK21"/>
      <c r="TEM21"/>
      <c r="TEO21"/>
      <c r="TEQ21"/>
      <c r="TES21"/>
      <c r="TEU21"/>
      <c r="TEW21"/>
      <c r="TEY21"/>
      <c r="TFA21"/>
      <c r="TFC21"/>
      <c r="TFE21"/>
      <c r="TFG21"/>
      <c r="TFI21"/>
      <c r="TFK21"/>
      <c r="TFM21"/>
      <c r="TFO21"/>
      <c r="TFQ21"/>
      <c r="TFS21"/>
      <c r="TFU21"/>
      <c r="TFW21"/>
      <c r="TFY21"/>
      <c r="TGA21"/>
      <c r="TGC21"/>
      <c r="TGE21"/>
      <c r="TGG21"/>
      <c r="TGI21"/>
      <c r="TGK21"/>
      <c r="TGM21"/>
      <c r="TGO21"/>
      <c r="TGQ21"/>
      <c r="TGS21"/>
      <c r="TGU21"/>
      <c r="TGW21"/>
      <c r="TGY21"/>
      <c r="THA21"/>
      <c r="THC21"/>
      <c r="THE21"/>
      <c r="THG21"/>
      <c r="THI21"/>
      <c r="THK21"/>
      <c r="THM21"/>
      <c r="THO21"/>
      <c r="THQ21"/>
      <c r="THS21"/>
      <c r="THU21"/>
      <c r="THW21"/>
      <c r="THY21"/>
      <c r="TIA21"/>
      <c r="TIC21"/>
      <c r="TIE21"/>
      <c r="TIG21"/>
      <c r="TII21"/>
      <c r="TIK21"/>
      <c r="TIM21"/>
      <c r="TIO21"/>
      <c r="TIQ21"/>
      <c r="TIS21"/>
      <c r="TIU21"/>
      <c r="TIW21"/>
      <c r="TIY21"/>
      <c r="TJA21"/>
      <c r="TJC21"/>
      <c r="TJE21"/>
      <c r="TJG21"/>
      <c r="TJI21"/>
      <c r="TJK21"/>
      <c r="TJM21"/>
      <c r="TJO21"/>
      <c r="TJQ21"/>
      <c r="TJS21"/>
      <c r="TJU21"/>
      <c r="TJW21"/>
      <c r="TJY21"/>
      <c r="TKA21"/>
      <c r="TKC21"/>
      <c r="TKE21"/>
      <c r="TKG21"/>
      <c r="TKI21"/>
      <c r="TKK21"/>
      <c r="TKM21"/>
      <c r="TKO21"/>
      <c r="TKQ21"/>
      <c r="TKS21"/>
      <c r="TKU21"/>
      <c r="TKW21"/>
      <c r="TKY21"/>
      <c r="TLA21"/>
      <c r="TLC21"/>
      <c r="TLE21"/>
      <c r="TLG21"/>
      <c r="TLI21"/>
      <c r="TLK21"/>
      <c r="TLM21"/>
      <c r="TLO21"/>
      <c r="TLQ21"/>
      <c r="TLS21"/>
      <c r="TLU21"/>
      <c r="TLW21"/>
      <c r="TLY21"/>
      <c r="TMA21"/>
      <c r="TMC21"/>
      <c r="TME21"/>
      <c r="TMG21"/>
      <c r="TMI21"/>
      <c r="TMK21"/>
      <c r="TMM21"/>
      <c r="TMO21"/>
      <c r="TMQ21"/>
      <c r="TMS21"/>
      <c r="TMU21"/>
      <c r="TMW21"/>
      <c r="TMY21"/>
      <c r="TNA21"/>
      <c r="TNC21"/>
      <c r="TNE21"/>
      <c r="TNG21"/>
      <c r="TNI21"/>
      <c r="TNK21"/>
      <c r="TNM21"/>
      <c r="TNO21"/>
      <c r="TNQ21"/>
      <c r="TNS21"/>
      <c r="TNU21"/>
      <c r="TNW21"/>
      <c r="TNY21"/>
      <c r="TOA21"/>
      <c r="TOC21"/>
      <c r="TOE21"/>
      <c r="TOG21"/>
      <c r="TOI21"/>
      <c r="TOK21"/>
      <c r="TOM21"/>
      <c r="TOO21"/>
      <c r="TOQ21"/>
      <c r="TOS21"/>
      <c r="TOU21"/>
      <c r="TOW21"/>
      <c r="TOY21"/>
      <c r="TPA21"/>
      <c r="TPC21"/>
      <c r="TPE21"/>
      <c r="TPG21"/>
      <c r="TPI21"/>
      <c r="TPK21"/>
      <c r="TPM21"/>
      <c r="TPO21"/>
      <c r="TPQ21"/>
      <c r="TPS21"/>
      <c r="TPU21"/>
      <c r="TPW21"/>
      <c r="TPY21"/>
      <c r="TQA21"/>
      <c r="TQC21"/>
      <c r="TQE21"/>
      <c r="TQG21"/>
      <c r="TQI21"/>
      <c r="TQK21"/>
      <c r="TQM21"/>
      <c r="TQO21"/>
      <c r="TQQ21"/>
      <c r="TQS21"/>
      <c r="TQU21"/>
      <c r="TQW21"/>
      <c r="TQY21"/>
      <c r="TRA21"/>
      <c r="TRC21"/>
      <c r="TRE21"/>
      <c r="TRG21"/>
      <c r="TRI21"/>
      <c r="TRK21"/>
      <c r="TRM21"/>
      <c r="TRO21"/>
      <c r="TRQ21"/>
      <c r="TRS21"/>
      <c r="TRU21"/>
      <c r="TRW21"/>
      <c r="TRY21"/>
      <c r="TSA21"/>
      <c r="TSC21"/>
      <c r="TSE21"/>
      <c r="TSG21"/>
      <c r="TSI21"/>
      <c r="TSK21"/>
      <c r="TSM21"/>
      <c r="TSO21"/>
      <c r="TSQ21"/>
      <c r="TSS21"/>
      <c r="TSU21"/>
      <c r="TSW21"/>
      <c r="TSY21"/>
      <c r="TTA21"/>
      <c r="TTC21"/>
      <c r="TTE21"/>
      <c r="TTG21"/>
      <c r="TTI21"/>
      <c r="TTK21"/>
      <c r="TTM21"/>
      <c r="TTO21"/>
      <c r="TTQ21"/>
      <c r="TTS21"/>
      <c r="TTU21"/>
      <c r="TTW21"/>
      <c r="TTY21"/>
      <c r="TUA21"/>
      <c r="TUC21"/>
      <c r="TUE21"/>
      <c r="TUG21"/>
      <c r="TUI21"/>
      <c r="TUK21"/>
      <c r="TUM21"/>
      <c r="TUO21"/>
      <c r="TUQ21"/>
      <c r="TUS21"/>
      <c r="TUU21"/>
      <c r="TUW21"/>
      <c r="TUY21"/>
      <c r="TVA21"/>
      <c r="TVC21"/>
      <c r="TVE21"/>
      <c r="TVG21"/>
      <c r="TVI21"/>
      <c r="TVK21"/>
      <c r="TVM21"/>
      <c r="TVO21"/>
      <c r="TVQ21"/>
      <c r="TVS21"/>
      <c r="TVU21"/>
      <c r="TVW21"/>
      <c r="TVY21"/>
      <c r="TWA21"/>
      <c r="TWC21"/>
      <c r="TWE21"/>
      <c r="TWG21"/>
      <c r="TWI21"/>
      <c r="TWK21"/>
      <c r="TWM21"/>
      <c r="TWO21"/>
      <c r="TWQ21"/>
      <c r="TWS21"/>
      <c r="TWU21"/>
      <c r="TWW21"/>
      <c r="TWY21"/>
      <c r="TXA21"/>
      <c r="TXC21"/>
      <c r="TXE21"/>
      <c r="TXG21"/>
      <c r="TXI21"/>
      <c r="TXK21"/>
      <c r="TXM21"/>
      <c r="TXO21"/>
      <c r="TXQ21"/>
      <c r="TXS21"/>
      <c r="TXU21"/>
      <c r="TXW21"/>
      <c r="TXY21"/>
      <c r="TYA21"/>
      <c r="TYC21"/>
      <c r="TYE21"/>
      <c r="TYG21"/>
      <c r="TYI21"/>
      <c r="TYK21"/>
      <c r="TYM21"/>
      <c r="TYO21"/>
      <c r="TYQ21"/>
      <c r="TYS21"/>
      <c r="TYU21"/>
      <c r="TYW21"/>
      <c r="TYY21"/>
      <c r="TZA21"/>
      <c r="TZC21"/>
      <c r="TZE21"/>
      <c r="TZG21"/>
      <c r="TZI21"/>
      <c r="TZK21"/>
      <c r="TZM21"/>
      <c r="TZO21"/>
      <c r="TZQ21"/>
      <c r="TZS21"/>
      <c r="TZU21"/>
      <c r="TZW21"/>
      <c r="TZY21"/>
      <c r="UAA21"/>
      <c r="UAC21"/>
      <c r="UAE21"/>
      <c r="UAG21"/>
      <c r="UAI21"/>
      <c r="UAK21"/>
      <c r="UAM21"/>
      <c r="UAO21"/>
      <c r="UAQ21"/>
      <c r="UAS21"/>
      <c r="UAU21"/>
      <c r="UAW21"/>
      <c r="UAY21"/>
      <c r="UBA21"/>
      <c r="UBC21"/>
      <c r="UBE21"/>
      <c r="UBG21"/>
      <c r="UBI21"/>
      <c r="UBK21"/>
      <c r="UBM21"/>
      <c r="UBO21"/>
      <c r="UBQ21"/>
      <c r="UBS21"/>
      <c r="UBU21"/>
      <c r="UBW21"/>
      <c r="UBY21"/>
      <c r="UCA21"/>
      <c r="UCC21"/>
      <c r="UCE21"/>
      <c r="UCG21"/>
      <c r="UCI21"/>
      <c r="UCK21"/>
      <c r="UCM21"/>
      <c r="UCO21"/>
      <c r="UCQ21"/>
      <c r="UCS21"/>
      <c r="UCU21"/>
      <c r="UCW21"/>
      <c r="UCY21"/>
      <c r="UDA21"/>
      <c r="UDC21"/>
      <c r="UDE21"/>
      <c r="UDG21"/>
      <c r="UDI21"/>
      <c r="UDK21"/>
      <c r="UDM21"/>
      <c r="UDO21"/>
      <c r="UDQ21"/>
      <c r="UDS21"/>
      <c r="UDU21"/>
      <c r="UDW21"/>
      <c r="UDY21"/>
      <c r="UEA21"/>
      <c r="UEC21"/>
      <c r="UEE21"/>
      <c r="UEG21"/>
      <c r="UEI21"/>
      <c r="UEK21"/>
      <c r="UEM21"/>
      <c r="UEO21"/>
      <c r="UEQ21"/>
      <c r="UES21"/>
      <c r="UEU21"/>
      <c r="UEW21"/>
      <c r="UEY21"/>
      <c r="UFA21"/>
      <c r="UFC21"/>
      <c r="UFE21"/>
      <c r="UFG21"/>
      <c r="UFI21"/>
      <c r="UFK21"/>
      <c r="UFM21"/>
      <c r="UFO21"/>
      <c r="UFQ21"/>
      <c r="UFS21"/>
      <c r="UFU21"/>
      <c r="UFW21"/>
      <c r="UFY21"/>
      <c r="UGA21"/>
      <c r="UGC21"/>
      <c r="UGE21"/>
      <c r="UGG21"/>
      <c r="UGI21"/>
      <c r="UGK21"/>
      <c r="UGM21"/>
      <c r="UGO21"/>
      <c r="UGQ21"/>
      <c r="UGS21"/>
      <c r="UGU21"/>
      <c r="UGW21"/>
      <c r="UGY21"/>
      <c r="UHA21"/>
      <c r="UHC21"/>
      <c r="UHE21"/>
      <c r="UHG21"/>
      <c r="UHI21"/>
      <c r="UHK21"/>
      <c r="UHM21"/>
      <c r="UHO21"/>
      <c r="UHQ21"/>
      <c r="UHS21"/>
      <c r="UHU21"/>
      <c r="UHW21"/>
      <c r="UHY21"/>
      <c r="UIA21"/>
      <c r="UIC21"/>
      <c r="UIE21"/>
      <c r="UIG21"/>
      <c r="UII21"/>
      <c r="UIK21"/>
      <c r="UIM21"/>
      <c r="UIO21"/>
      <c r="UIQ21"/>
      <c r="UIS21"/>
      <c r="UIU21"/>
      <c r="UIW21"/>
      <c r="UIY21"/>
      <c r="UJA21"/>
      <c r="UJC21"/>
      <c r="UJE21"/>
      <c r="UJG21"/>
      <c r="UJI21"/>
      <c r="UJK21"/>
      <c r="UJM21"/>
      <c r="UJO21"/>
      <c r="UJQ21"/>
      <c r="UJS21"/>
      <c r="UJU21"/>
      <c r="UJW21"/>
      <c r="UJY21"/>
      <c r="UKA21"/>
      <c r="UKC21"/>
      <c r="UKE21"/>
      <c r="UKG21"/>
      <c r="UKI21"/>
      <c r="UKK21"/>
      <c r="UKM21"/>
      <c r="UKO21"/>
      <c r="UKQ21"/>
      <c r="UKS21"/>
      <c r="UKU21"/>
      <c r="UKW21"/>
      <c r="UKY21"/>
      <c r="ULA21"/>
      <c r="ULC21"/>
      <c r="ULE21"/>
      <c r="ULG21"/>
      <c r="ULI21"/>
      <c r="ULK21"/>
      <c r="ULM21"/>
      <c r="ULO21"/>
      <c r="ULQ21"/>
      <c r="ULS21"/>
      <c r="ULU21"/>
      <c r="ULW21"/>
      <c r="ULY21"/>
      <c r="UMA21"/>
      <c r="UMC21"/>
      <c r="UME21"/>
      <c r="UMG21"/>
      <c r="UMI21"/>
      <c r="UMK21"/>
      <c r="UMM21"/>
      <c r="UMO21"/>
      <c r="UMQ21"/>
      <c r="UMS21"/>
      <c r="UMU21"/>
      <c r="UMW21"/>
      <c r="UMY21"/>
      <c r="UNA21"/>
      <c r="UNC21"/>
      <c r="UNE21"/>
      <c r="UNG21"/>
      <c r="UNI21"/>
      <c r="UNK21"/>
      <c r="UNM21"/>
      <c r="UNO21"/>
      <c r="UNQ21"/>
      <c r="UNS21"/>
      <c r="UNU21"/>
      <c r="UNW21"/>
      <c r="UNY21"/>
      <c r="UOA21"/>
      <c r="UOC21"/>
      <c r="UOE21"/>
      <c r="UOG21"/>
      <c r="UOI21"/>
      <c r="UOK21"/>
      <c r="UOM21"/>
      <c r="UOO21"/>
      <c r="UOQ21"/>
      <c r="UOS21"/>
      <c r="UOU21"/>
      <c r="UOW21"/>
      <c r="UOY21"/>
      <c r="UPA21"/>
      <c r="UPC21"/>
      <c r="UPE21"/>
      <c r="UPG21"/>
      <c r="UPI21"/>
      <c r="UPK21"/>
      <c r="UPM21"/>
      <c r="UPO21"/>
      <c r="UPQ21"/>
      <c r="UPS21"/>
      <c r="UPU21"/>
      <c r="UPW21"/>
      <c r="UPY21"/>
      <c r="UQA21"/>
      <c r="UQC21"/>
      <c r="UQE21"/>
      <c r="UQG21"/>
      <c r="UQI21"/>
      <c r="UQK21"/>
      <c r="UQM21"/>
      <c r="UQO21"/>
      <c r="UQQ21"/>
      <c r="UQS21"/>
      <c r="UQU21"/>
      <c r="UQW21"/>
      <c r="UQY21"/>
      <c r="URA21"/>
      <c r="URC21"/>
      <c r="URE21"/>
      <c r="URG21"/>
      <c r="URI21"/>
      <c r="URK21"/>
      <c r="URM21"/>
      <c r="URO21"/>
      <c r="URQ21"/>
      <c r="URS21"/>
      <c r="URU21"/>
      <c r="URW21"/>
      <c r="URY21"/>
      <c r="USA21"/>
      <c r="USC21"/>
      <c r="USE21"/>
      <c r="USG21"/>
      <c r="USI21"/>
      <c r="USK21"/>
      <c r="USM21"/>
      <c r="USO21"/>
      <c r="USQ21"/>
      <c r="USS21"/>
      <c r="USU21"/>
      <c r="USW21"/>
      <c r="USY21"/>
      <c r="UTA21"/>
      <c r="UTC21"/>
      <c r="UTE21"/>
      <c r="UTG21"/>
      <c r="UTI21"/>
      <c r="UTK21"/>
      <c r="UTM21"/>
      <c r="UTO21"/>
      <c r="UTQ21"/>
      <c r="UTS21"/>
      <c r="UTU21"/>
      <c r="UTW21"/>
      <c r="UTY21"/>
      <c r="UUA21"/>
      <c r="UUC21"/>
      <c r="UUE21"/>
      <c r="UUG21"/>
      <c r="UUI21"/>
      <c r="UUK21"/>
      <c r="UUM21"/>
      <c r="UUO21"/>
      <c r="UUQ21"/>
      <c r="UUS21"/>
      <c r="UUU21"/>
      <c r="UUW21"/>
      <c r="UUY21"/>
      <c r="UVA21"/>
      <c r="UVC21"/>
      <c r="UVE21"/>
      <c r="UVG21"/>
      <c r="UVI21"/>
      <c r="UVK21"/>
      <c r="UVM21"/>
      <c r="UVO21"/>
      <c r="UVQ21"/>
      <c r="UVS21"/>
      <c r="UVU21"/>
      <c r="UVW21"/>
      <c r="UVY21"/>
      <c r="UWA21"/>
      <c r="UWC21"/>
      <c r="UWE21"/>
      <c r="UWG21"/>
      <c r="UWI21"/>
      <c r="UWK21"/>
      <c r="UWM21"/>
      <c r="UWO21"/>
      <c r="UWQ21"/>
      <c r="UWS21"/>
      <c r="UWU21"/>
      <c r="UWW21"/>
      <c r="UWY21"/>
      <c r="UXA21"/>
      <c r="UXC21"/>
      <c r="UXE21"/>
      <c r="UXG21"/>
      <c r="UXI21"/>
      <c r="UXK21"/>
      <c r="UXM21"/>
      <c r="UXO21"/>
      <c r="UXQ21"/>
      <c r="UXS21"/>
      <c r="UXU21"/>
      <c r="UXW21"/>
      <c r="UXY21"/>
      <c r="UYA21"/>
      <c r="UYC21"/>
      <c r="UYE21"/>
      <c r="UYG21"/>
      <c r="UYI21"/>
      <c r="UYK21"/>
      <c r="UYM21"/>
      <c r="UYO21"/>
      <c r="UYQ21"/>
      <c r="UYS21"/>
      <c r="UYU21"/>
      <c r="UYW21"/>
      <c r="UYY21"/>
      <c r="UZA21"/>
      <c r="UZC21"/>
      <c r="UZE21"/>
      <c r="UZG21"/>
      <c r="UZI21"/>
      <c r="UZK21"/>
      <c r="UZM21"/>
      <c r="UZO21"/>
      <c r="UZQ21"/>
      <c r="UZS21"/>
      <c r="UZU21"/>
      <c r="UZW21"/>
      <c r="UZY21"/>
      <c r="VAA21"/>
      <c r="VAC21"/>
      <c r="VAE21"/>
      <c r="VAG21"/>
      <c r="VAI21"/>
      <c r="VAK21"/>
      <c r="VAM21"/>
      <c r="VAO21"/>
      <c r="VAQ21"/>
      <c r="VAS21"/>
      <c r="VAU21"/>
      <c r="VAW21"/>
      <c r="VAY21"/>
      <c r="VBA21"/>
      <c r="VBC21"/>
      <c r="VBE21"/>
      <c r="VBG21"/>
      <c r="VBI21"/>
      <c r="VBK21"/>
      <c r="VBM21"/>
      <c r="VBO21"/>
      <c r="VBQ21"/>
      <c r="VBS21"/>
      <c r="VBU21"/>
      <c r="VBW21"/>
      <c r="VBY21"/>
      <c r="VCA21"/>
      <c r="VCC21"/>
      <c r="VCE21"/>
      <c r="VCG21"/>
      <c r="VCI21"/>
      <c r="VCK21"/>
      <c r="VCM21"/>
      <c r="VCO21"/>
      <c r="VCQ21"/>
      <c r="VCS21"/>
      <c r="VCU21"/>
      <c r="VCW21"/>
      <c r="VCY21"/>
      <c r="VDA21"/>
      <c r="VDC21"/>
      <c r="VDE21"/>
      <c r="VDG21"/>
      <c r="VDI21"/>
      <c r="VDK21"/>
      <c r="VDM21"/>
      <c r="VDO21"/>
      <c r="VDQ21"/>
      <c r="VDS21"/>
      <c r="VDU21"/>
      <c r="VDW21"/>
      <c r="VDY21"/>
      <c r="VEA21"/>
      <c r="VEC21"/>
      <c r="VEE21"/>
      <c r="VEG21"/>
      <c r="VEI21"/>
      <c r="VEK21"/>
      <c r="VEM21"/>
      <c r="VEO21"/>
      <c r="VEQ21"/>
      <c r="VES21"/>
      <c r="VEU21"/>
      <c r="VEW21"/>
      <c r="VEY21"/>
      <c r="VFA21"/>
      <c r="VFC21"/>
      <c r="VFE21"/>
      <c r="VFG21"/>
      <c r="VFI21"/>
      <c r="VFK21"/>
      <c r="VFM21"/>
      <c r="VFO21"/>
      <c r="VFQ21"/>
      <c r="VFS21"/>
      <c r="VFU21"/>
      <c r="VFW21"/>
      <c r="VFY21"/>
      <c r="VGA21"/>
      <c r="VGC21"/>
      <c r="VGE21"/>
      <c r="VGG21"/>
      <c r="VGI21"/>
      <c r="VGK21"/>
      <c r="VGM21"/>
      <c r="VGO21"/>
      <c r="VGQ21"/>
      <c r="VGS21"/>
      <c r="VGU21"/>
      <c r="VGW21"/>
      <c r="VGY21"/>
      <c r="VHA21"/>
      <c r="VHC21"/>
      <c r="VHE21"/>
      <c r="VHG21"/>
      <c r="VHI21"/>
      <c r="VHK21"/>
      <c r="VHM21"/>
      <c r="VHO21"/>
      <c r="VHQ21"/>
      <c r="VHS21"/>
      <c r="VHU21"/>
      <c r="VHW21"/>
      <c r="VHY21"/>
      <c r="VIA21"/>
      <c r="VIC21"/>
      <c r="VIE21"/>
      <c r="VIG21"/>
      <c r="VII21"/>
      <c r="VIK21"/>
      <c r="VIM21"/>
      <c r="VIO21"/>
      <c r="VIQ21"/>
      <c r="VIS21"/>
      <c r="VIU21"/>
      <c r="VIW21"/>
      <c r="VIY21"/>
      <c r="VJA21"/>
      <c r="VJC21"/>
      <c r="VJE21"/>
      <c r="VJG21"/>
      <c r="VJI21"/>
      <c r="VJK21"/>
      <c r="VJM21"/>
      <c r="VJO21"/>
      <c r="VJQ21"/>
      <c r="VJS21"/>
      <c r="VJU21"/>
      <c r="VJW21"/>
      <c r="VJY21"/>
      <c r="VKA21"/>
      <c r="VKC21"/>
      <c r="VKE21"/>
      <c r="VKG21"/>
      <c r="VKI21"/>
      <c r="VKK21"/>
      <c r="VKM21"/>
      <c r="VKO21"/>
      <c r="VKQ21"/>
      <c r="VKS21"/>
      <c r="VKU21"/>
      <c r="VKW21"/>
      <c r="VKY21"/>
      <c r="VLA21"/>
      <c r="VLC21"/>
      <c r="VLE21"/>
      <c r="VLG21"/>
      <c r="VLI21"/>
      <c r="VLK21"/>
      <c r="VLM21"/>
      <c r="VLO21"/>
      <c r="VLQ21"/>
      <c r="VLS21"/>
      <c r="VLU21"/>
      <c r="VLW21"/>
      <c r="VLY21"/>
      <c r="VMA21"/>
      <c r="VMC21"/>
      <c r="VME21"/>
      <c r="VMG21"/>
      <c r="VMI21"/>
      <c r="VMK21"/>
      <c r="VMM21"/>
      <c r="VMO21"/>
      <c r="VMQ21"/>
      <c r="VMS21"/>
      <c r="VMU21"/>
      <c r="VMW21"/>
      <c r="VMY21"/>
      <c r="VNA21"/>
      <c r="VNC21"/>
      <c r="VNE21"/>
      <c r="VNG21"/>
      <c r="VNI21"/>
      <c r="VNK21"/>
      <c r="VNM21"/>
      <c r="VNO21"/>
      <c r="VNQ21"/>
      <c r="VNS21"/>
      <c r="VNU21"/>
      <c r="VNW21"/>
      <c r="VNY21"/>
      <c r="VOA21"/>
      <c r="VOC21"/>
      <c r="VOE21"/>
      <c r="VOG21"/>
      <c r="VOI21"/>
      <c r="VOK21"/>
      <c r="VOM21"/>
      <c r="VOO21"/>
      <c r="VOQ21"/>
      <c r="VOS21"/>
      <c r="VOU21"/>
      <c r="VOW21"/>
      <c r="VOY21"/>
      <c r="VPA21"/>
      <c r="VPC21"/>
      <c r="VPE21"/>
      <c r="VPG21"/>
      <c r="VPI21"/>
      <c r="VPK21"/>
      <c r="VPM21"/>
      <c r="VPO21"/>
      <c r="VPQ21"/>
      <c r="VPS21"/>
      <c r="VPU21"/>
      <c r="VPW21"/>
      <c r="VPY21"/>
      <c r="VQA21"/>
      <c r="VQC21"/>
      <c r="VQE21"/>
      <c r="VQG21"/>
      <c r="VQI21"/>
      <c r="VQK21"/>
      <c r="VQM21"/>
      <c r="VQO21"/>
      <c r="VQQ21"/>
      <c r="VQS21"/>
      <c r="VQU21"/>
      <c r="VQW21"/>
      <c r="VQY21"/>
      <c r="VRA21"/>
      <c r="VRC21"/>
      <c r="VRE21"/>
      <c r="VRG21"/>
      <c r="VRI21"/>
      <c r="VRK21"/>
      <c r="VRM21"/>
      <c r="VRO21"/>
      <c r="VRQ21"/>
      <c r="VRS21"/>
      <c r="VRU21"/>
      <c r="VRW21"/>
      <c r="VRY21"/>
      <c r="VSA21"/>
      <c r="VSC21"/>
      <c r="VSE21"/>
      <c r="VSG21"/>
      <c r="VSI21"/>
      <c r="VSK21"/>
      <c r="VSM21"/>
      <c r="VSO21"/>
      <c r="VSQ21"/>
      <c r="VSS21"/>
      <c r="VSU21"/>
      <c r="VSW21"/>
      <c r="VSY21"/>
      <c r="VTA21"/>
      <c r="VTC21"/>
      <c r="VTE21"/>
      <c r="VTG21"/>
      <c r="VTI21"/>
      <c r="VTK21"/>
      <c r="VTM21"/>
      <c r="VTO21"/>
      <c r="VTQ21"/>
      <c r="VTS21"/>
      <c r="VTU21"/>
      <c r="VTW21"/>
      <c r="VTY21"/>
      <c r="VUA21"/>
      <c r="VUC21"/>
      <c r="VUE21"/>
      <c r="VUG21"/>
      <c r="VUI21"/>
      <c r="VUK21"/>
      <c r="VUM21"/>
      <c r="VUO21"/>
      <c r="VUQ21"/>
      <c r="VUS21"/>
      <c r="VUU21"/>
      <c r="VUW21"/>
      <c r="VUY21"/>
      <c r="VVA21"/>
      <c r="VVC21"/>
      <c r="VVE21"/>
      <c r="VVG21"/>
      <c r="VVI21"/>
      <c r="VVK21"/>
      <c r="VVM21"/>
      <c r="VVO21"/>
      <c r="VVQ21"/>
      <c r="VVS21"/>
      <c r="VVU21"/>
      <c r="VVW21"/>
      <c r="VVY21"/>
      <c r="VWA21"/>
      <c r="VWC21"/>
      <c r="VWE21"/>
      <c r="VWG21"/>
      <c r="VWI21"/>
      <c r="VWK21"/>
      <c r="VWM21"/>
      <c r="VWO21"/>
      <c r="VWQ21"/>
      <c r="VWS21"/>
      <c r="VWU21"/>
      <c r="VWW21"/>
      <c r="VWY21"/>
      <c r="VXA21"/>
      <c r="VXC21"/>
      <c r="VXE21"/>
      <c r="VXG21"/>
      <c r="VXI21"/>
      <c r="VXK21"/>
      <c r="VXM21"/>
      <c r="VXO21"/>
      <c r="VXQ21"/>
      <c r="VXS21"/>
      <c r="VXU21"/>
      <c r="VXW21"/>
      <c r="VXY21"/>
      <c r="VYA21"/>
      <c r="VYC21"/>
      <c r="VYE21"/>
      <c r="VYG21"/>
      <c r="VYI21"/>
      <c r="VYK21"/>
      <c r="VYM21"/>
      <c r="VYO21"/>
      <c r="VYQ21"/>
      <c r="VYS21"/>
      <c r="VYU21"/>
      <c r="VYW21"/>
      <c r="VYY21"/>
      <c r="VZA21"/>
      <c r="VZC21"/>
      <c r="VZE21"/>
      <c r="VZG21"/>
      <c r="VZI21"/>
      <c r="VZK21"/>
      <c r="VZM21"/>
      <c r="VZO21"/>
      <c r="VZQ21"/>
      <c r="VZS21"/>
      <c r="VZU21"/>
      <c r="VZW21"/>
      <c r="VZY21"/>
      <c r="WAA21"/>
      <c r="WAC21"/>
      <c r="WAE21"/>
      <c r="WAG21"/>
      <c r="WAI21"/>
      <c r="WAK21"/>
      <c r="WAM21"/>
      <c r="WAO21"/>
      <c r="WAQ21"/>
      <c r="WAS21"/>
      <c r="WAU21"/>
      <c r="WAW21"/>
      <c r="WAY21"/>
      <c r="WBA21"/>
      <c r="WBC21"/>
      <c r="WBE21"/>
      <c r="WBG21"/>
      <c r="WBI21"/>
      <c r="WBK21"/>
      <c r="WBM21"/>
      <c r="WBO21"/>
      <c r="WBQ21"/>
      <c r="WBS21"/>
      <c r="WBU21"/>
      <c r="WBW21"/>
      <c r="WBY21"/>
      <c r="WCA21"/>
      <c r="WCC21"/>
      <c r="WCE21"/>
      <c r="WCG21"/>
      <c r="WCI21"/>
      <c r="WCK21"/>
      <c r="WCM21"/>
      <c r="WCO21"/>
      <c r="WCQ21"/>
      <c r="WCS21"/>
      <c r="WCU21"/>
      <c r="WCW21"/>
      <c r="WCY21"/>
      <c r="WDA21"/>
      <c r="WDC21"/>
      <c r="WDE21"/>
      <c r="WDG21"/>
      <c r="WDI21"/>
      <c r="WDK21"/>
      <c r="WDM21"/>
      <c r="WDO21"/>
      <c r="WDQ21"/>
      <c r="WDS21"/>
      <c r="WDU21"/>
      <c r="WDW21"/>
      <c r="WDY21"/>
      <c r="WEA21"/>
      <c r="WEC21"/>
      <c r="WEE21"/>
      <c r="WEG21"/>
      <c r="WEI21"/>
      <c r="WEK21"/>
      <c r="WEM21"/>
      <c r="WEO21"/>
      <c r="WEQ21"/>
      <c r="WES21"/>
      <c r="WEU21"/>
      <c r="WEW21"/>
      <c r="WEY21"/>
      <c r="WFA21"/>
      <c r="WFC21"/>
      <c r="WFE21"/>
      <c r="WFG21"/>
      <c r="WFI21"/>
      <c r="WFK21"/>
      <c r="WFM21"/>
      <c r="WFO21"/>
      <c r="WFQ21"/>
      <c r="WFS21"/>
      <c r="WFU21"/>
      <c r="WFW21"/>
      <c r="WFY21"/>
      <c r="WGA21"/>
      <c r="WGC21"/>
      <c r="WGE21"/>
      <c r="WGG21"/>
      <c r="WGI21"/>
      <c r="WGK21"/>
      <c r="WGM21"/>
      <c r="WGO21"/>
      <c r="WGQ21"/>
      <c r="WGS21"/>
      <c r="WGU21"/>
      <c r="WGW21"/>
      <c r="WGY21"/>
      <c r="WHA21"/>
      <c r="WHC21"/>
      <c r="WHE21"/>
      <c r="WHG21"/>
      <c r="WHI21"/>
      <c r="WHK21"/>
      <c r="WHM21"/>
      <c r="WHO21"/>
      <c r="WHQ21"/>
      <c r="WHS21"/>
      <c r="WHU21"/>
      <c r="WHW21"/>
      <c r="WHY21"/>
      <c r="WIA21"/>
      <c r="WIC21"/>
      <c r="WIE21"/>
      <c r="WIG21"/>
      <c r="WII21"/>
      <c r="WIK21"/>
      <c r="WIM21"/>
      <c r="WIO21"/>
      <c r="WIQ21"/>
      <c r="WIS21"/>
      <c r="WIU21"/>
      <c r="WIW21"/>
      <c r="WIY21"/>
      <c r="WJA21"/>
      <c r="WJC21"/>
      <c r="WJE21"/>
      <c r="WJG21"/>
      <c r="WJI21"/>
      <c r="WJK21"/>
      <c r="WJM21"/>
      <c r="WJO21"/>
      <c r="WJQ21"/>
      <c r="WJS21"/>
      <c r="WJU21"/>
      <c r="WJW21"/>
      <c r="WJY21"/>
      <c r="WKA21"/>
      <c r="WKC21"/>
      <c r="WKE21"/>
      <c r="WKG21"/>
      <c r="WKI21"/>
      <c r="WKK21"/>
      <c r="WKM21"/>
      <c r="WKO21"/>
      <c r="WKQ21"/>
      <c r="WKS21"/>
      <c r="WKU21"/>
      <c r="WKW21"/>
      <c r="WKY21"/>
      <c r="WLA21"/>
      <c r="WLC21"/>
      <c r="WLE21"/>
      <c r="WLG21"/>
      <c r="WLI21"/>
      <c r="WLK21"/>
      <c r="WLM21"/>
      <c r="WLO21"/>
      <c r="WLQ21"/>
      <c r="WLS21"/>
      <c r="WLU21"/>
      <c r="WLW21"/>
      <c r="WLY21"/>
      <c r="WMA21"/>
      <c r="WMC21"/>
      <c r="WME21"/>
      <c r="WMG21"/>
      <c r="WMI21"/>
      <c r="WMK21"/>
      <c r="WMM21"/>
      <c r="WMO21"/>
      <c r="WMQ21"/>
      <c r="WMS21"/>
      <c r="WMU21"/>
      <c r="WMW21"/>
      <c r="WMY21"/>
      <c r="WNA21"/>
      <c r="WNC21"/>
      <c r="WNE21"/>
      <c r="WNG21"/>
      <c r="WNI21"/>
      <c r="WNK21"/>
      <c r="WNM21"/>
      <c r="WNO21"/>
      <c r="WNQ21"/>
      <c r="WNS21"/>
      <c r="WNU21"/>
      <c r="WNW21"/>
      <c r="WNY21"/>
      <c r="WOA21"/>
      <c r="WOC21"/>
      <c r="WOE21"/>
      <c r="WOG21"/>
      <c r="WOI21"/>
      <c r="WOK21"/>
      <c r="WOM21"/>
      <c r="WOO21"/>
      <c r="WOQ21"/>
      <c r="WOS21"/>
      <c r="WOU21"/>
      <c r="WOW21"/>
      <c r="WOY21"/>
      <c r="WPA21"/>
      <c r="WPC21"/>
      <c r="WPE21"/>
      <c r="WPG21"/>
      <c r="WPI21"/>
      <c r="WPK21"/>
      <c r="WPM21"/>
      <c r="WPO21"/>
      <c r="WPQ21"/>
      <c r="WPS21"/>
      <c r="WPU21"/>
      <c r="WPW21"/>
      <c r="WPY21"/>
      <c r="WQA21"/>
      <c r="WQC21"/>
      <c r="WQE21"/>
      <c r="WQG21"/>
      <c r="WQI21"/>
      <c r="WQK21"/>
      <c r="WQM21"/>
      <c r="WQO21"/>
      <c r="WQQ21"/>
      <c r="WQS21"/>
      <c r="WQU21"/>
      <c r="WQW21"/>
      <c r="WQY21"/>
      <c r="WRA21"/>
      <c r="WRC21"/>
      <c r="WRE21"/>
      <c r="WRG21"/>
      <c r="WRI21"/>
      <c r="WRK21"/>
      <c r="WRM21"/>
      <c r="WRO21"/>
      <c r="WRQ21"/>
      <c r="WRS21"/>
      <c r="WRU21"/>
      <c r="WRW21"/>
      <c r="WRY21"/>
      <c r="WSA21"/>
      <c r="WSC21"/>
      <c r="WSE21"/>
      <c r="WSG21"/>
      <c r="WSI21"/>
      <c r="WSK21"/>
      <c r="WSM21"/>
      <c r="WSO21"/>
      <c r="WSQ21"/>
      <c r="WSS21"/>
      <c r="WSU21"/>
      <c r="WSW21"/>
      <c r="WSY21"/>
      <c r="WTA21"/>
      <c r="WTC21"/>
      <c r="WTE21"/>
      <c r="WTG21"/>
      <c r="WTI21"/>
      <c r="WTK21"/>
      <c r="WTM21"/>
      <c r="WTO21"/>
      <c r="WTQ21"/>
      <c r="WTS21"/>
      <c r="WTU21"/>
      <c r="WTW21"/>
      <c r="WTY21"/>
      <c r="WUA21"/>
      <c r="WUC21"/>
      <c r="WUE21"/>
      <c r="WUG21"/>
      <c r="WUI21"/>
      <c r="WUK21"/>
      <c r="WUM21"/>
      <c r="WUO21"/>
      <c r="WUQ21"/>
      <c r="WUS21"/>
      <c r="WUU21"/>
      <c r="WUW21"/>
      <c r="WUY21"/>
      <c r="WVA21"/>
      <c r="WVC21"/>
      <c r="WVE21"/>
      <c r="WVG21"/>
      <c r="WVI21"/>
      <c r="WVK21"/>
      <c r="WVM21"/>
      <c r="WVO21"/>
      <c r="WVQ21"/>
      <c r="WVS21"/>
      <c r="WVU21"/>
      <c r="WVW21"/>
      <c r="WVY21"/>
      <c r="WWA21"/>
      <c r="WWC21"/>
      <c r="WWE21"/>
      <c r="WWG21"/>
      <c r="WWI21"/>
      <c r="WWK21"/>
      <c r="WWM21"/>
      <c r="WWO21"/>
      <c r="WWQ21"/>
      <c r="WWS21"/>
      <c r="WWU21"/>
      <c r="WWW21"/>
      <c r="WWY21"/>
      <c r="WXA21"/>
      <c r="WXC21"/>
      <c r="WXE21"/>
      <c r="WXG21"/>
      <c r="WXI21"/>
      <c r="WXK21"/>
      <c r="WXM21"/>
      <c r="WXO21"/>
      <c r="WXQ21"/>
      <c r="WXS21"/>
      <c r="WXU21"/>
      <c r="WXW21"/>
      <c r="WXY21"/>
      <c r="WYA21"/>
      <c r="WYC21"/>
      <c r="WYE21"/>
      <c r="WYG21"/>
      <c r="WYI21"/>
      <c r="WYK21"/>
      <c r="WYM21"/>
      <c r="WYO21"/>
      <c r="WYQ21"/>
      <c r="WYS21"/>
      <c r="WYU21"/>
      <c r="WYW21"/>
      <c r="WYY21"/>
      <c r="WZA21"/>
      <c r="WZC21"/>
      <c r="WZE21"/>
      <c r="WZG21"/>
      <c r="WZI21"/>
      <c r="WZK21"/>
      <c r="WZM21"/>
      <c r="WZO21"/>
      <c r="WZQ21"/>
      <c r="WZS21"/>
      <c r="WZU21"/>
      <c r="WZW21"/>
      <c r="WZY21"/>
      <c r="XAA21"/>
      <c r="XAC21"/>
      <c r="XAE21"/>
      <c r="XAG21"/>
      <c r="XAI21"/>
      <c r="XAK21"/>
      <c r="XAM21"/>
      <c r="XAO21"/>
      <c r="XAQ21"/>
      <c r="XAS21"/>
      <c r="XAU21"/>
      <c r="XAW21"/>
      <c r="XAY21"/>
      <c r="XBA21"/>
      <c r="XBC21"/>
      <c r="XBE21"/>
      <c r="XBG21"/>
      <c r="XBI21"/>
      <c r="XBK21"/>
      <c r="XBM21"/>
      <c r="XBO21"/>
      <c r="XBQ21"/>
      <c r="XBS21"/>
      <c r="XBU21"/>
      <c r="XBW21"/>
      <c r="XBY21"/>
      <c r="XCA21"/>
      <c r="XCC21"/>
      <c r="XCE21"/>
      <c r="XCG21"/>
      <c r="XCI21"/>
      <c r="XCK21"/>
      <c r="XCM21"/>
      <c r="XCO21"/>
      <c r="XCQ21"/>
      <c r="XCS21"/>
      <c r="XCU21"/>
      <c r="XCW21"/>
      <c r="XCY21"/>
      <c r="XDA21"/>
      <c r="XDC21"/>
      <c r="XDE21"/>
      <c r="XDG21"/>
      <c r="XDI21"/>
      <c r="XDK21"/>
      <c r="XDM21"/>
      <c r="XDO21"/>
      <c r="XDQ21"/>
      <c r="XDS21"/>
      <c r="XDU21"/>
      <c r="XDW21"/>
      <c r="XDY21"/>
      <c r="XEA21"/>
      <c r="XEC21"/>
      <c r="XEE21"/>
      <c r="XEG21"/>
      <c r="XEI21"/>
      <c r="XEK21"/>
      <c r="XEM21"/>
      <c r="XEO21"/>
      <c r="XEQ21"/>
      <c r="XES21"/>
      <c r="XEU21"/>
      <c r="XEW21"/>
      <c r="XEY21"/>
      <c r="XFA21"/>
      <c r="XFC21"/>
    </row>
    <row r="22" spans="1:1023 1025:2047 2049:3071 3073:4095 4097:5119 5121:6143 6145:7167 7169:8191 8193:9215 9217:10239 10241:11263 11265:12287 12289:13311 13313:14335 14337:15359 15361:16383" x14ac:dyDescent="0.2">
      <c r="A22" s="26" t="s">
        <v>12323</v>
      </c>
      <c r="B22" s="26" t="s">
        <v>12322</v>
      </c>
      <c r="C22" s="67" t="s">
        <v>12040</v>
      </c>
      <c r="D22" s="28"/>
      <c r="E22" s="33"/>
      <c r="F22" s="56">
        <f>AVERAGE(G44,G66,G88)</f>
        <v>93.333333333333329</v>
      </c>
      <c r="G22" s="56"/>
      <c r="H22" s="26" t="str">
        <f>VLOOKUP(A22,Lookups2!$J$2:$K$23,2,FALSE)</f>
        <v>ENG</v>
      </c>
      <c r="I22" s="26" t="str">
        <f>VLOOKUP(C22,Lookups2!$A$1:$C$53,3,FALSE)</f>
        <v>D1</v>
      </c>
      <c r="J22" s="26" t="str">
        <f>+J19</f>
        <v>16/17 Q4</v>
      </c>
      <c r="K22" s="26" t="str">
        <f t="shared" si="1"/>
        <v>ENGD116/17 Q4</v>
      </c>
    </row>
    <row r="23" spans="1:1023 1025:2047 2049:3071 3073:4095 4097:5119 5121:6143 6145:7167 7169:8191 8193:9215 9217:10239 10241:11263 11265:12287 12289:13311 13313:14335 14337:15359 15361:16383" x14ac:dyDescent="0.2">
      <c r="A23" s="26" t="s">
        <v>2794</v>
      </c>
      <c r="B23" s="26" t="s">
        <v>12322</v>
      </c>
      <c r="C23" s="67" t="s">
        <v>12040</v>
      </c>
      <c r="D23" s="28"/>
      <c r="E23" s="33"/>
      <c r="F23" s="59">
        <f>AVERAGE(G45,G67,G89)</f>
        <v>100</v>
      </c>
      <c r="G23" s="59"/>
      <c r="H23" s="26" t="str">
        <f>VLOOKUP(A23,Lookups2!$J$2:$K$23,2,FALSE)</f>
        <v>SEC</v>
      </c>
      <c r="I23" s="26" t="str">
        <f>VLOOKUP(C23,Lookups2!$A$1:$C$53,3,FALSE)</f>
        <v>D1</v>
      </c>
      <c r="J23" s="26" t="str">
        <f t="shared" si="2"/>
        <v>16/17 Q4</v>
      </c>
      <c r="K23" s="26" t="str">
        <f t="shared" si="1"/>
        <v>SECD116/17 Q4</v>
      </c>
    </row>
    <row r="24" spans="1:1023 1025:2047 2049:3071 3073:4095 4097:5119 5121:6143 6145:7167 7169:8191 8193:9215 9217:10239 10241:11263 11265:12287 12289:13311 13313:14335 14337:15359 15361:16383" x14ac:dyDescent="0.2">
      <c r="A24" s="26" t="s">
        <v>9771</v>
      </c>
      <c r="B24" s="26" t="s">
        <v>12322</v>
      </c>
      <c r="C24" s="4" t="s">
        <v>12046</v>
      </c>
      <c r="D24" s="28">
        <f>IFERROR(HLOOKUP(A24,'Data 1'!$E$4:$Y$20,VLOOKUP(C24,Lookups2!$A$2:$B$5,2,FALSE),FALSE),"")</f>
        <v>68.3</v>
      </c>
      <c r="E24" s="33">
        <f>IFERROR(INDEX(Dom_1_patient_numbers,MATCH(A24,'Data 1'!$F$4:$Y$4,0))*D24/100,0)</f>
        <v>114.06100000000001</v>
      </c>
      <c r="F24" s="2"/>
      <c r="G24" s="2"/>
      <c r="H24" s="26" t="str">
        <f>VLOOKUP(A24,Lookups2!$J$2:$K$23,2,FALSE)</f>
        <v>ASPH</v>
      </c>
      <c r="I24" s="26" t="str">
        <f>VLOOKUP(C24,Lookups2!$A$1:$C$53,3,FALSE)</f>
        <v>1.1B</v>
      </c>
      <c r="J24" s="26" t="str">
        <f t="shared" si="2"/>
        <v>16/17 Q4</v>
      </c>
      <c r="K24" s="26" t="str">
        <f t="shared" si="1"/>
        <v>ASPH1.1B16/17 Q4</v>
      </c>
    </row>
    <row r="25" spans="1:1023 1025:2047 2049:3071 3073:4095 4097:5119 5121:6143 6145:7167 7169:8191 8193:9215 9217:10239 10241:11263 11265:12287 12289:13311 13313:14335 14337:15359 15361:16383" x14ac:dyDescent="0.2">
      <c r="A25" s="26" t="s">
        <v>9772</v>
      </c>
      <c r="B25" s="26" t="s">
        <v>12322</v>
      </c>
      <c r="C25" s="4" t="s">
        <v>12046</v>
      </c>
      <c r="D25" s="28">
        <f>IFERROR(HLOOKUP(A25,'Data 1'!$E$4:$Y$20,VLOOKUP(C25,Lookups2!$A$2:$B$5,2,FALSE),FALSE),"")</f>
        <v>0</v>
      </c>
      <c r="E25" s="33">
        <f>IFERROR(INDEX(Dom_1_patient_numbers,MATCH(A25,'Data 1'!$F$4:$Y$4,0))*D25/100,0)</f>
        <v>0</v>
      </c>
      <c r="F25" s="55"/>
      <c r="G25" s="55"/>
      <c r="H25" s="26" t="str">
        <f>VLOOKUP(A25,Lookups2!$J$2:$K$23,2,FALSE)</f>
        <v>PRH</v>
      </c>
      <c r="I25" s="26" t="str">
        <f>VLOOKUP(C25,Lookups2!$A$1:$C$53,3,FALSE)</f>
        <v>1.1B</v>
      </c>
      <c r="J25" s="26" t="str">
        <f t="shared" si="2"/>
        <v>16/17 Q4</v>
      </c>
      <c r="K25" s="26" t="str">
        <f t="shared" si="1"/>
        <v>PRH1.1B16/17 Q4</v>
      </c>
    </row>
    <row r="26" spans="1:1023 1025:2047 2049:3071 3073:4095 4097:5119 5121:6143 6145:7167 7169:8191 8193:9215 9217:10239 10241:11263 11265:12287 12289:13311 13313:14335 14337:15359 15361:16383" x14ac:dyDescent="0.2">
      <c r="A26" s="26" t="s">
        <v>9773</v>
      </c>
      <c r="B26" s="26" t="s">
        <v>12322</v>
      </c>
      <c r="C26" s="4" t="s">
        <v>12046</v>
      </c>
      <c r="D26" s="28">
        <f>IFERROR(HLOOKUP(A26,'Data 1'!$E$4:$Y$20,VLOOKUP(C26,Lookups2!$A$2:$B$5,2,FALSE),FALSE),"")</f>
        <v>73.8</v>
      </c>
      <c r="E26" s="33">
        <f>IFERROR(INDEX(Dom_1_patient_numbers,MATCH(A26,'Data 1'!$F$4:$Y$4,0))*D26/100,0)</f>
        <v>126.93600000000001</v>
      </c>
      <c r="F26" s="55"/>
      <c r="G26" s="55"/>
      <c r="H26" s="26" t="str">
        <f>VLOOKUP(A26,Lookups2!$J$2:$K$23,2,FALSE)</f>
        <v>RSC</v>
      </c>
      <c r="I26" s="26" t="str">
        <f>VLOOKUP(C26,Lookups2!$A$1:$C$53,3,FALSE)</f>
        <v>1.1B</v>
      </c>
      <c r="J26" s="26" t="str">
        <f t="shared" si="2"/>
        <v>16/17 Q4</v>
      </c>
      <c r="K26" s="26" t="str">
        <f t="shared" si="1"/>
        <v>RSC1.1B16/17 Q4</v>
      </c>
    </row>
    <row r="27" spans="1:1023 1025:2047 2049:3071 3073:4095 4097:5119 5121:6143 6145:7167 7169:8191 8193:9215 9217:10239 10241:11263 11265:12287 12289:13311 13313:14335 14337:15359 15361:16383" x14ac:dyDescent="0.2">
      <c r="A27" s="26" t="s">
        <v>9774</v>
      </c>
      <c r="B27" s="26" t="s">
        <v>12322</v>
      </c>
      <c r="C27" s="4" t="s">
        <v>12046</v>
      </c>
      <c r="D27" s="28">
        <f>IFERROR(HLOOKUP(A27,'Data 1'!$E$4:$Y$20,VLOOKUP(C27,Lookups2!$A$2:$B$5,2,FALSE),FALSE),"")</f>
        <v>54.3</v>
      </c>
      <c r="E27" s="33">
        <f>IFERROR(INDEX(Dom_1_patient_numbers,MATCH(A27,'Data 1'!$F$4:$Y$4,0))*D27/100,0)</f>
        <v>62.987999999999992</v>
      </c>
      <c r="F27" s="55"/>
      <c r="G27" s="55"/>
      <c r="H27" s="26" t="str">
        <f>VLOOKUP(A27,Lookups2!$J$2:$K$23,2,FALSE)</f>
        <v>DVH</v>
      </c>
      <c r="I27" s="26" t="str">
        <f>VLOOKUP(C27,Lookups2!$A$1:$C$53,3,FALSE)</f>
        <v>1.1B</v>
      </c>
      <c r="J27" s="26" t="str">
        <f t="shared" si="2"/>
        <v>16/17 Q4</v>
      </c>
      <c r="K27" s="26" t="str">
        <f t="shared" si="1"/>
        <v>DVH1.1B16/17 Q4</v>
      </c>
    </row>
    <row r="28" spans="1:1023 1025:2047 2049:3071 3073:4095 4097:5119 5121:6143 6145:7167 7169:8191 8193:9215 9217:10239 10241:11263 11265:12287 12289:13311 13313:14335 14337:15359 15361:16383" x14ac:dyDescent="0.2">
      <c r="A28" s="26" t="s">
        <v>9775</v>
      </c>
      <c r="B28" s="26" t="s">
        <v>12322</v>
      </c>
      <c r="C28" s="4" t="s">
        <v>12046</v>
      </c>
      <c r="D28" s="28">
        <f>IFERROR(HLOOKUP(A28,'Data 1'!$E$4:$Y$20,VLOOKUP(C28,Lookups2!$A$2:$B$5,2,FALSE),FALSE),"")</f>
        <v>51.3</v>
      </c>
      <c r="E28" s="33">
        <f>IFERROR(INDEX(Dom_1_patient_numbers,MATCH(A28,'Data 1'!$F$4:$Y$4,0))*D28/100,0)</f>
        <v>38.988</v>
      </c>
      <c r="F28" s="55"/>
      <c r="G28" s="55"/>
      <c r="H28" s="26" t="str">
        <f>VLOOKUP(A28,Lookups2!$J$2:$K$23,2,FALSE)</f>
        <v>K&amp;C</v>
      </c>
      <c r="I28" s="26" t="str">
        <f>VLOOKUP(C28,Lookups2!$A$1:$C$53,3,FALSE)</f>
        <v>1.1B</v>
      </c>
      <c r="J28" s="26" t="str">
        <f t="shared" si="2"/>
        <v>16/17 Q4</v>
      </c>
      <c r="K28" s="26" t="str">
        <f t="shared" si="1"/>
        <v>K&amp;C1.1B16/17 Q4</v>
      </c>
    </row>
    <row r="29" spans="1:1023 1025:2047 2049:3071 3073:4095 4097:5119 5121:6143 6145:7167 7169:8191 8193:9215 9217:10239 10241:11263 11265:12287 12289:13311 13313:14335 14337:15359 15361:16383" x14ac:dyDescent="0.2">
      <c r="A29" s="26" t="s">
        <v>9776</v>
      </c>
      <c r="B29" s="26" t="s">
        <v>12322</v>
      </c>
      <c r="C29" s="4" t="s">
        <v>12046</v>
      </c>
      <c r="D29" s="28">
        <f>IFERROR(HLOOKUP(A29,'Data 1'!$E$4:$Y$20,VLOOKUP(C29,Lookups2!$A$2:$B$5,2,FALSE),FALSE),"")</f>
        <v>66.099999999999994</v>
      </c>
      <c r="E29" s="33">
        <f>IFERROR(INDEX(Dom_1_patient_numbers,MATCH(A29,'Data 1'!$F$4:$Y$4,0))*D29/100,0)</f>
        <v>72.048999999999992</v>
      </c>
      <c r="F29" s="55"/>
      <c r="G29" s="55"/>
      <c r="H29" s="26" t="str">
        <f>VLOOKUP(A29,Lookups2!$J$2:$K$23,2,FALSE)</f>
        <v>QEQM</v>
      </c>
      <c r="I29" s="26" t="str">
        <f>VLOOKUP(C29,Lookups2!$A$1:$C$53,3,FALSE)</f>
        <v>1.1B</v>
      </c>
      <c r="J29" s="26" t="str">
        <f t="shared" si="2"/>
        <v>16/17 Q4</v>
      </c>
      <c r="K29" s="26" t="str">
        <f t="shared" si="1"/>
        <v>QEQM1.1B16/17 Q4</v>
      </c>
    </row>
    <row r="30" spans="1:1023 1025:2047 2049:3071 3073:4095 4097:5119 5121:6143 6145:7167 7169:8191 8193:9215 9217:10239 10241:11263 11265:12287 12289:13311 13313:14335 14337:15359 15361:16383" x14ac:dyDescent="0.2">
      <c r="A30" s="26" t="s">
        <v>9777</v>
      </c>
      <c r="B30" s="26" t="s">
        <v>12322</v>
      </c>
      <c r="C30" s="4" t="s">
        <v>12046</v>
      </c>
      <c r="D30" s="28">
        <f>IFERROR(HLOOKUP(A30,'Data 1'!$E$4:$Y$20,VLOOKUP(C30,Lookups2!$A$2:$B$5,2,FALSE),FALSE),"")</f>
        <v>61.9</v>
      </c>
      <c r="E30" s="33">
        <f>IFERROR(INDEX(Dom_1_patient_numbers,MATCH(A30,'Data 1'!$F$4:$Y$4,0))*D30/100,0)</f>
        <v>86.040999999999997</v>
      </c>
      <c r="F30" s="55"/>
      <c r="G30" s="55"/>
      <c r="H30" s="26" t="str">
        <f>VLOOKUP(A30,Lookups2!$J$2:$K$23,2,FALSE)</f>
        <v>WHH</v>
      </c>
      <c r="I30" s="26" t="str">
        <f>VLOOKUP(C30,Lookups2!$A$1:$C$53,3,FALSE)</f>
        <v>1.1B</v>
      </c>
      <c r="J30" s="26" t="str">
        <f t="shared" si="2"/>
        <v>16/17 Q4</v>
      </c>
      <c r="K30" s="26" t="str">
        <f t="shared" si="1"/>
        <v>WHH1.1B16/17 Q4</v>
      </c>
    </row>
    <row r="31" spans="1:1023 1025:2047 2049:3071 3073:4095 4097:5119 5121:6143 6145:7167 7169:8191 8193:9215 9217:10239 10241:11263 11265:12287 12289:13311 13313:14335 14337:15359 15361:16383" x14ac:dyDescent="0.2">
      <c r="A31" s="26" t="s">
        <v>9779</v>
      </c>
      <c r="B31" s="26" t="s">
        <v>12322</v>
      </c>
      <c r="C31" s="4" t="s">
        <v>12046</v>
      </c>
      <c r="D31" s="28">
        <f>IFERROR(HLOOKUP(A31,'Data 1'!$E$4:$Y$20,VLOOKUP(C31,Lookups2!$A$2:$B$5,2,FALSE),FALSE),"")</f>
        <v>86.2</v>
      </c>
      <c r="E31" s="33">
        <f>IFERROR(INDEX(Dom_1_patient_numbers,MATCH(A31,'Data 1'!$F$4:$Y$4,0))*D31/100,0)</f>
        <v>143.95400000000001</v>
      </c>
      <c r="F31" s="55"/>
      <c r="G31" s="55"/>
      <c r="H31" s="26" t="str">
        <f>VLOOKUP(A31,Lookups2!$J$2:$K$23,2,FALSE)</f>
        <v>EDGH</v>
      </c>
      <c r="I31" s="26" t="str">
        <f>VLOOKUP(C31,Lookups2!$A$1:$C$53,3,FALSE)</f>
        <v>1.1B</v>
      </c>
      <c r="J31" s="26" t="str">
        <f t="shared" si="2"/>
        <v>16/17 Q4</v>
      </c>
      <c r="K31" s="26" t="str">
        <f t="shared" si="1"/>
        <v>EDGH1.1B16/17 Q4</v>
      </c>
    </row>
    <row r="32" spans="1:1023 1025:2047 2049:3071 3073:4095 4097:5119 5121:6143 6145:7167 7169:8191 8193:9215 9217:10239 10241:11263 11265:12287 12289:13311 13313:14335 14337:15359 15361:16383" x14ac:dyDescent="0.2">
      <c r="A32" s="26" t="s">
        <v>9780</v>
      </c>
      <c r="B32" s="26" t="s">
        <v>12322</v>
      </c>
      <c r="C32" s="4" t="s">
        <v>12046</v>
      </c>
      <c r="D32" s="28">
        <f>IFERROR(HLOOKUP(A32,'Data 1'!$E$4:$Y$20,VLOOKUP(C32,Lookups2!$A$2:$B$5,2,FALSE),FALSE),"")</f>
        <v>63.5</v>
      </c>
      <c r="E32" s="33">
        <f>IFERROR(INDEX(Dom_1_patient_numbers,MATCH(A32,'Data 1'!$F$4:$Y$4,0))*D32/100,0)</f>
        <v>53.975000000000001</v>
      </c>
      <c r="F32" s="55"/>
      <c r="G32" s="55"/>
      <c r="H32" s="26" t="str">
        <f>VLOOKUP(A32,Lookups2!$J$2:$K$23,2,FALSE)</f>
        <v>ESUH</v>
      </c>
      <c r="I32" s="26" t="str">
        <f>VLOOKUP(C32,Lookups2!$A$1:$C$53,3,FALSE)</f>
        <v>1.1B</v>
      </c>
      <c r="J32" s="26" t="str">
        <f t="shared" si="2"/>
        <v>16/17 Q4</v>
      </c>
      <c r="K32" s="26" t="str">
        <f t="shared" si="1"/>
        <v>ESUH1.1B16/17 Q4</v>
      </c>
    </row>
    <row r="33" spans="1:11" x14ac:dyDescent="0.2">
      <c r="A33" s="26" t="s">
        <v>9781</v>
      </c>
      <c r="B33" s="26" t="s">
        <v>12322</v>
      </c>
      <c r="C33" s="4" t="s">
        <v>12046</v>
      </c>
      <c r="D33" s="28">
        <f>IFERROR(HLOOKUP(A33,'Data 1'!$E$4:$Y$20,VLOOKUP(C33,Lookups2!$A$2:$B$5,2,FALSE),FALSE),"")</f>
        <v>69</v>
      </c>
      <c r="E33" s="33">
        <f>IFERROR(INDEX(Dom_1_patient_numbers,MATCH(A33,'Data 1'!$F$4:$Y$4,0))*D33/100,0)</f>
        <v>117.99</v>
      </c>
      <c r="F33" s="55"/>
      <c r="G33" s="55"/>
      <c r="H33" s="26" t="str">
        <f>VLOOKUP(A33,Lookups2!$J$2:$K$23,2,FALSE)</f>
        <v>Frimley</v>
      </c>
      <c r="I33" s="26" t="str">
        <f>VLOOKUP(C33,Lookups2!$A$1:$C$53,3,FALSE)</f>
        <v>1.1B</v>
      </c>
      <c r="J33" s="26" t="str">
        <f t="shared" si="2"/>
        <v>16/17 Q4</v>
      </c>
      <c r="K33" s="26" t="str">
        <f t="shared" si="1"/>
        <v>Frimley1.1B16/17 Q4</v>
      </c>
    </row>
    <row r="34" spans="1:11" x14ac:dyDescent="0.2">
      <c r="A34" s="26" t="s">
        <v>9782</v>
      </c>
      <c r="B34" s="26" t="s">
        <v>12322</v>
      </c>
      <c r="C34" s="4" t="s">
        <v>12046</v>
      </c>
      <c r="D34" s="28">
        <f>IFERROR(HLOOKUP(A34,'Data 1'!$E$4:$Y$20,VLOOKUP(C34,Lookups2!$A$2:$B$5,2,FALSE),FALSE),"")</f>
        <v>63.7</v>
      </c>
      <c r="E34" s="33">
        <f>IFERROR(INDEX(Dom_1_patient_numbers,MATCH(A34,'Data 1'!$F$4:$Y$4,0))*D34/100,0)</f>
        <v>64.974000000000004</v>
      </c>
      <c r="F34" s="55"/>
      <c r="G34" s="55"/>
      <c r="H34" s="26" t="str">
        <f>VLOOKUP(A34,Lookups2!$J$2:$K$23,2,FALSE)</f>
        <v>MDGH</v>
      </c>
      <c r="I34" s="26" t="str">
        <f>VLOOKUP(C34,Lookups2!$A$1:$C$53,3,FALSE)</f>
        <v>1.1B</v>
      </c>
      <c r="J34" s="26" t="str">
        <f t="shared" si="2"/>
        <v>16/17 Q4</v>
      </c>
      <c r="K34" s="26" t="str">
        <f t="shared" si="1"/>
        <v>MDGH1.1B16/17 Q4</v>
      </c>
    </row>
    <row r="35" spans="1:11" x14ac:dyDescent="0.2">
      <c r="A35" s="26" t="s">
        <v>9783</v>
      </c>
      <c r="B35" s="26" t="s">
        <v>12322</v>
      </c>
      <c r="C35" s="4" t="s">
        <v>12046</v>
      </c>
      <c r="D35" s="28">
        <f>IFERROR(HLOOKUP(A35,'Data 1'!$E$4:$Y$20,VLOOKUP(C35,Lookups2!$A$2:$B$5,2,FALSE),FALSE),"")</f>
        <v>61.5</v>
      </c>
      <c r="E35" s="33">
        <f>IFERROR(INDEX(Dom_1_patient_numbers,MATCH(A35,'Data 1'!$F$4:$Y$4,0))*D35/100,0)</f>
        <v>71.954999999999998</v>
      </c>
      <c r="F35" s="55"/>
      <c r="G35" s="55"/>
      <c r="H35" s="26" t="str">
        <f>VLOOKUP(A35,Lookups2!$J$2:$K$23,2,FALSE)</f>
        <v>TWH</v>
      </c>
      <c r="I35" s="26" t="str">
        <f>VLOOKUP(C35,Lookups2!$A$1:$C$53,3,FALSE)</f>
        <v>1.1B</v>
      </c>
      <c r="J35" s="26" t="str">
        <f t="shared" si="2"/>
        <v>16/17 Q4</v>
      </c>
      <c r="K35" s="26" t="str">
        <f t="shared" si="1"/>
        <v>TWH1.1B16/17 Q4</v>
      </c>
    </row>
    <row r="36" spans="1:11" x14ac:dyDescent="0.2">
      <c r="A36" s="26" t="s">
        <v>9784</v>
      </c>
      <c r="B36" s="26" t="s">
        <v>12322</v>
      </c>
      <c r="C36" s="4" t="s">
        <v>12046</v>
      </c>
      <c r="D36" s="28">
        <f>IFERROR(HLOOKUP(A36,'Data 1'!$E$4:$Y$20,VLOOKUP(C36,Lookups2!$A$2:$B$5,2,FALSE),FALSE),"")</f>
        <v>46.4</v>
      </c>
      <c r="E36" s="33">
        <f>IFERROR(INDEX(Dom_1_patient_numbers,MATCH(A36,'Data 1'!$F$4:$Y$4,0))*D36/100,0)</f>
        <v>45.008000000000003</v>
      </c>
      <c r="F36" s="55"/>
      <c r="G36" s="55"/>
      <c r="H36" s="26" t="str">
        <f>VLOOKUP(A36,Lookups2!$J$2:$K$23,2,FALSE)</f>
        <v>Medway</v>
      </c>
      <c r="I36" s="26" t="str">
        <f>VLOOKUP(C36,Lookups2!$A$1:$C$53,3,FALSE)</f>
        <v>1.1B</v>
      </c>
      <c r="J36" s="26" t="str">
        <f t="shared" si="2"/>
        <v>16/17 Q4</v>
      </c>
      <c r="K36" s="26" t="str">
        <f t="shared" si="1"/>
        <v>Medway1.1B16/17 Q4</v>
      </c>
    </row>
    <row r="37" spans="1:11" x14ac:dyDescent="0.2">
      <c r="A37" s="26" t="s">
        <v>9785</v>
      </c>
      <c r="B37" s="26" t="s">
        <v>12322</v>
      </c>
      <c r="C37" s="4" t="s">
        <v>12046</v>
      </c>
      <c r="D37" s="28">
        <f>IFERROR(HLOOKUP(A37,'Data 1'!$E$4:$Y$20,VLOOKUP(C37,Lookups2!$A$2:$B$5,2,FALSE),FALSE),"")</f>
        <v>64.3</v>
      </c>
      <c r="E37" s="33">
        <f>IFERROR(INDEX(Dom_1_patient_numbers,MATCH(A37,'Data 1'!$F$4:$Y$4,0))*D37/100,0)</f>
        <v>36.007999999999996</v>
      </c>
      <c r="F37" s="55"/>
      <c r="G37" s="55"/>
      <c r="H37" s="26" t="str">
        <f>VLOOKUP(A37,Lookups2!$J$2:$K$23,2,FALSE)</f>
        <v>RSCH</v>
      </c>
      <c r="I37" s="26" t="str">
        <f>VLOOKUP(C37,Lookups2!$A$1:$C$53,3,FALSE)</f>
        <v>1.1B</v>
      </c>
      <c r="J37" s="26" t="str">
        <f t="shared" si="2"/>
        <v>16/17 Q4</v>
      </c>
      <c r="K37" s="26" t="str">
        <f t="shared" si="1"/>
        <v>RSCH1.1B16/17 Q4</v>
      </c>
    </row>
    <row r="38" spans="1:11" x14ac:dyDescent="0.2">
      <c r="A38" s="26" t="s">
        <v>9786</v>
      </c>
      <c r="B38" s="26" t="s">
        <v>12322</v>
      </c>
      <c r="C38" s="4" t="s">
        <v>12046</v>
      </c>
      <c r="D38" s="28">
        <f>IFERROR(HLOOKUP(A38,'Data 1'!$E$4:$Y$20,VLOOKUP(C38,Lookups2!$A$2:$B$5,2,FALSE),FALSE),"")</f>
        <v>49.7</v>
      </c>
      <c r="E38" s="33">
        <f>IFERROR(INDEX(Dom_1_patient_numbers,MATCH(A38,'Data 1'!$F$4:$Y$4,0))*D38/100,0)</f>
        <v>97.90900000000002</v>
      </c>
      <c r="F38" s="55"/>
      <c r="G38" s="55"/>
      <c r="H38" s="26" t="str">
        <f>VLOOKUP(A38,Lookups2!$J$2:$K$23,2,FALSE)</f>
        <v>SASH</v>
      </c>
      <c r="I38" s="26" t="str">
        <f>VLOOKUP(C38,Lookups2!$A$1:$C$53,3,FALSE)</f>
        <v>1.1B</v>
      </c>
      <c r="J38" s="26" t="str">
        <f t="shared" si="2"/>
        <v>16/17 Q4</v>
      </c>
      <c r="K38" s="26" t="str">
        <f t="shared" si="1"/>
        <v>SASH1.1B16/17 Q4</v>
      </c>
    </row>
    <row r="39" spans="1:11" x14ac:dyDescent="0.2">
      <c r="A39" s="26" t="s">
        <v>9787</v>
      </c>
      <c r="B39" s="26" t="s">
        <v>12322</v>
      </c>
      <c r="C39" s="4" t="s">
        <v>12046</v>
      </c>
      <c r="D39" s="28">
        <f>IFERROR(HLOOKUP(A39,'Data 1'!$E$4:$Y$20,VLOOKUP(C39,Lookups2!$A$2:$B$5,2,FALSE),FALSE),"")</f>
        <v>48.2</v>
      </c>
      <c r="E39" s="33">
        <f>IFERROR(INDEX(Dom_1_patient_numbers,MATCH(A39,'Data 1'!$F$4:$Y$4,0))*D39/100,0)</f>
        <v>66.998000000000005</v>
      </c>
      <c r="F39" s="55"/>
      <c r="G39" s="55"/>
      <c r="H39" s="26" t="str">
        <f>VLOOKUP(A39,Lookups2!$J$2:$K$23,2,FALSE)</f>
        <v>STR</v>
      </c>
      <c r="I39" s="26" t="str">
        <f>VLOOKUP(C39,Lookups2!$A$1:$C$53,3,FALSE)</f>
        <v>1.1B</v>
      </c>
      <c r="J39" s="26" t="str">
        <f t="shared" si="2"/>
        <v>16/17 Q4</v>
      </c>
      <c r="K39" s="26" t="str">
        <f t="shared" si="1"/>
        <v>STR1.1B16/17 Q4</v>
      </c>
    </row>
    <row r="40" spans="1:11" x14ac:dyDescent="0.2">
      <c r="A40" s="26" t="s">
        <v>9788</v>
      </c>
      <c r="B40" s="26" t="s">
        <v>12322</v>
      </c>
      <c r="C40" s="4" t="s">
        <v>12046</v>
      </c>
      <c r="D40" s="28">
        <f>IFERROR(HLOOKUP(A40,'Data 1'!$E$4:$Y$20,VLOOKUP(C40,Lookups2!$A$2:$B$5,2,FALSE),FALSE),"")</f>
        <v>61.3</v>
      </c>
      <c r="E40" s="33">
        <f>IFERROR(INDEX(Dom_1_patient_numbers,MATCH(A40,'Data 1'!$F$4:$Y$4,0))*D40/100,0)</f>
        <v>99.918999999999997</v>
      </c>
      <c r="F40" s="55"/>
      <c r="G40" s="55"/>
      <c r="H40" s="26" t="str">
        <f>VLOOKUP(A40,Lookups2!$J$2:$K$23,2,FALSE)</f>
        <v>WOR</v>
      </c>
      <c r="I40" s="26" t="str">
        <f>VLOOKUP(C40,Lookups2!$A$1:$C$53,3,FALSE)</f>
        <v>1.1B</v>
      </c>
      <c r="J40" s="26" t="str">
        <f t="shared" si="2"/>
        <v>16/17 Q4</v>
      </c>
      <c r="K40" s="26" t="str">
        <f t="shared" si="1"/>
        <v>WOR1.1B16/17 Q4</v>
      </c>
    </row>
    <row r="41" spans="1:11" x14ac:dyDescent="0.2">
      <c r="A41" s="26" t="s">
        <v>12031</v>
      </c>
      <c r="B41" s="26" t="s">
        <v>12322</v>
      </c>
      <c r="C41" s="4" t="s">
        <v>12046</v>
      </c>
      <c r="D41" s="28" t="str">
        <f>IFERROR(HLOOKUP(A41,'Data 1'!$E$4:$Y$20,VLOOKUP(C41,Lookups2!$A$2:$B$5,2,FALSE),FALSE),"")</f>
        <v>.</v>
      </c>
      <c r="E41" s="33">
        <f>IFERROR(INDEX(Dom_1_patient_numbers,MATCH(A41,'Data 1'!$F$4:$Y$4,0))*D41/100,0)</f>
        <v>0</v>
      </c>
      <c r="F41" s="55"/>
      <c r="G41" s="55"/>
      <c r="H41" s="26" t="str">
        <f>VLOOKUP(A41,Lookups2!$J$2:$K$23,2,FALSE)</f>
        <v>CRA</v>
      </c>
      <c r="I41" s="26" t="str">
        <f>VLOOKUP(C41,Lookups2!$A$1:$C$53,3,FALSE)</f>
        <v>1.1B</v>
      </c>
      <c r="J41" s="26" t="str">
        <f t="shared" si="2"/>
        <v>16/17 Q4</v>
      </c>
      <c r="K41" s="26" t="str">
        <f t="shared" si="1"/>
        <v>CRA1.1B16/17 Q4</v>
      </c>
    </row>
    <row r="42" spans="1:11" x14ac:dyDescent="0.2">
      <c r="A42" s="4" t="s">
        <v>6597</v>
      </c>
      <c r="B42" s="26" t="s">
        <v>12322</v>
      </c>
      <c r="C42" s="4" t="s">
        <v>12046</v>
      </c>
      <c r="D42" s="28">
        <f>IFERROR(HLOOKUP(A42,'Data 1'!$E$4:$Y$20,VLOOKUP(C42,Lookups2!$A$2:$B$5,2,FALSE),FALSE),"")</f>
        <v>31.6</v>
      </c>
      <c r="E42" s="33">
        <f>IFERROR(INDEX(Dom_1_patient_numbers,MATCH(A42,'Data 1'!$F$4:$Y$4,0))*D42/100,0)</f>
        <v>113.12800000000001</v>
      </c>
      <c r="F42" s="55"/>
      <c r="G42" s="55"/>
      <c r="H42" s="26" t="str">
        <f>VLOOKUP(A42,Lookups2!$J$2:$K$23,2,FALSE)</f>
        <v>PORT</v>
      </c>
      <c r="I42" s="26" t="str">
        <f>VLOOKUP(C42,Lookups2!$A$1:$C$53,3,FALSE)</f>
        <v>1.1B</v>
      </c>
      <c r="J42" s="26" t="str">
        <f>+J41</f>
        <v>16/17 Q4</v>
      </c>
      <c r="K42" s="26" t="str">
        <f t="shared" ref="K42" si="5">H42&amp;I42&amp;J42</f>
        <v>PORT1.1B16/17 Q4</v>
      </c>
    </row>
    <row r="43" spans="1:11" x14ac:dyDescent="0.2">
      <c r="A43" t="s">
        <v>12343</v>
      </c>
      <c r="B43" s="26" t="s">
        <v>12322</v>
      </c>
      <c r="C43" s="4" t="s">
        <v>12046</v>
      </c>
      <c r="D43" s="28" t="str">
        <f>IFERROR(HLOOKUP(A43,'Data 1'!$E$4:$Y$20,VLOOKUP(C43,Lookups2!$A$2:$B$5,2,FALSE),FALSE),"")</f>
        <v>.</v>
      </c>
      <c r="E43" s="33">
        <f>IFERROR(INDEX(Dom_1_patient_numbers,MATCH(A43,'Data 1'!$F$4:$Y$4,0))*D43/100,0)</f>
        <v>0</v>
      </c>
      <c r="F43" s="55"/>
      <c r="G43" s="55"/>
      <c r="H43" s="26" t="str">
        <f>VLOOKUP(A43,Lookups2!$J$2:$K$23,2,FALSE)</f>
        <v>BEX</v>
      </c>
      <c r="I43" s="26" t="str">
        <f>VLOOKUP(C43,Lookups2!$A$1:$C$53,3,FALSE)</f>
        <v>1.1B</v>
      </c>
      <c r="J43" s="26" t="str">
        <f>+J42</f>
        <v>16/17 Q4</v>
      </c>
      <c r="K43" s="26" t="str">
        <f t="shared" ref="K43" si="6">H43&amp;I43&amp;J43</f>
        <v>BEX1.1B16/17 Q4</v>
      </c>
    </row>
    <row r="44" spans="1:11" x14ac:dyDescent="0.2">
      <c r="A44" s="26" t="s">
        <v>12323</v>
      </c>
      <c r="B44" s="26" t="s">
        <v>12322</v>
      </c>
      <c r="C44" s="4" t="s">
        <v>12046</v>
      </c>
      <c r="D44" s="28">
        <f>IFERROR(HLOOKUP(A44,'Data 1'!$E$4:$Y$20,VLOOKUP(Data2!C44,Lookups2!$A$2:$B$5,2,FALSE),FALSE),"")</f>
        <v>52.5</v>
      </c>
      <c r="E44" s="34">
        <f>VALUE(D44)</f>
        <v>52.5</v>
      </c>
      <c r="F44" s="68">
        <f>E44</f>
        <v>52.5</v>
      </c>
      <c r="G44" s="56">
        <f>IF(E44&gt;50,100,E44*2)</f>
        <v>100</v>
      </c>
      <c r="H44" s="26" t="str">
        <f>VLOOKUP(A44,Lookups2!$J$2:$K$23,2,FALSE)</f>
        <v>ENG</v>
      </c>
      <c r="I44" s="26" t="str">
        <f>VLOOKUP(C44,Lookups2!$A$1:$C$53,3,FALSE)</f>
        <v>1.1B</v>
      </c>
      <c r="J44" s="26" t="str">
        <f>+J41</f>
        <v>16/17 Q4</v>
      </c>
      <c r="K44" s="26" t="str">
        <f t="shared" si="1"/>
        <v>ENG1.1B16/17 Q4</v>
      </c>
    </row>
    <row r="45" spans="1:11" x14ac:dyDescent="0.2">
      <c r="A45" s="26" t="s">
        <v>2794</v>
      </c>
      <c r="B45" s="26" t="s">
        <v>12322</v>
      </c>
      <c r="C45" s="4" t="s">
        <v>12046</v>
      </c>
      <c r="D45" s="28"/>
      <c r="E45" s="41">
        <f>SUM(E24:E43)</f>
        <v>1412.8810000000003</v>
      </c>
      <c r="F45" s="68">
        <f>Lookups2!O3</f>
        <v>58.119333607568912</v>
      </c>
      <c r="G45" s="58">
        <f>IF(Lookups2!O3&gt;50,100,Lookups2!O3*2)</f>
        <v>100</v>
      </c>
      <c r="H45" s="26" t="str">
        <f>VLOOKUP(A45,Lookups2!$J$2:$K$23,2,FALSE)</f>
        <v>SEC</v>
      </c>
      <c r="I45" s="26" t="str">
        <f>VLOOKUP(C45,Lookups2!$A$1:$C$53,3,FALSE)</f>
        <v>1.1B</v>
      </c>
      <c r="J45" s="26" t="str">
        <f>+J44</f>
        <v>16/17 Q4</v>
      </c>
      <c r="K45" s="26" t="str">
        <f t="shared" si="1"/>
        <v>SEC1.1B16/17 Q4</v>
      </c>
    </row>
    <row r="46" spans="1:11" x14ac:dyDescent="0.2">
      <c r="A46" s="26" t="s">
        <v>9771</v>
      </c>
      <c r="B46" s="26" t="s">
        <v>12322</v>
      </c>
      <c r="C46" s="4" t="s">
        <v>12049</v>
      </c>
      <c r="D46" s="28">
        <f>IFERROR(HLOOKUP(A46,'Data 1'!$E$4:$Y$20,VLOOKUP(C46,Lookups2!$A$2:$B$5,2,FALSE),FALSE),"")</f>
        <v>97</v>
      </c>
      <c r="E46" s="33">
        <f>IFERROR(INDEX(Dom_1_patient_numbers,MATCH(A46,'Data 1'!$F$4:$Y$4,0))*D46/100,0)</f>
        <v>161.99</v>
      </c>
      <c r="F46" s="55"/>
      <c r="G46" s="55"/>
      <c r="H46" s="26" t="str">
        <f>VLOOKUP(A46,Lookups2!$J$2:$K$23,2,FALSE)</f>
        <v>ASPH</v>
      </c>
      <c r="I46" s="26" t="str">
        <f>VLOOKUP(C46,Lookups2!$A$1:$C$53,3,FALSE)</f>
        <v>1.2B</v>
      </c>
      <c r="J46" s="26" t="str">
        <f t="shared" si="2"/>
        <v>16/17 Q4</v>
      </c>
      <c r="K46" s="26" t="str">
        <f t="shared" si="1"/>
        <v>ASPH1.2B16/17 Q4</v>
      </c>
    </row>
    <row r="47" spans="1:11" x14ac:dyDescent="0.2">
      <c r="A47" s="26" t="s">
        <v>9772</v>
      </c>
      <c r="B47" s="26" t="s">
        <v>12322</v>
      </c>
      <c r="C47" s="4" t="s">
        <v>12049</v>
      </c>
      <c r="D47" s="28">
        <f>IFERROR(HLOOKUP(A47,'Data 1'!$E$4:$Y$20,VLOOKUP(C47,Lookups2!$A$2:$B$5,2,FALSE),FALSE),"")</f>
        <v>0</v>
      </c>
      <c r="E47" s="33">
        <f>IFERROR(INDEX(Dom_1_patient_numbers,MATCH(A47,'Data 1'!$F$4:$Y$4,0))*D47/100,0)</f>
        <v>0</v>
      </c>
      <c r="F47" s="55"/>
      <c r="G47" s="55"/>
      <c r="H47" s="26" t="str">
        <f>VLOOKUP(A47,Lookups2!$J$2:$K$23,2,FALSE)</f>
        <v>PRH</v>
      </c>
      <c r="I47" s="26" t="str">
        <f>VLOOKUP(C47,Lookups2!$A$1:$C$53,3,FALSE)</f>
        <v>1.2B</v>
      </c>
      <c r="J47" s="26" t="str">
        <f t="shared" si="2"/>
        <v>16/17 Q4</v>
      </c>
      <c r="K47" s="26" t="str">
        <f t="shared" si="1"/>
        <v>PRH1.2B16/17 Q4</v>
      </c>
    </row>
    <row r="48" spans="1:11" x14ac:dyDescent="0.2">
      <c r="A48" s="26" t="s">
        <v>9773</v>
      </c>
      <c r="B48" s="26" t="s">
        <v>12322</v>
      </c>
      <c r="C48" s="4" t="s">
        <v>12049</v>
      </c>
      <c r="D48" s="28">
        <f>IFERROR(HLOOKUP(A48,'Data 1'!$E$4:$Y$20,VLOOKUP(C48,Lookups2!$A$2:$B$5,2,FALSE),FALSE),"")</f>
        <v>98.3</v>
      </c>
      <c r="E48" s="33">
        <f>IFERROR(INDEX(Dom_1_patient_numbers,MATCH(A48,'Data 1'!$F$4:$Y$4,0))*D48/100,0)</f>
        <v>169.07599999999999</v>
      </c>
      <c r="F48" s="55"/>
      <c r="G48" s="55"/>
      <c r="H48" s="26" t="str">
        <f>VLOOKUP(A48,Lookups2!$J$2:$K$23,2,FALSE)</f>
        <v>RSC</v>
      </c>
      <c r="I48" s="26" t="str">
        <f>VLOOKUP(C48,Lookups2!$A$1:$C$53,3,FALSE)</f>
        <v>1.2B</v>
      </c>
      <c r="J48" s="26" t="str">
        <f t="shared" si="2"/>
        <v>16/17 Q4</v>
      </c>
      <c r="K48" s="26" t="str">
        <f t="shared" si="1"/>
        <v>RSC1.2B16/17 Q4</v>
      </c>
    </row>
    <row r="49" spans="1:11" x14ac:dyDescent="0.2">
      <c r="A49" s="26" t="s">
        <v>9774</v>
      </c>
      <c r="B49" s="26" t="s">
        <v>12322</v>
      </c>
      <c r="C49" s="4" t="s">
        <v>12049</v>
      </c>
      <c r="D49" s="28">
        <f>IFERROR(HLOOKUP(A49,'Data 1'!$E$4:$Y$20,VLOOKUP(C49,Lookups2!$A$2:$B$5,2,FALSE),FALSE),"")</f>
        <v>96.6</v>
      </c>
      <c r="E49" s="33">
        <f>IFERROR(INDEX(Dom_1_patient_numbers,MATCH(A49,'Data 1'!$F$4:$Y$4,0))*D49/100,0)</f>
        <v>112.05599999999998</v>
      </c>
      <c r="F49" s="55"/>
      <c r="G49" s="55"/>
      <c r="H49" s="26" t="str">
        <f>VLOOKUP(A49,Lookups2!$J$2:$K$23,2,FALSE)</f>
        <v>DVH</v>
      </c>
      <c r="I49" s="26" t="str">
        <f>VLOOKUP(C49,Lookups2!$A$1:$C$53,3,FALSE)</f>
        <v>1.2B</v>
      </c>
      <c r="J49" s="26" t="str">
        <f t="shared" si="2"/>
        <v>16/17 Q4</v>
      </c>
      <c r="K49" s="26" t="str">
        <f t="shared" si="1"/>
        <v>DVH1.2B16/17 Q4</v>
      </c>
    </row>
    <row r="50" spans="1:11" x14ac:dyDescent="0.2">
      <c r="A50" s="26" t="s">
        <v>9775</v>
      </c>
      <c r="B50" s="26" t="s">
        <v>12322</v>
      </c>
      <c r="C50" s="4" t="s">
        <v>12049</v>
      </c>
      <c r="D50" s="28">
        <f>IFERROR(HLOOKUP(A50,'Data 1'!$E$4:$Y$20,VLOOKUP(C50,Lookups2!$A$2:$B$5,2,FALSE),FALSE),"")</f>
        <v>88.2</v>
      </c>
      <c r="E50" s="33">
        <f>IFERROR(INDEX(Dom_1_patient_numbers,MATCH(A50,'Data 1'!$F$4:$Y$4,0))*D50/100,0)</f>
        <v>67.031999999999996</v>
      </c>
      <c r="F50" s="55"/>
      <c r="G50" s="55"/>
      <c r="H50" s="26" t="str">
        <f>VLOOKUP(A50,Lookups2!$J$2:$K$23,2,FALSE)</f>
        <v>K&amp;C</v>
      </c>
      <c r="I50" s="26" t="str">
        <f>VLOOKUP(C50,Lookups2!$A$1:$C$53,3,FALSE)</f>
        <v>1.2B</v>
      </c>
      <c r="J50" s="26" t="str">
        <f t="shared" si="2"/>
        <v>16/17 Q4</v>
      </c>
      <c r="K50" s="26" t="str">
        <f t="shared" si="1"/>
        <v>K&amp;C1.2B16/17 Q4</v>
      </c>
    </row>
    <row r="51" spans="1:11" x14ac:dyDescent="0.2">
      <c r="A51" s="26" t="s">
        <v>9776</v>
      </c>
      <c r="B51" s="26" t="s">
        <v>12322</v>
      </c>
      <c r="C51" s="4" t="s">
        <v>12049</v>
      </c>
      <c r="D51" s="28">
        <f>IFERROR(HLOOKUP(A51,'Data 1'!$E$4:$Y$20,VLOOKUP(C51,Lookups2!$A$2:$B$5,2,FALSE),FALSE),"")</f>
        <v>91.7</v>
      </c>
      <c r="E51" s="33">
        <f>IFERROR(INDEX(Dom_1_patient_numbers,MATCH(A51,'Data 1'!$F$4:$Y$4,0))*D51/100,0)</f>
        <v>99.953000000000017</v>
      </c>
      <c r="F51" s="55"/>
      <c r="G51" s="55"/>
      <c r="H51" s="26" t="str">
        <f>VLOOKUP(A51,Lookups2!$J$2:$K$23,2,FALSE)</f>
        <v>QEQM</v>
      </c>
      <c r="I51" s="26" t="str">
        <f>VLOOKUP(C51,Lookups2!$A$1:$C$53,3,FALSE)</f>
        <v>1.2B</v>
      </c>
      <c r="J51" s="26" t="str">
        <f t="shared" si="2"/>
        <v>16/17 Q4</v>
      </c>
      <c r="K51" s="26" t="str">
        <f t="shared" si="1"/>
        <v>QEQM1.2B16/17 Q4</v>
      </c>
    </row>
    <row r="52" spans="1:11" x14ac:dyDescent="0.2">
      <c r="A52" s="26" t="s">
        <v>9777</v>
      </c>
      <c r="B52" s="26" t="s">
        <v>12322</v>
      </c>
      <c r="C52" s="4" t="s">
        <v>12049</v>
      </c>
      <c r="D52" s="28">
        <f>IFERROR(HLOOKUP(A52,'Data 1'!$E$4:$Y$20,VLOOKUP(C52,Lookups2!$A$2:$B$5,2,FALSE),FALSE),"")</f>
        <v>92.8</v>
      </c>
      <c r="E52" s="33">
        <f>IFERROR(INDEX(Dom_1_patient_numbers,MATCH(A52,'Data 1'!$F$4:$Y$4,0))*D52/100,0)</f>
        <v>128.99199999999999</v>
      </c>
      <c r="F52" s="55"/>
      <c r="G52" s="55"/>
      <c r="H52" s="26" t="str">
        <f>VLOOKUP(A52,Lookups2!$J$2:$K$23,2,FALSE)</f>
        <v>WHH</v>
      </c>
      <c r="I52" s="26" t="str">
        <f>VLOOKUP(C52,Lookups2!$A$1:$C$53,3,FALSE)</f>
        <v>1.2B</v>
      </c>
      <c r="J52" s="26" t="str">
        <f t="shared" si="2"/>
        <v>16/17 Q4</v>
      </c>
      <c r="K52" s="26" t="str">
        <f t="shared" si="1"/>
        <v>WHH1.2B16/17 Q4</v>
      </c>
    </row>
    <row r="53" spans="1:11" x14ac:dyDescent="0.2">
      <c r="A53" s="26" t="s">
        <v>9779</v>
      </c>
      <c r="B53" s="26" t="s">
        <v>12322</v>
      </c>
      <c r="C53" s="4" t="s">
        <v>12049</v>
      </c>
      <c r="D53" s="28">
        <f>IFERROR(HLOOKUP(A53,'Data 1'!$E$4:$Y$20,VLOOKUP(C53,Lookups2!$A$2:$B$5,2,FALSE),FALSE),"")</f>
        <v>100</v>
      </c>
      <c r="E53" s="33">
        <f>IFERROR(INDEX(Dom_1_patient_numbers,MATCH(A53,'Data 1'!$F$4:$Y$4,0))*D53/100,0)</f>
        <v>167</v>
      </c>
      <c r="F53" s="55"/>
      <c r="G53" s="55"/>
      <c r="H53" s="26" t="str">
        <f>VLOOKUP(A53,Lookups2!$J$2:$K$23,2,FALSE)</f>
        <v>EDGH</v>
      </c>
      <c r="I53" s="26" t="str">
        <f>VLOOKUP(C53,Lookups2!$A$1:$C$53,3,FALSE)</f>
        <v>1.2B</v>
      </c>
      <c r="J53" s="26" t="str">
        <f t="shared" si="2"/>
        <v>16/17 Q4</v>
      </c>
      <c r="K53" s="26" t="str">
        <f t="shared" si="1"/>
        <v>EDGH1.2B16/17 Q4</v>
      </c>
    </row>
    <row r="54" spans="1:11" x14ac:dyDescent="0.2">
      <c r="A54" s="26" t="s">
        <v>9780</v>
      </c>
      <c r="B54" s="26" t="s">
        <v>12322</v>
      </c>
      <c r="C54" s="4" t="s">
        <v>12049</v>
      </c>
      <c r="D54" s="28">
        <f>IFERROR(HLOOKUP(A54,'Data 1'!$E$4:$Y$20,VLOOKUP(C54,Lookups2!$A$2:$B$5,2,FALSE),FALSE),"")</f>
        <v>96.5</v>
      </c>
      <c r="E54" s="33">
        <f>IFERROR(INDEX(Dom_1_patient_numbers,MATCH(A54,'Data 1'!$F$4:$Y$4,0))*D54/100,0)</f>
        <v>82.025000000000006</v>
      </c>
      <c r="F54" s="55"/>
      <c r="G54" s="55"/>
      <c r="H54" s="26" t="str">
        <f>VLOOKUP(A54,Lookups2!$J$2:$K$23,2,FALSE)</f>
        <v>ESUH</v>
      </c>
      <c r="I54" s="26" t="str">
        <f>VLOOKUP(C54,Lookups2!$A$1:$C$53,3,FALSE)</f>
        <v>1.2B</v>
      </c>
      <c r="J54" s="26" t="str">
        <f t="shared" si="2"/>
        <v>16/17 Q4</v>
      </c>
      <c r="K54" s="26" t="str">
        <f t="shared" si="1"/>
        <v>ESUH1.2B16/17 Q4</v>
      </c>
    </row>
    <row r="55" spans="1:11" x14ac:dyDescent="0.2">
      <c r="A55" s="26" t="s">
        <v>9781</v>
      </c>
      <c r="B55" s="26" t="s">
        <v>12322</v>
      </c>
      <c r="C55" s="4" t="s">
        <v>12049</v>
      </c>
      <c r="D55" s="28">
        <f>IFERROR(HLOOKUP(A55,'Data 1'!$E$4:$Y$20,VLOOKUP(C55,Lookups2!$A$2:$B$5,2,FALSE),FALSE),"")</f>
        <v>97.7</v>
      </c>
      <c r="E55" s="33">
        <f>IFERROR(INDEX(Dom_1_patient_numbers,MATCH(A55,'Data 1'!$F$4:$Y$4,0))*D55/100,0)</f>
        <v>167.06700000000001</v>
      </c>
      <c r="F55" s="55"/>
      <c r="G55" s="55"/>
      <c r="H55" s="26" t="str">
        <f>VLOOKUP(A55,Lookups2!$J$2:$K$23,2,FALSE)</f>
        <v>Frimley</v>
      </c>
      <c r="I55" s="26" t="str">
        <f>VLOOKUP(C55,Lookups2!$A$1:$C$53,3,FALSE)</f>
        <v>1.2B</v>
      </c>
      <c r="J55" s="26" t="str">
        <f t="shared" si="2"/>
        <v>16/17 Q4</v>
      </c>
      <c r="K55" s="26" t="str">
        <f t="shared" si="1"/>
        <v>Frimley1.2B16/17 Q4</v>
      </c>
    </row>
    <row r="56" spans="1:11" x14ac:dyDescent="0.2">
      <c r="A56" s="26" t="s">
        <v>9782</v>
      </c>
      <c r="B56" s="26" t="s">
        <v>12322</v>
      </c>
      <c r="C56" s="4" t="s">
        <v>12049</v>
      </c>
      <c r="D56" s="28">
        <f>IFERROR(HLOOKUP(A56,'Data 1'!$E$4:$Y$20,VLOOKUP(C56,Lookups2!$A$2:$B$5,2,FALSE),FALSE),"")</f>
        <v>94.1</v>
      </c>
      <c r="E56" s="33">
        <f>IFERROR(INDEX(Dom_1_patient_numbers,MATCH(A56,'Data 1'!$F$4:$Y$4,0))*D56/100,0)</f>
        <v>95.981999999999985</v>
      </c>
      <c r="F56" s="55"/>
      <c r="G56" s="55"/>
      <c r="H56" s="26" t="str">
        <f>VLOOKUP(A56,Lookups2!$J$2:$K$23,2,FALSE)</f>
        <v>MDGH</v>
      </c>
      <c r="I56" s="26" t="str">
        <f>VLOOKUP(C56,Lookups2!$A$1:$C$53,3,FALSE)</f>
        <v>1.2B</v>
      </c>
      <c r="J56" s="26" t="str">
        <f t="shared" si="2"/>
        <v>16/17 Q4</v>
      </c>
      <c r="K56" s="26" t="str">
        <f t="shared" si="1"/>
        <v>MDGH1.2B16/17 Q4</v>
      </c>
    </row>
    <row r="57" spans="1:11" x14ac:dyDescent="0.2">
      <c r="A57" s="26" t="s">
        <v>9783</v>
      </c>
      <c r="B57" s="26" t="s">
        <v>12322</v>
      </c>
      <c r="C57" s="4" t="s">
        <v>12049</v>
      </c>
      <c r="D57" s="28">
        <f>IFERROR(HLOOKUP(A57,'Data 1'!$E$4:$Y$20,VLOOKUP(C57,Lookups2!$A$2:$B$5,2,FALSE),FALSE),"")</f>
        <v>94.9</v>
      </c>
      <c r="E57" s="33">
        <f>IFERROR(INDEX(Dom_1_patient_numbers,MATCH(A57,'Data 1'!$F$4:$Y$4,0))*D57/100,0)</f>
        <v>111.03300000000002</v>
      </c>
      <c r="F57" s="55"/>
      <c r="G57" s="55"/>
      <c r="H57" s="26" t="str">
        <f>VLOOKUP(A57,Lookups2!$J$2:$K$23,2,FALSE)</f>
        <v>TWH</v>
      </c>
      <c r="I57" s="26" t="str">
        <f>VLOOKUP(C57,Lookups2!$A$1:$C$53,3,FALSE)</f>
        <v>1.2B</v>
      </c>
      <c r="J57" s="26" t="str">
        <f t="shared" si="2"/>
        <v>16/17 Q4</v>
      </c>
      <c r="K57" s="26" t="str">
        <f t="shared" si="1"/>
        <v>TWH1.2B16/17 Q4</v>
      </c>
    </row>
    <row r="58" spans="1:11" x14ac:dyDescent="0.2">
      <c r="A58" s="26" t="s">
        <v>9784</v>
      </c>
      <c r="B58" s="26" t="s">
        <v>12322</v>
      </c>
      <c r="C58" s="4" t="s">
        <v>12049</v>
      </c>
      <c r="D58" s="28">
        <f>IFERROR(HLOOKUP(A58,'Data 1'!$E$4:$Y$20,VLOOKUP(C58,Lookups2!$A$2:$B$5,2,FALSE),FALSE),"")</f>
        <v>96.9</v>
      </c>
      <c r="E58" s="33">
        <f>IFERROR(INDEX(Dom_1_patient_numbers,MATCH(A58,'Data 1'!$F$4:$Y$4,0))*D58/100,0)</f>
        <v>93.993000000000009</v>
      </c>
      <c r="F58" s="55"/>
      <c r="G58" s="55"/>
      <c r="H58" s="26" t="str">
        <f>VLOOKUP(A58,Lookups2!$J$2:$K$23,2,FALSE)</f>
        <v>Medway</v>
      </c>
      <c r="I58" s="26" t="str">
        <f>VLOOKUP(C58,Lookups2!$A$1:$C$53,3,FALSE)</f>
        <v>1.2B</v>
      </c>
      <c r="J58" s="26" t="str">
        <f t="shared" si="2"/>
        <v>16/17 Q4</v>
      </c>
      <c r="K58" s="26" t="str">
        <f t="shared" si="1"/>
        <v>Medway1.2B16/17 Q4</v>
      </c>
    </row>
    <row r="59" spans="1:11" x14ac:dyDescent="0.2">
      <c r="A59" s="26" t="s">
        <v>9785</v>
      </c>
      <c r="B59" s="26" t="s">
        <v>12322</v>
      </c>
      <c r="C59" s="4" t="s">
        <v>12049</v>
      </c>
      <c r="D59" s="28">
        <f>IFERROR(HLOOKUP(A59,'Data 1'!$E$4:$Y$20,VLOOKUP(C59,Lookups2!$A$2:$B$5,2,FALSE),FALSE),"")</f>
        <v>98.2</v>
      </c>
      <c r="E59" s="33">
        <f>IFERROR(INDEX(Dom_1_patient_numbers,MATCH(A59,'Data 1'!$F$4:$Y$4,0))*D59/100,0)</f>
        <v>54.991999999999997</v>
      </c>
      <c r="F59" s="55"/>
      <c r="G59" s="55"/>
      <c r="H59" s="26" t="str">
        <f>VLOOKUP(A59,Lookups2!$J$2:$K$23,2,FALSE)</f>
        <v>RSCH</v>
      </c>
      <c r="I59" s="26" t="str">
        <f>VLOOKUP(C59,Lookups2!$A$1:$C$53,3,FALSE)</f>
        <v>1.2B</v>
      </c>
      <c r="J59" s="26" t="str">
        <f t="shared" si="2"/>
        <v>16/17 Q4</v>
      </c>
      <c r="K59" s="26" t="str">
        <f t="shared" si="1"/>
        <v>RSCH1.2B16/17 Q4</v>
      </c>
    </row>
    <row r="60" spans="1:11" x14ac:dyDescent="0.2">
      <c r="A60" s="26" t="s">
        <v>9786</v>
      </c>
      <c r="B60" s="26" t="s">
        <v>12322</v>
      </c>
      <c r="C60" s="4" t="s">
        <v>12049</v>
      </c>
      <c r="D60" s="28">
        <f>IFERROR(HLOOKUP(A60,'Data 1'!$E$4:$Y$20,VLOOKUP(C60,Lookups2!$A$2:$B$5,2,FALSE),FALSE),"")</f>
        <v>99</v>
      </c>
      <c r="E60" s="33">
        <f>IFERROR(INDEX(Dom_1_patient_numbers,MATCH(A60,'Data 1'!$F$4:$Y$4,0))*D60/100,0)</f>
        <v>195.03</v>
      </c>
      <c r="F60" s="55"/>
      <c r="G60" s="55"/>
      <c r="H60" s="26" t="str">
        <f>VLOOKUP(A60,Lookups2!$J$2:$K$23,2,FALSE)</f>
        <v>SASH</v>
      </c>
      <c r="I60" s="26" t="str">
        <f>VLOOKUP(C60,Lookups2!$A$1:$C$53,3,FALSE)</f>
        <v>1.2B</v>
      </c>
      <c r="J60" s="26" t="str">
        <f t="shared" si="2"/>
        <v>16/17 Q4</v>
      </c>
      <c r="K60" s="26" t="str">
        <f t="shared" si="1"/>
        <v>SASH1.2B16/17 Q4</v>
      </c>
    </row>
    <row r="61" spans="1:11" x14ac:dyDescent="0.2">
      <c r="A61" s="26" t="s">
        <v>9787</v>
      </c>
      <c r="B61" s="26" t="s">
        <v>12322</v>
      </c>
      <c r="C61" s="4" t="s">
        <v>12049</v>
      </c>
      <c r="D61" s="28">
        <f>IFERROR(HLOOKUP(A61,'Data 1'!$E$4:$Y$20,VLOOKUP(C61,Lookups2!$A$2:$B$5,2,FALSE),FALSE),"")</f>
        <v>98.6</v>
      </c>
      <c r="E61" s="33">
        <f>IFERROR(INDEX(Dom_1_patient_numbers,MATCH(A61,'Data 1'!$F$4:$Y$4,0))*D61/100,0)</f>
        <v>137.054</v>
      </c>
      <c r="F61" s="55"/>
      <c r="G61" s="55"/>
      <c r="H61" s="26" t="str">
        <f>VLOOKUP(A61,Lookups2!$J$2:$K$23,2,FALSE)</f>
        <v>STR</v>
      </c>
      <c r="I61" s="26" t="str">
        <f>VLOOKUP(C61,Lookups2!$A$1:$C$53,3,FALSE)</f>
        <v>1.2B</v>
      </c>
      <c r="J61" s="26" t="str">
        <f t="shared" si="2"/>
        <v>16/17 Q4</v>
      </c>
      <c r="K61" s="26" t="str">
        <f t="shared" si="1"/>
        <v>STR1.2B16/17 Q4</v>
      </c>
    </row>
    <row r="62" spans="1:11" x14ac:dyDescent="0.2">
      <c r="A62" s="26" t="s">
        <v>9788</v>
      </c>
      <c r="B62" s="26" t="s">
        <v>12322</v>
      </c>
      <c r="C62" s="4" t="s">
        <v>12049</v>
      </c>
      <c r="D62" s="28">
        <f>IFERROR(HLOOKUP(A62,'Data 1'!$E$4:$Y$20,VLOOKUP(C62,Lookups2!$A$2:$B$5,2,FALSE),FALSE),"")</f>
        <v>97.5</v>
      </c>
      <c r="E62" s="33">
        <f>IFERROR(INDEX(Dom_1_patient_numbers,MATCH(A62,'Data 1'!$F$4:$Y$4,0))*D62/100,0)</f>
        <v>158.92500000000001</v>
      </c>
      <c r="F62" s="55"/>
      <c r="G62" s="55"/>
      <c r="H62" s="26" t="str">
        <f>VLOOKUP(A62,Lookups2!$J$2:$K$23,2,FALSE)</f>
        <v>WOR</v>
      </c>
      <c r="I62" s="26" t="str">
        <f>VLOOKUP(C62,Lookups2!$A$1:$C$53,3,FALSE)</f>
        <v>1.2B</v>
      </c>
      <c r="J62" s="26" t="str">
        <f t="shared" si="2"/>
        <v>16/17 Q4</v>
      </c>
      <c r="K62" s="26" t="str">
        <f t="shared" si="1"/>
        <v>WOR1.2B16/17 Q4</v>
      </c>
    </row>
    <row r="63" spans="1:11" x14ac:dyDescent="0.2">
      <c r="A63" s="26" t="s">
        <v>12031</v>
      </c>
      <c r="B63" s="26" t="s">
        <v>12322</v>
      </c>
      <c r="C63" s="4" t="s">
        <v>12049</v>
      </c>
      <c r="D63" s="28" t="str">
        <f>IFERROR(HLOOKUP(A63,'Data 1'!$E$4:$Y$20,VLOOKUP(C63,Lookups2!$A$2:$B$5,2,FALSE),FALSE),"")</f>
        <v>.</v>
      </c>
      <c r="E63" s="33">
        <f>IFERROR(INDEX(Dom_1_patient_numbers,MATCH(A63,'Data 1'!$F$4:$Y$4,0))*D63/100,0)</f>
        <v>0</v>
      </c>
      <c r="F63" s="55"/>
      <c r="G63" s="55"/>
      <c r="H63" s="26" t="str">
        <f>VLOOKUP(A63,Lookups2!$J$2:$K$23,2,FALSE)</f>
        <v>CRA</v>
      </c>
      <c r="I63" s="26" t="str">
        <f>VLOOKUP(C63,Lookups2!$A$1:$C$53,3,FALSE)</f>
        <v>1.2B</v>
      </c>
      <c r="J63" s="26" t="str">
        <f t="shared" si="2"/>
        <v>16/17 Q4</v>
      </c>
      <c r="K63" s="26" t="str">
        <f t="shared" si="1"/>
        <v>CRA1.2B16/17 Q4</v>
      </c>
    </row>
    <row r="64" spans="1:11" x14ac:dyDescent="0.2">
      <c r="A64" s="4" t="s">
        <v>6597</v>
      </c>
      <c r="B64" s="26" t="s">
        <v>12322</v>
      </c>
      <c r="C64" s="4" t="s">
        <v>12049</v>
      </c>
      <c r="D64" s="28">
        <f>IFERROR(HLOOKUP(A64,'Data 1'!$E$4:$Y$20,VLOOKUP(C64,Lookups2!$A$2:$B$5,2,FALSE),FALSE),"")</f>
        <v>91.9</v>
      </c>
      <c r="E64" s="33">
        <f>IFERROR(INDEX(Dom_1_patient_numbers,MATCH(A64,'Data 1'!$F$4:$Y$4,0))*D64/100,0)</f>
        <v>329.00200000000007</v>
      </c>
      <c r="F64" s="55"/>
      <c r="G64" s="55"/>
      <c r="H64" s="4" t="s">
        <v>2763</v>
      </c>
      <c r="I64" s="26" t="str">
        <f>VLOOKUP(C64,Lookups2!$A$1:$C$53,3,FALSE)</f>
        <v>1.2B</v>
      </c>
      <c r="J64" s="26" t="str">
        <f t="shared" si="2"/>
        <v>16/17 Q4</v>
      </c>
      <c r="K64" s="26" t="str">
        <f t="shared" ref="K64:K65" si="7">H64&amp;I64&amp;J64</f>
        <v>PORT1.2B16/17 Q4</v>
      </c>
    </row>
    <row r="65" spans="1:11" x14ac:dyDescent="0.2">
      <c r="A65" t="s">
        <v>12343</v>
      </c>
      <c r="B65" s="26" t="s">
        <v>12322</v>
      </c>
      <c r="C65" s="4" t="s">
        <v>12049</v>
      </c>
      <c r="D65" s="28" t="str">
        <f>IFERROR(HLOOKUP(A65,'Data 1'!$E$4:$Y$20,VLOOKUP(C65,Lookups2!$A$2:$B$5,2,FALSE),FALSE),"")</f>
        <v>.</v>
      </c>
      <c r="E65" s="33">
        <f>IFERROR(INDEX(Dom_1_patient_numbers,MATCH(A65,'Data 1'!$F$4:$Y$4,0))*D65/100,0)</f>
        <v>0</v>
      </c>
      <c r="F65" s="55"/>
      <c r="G65" s="55"/>
      <c r="H65" s="26" t="str">
        <f>VLOOKUP(A65,Lookups2!$J$2:$K$23,2,FALSE)</f>
        <v>BEX</v>
      </c>
      <c r="I65" s="26" t="str">
        <f>VLOOKUP(C65,Lookups2!$A$1:$C$53,3,FALSE)</f>
        <v>1.2B</v>
      </c>
      <c r="J65" s="26" t="str">
        <f t="shared" si="2"/>
        <v>16/17 Q4</v>
      </c>
      <c r="K65" s="26" t="str">
        <f t="shared" si="7"/>
        <v>BEX1.2B16/17 Q4</v>
      </c>
    </row>
    <row r="66" spans="1:11" x14ac:dyDescent="0.2">
      <c r="A66" s="26" t="s">
        <v>12323</v>
      </c>
      <c r="B66" s="26" t="s">
        <v>12322</v>
      </c>
      <c r="C66" s="4" t="s">
        <v>12049</v>
      </c>
      <c r="D66" s="28">
        <f>IFERROR(HLOOKUP(A66,'Data 1'!$E$4:$Y$20,VLOOKUP(C66,Lookups2!$A$2:$B$5,2,FALSE),FALSE),"")</f>
        <v>94</v>
      </c>
      <c r="E66" s="34">
        <f>VALUE(D66)</f>
        <v>94</v>
      </c>
      <c r="F66" s="68">
        <f>E66</f>
        <v>94</v>
      </c>
      <c r="G66" s="56">
        <f>VLOOKUP(E66,Lookups2!$F$15:$H$25,3,TRUE)</f>
        <v>90</v>
      </c>
      <c r="H66" s="26" t="str">
        <f>VLOOKUP(A66,Lookups2!$J$2:$K$23,2,FALSE)</f>
        <v>ENG</v>
      </c>
      <c r="I66" s="26" t="str">
        <f>VLOOKUP(C66,Lookups2!$A$1:$C$53,3,FALSE)</f>
        <v>1.2B</v>
      </c>
      <c r="J66" s="26" t="str">
        <f>+J63</f>
        <v>16/17 Q4</v>
      </c>
      <c r="K66" s="26" t="str">
        <f t="shared" si="1"/>
        <v>ENG1.2B16/17 Q4</v>
      </c>
    </row>
    <row r="67" spans="1:11" x14ac:dyDescent="0.2">
      <c r="A67" s="26" t="s">
        <v>2794</v>
      </c>
      <c r="B67" s="26" t="s">
        <v>12322</v>
      </c>
      <c r="C67" s="4" t="s">
        <v>12049</v>
      </c>
      <c r="D67" s="28" t="str">
        <f>IFERROR(HLOOKUP(A67,'Data 1'!$E$4:$Y$20,VLOOKUP(Data2!C67,Lookups2!$A$2:$B$5,2,FALSE),FALSE),"")</f>
        <v/>
      </c>
      <c r="E67" s="34">
        <f>SUM(E46:E65)</f>
        <v>2331.2019999999998</v>
      </c>
      <c r="F67" s="68">
        <f>Lookups2!O4</f>
        <v>95.894775812422864</v>
      </c>
      <c r="G67" s="56">
        <f>VLOOKUP(Lookups2!O4,Lookups2!F15:H25,3,TRUE)</f>
        <v>100</v>
      </c>
      <c r="H67" s="26" t="str">
        <f>VLOOKUP(A67,Lookups2!$J$2:$K$23,2,FALSE)</f>
        <v>SEC</v>
      </c>
      <c r="I67" s="26" t="str">
        <f>VLOOKUP(C67,Lookups2!$A$1:$C$53,3,FALSE)</f>
        <v>1.2B</v>
      </c>
      <c r="J67" s="26" t="str">
        <f t="shared" si="2"/>
        <v>16/17 Q4</v>
      </c>
      <c r="K67" s="26" t="str">
        <f t="shared" si="1"/>
        <v>SEC1.2B16/17 Q4</v>
      </c>
    </row>
    <row r="68" spans="1:11" x14ac:dyDescent="0.2">
      <c r="A68" s="26" t="s">
        <v>9771</v>
      </c>
      <c r="B68" s="26" t="s">
        <v>12322</v>
      </c>
      <c r="C68" s="4" t="s">
        <v>12052</v>
      </c>
      <c r="D68" s="28" t="str">
        <f>IFERROR(HLOOKUP(A68,'Data 1'!$E$4:$Y$20,VLOOKUP(C68,Lookups2!$A$2:$B$5,2,FALSE),FALSE),"")</f>
        <v>0:34</v>
      </c>
      <c r="E68" s="65">
        <f>IFERROR(INDEX(Dom_1_patient_numbers,MATCH(A68,'Data 1'!$F$4:$Y$4,0))*D68/100,0)*24</f>
        <v>0.94633333333333325</v>
      </c>
      <c r="F68" s="51">
        <f t="shared" ref="F68:F87" si="8">IFERROR((VALUE(D68)*24),0)</f>
        <v>0.56666666666666665</v>
      </c>
      <c r="G68" s="60"/>
      <c r="H68" s="26" t="str">
        <f>VLOOKUP(A68,Lookups2!$J$2:$K$23,2,FALSE)</f>
        <v>ASPH</v>
      </c>
      <c r="I68" s="26" t="str">
        <f>VLOOKUP(C68,Lookups2!$A$1:$C$53,3,FALSE)</f>
        <v>1.3B</v>
      </c>
      <c r="J68" s="26" t="str">
        <f t="shared" si="2"/>
        <v>16/17 Q4</v>
      </c>
      <c r="K68" s="26" t="str">
        <f t="shared" si="1"/>
        <v>ASPH1.3B16/17 Q4</v>
      </c>
    </row>
    <row r="69" spans="1:11" x14ac:dyDescent="0.2">
      <c r="A69" s="26" t="s">
        <v>9772</v>
      </c>
      <c r="B69" s="26" t="s">
        <v>12322</v>
      </c>
      <c r="C69" s="4" t="s">
        <v>12052</v>
      </c>
      <c r="D69" s="28">
        <f>IFERROR(HLOOKUP(A69,'Data 1'!$E$4:$Y$20,VLOOKUP(C69,Lookups2!$A$2:$B$5,2,FALSE),FALSE),"")</f>
        <v>0</v>
      </c>
      <c r="E69" s="65">
        <f>IFERROR(INDEX(Dom_1_patient_numbers,MATCH(A69,'Data 1'!$F$4:$Y$4,0))*D69/100,0)*24</f>
        <v>0</v>
      </c>
      <c r="F69" s="51">
        <f t="shared" si="8"/>
        <v>0</v>
      </c>
      <c r="G69" s="60"/>
      <c r="H69" s="26" t="str">
        <f>VLOOKUP(A69,Lookups2!$J$2:$K$23,2,FALSE)</f>
        <v>PRH</v>
      </c>
      <c r="I69" s="26" t="str">
        <f>VLOOKUP(C69,Lookups2!$A$1:$C$53,3,FALSE)</f>
        <v>1.3B</v>
      </c>
      <c r="J69" s="26" t="str">
        <f t="shared" si="2"/>
        <v>16/17 Q4</v>
      </c>
      <c r="K69" s="26" t="str">
        <f t="shared" si="1"/>
        <v>PRH1.3B16/17 Q4</v>
      </c>
    </row>
    <row r="70" spans="1:11" x14ac:dyDescent="0.2">
      <c r="A70" s="26" t="s">
        <v>9773</v>
      </c>
      <c r="B70" s="26" t="s">
        <v>12322</v>
      </c>
      <c r="C70" s="4" t="s">
        <v>12052</v>
      </c>
      <c r="D70" s="28" t="str">
        <f>IFERROR(HLOOKUP(A70,'Data 1'!$E$4:$Y$20,VLOOKUP(C70,Lookups2!$A$2:$B$5,2,FALSE),FALSE),"")</f>
        <v>0:28</v>
      </c>
      <c r="E70" s="65">
        <f>IFERROR(INDEX(Dom_1_patient_numbers,MATCH(A70,'Data 1'!$F$4:$Y$4,0))*D70/100,0)*24</f>
        <v>0.80266666666666664</v>
      </c>
      <c r="F70" s="51">
        <f t="shared" si="8"/>
        <v>0.46666666666666667</v>
      </c>
      <c r="G70" s="60"/>
      <c r="H70" s="26" t="str">
        <f>VLOOKUP(A70,Lookups2!$J$2:$K$23,2,FALSE)</f>
        <v>RSC</v>
      </c>
      <c r="I70" s="26" t="str">
        <f>VLOOKUP(C70,Lookups2!$A$1:$C$53,3,FALSE)</f>
        <v>1.3B</v>
      </c>
      <c r="J70" s="26" t="str">
        <f t="shared" si="2"/>
        <v>16/17 Q4</v>
      </c>
      <c r="K70" s="26" t="str">
        <f t="shared" si="1"/>
        <v>RSC1.3B16/17 Q4</v>
      </c>
    </row>
    <row r="71" spans="1:11" x14ac:dyDescent="0.2">
      <c r="A71" s="26" t="s">
        <v>9774</v>
      </c>
      <c r="B71" s="26" t="s">
        <v>12322</v>
      </c>
      <c r="C71" s="4" t="s">
        <v>12052</v>
      </c>
      <c r="D71" s="28" t="str">
        <f>IFERROR(HLOOKUP(A71,'Data 1'!$E$4:$Y$20,VLOOKUP(C71,Lookups2!$A$2:$B$5,2,FALSE),FALSE),"")</f>
        <v>0:52</v>
      </c>
      <c r="E71" s="65">
        <f>IFERROR(INDEX(Dom_1_patient_numbers,MATCH(A71,'Data 1'!$F$4:$Y$4,0))*D71/100,0)*24</f>
        <v>1.0053333333333334</v>
      </c>
      <c r="F71" s="51">
        <f t="shared" si="8"/>
        <v>0.8666666666666667</v>
      </c>
      <c r="G71" s="60"/>
      <c r="H71" s="26" t="str">
        <f>VLOOKUP(A71,Lookups2!$J$2:$K$23,2,FALSE)</f>
        <v>DVH</v>
      </c>
      <c r="I71" s="26" t="str">
        <f>VLOOKUP(C71,Lookups2!$A$1:$C$53,3,FALSE)</f>
        <v>1.3B</v>
      </c>
      <c r="J71" s="26" t="str">
        <f t="shared" si="2"/>
        <v>16/17 Q4</v>
      </c>
      <c r="K71" s="26" t="str">
        <f t="shared" si="1"/>
        <v>DVH1.3B16/17 Q4</v>
      </c>
    </row>
    <row r="72" spans="1:11" x14ac:dyDescent="0.2">
      <c r="A72" s="26" t="s">
        <v>9775</v>
      </c>
      <c r="B72" s="26" t="s">
        <v>12322</v>
      </c>
      <c r="C72" s="4" t="s">
        <v>12052</v>
      </c>
      <c r="D72" s="28" t="str">
        <f>IFERROR(HLOOKUP(A72,'Data 1'!$E$4:$Y$20,VLOOKUP(C72,Lookups2!$A$2:$B$5,2,FALSE),FALSE),"")</f>
        <v>0:58</v>
      </c>
      <c r="E72" s="65">
        <f>IFERROR(INDEX(Dom_1_patient_numbers,MATCH(A72,'Data 1'!$F$4:$Y$4,0))*D72/100,0)*24</f>
        <v>0.73466666666666669</v>
      </c>
      <c r="F72" s="51">
        <f t="shared" si="8"/>
        <v>0.96666666666666679</v>
      </c>
      <c r="G72" s="60"/>
      <c r="H72" s="26" t="str">
        <f>VLOOKUP(A72,Lookups2!$J$2:$K$23,2,FALSE)</f>
        <v>K&amp;C</v>
      </c>
      <c r="I72" s="26" t="str">
        <f>VLOOKUP(C72,Lookups2!$A$1:$C$53,3,FALSE)</f>
        <v>1.3B</v>
      </c>
      <c r="J72" s="26" t="str">
        <f t="shared" si="2"/>
        <v>16/17 Q4</v>
      </c>
      <c r="K72" s="26" t="str">
        <f t="shared" ref="K72:K141" si="9">H72&amp;I72&amp;J72</f>
        <v>K&amp;C1.3B16/17 Q4</v>
      </c>
    </row>
    <row r="73" spans="1:11" x14ac:dyDescent="0.2">
      <c r="A73" s="26" t="s">
        <v>9776</v>
      </c>
      <c r="B73" s="26" t="s">
        <v>12322</v>
      </c>
      <c r="C73" s="4" t="s">
        <v>12052</v>
      </c>
      <c r="D73" s="28" t="str">
        <f>IFERROR(HLOOKUP(A73,'Data 1'!$E$4:$Y$20,VLOOKUP(C73,Lookups2!$A$2:$B$5,2,FALSE),FALSE),"")</f>
        <v>0:40</v>
      </c>
      <c r="E73" s="65">
        <f>IFERROR(INDEX(Dom_1_patient_numbers,MATCH(A73,'Data 1'!$F$4:$Y$4,0))*D73/100,0)*24</f>
        <v>0.72666666666666668</v>
      </c>
      <c r="F73" s="51">
        <f t="shared" si="8"/>
        <v>0.66666666666666663</v>
      </c>
      <c r="G73" s="60"/>
      <c r="H73" s="26" t="str">
        <f>VLOOKUP(A73,Lookups2!$J$2:$K$23,2,FALSE)</f>
        <v>QEQM</v>
      </c>
      <c r="I73" s="26" t="str">
        <f>VLOOKUP(C73,Lookups2!$A$1:$C$53,3,FALSE)</f>
        <v>1.3B</v>
      </c>
      <c r="J73" s="26" t="str">
        <f t="shared" si="2"/>
        <v>16/17 Q4</v>
      </c>
      <c r="K73" s="26" t="str">
        <f t="shared" si="9"/>
        <v>QEQM1.3B16/17 Q4</v>
      </c>
    </row>
    <row r="74" spans="1:11" x14ac:dyDescent="0.2">
      <c r="A74" s="26" t="s">
        <v>9777</v>
      </c>
      <c r="B74" s="26" t="s">
        <v>12322</v>
      </c>
      <c r="C74" s="4" t="s">
        <v>12052</v>
      </c>
      <c r="D74" s="28" t="str">
        <f>IFERROR(HLOOKUP(A74,'Data 1'!$E$4:$Y$20,VLOOKUP(C74,Lookups2!$A$2:$B$5,2,FALSE),FALSE),"")</f>
        <v>0:45</v>
      </c>
      <c r="E74" s="65">
        <f>IFERROR(INDEX(Dom_1_patient_numbers,MATCH(A74,'Data 1'!$F$4:$Y$4,0))*D74/100,0)*24</f>
        <v>1.0425</v>
      </c>
      <c r="F74" s="51">
        <f t="shared" si="8"/>
        <v>0.75</v>
      </c>
      <c r="G74" s="60"/>
      <c r="H74" s="26" t="str">
        <f>VLOOKUP(A74,Lookups2!$J$2:$K$23,2,FALSE)</f>
        <v>WHH</v>
      </c>
      <c r="I74" s="26" t="str">
        <f>VLOOKUP(C74,Lookups2!$A$1:$C$53,3,FALSE)</f>
        <v>1.3B</v>
      </c>
      <c r="J74" s="26" t="str">
        <f t="shared" ref="J74:J143" si="10">+J73</f>
        <v>16/17 Q4</v>
      </c>
      <c r="K74" s="26" t="str">
        <f t="shared" si="9"/>
        <v>WHH1.3B16/17 Q4</v>
      </c>
    </row>
    <row r="75" spans="1:11" x14ac:dyDescent="0.2">
      <c r="A75" s="26" t="s">
        <v>9779</v>
      </c>
      <c r="B75" s="26" t="s">
        <v>12322</v>
      </c>
      <c r="C75" s="4" t="s">
        <v>12052</v>
      </c>
      <c r="D75" s="28" t="str">
        <f>IFERROR(HLOOKUP(A75,'Data 1'!$E$4:$Y$20,VLOOKUP(C75,Lookups2!$A$2:$B$5,2,FALSE),FALSE),"")</f>
        <v>0:26</v>
      </c>
      <c r="E75" s="65">
        <f>IFERROR(INDEX(Dom_1_patient_numbers,MATCH(A75,'Data 1'!$F$4:$Y$4,0))*D75/100,0)*24</f>
        <v>0.72366666666666668</v>
      </c>
      <c r="F75" s="51">
        <f t="shared" si="8"/>
        <v>0.43333333333333335</v>
      </c>
      <c r="G75" s="60"/>
      <c r="H75" s="26" t="str">
        <f>VLOOKUP(A75,Lookups2!$J$2:$K$23,2,FALSE)</f>
        <v>EDGH</v>
      </c>
      <c r="I75" s="26" t="str">
        <f>VLOOKUP(C75,Lookups2!$A$1:$C$53,3,FALSE)</f>
        <v>1.3B</v>
      </c>
      <c r="J75" s="26" t="str">
        <f t="shared" si="10"/>
        <v>16/17 Q4</v>
      </c>
      <c r="K75" s="26" t="str">
        <f t="shared" si="9"/>
        <v>EDGH1.3B16/17 Q4</v>
      </c>
    </row>
    <row r="76" spans="1:11" x14ac:dyDescent="0.2">
      <c r="A76" s="26" t="s">
        <v>9780</v>
      </c>
      <c r="B76" s="26" t="s">
        <v>12322</v>
      </c>
      <c r="C76" s="4" t="s">
        <v>12052</v>
      </c>
      <c r="D76" s="28" t="str">
        <f>IFERROR(HLOOKUP(A76,'Data 1'!$E$4:$Y$20,VLOOKUP(C76,Lookups2!$A$2:$B$5,2,FALSE),FALSE),"")</f>
        <v>0:45</v>
      </c>
      <c r="E76" s="65">
        <f>IFERROR(INDEX(Dom_1_patient_numbers,MATCH(A76,'Data 1'!$F$4:$Y$4,0))*D76/100,0)*24</f>
        <v>0.63749999999999996</v>
      </c>
      <c r="F76" s="51">
        <f t="shared" si="8"/>
        <v>0.75</v>
      </c>
      <c r="G76" s="60"/>
      <c r="H76" s="26" t="str">
        <f>VLOOKUP(A76,Lookups2!$J$2:$K$23,2,FALSE)</f>
        <v>ESUH</v>
      </c>
      <c r="I76" s="26" t="str">
        <f>VLOOKUP(C76,Lookups2!$A$1:$C$53,3,FALSE)</f>
        <v>1.3B</v>
      </c>
      <c r="J76" s="26" t="str">
        <f t="shared" si="10"/>
        <v>16/17 Q4</v>
      </c>
      <c r="K76" s="26" t="str">
        <f t="shared" si="9"/>
        <v>ESUH1.3B16/17 Q4</v>
      </c>
    </row>
    <row r="77" spans="1:11" x14ac:dyDescent="0.2">
      <c r="A77" s="26" t="s">
        <v>9781</v>
      </c>
      <c r="B77" s="26" t="s">
        <v>12322</v>
      </c>
      <c r="C77" s="4" t="s">
        <v>12052</v>
      </c>
      <c r="D77" s="28" t="str">
        <f>IFERROR(HLOOKUP(A77,'Data 1'!$E$4:$Y$20,VLOOKUP(C77,Lookups2!$A$2:$B$5,2,FALSE),FALSE),"")</f>
        <v>0:26</v>
      </c>
      <c r="E77" s="65">
        <f>IFERROR(INDEX(Dom_1_patient_numbers,MATCH(A77,'Data 1'!$F$4:$Y$4,0))*D77/100,0)*24</f>
        <v>0.7410000000000001</v>
      </c>
      <c r="F77" s="51">
        <f t="shared" si="8"/>
        <v>0.43333333333333335</v>
      </c>
      <c r="G77" s="60"/>
      <c r="H77" s="26" t="str">
        <f>VLOOKUP(A77,Lookups2!$J$2:$K$23,2,FALSE)</f>
        <v>Frimley</v>
      </c>
      <c r="I77" s="26" t="str">
        <f>VLOOKUP(C77,Lookups2!$A$1:$C$53,3,FALSE)</f>
        <v>1.3B</v>
      </c>
      <c r="J77" s="26" t="str">
        <f t="shared" si="10"/>
        <v>16/17 Q4</v>
      </c>
      <c r="K77" s="26" t="str">
        <f t="shared" si="9"/>
        <v>Frimley1.3B16/17 Q4</v>
      </c>
    </row>
    <row r="78" spans="1:11" x14ac:dyDescent="0.2">
      <c r="A78" s="26" t="s">
        <v>9782</v>
      </c>
      <c r="B78" s="26" t="s">
        <v>12322</v>
      </c>
      <c r="C78" s="4" t="s">
        <v>12052</v>
      </c>
      <c r="D78" s="28" t="str">
        <f>IFERROR(HLOOKUP(A78,'Data 1'!$E$4:$Y$20,VLOOKUP(C78,Lookups2!$A$2:$B$5,2,FALSE),FALSE),"")</f>
        <v>0:39</v>
      </c>
      <c r="E78" s="65">
        <f>IFERROR(INDEX(Dom_1_patient_numbers,MATCH(A78,'Data 1'!$F$4:$Y$4,0))*D78/100,0)*24</f>
        <v>0.66300000000000003</v>
      </c>
      <c r="F78" s="51">
        <f t="shared" si="8"/>
        <v>0.65</v>
      </c>
      <c r="G78" s="60"/>
      <c r="H78" s="26" t="str">
        <f>VLOOKUP(A78,Lookups2!$J$2:$K$23,2,FALSE)</f>
        <v>MDGH</v>
      </c>
      <c r="I78" s="26" t="str">
        <f>VLOOKUP(C78,Lookups2!$A$1:$C$53,3,FALSE)</f>
        <v>1.3B</v>
      </c>
      <c r="J78" s="26" t="str">
        <f t="shared" si="10"/>
        <v>16/17 Q4</v>
      </c>
      <c r="K78" s="26" t="str">
        <f t="shared" si="9"/>
        <v>MDGH1.3B16/17 Q4</v>
      </c>
    </row>
    <row r="79" spans="1:11" x14ac:dyDescent="0.2">
      <c r="A79" s="26" t="s">
        <v>9783</v>
      </c>
      <c r="B79" s="26" t="s">
        <v>12322</v>
      </c>
      <c r="C79" s="4" t="s">
        <v>12052</v>
      </c>
      <c r="D79" s="28" t="str">
        <f>IFERROR(HLOOKUP(A79,'Data 1'!$E$4:$Y$20,VLOOKUP(C79,Lookups2!$A$2:$B$5,2,FALSE),FALSE),"")</f>
        <v>0:46</v>
      </c>
      <c r="E79" s="65">
        <f>IFERROR(INDEX(Dom_1_patient_numbers,MATCH(A79,'Data 1'!$F$4:$Y$4,0))*D79/100,0)*24</f>
        <v>0.89700000000000013</v>
      </c>
      <c r="F79" s="51">
        <f t="shared" si="8"/>
        <v>0.76666666666666683</v>
      </c>
      <c r="G79" s="60"/>
      <c r="H79" s="26" t="str">
        <f>VLOOKUP(A79,Lookups2!$J$2:$K$23,2,FALSE)</f>
        <v>TWH</v>
      </c>
      <c r="I79" s="26" t="str">
        <f>VLOOKUP(C79,Lookups2!$A$1:$C$53,3,FALSE)</f>
        <v>1.3B</v>
      </c>
      <c r="J79" s="26" t="str">
        <f t="shared" si="10"/>
        <v>16/17 Q4</v>
      </c>
      <c r="K79" s="26" t="str">
        <f t="shared" si="9"/>
        <v>TWH1.3B16/17 Q4</v>
      </c>
    </row>
    <row r="80" spans="1:11" x14ac:dyDescent="0.2">
      <c r="A80" s="26" t="s">
        <v>9784</v>
      </c>
      <c r="B80" s="26" t="s">
        <v>12322</v>
      </c>
      <c r="C80" s="4" t="s">
        <v>12052</v>
      </c>
      <c r="D80" s="28" t="str">
        <f>IFERROR(HLOOKUP(A80,'Data 1'!$E$4:$Y$20,VLOOKUP(C80,Lookups2!$A$2:$B$5,2,FALSE),FALSE),"")</f>
        <v>1:09</v>
      </c>
      <c r="E80" s="65">
        <f>IFERROR(INDEX(Dom_1_patient_numbers,MATCH(A80,'Data 1'!$F$4:$Y$4,0))*D80/100,0)*24</f>
        <v>1.1154999999999999</v>
      </c>
      <c r="F80" s="51">
        <f t="shared" si="8"/>
        <v>1.1499999999999999</v>
      </c>
      <c r="G80" s="60"/>
      <c r="H80" s="26" t="str">
        <f>VLOOKUP(A80,Lookups2!$J$2:$K$23,2,FALSE)</f>
        <v>Medway</v>
      </c>
      <c r="I80" s="26" t="str">
        <f>VLOOKUP(C80,Lookups2!$A$1:$C$53,3,FALSE)</f>
        <v>1.3B</v>
      </c>
      <c r="J80" s="26" t="str">
        <f t="shared" si="10"/>
        <v>16/17 Q4</v>
      </c>
      <c r="K80" s="26" t="str">
        <f t="shared" si="9"/>
        <v>Medway1.3B16/17 Q4</v>
      </c>
    </row>
    <row r="81" spans="1:11" x14ac:dyDescent="0.2">
      <c r="A81" s="26" t="s">
        <v>9785</v>
      </c>
      <c r="B81" s="26" t="s">
        <v>12322</v>
      </c>
      <c r="C81" s="4" t="s">
        <v>12052</v>
      </c>
      <c r="D81" s="28" t="str">
        <f>IFERROR(HLOOKUP(A81,'Data 1'!$E$4:$Y$20,VLOOKUP(C81,Lookups2!$A$2:$B$5,2,FALSE),FALSE),"")</f>
        <v>0:40</v>
      </c>
      <c r="E81" s="65">
        <f>IFERROR(INDEX(Dom_1_patient_numbers,MATCH(A81,'Data 1'!$F$4:$Y$4,0))*D81/100,0)*24</f>
        <v>0.37333333333333329</v>
      </c>
      <c r="F81" s="51">
        <f t="shared" si="8"/>
        <v>0.66666666666666663</v>
      </c>
      <c r="G81" s="60"/>
      <c r="H81" s="26" t="str">
        <f>VLOOKUP(A81,Lookups2!$J$2:$K$23,2,FALSE)</f>
        <v>RSCH</v>
      </c>
      <c r="I81" s="26" t="str">
        <f>VLOOKUP(C81,Lookups2!$A$1:$C$53,3,FALSE)</f>
        <v>1.3B</v>
      </c>
      <c r="J81" s="26" t="str">
        <f t="shared" si="10"/>
        <v>16/17 Q4</v>
      </c>
      <c r="K81" s="26" t="str">
        <f t="shared" si="9"/>
        <v>RSCH1.3B16/17 Q4</v>
      </c>
    </row>
    <row r="82" spans="1:11" x14ac:dyDescent="0.2">
      <c r="A82" s="26" t="s">
        <v>9786</v>
      </c>
      <c r="B82" s="26" t="s">
        <v>12322</v>
      </c>
      <c r="C82" s="4" t="s">
        <v>12052</v>
      </c>
      <c r="D82" s="28" t="str">
        <f>IFERROR(HLOOKUP(A82,'Data 1'!$E$4:$Y$20,VLOOKUP(C82,Lookups2!$A$2:$B$5,2,FALSE),FALSE),"")</f>
        <v>1:01</v>
      </c>
      <c r="E82" s="65">
        <f>IFERROR(INDEX(Dom_1_patient_numbers,MATCH(A82,'Data 1'!$F$4:$Y$4,0))*D82/100,0)*24</f>
        <v>2.0028333333333332</v>
      </c>
      <c r="F82" s="51">
        <f t="shared" si="8"/>
        <v>1.0166666666666666</v>
      </c>
      <c r="G82" s="60"/>
      <c r="H82" s="26" t="str">
        <f>VLOOKUP(A82,Lookups2!$J$2:$K$23,2,FALSE)</f>
        <v>SASH</v>
      </c>
      <c r="I82" s="26" t="str">
        <f>VLOOKUP(C82,Lookups2!$A$1:$C$53,3,FALSE)</f>
        <v>1.3B</v>
      </c>
      <c r="J82" s="26" t="str">
        <f t="shared" si="10"/>
        <v>16/17 Q4</v>
      </c>
      <c r="K82" s="26" t="str">
        <f t="shared" si="9"/>
        <v>SASH1.3B16/17 Q4</v>
      </c>
    </row>
    <row r="83" spans="1:11" x14ac:dyDescent="0.2">
      <c r="A83" s="26" t="s">
        <v>9787</v>
      </c>
      <c r="B83" s="26" t="s">
        <v>12322</v>
      </c>
      <c r="C83" s="4" t="s">
        <v>12052</v>
      </c>
      <c r="D83" s="28" t="str">
        <f>IFERROR(HLOOKUP(A83,'Data 1'!$E$4:$Y$20,VLOOKUP(C83,Lookups2!$A$2:$B$5,2,FALSE),FALSE),"")</f>
        <v>1:05</v>
      </c>
      <c r="E83" s="65">
        <f>IFERROR(INDEX(Dom_1_patient_numbers,MATCH(A83,'Data 1'!$F$4:$Y$4,0))*D83/100,0)*24</f>
        <v>1.5058333333333334</v>
      </c>
      <c r="F83" s="51">
        <f t="shared" si="8"/>
        <v>1.0833333333333333</v>
      </c>
      <c r="G83" s="60"/>
      <c r="H83" s="26" t="str">
        <f>VLOOKUP(A83,Lookups2!$J$2:$K$23,2,FALSE)</f>
        <v>STR</v>
      </c>
      <c r="I83" s="26" t="str">
        <f>VLOOKUP(C83,Lookups2!$A$1:$C$53,3,FALSE)</f>
        <v>1.3B</v>
      </c>
      <c r="J83" s="26" t="str">
        <f t="shared" si="10"/>
        <v>16/17 Q4</v>
      </c>
      <c r="K83" s="26" t="str">
        <f t="shared" si="9"/>
        <v>STR1.3B16/17 Q4</v>
      </c>
    </row>
    <row r="84" spans="1:11" x14ac:dyDescent="0.2">
      <c r="A84" s="26" t="s">
        <v>9788</v>
      </c>
      <c r="B84" s="26" t="s">
        <v>12322</v>
      </c>
      <c r="C84" s="4" t="s">
        <v>12052</v>
      </c>
      <c r="D84" s="28" t="str">
        <f>IFERROR(HLOOKUP(A84,'Data 1'!$E$4:$Y$20,VLOOKUP(C84,Lookups2!$A$2:$B$5,2,FALSE),FALSE),"")</f>
        <v>0:31</v>
      </c>
      <c r="E84" s="65">
        <f>IFERROR(INDEX(Dom_1_patient_numbers,MATCH(A84,'Data 1'!$F$4:$Y$4,0))*D84/100,0)*24</f>
        <v>0.84216666666666673</v>
      </c>
      <c r="F84" s="51">
        <f t="shared" si="8"/>
        <v>0.51666666666666672</v>
      </c>
      <c r="G84" s="60"/>
      <c r="H84" s="26" t="str">
        <f>VLOOKUP(A84,Lookups2!$J$2:$K$23,2,FALSE)</f>
        <v>WOR</v>
      </c>
      <c r="I84" s="26" t="str">
        <f>VLOOKUP(C84,Lookups2!$A$1:$C$53,3,FALSE)</f>
        <v>1.3B</v>
      </c>
      <c r="J84" s="26" t="str">
        <f t="shared" si="10"/>
        <v>16/17 Q4</v>
      </c>
      <c r="K84" s="26" t="str">
        <f t="shared" si="9"/>
        <v>WOR1.3B16/17 Q4</v>
      </c>
    </row>
    <row r="85" spans="1:11" x14ac:dyDescent="0.2">
      <c r="A85" s="26" t="s">
        <v>12031</v>
      </c>
      <c r="B85" s="26" t="s">
        <v>12322</v>
      </c>
      <c r="C85" s="4" t="s">
        <v>12052</v>
      </c>
      <c r="D85" s="28" t="str">
        <f>IFERROR(HLOOKUP(A85,'Data 1'!$E$4:$Y$20,VLOOKUP(C85,Lookups2!$A$2:$B$5,2,FALSE),FALSE),"")</f>
        <v/>
      </c>
      <c r="E85" s="65">
        <f>IFERROR(INDEX(Dom_1_patient_numbers,MATCH(A85,'Data 1'!$F$4:$Y$4,0))*D85/100,0)*24</f>
        <v>0</v>
      </c>
      <c r="F85" s="51">
        <f t="shared" si="8"/>
        <v>0</v>
      </c>
      <c r="G85" s="60"/>
      <c r="H85" s="26" t="str">
        <f>VLOOKUP(A85,Lookups2!$J$2:$K$23,2,FALSE)</f>
        <v>CRA</v>
      </c>
      <c r="I85" s="26" t="str">
        <f>VLOOKUP(C85,Lookups2!$A$1:$C$53,3,FALSE)</f>
        <v>1.3B</v>
      </c>
      <c r="J85" s="26" t="str">
        <f t="shared" si="10"/>
        <v>16/17 Q4</v>
      </c>
      <c r="K85" s="26" t="str">
        <f t="shared" si="9"/>
        <v>CRA1.3B16/17 Q4</v>
      </c>
    </row>
    <row r="86" spans="1:11" x14ac:dyDescent="0.2">
      <c r="A86" s="4" t="s">
        <v>6597</v>
      </c>
      <c r="B86" s="26" t="s">
        <v>12322</v>
      </c>
      <c r="C86" s="4" t="s">
        <v>12052</v>
      </c>
      <c r="D86" s="28" t="str">
        <f>IFERROR(HLOOKUP(A86,'Data 1'!$E$4:$Y$20,VLOOKUP(C86,Lookups2!$A$2:$B$5,2,FALSE),FALSE),"")</f>
        <v>1:45</v>
      </c>
      <c r="E86" s="65">
        <f>IFERROR(INDEX(Dom_1_patient_numbers,MATCH(A86,'Data 1'!$F$4:$Y$4,0))*D86/100,0)*24</f>
        <v>6.2650000000000006</v>
      </c>
      <c r="F86" s="51">
        <f t="shared" si="8"/>
        <v>1.75</v>
      </c>
      <c r="G86" s="60"/>
      <c r="H86" s="4" t="s">
        <v>2763</v>
      </c>
      <c r="I86" s="26" t="str">
        <f>VLOOKUP(C86,Lookups2!$A$1:$C$53,3,FALSE)</f>
        <v>1.3B</v>
      </c>
      <c r="J86" s="26" t="str">
        <f t="shared" si="10"/>
        <v>16/17 Q4</v>
      </c>
      <c r="K86" s="26" t="str">
        <f t="shared" ref="K86:K87" si="11">H86&amp;I86&amp;J86</f>
        <v>PORT1.3B16/17 Q4</v>
      </c>
    </row>
    <row r="87" spans="1:11" x14ac:dyDescent="0.2">
      <c r="A87" t="s">
        <v>12343</v>
      </c>
      <c r="B87" s="26" t="s">
        <v>12322</v>
      </c>
      <c r="C87" s="4" t="s">
        <v>12052</v>
      </c>
      <c r="D87" s="28" t="str">
        <f>IFERROR(HLOOKUP(A87,'Data 1'!$E$4:$Y$20,VLOOKUP(C87,Lookups2!$A$2:$B$5,2,FALSE),FALSE),"")</f>
        <v/>
      </c>
      <c r="E87" s="65">
        <f>IFERROR(INDEX(Dom_1_patient_numbers,MATCH(A87,'Data 1'!$F$4:$Y$4,0))*D87/100,0)*24</f>
        <v>0</v>
      </c>
      <c r="F87" s="51">
        <f t="shared" si="8"/>
        <v>0</v>
      </c>
      <c r="G87" s="60"/>
      <c r="H87" s="26" t="str">
        <f>VLOOKUP(A87,Lookups2!$J$2:$K$23,2,FALSE)</f>
        <v>BEX</v>
      </c>
      <c r="I87" s="26" t="str">
        <f>VLOOKUP(C87,Lookups2!$A$1:$C$53,3,FALSE)</f>
        <v>1.3B</v>
      </c>
      <c r="J87" s="26" t="str">
        <f t="shared" si="10"/>
        <v>16/17 Q4</v>
      </c>
      <c r="K87" s="26" t="str">
        <f t="shared" si="11"/>
        <v>BEX1.3B16/17 Q4</v>
      </c>
    </row>
    <row r="88" spans="1:11" x14ac:dyDescent="0.2">
      <c r="A88" s="26" t="s">
        <v>12323</v>
      </c>
      <c r="B88" s="26" t="s">
        <v>12322</v>
      </c>
      <c r="C88" s="4" t="s">
        <v>12052</v>
      </c>
      <c r="D88" s="66" t="str">
        <f>IFERROR(HLOOKUP(A88,'Data 1'!$E$4:$Y$20,VLOOKUP(C88,Lookups2!$A$2:$B$5,2,FALSE),FALSE),"")</f>
        <v>0:55</v>
      </c>
      <c r="E88" s="40">
        <f>VALUE(D88)*24</f>
        <v>0.91666666666666652</v>
      </c>
      <c r="F88" s="37">
        <f>VALUE(D88)</f>
        <v>3.8194444444444441E-2</v>
      </c>
      <c r="G88" s="56">
        <f>VLOOKUP(F88,Lookups2!F3:H13,3,TRUE)</f>
        <v>90</v>
      </c>
      <c r="H88" s="26" t="str">
        <f>VLOOKUP(A88,Lookups2!$J$2:$K$23,2,FALSE)</f>
        <v>ENG</v>
      </c>
      <c r="I88" s="26" t="str">
        <f>VLOOKUP(C88,Lookups2!$A$1:$C$53,3,FALSE)</f>
        <v>1.3B</v>
      </c>
      <c r="J88" s="26" t="str">
        <f>+J85</f>
        <v>16/17 Q4</v>
      </c>
      <c r="K88" s="26" t="str">
        <f t="shared" si="9"/>
        <v>ENG1.3B16/17 Q4</v>
      </c>
    </row>
    <row r="89" spans="1:11" x14ac:dyDescent="0.2">
      <c r="A89" s="26" t="s">
        <v>2794</v>
      </c>
      <c r="B89" s="26" t="s">
        <v>12322</v>
      </c>
      <c r="C89" s="4" t="s">
        <v>12052</v>
      </c>
      <c r="D89" s="28"/>
      <c r="E89" s="62">
        <f>SUM(E68:E87)/24</f>
        <v>0.87604166666666661</v>
      </c>
      <c r="F89" s="77">
        <f>E89</f>
        <v>0.87604166666666661</v>
      </c>
      <c r="G89" s="56">
        <f>VLOOKUP(Lookups2!O5,Lookups2!F3:H13,3,TRUE)</f>
        <v>100</v>
      </c>
      <c r="H89" s="26" t="str">
        <f>VLOOKUP(A89,Lookups2!$J$2:$K$23,2,FALSE)</f>
        <v>SEC</v>
      </c>
      <c r="I89" s="26" t="str">
        <f>VLOOKUP(C89,Lookups2!$A$1:$C$53,3,FALSE)</f>
        <v>1.3B</v>
      </c>
      <c r="J89" s="26" t="str">
        <f t="shared" si="10"/>
        <v>16/17 Q4</v>
      </c>
      <c r="K89" s="26" t="str">
        <f t="shared" si="9"/>
        <v>SEC1.3B16/17 Q4</v>
      </c>
    </row>
    <row r="90" spans="1:11" x14ac:dyDescent="0.2">
      <c r="A90" s="26" t="s">
        <v>9771</v>
      </c>
      <c r="B90" s="26" t="s">
        <v>12324</v>
      </c>
      <c r="C90" s="26" t="s">
        <v>12059</v>
      </c>
      <c r="D90" s="28">
        <f>IFERROR(HLOOKUP(A90,'Data 1'!$E$25:$Y$44,VLOOKUP(C90,Lookups2!$A$6:$B$9,2,FALSE),FALSE),"")</f>
        <v>71.3</v>
      </c>
      <c r="E90" s="33"/>
      <c r="F90" s="33"/>
      <c r="G90" s="33"/>
      <c r="H90" s="26" t="str">
        <f>VLOOKUP(A90,Lookups2!$J$2:$K$23,2,FALSE)</f>
        <v>ASPH</v>
      </c>
      <c r="I90" s="26" t="str">
        <f>VLOOKUP(C90,Lookups2!$A$1:$C$53,3,FALSE)</f>
        <v>D2</v>
      </c>
      <c r="J90" s="26" t="str">
        <f t="shared" si="10"/>
        <v>16/17 Q4</v>
      </c>
      <c r="K90" s="26" t="str">
        <f t="shared" si="9"/>
        <v>ASPHD216/17 Q4</v>
      </c>
    </row>
    <row r="91" spans="1:11" x14ac:dyDescent="0.2">
      <c r="A91" s="26" t="s">
        <v>9772</v>
      </c>
      <c r="B91" s="26" t="s">
        <v>12324</v>
      </c>
      <c r="C91" s="26" t="s">
        <v>12059</v>
      </c>
      <c r="D91" s="28">
        <f>IFERROR(HLOOKUP(A91,'Data 1'!$E$25:$Y$44,VLOOKUP(C91,Lookups2!$A$6:$B$9,2,FALSE),FALSE),"")</f>
        <v>0</v>
      </c>
      <c r="E91" s="33"/>
      <c r="F91" s="33"/>
      <c r="G91" s="33"/>
      <c r="H91" s="26" t="str">
        <f>VLOOKUP(A91,Lookups2!$J$2:$K$23,2,FALSE)</f>
        <v>PRH</v>
      </c>
      <c r="I91" s="26" t="str">
        <f>VLOOKUP(C91,Lookups2!$A$1:$C$53,3,FALSE)</f>
        <v>D2</v>
      </c>
      <c r="J91" s="26" t="str">
        <f t="shared" si="10"/>
        <v>16/17 Q4</v>
      </c>
      <c r="K91" s="26" t="str">
        <f t="shared" si="9"/>
        <v>PRHD216/17 Q4</v>
      </c>
    </row>
    <row r="92" spans="1:11" x14ac:dyDescent="0.2">
      <c r="A92" s="26" t="s">
        <v>9773</v>
      </c>
      <c r="B92" s="26" t="s">
        <v>12324</v>
      </c>
      <c r="C92" s="26" t="s">
        <v>12059</v>
      </c>
      <c r="D92" s="28">
        <f>IFERROR(HLOOKUP(A92,'Data 1'!$E$25:$Y$44,VLOOKUP(C92,Lookups2!$A$6:$B$9,2,FALSE),FALSE),"")</f>
        <v>80</v>
      </c>
      <c r="E92" s="33"/>
      <c r="F92" s="33"/>
      <c r="G92" s="33"/>
      <c r="H92" s="26" t="str">
        <f>VLOOKUP(A92,Lookups2!$J$2:$K$23,2,FALSE)</f>
        <v>RSC</v>
      </c>
      <c r="I92" s="26" t="str">
        <f>VLOOKUP(C92,Lookups2!$A$1:$C$53,3,FALSE)</f>
        <v>D2</v>
      </c>
      <c r="J92" s="26" t="str">
        <f t="shared" si="10"/>
        <v>16/17 Q4</v>
      </c>
      <c r="K92" s="26" t="str">
        <f t="shared" si="9"/>
        <v>RSCD216/17 Q4</v>
      </c>
    </row>
    <row r="93" spans="1:11" x14ac:dyDescent="0.2">
      <c r="A93" s="26" t="s">
        <v>9774</v>
      </c>
      <c r="B93" s="26" t="s">
        <v>12324</v>
      </c>
      <c r="C93" s="26" t="s">
        <v>12059</v>
      </c>
      <c r="D93" s="28">
        <f>IFERROR(HLOOKUP(A93,'Data 1'!$E$25:$Y$44,VLOOKUP(C93,Lookups2!$A$6:$B$9,2,FALSE),FALSE),"")</f>
        <v>36.700000000000003</v>
      </c>
      <c r="E93" s="33"/>
      <c r="F93" s="33"/>
      <c r="G93" s="33"/>
      <c r="H93" s="26" t="str">
        <f>VLOOKUP(A93,Lookups2!$J$2:$K$23,2,FALSE)</f>
        <v>DVH</v>
      </c>
      <c r="I93" s="26" t="str">
        <f>VLOOKUP(C93,Lookups2!$A$1:$C$53,3,FALSE)</f>
        <v>D2</v>
      </c>
      <c r="J93" s="26" t="str">
        <f t="shared" si="10"/>
        <v>16/17 Q4</v>
      </c>
      <c r="K93" s="26" t="str">
        <f t="shared" si="9"/>
        <v>DVHD216/17 Q4</v>
      </c>
    </row>
    <row r="94" spans="1:11" x14ac:dyDescent="0.2">
      <c r="A94" s="26" t="s">
        <v>9775</v>
      </c>
      <c r="B94" s="26" t="s">
        <v>12324</v>
      </c>
      <c r="C94" s="26" t="s">
        <v>12059</v>
      </c>
      <c r="D94" s="28">
        <f>IFERROR(HLOOKUP(A94,'Data 1'!$E$25:$Y$44,VLOOKUP(C94,Lookups2!$A$6:$B$9,2,FALSE),FALSE),"")</f>
        <v>41.7</v>
      </c>
      <c r="E94" s="33"/>
      <c r="F94" s="33"/>
      <c r="G94" s="33"/>
      <c r="H94" s="26" t="str">
        <f>VLOOKUP(A94,Lookups2!$J$2:$K$23,2,FALSE)</f>
        <v>K&amp;C</v>
      </c>
      <c r="I94" s="26" t="str">
        <f>VLOOKUP(C94,Lookups2!$A$1:$C$53,3,FALSE)</f>
        <v>D2</v>
      </c>
      <c r="J94" s="26" t="str">
        <f t="shared" si="10"/>
        <v>16/17 Q4</v>
      </c>
      <c r="K94" s="26" t="str">
        <f t="shared" si="9"/>
        <v>K&amp;CD216/17 Q4</v>
      </c>
    </row>
    <row r="95" spans="1:11" x14ac:dyDescent="0.2">
      <c r="A95" s="26" t="s">
        <v>9776</v>
      </c>
      <c r="B95" s="26" t="s">
        <v>12324</v>
      </c>
      <c r="C95" s="26" t="s">
        <v>12059</v>
      </c>
      <c r="D95" s="28">
        <f>IFERROR(HLOOKUP(A95,'Data 1'!$E$25:$Y$44,VLOOKUP(C95,Lookups2!$A$6:$B$9,2,FALSE),FALSE),"")</f>
        <v>66.8</v>
      </c>
      <c r="E95" s="33"/>
      <c r="F95" s="33"/>
      <c r="G95" s="33"/>
      <c r="H95" s="26" t="str">
        <f>VLOOKUP(A95,Lookups2!$J$2:$K$23,2,FALSE)</f>
        <v>QEQM</v>
      </c>
      <c r="I95" s="26" t="str">
        <f>VLOOKUP(C95,Lookups2!$A$1:$C$53,3,FALSE)</f>
        <v>D2</v>
      </c>
      <c r="J95" s="26" t="str">
        <f t="shared" si="10"/>
        <v>16/17 Q4</v>
      </c>
      <c r="K95" s="26" t="str">
        <f t="shared" si="9"/>
        <v>QEQMD216/17 Q4</v>
      </c>
    </row>
    <row r="96" spans="1:11" x14ac:dyDescent="0.2">
      <c r="A96" s="26" t="s">
        <v>9777</v>
      </c>
      <c r="B96" s="26" t="s">
        <v>12324</v>
      </c>
      <c r="C96" s="26" t="s">
        <v>12059</v>
      </c>
      <c r="D96" s="28">
        <f>IFERROR(HLOOKUP(A96,'Data 1'!$E$25:$Y$44,VLOOKUP(C96,Lookups2!$A$6:$B$9,2,FALSE),FALSE),"")</f>
        <v>59</v>
      </c>
      <c r="E96" s="33"/>
      <c r="F96" s="33"/>
      <c r="G96" s="33"/>
      <c r="H96" s="26" t="str">
        <f>VLOOKUP(A96,Lookups2!$J$2:$K$23,2,FALSE)</f>
        <v>WHH</v>
      </c>
      <c r="I96" s="26" t="str">
        <f>VLOOKUP(C96,Lookups2!$A$1:$C$53,3,FALSE)</f>
        <v>D2</v>
      </c>
      <c r="J96" s="26" t="str">
        <f t="shared" si="10"/>
        <v>16/17 Q4</v>
      </c>
      <c r="K96" s="26" t="str">
        <f t="shared" si="9"/>
        <v>WHHD216/17 Q4</v>
      </c>
    </row>
    <row r="97" spans="1:11" x14ac:dyDescent="0.2">
      <c r="A97" s="26" t="s">
        <v>9779</v>
      </c>
      <c r="B97" s="26" t="s">
        <v>12324</v>
      </c>
      <c r="C97" s="26" t="s">
        <v>12059</v>
      </c>
      <c r="D97" s="28">
        <f>IFERROR(HLOOKUP(A97,'Data 1'!$E$25:$Y$44,VLOOKUP(C97,Lookups2!$A$6:$B$9,2,FALSE),FALSE),"")</f>
        <v>87.5</v>
      </c>
      <c r="E97" s="33"/>
      <c r="F97" s="33"/>
      <c r="G97" s="33"/>
      <c r="H97" s="26" t="str">
        <f>VLOOKUP(A97,Lookups2!$J$2:$K$23,2,FALSE)</f>
        <v>EDGH</v>
      </c>
      <c r="I97" s="26" t="str">
        <f>VLOOKUP(C97,Lookups2!$A$1:$C$53,3,FALSE)</f>
        <v>D2</v>
      </c>
      <c r="J97" s="26" t="str">
        <f t="shared" si="10"/>
        <v>16/17 Q4</v>
      </c>
      <c r="K97" s="26" t="str">
        <f t="shared" si="9"/>
        <v>EDGHD216/17 Q4</v>
      </c>
    </row>
    <row r="98" spans="1:11" x14ac:dyDescent="0.2">
      <c r="A98" s="26" t="s">
        <v>9780</v>
      </c>
      <c r="B98" s="26" t="s">
        <v>12324</v>
      </c>
      <c r="C98" s="26" t="s">
        <v>12059</v>
      </c>
      <c r="D98" s="28">
        <f>IFERROR(HLOOKUP(A98,'Data 1'!$E$25:$Y$44,VLOOKUP(C98,Lookups2!$A$6:$B$9,2,FALSE),FALSE),"")</f>
        <v>33.9</v>
      </c>
      <c r="E98" s="33"/>
      <c r="F98" s="33"/>
      <c r="G98" s="33"/>
      <c r="H98" s="26" t="str">
        <f>VLOOKUP(A98,Lookups2!$J$2:$K$23,2,FALSE)</f>
        <v>ESUH</v>
      </c>
      <c r="I98" s="26" t="str">
        <f>VLOOKUP(C98,Lookups2!$A$1:$C$53,3,FALSE)</f>
        <v>D2</v>
      </c>
      <c r="J98" s="26" t="str">
        <f t="shared" si="10"/>
        <v>16/17 Q4</v>
      </c>
      <c r="K98" s="26" t="str">
        <f t="shared" si="9"/>
        <v>ESUHD216/17 Q4</v>
      </c>
    </row>
    <row r="99" spans="1:11" x14ac:dyDescent="0.2">
      <c r="A99" s="26" t="s">
        <v>9781</v>
      </c>
      <c r="B99" s="26" t="s">
        <v>12324</v>
      </c>
      <c r="C99" s="26" t="s">
        <v>12059</v>
      </c>
      <c r="D99" s="28">
        <f>IFERROR(HLOOKUP(A99,'Data 1'!$E$25:$Y$44,VLOOKUP(C99,Lookups2!$A$6:$B$9,2,FALSE),FALSE),"")</f>
        <v>77.099999999999994</v>
      </c>
      <c r="E99" s="33"/>
      <c r="F99" s="33"/>
      <c r="G99" s="33"/>
      <c r="H99" s="26" t="str">
        <f>VLOOKUP(A99,Lookups2!$J$2:$K$23,2,FALSE)</f>
        <v>Frimley</v>
      </c>
      <c r="I99" s="26" t="str">
        <f>VLOOKUP(C99,Lookups2!$A$1:$C$53,3,FALSE)</f>
        <v>D2</v>
      </c>
      <c r="J99" s="26" t="str">
        <f t="shared" si="10"/>
        <v>16/17 Q4</v>
      </c>
      <c r="K99" s="26" t="str">
        <f t="shared" si="9"/>
        <v>FrimleyD216/17 Q4</v>
      </c>
    </row>
    <row r="100" spans="1:11" x14ac:dyDescent="0.2">
      <c r="A100" s="26" t="s">
        <v>9782</v>
      </c>
      <c r="B100" s="26" t="s">
        <v>12324</v>
      </c>
      <c r="C100" s="26" t="s">
        <v>12059</v>
      </c>
      <c r="D100" s="28">
        <f>IFERROR(HLOOKUP(A100,'Data 1'!$E$25:$Y$44,VLOOKUP(C100,Lookups2!$A$6:$B$9,2,FALSE),FALSE),"")</f>
        <v>75.7</v>
      </c>
      <c r="E100" s="33"/>
      <c r="F100" s="33"/>
      <c r="G100" s="33"/>
      <c r="H100" s="26" t="str">
        <f>VLOOKUP(A100,Lookups2!$J$2:$K$23,2,FALSE)</f>
        <v>MDGH</v>
      </c>
      <c r="I100" s="26" t="str">
        <f>VLOOKUP(C100,Lookups2!$A$1:$C$53,3,FALSE)</f>
        <v>D2</v>
      </c>
      <c r="J100" s="26" t="str">
        <f t="shared" si="10"/>
        <v>16/17 Q4</v>
      </c>
      <c r="K100" s="26" t="str">
        <f t="shared" si="9"/>
        <v>MDGHD216/17 Q4</v>
      </c>
    </row>
    <row r="101" spans="1:11" x14ac:dyDescent="0.2">
      <c r="A101" s="26" t="s">
        <v>9783</v>
      </c>
      <c r="B101" s="26" t="s">
        <v>12324</v>
      </c>
      <c r="C101" s="26" t="s">
        <v>12059</v>
      </c>
      <c r="D101" s="28">
        <f>IFERROR(HLOOKUP(A101,'Data 1'!$E$25:$Y$44,VLOOKUP(C101,Lookups2!$A$6:$B$9,2,FALSE),FALSE),"")</f>
        <v>62.9</v>
      </c>
      <c r="E101" s="33"/>
      <c r="F101" s="33"/>
      <c r="G101" s="33"/>
      <c r="H101" s="26" t="str">
        <f>VLOOKUP(A101,Lookups2!$J$2:$K$23,2,FALSE)</f>
        <v>TWH</v>
      </c>
      <c r="I101" s="26" t="str">
        <f>VLOOKUP(C101,Lookups2!$A$1:$C$53,3,FALSE)</f>
        <v>D2</v>
      </c>
      <c r="J101" s="26" t="str">
        <f t="shared" si="10"/>
        <v>16/17 Q4</v>
      </c>
      <c r="K101" s="26" t="str">
        <f t="shared" si="9"/>
        <v>TWHD216/17 Q4</v>
      </c>
    </row>
    <row r="102" spans="1:11" x14ac:dyDescent="0.2">
      <c r="A102" s="26" t="s">
        <v>9784</v>
      </c>
      <c r="B102" s="26" t="s">
        <v>12324</v>
      </c>
      <c r="C102" s="26" t="s">
        <v>12059</v>
      </c>
      <c r="D102" s="28">
        <f>IFERROR(HLOOKUP(A102,'Data 1'!$E$25:$Y$44,VLOOKUP(C102,Lookups2!$A$6:$B$9,2,FALSE),FALSE),"")</f>
        <v>39.4</v>
      </c>
      <c r="E102" s="33"/>
      <c r="F102" s="33"/>
      <c r="G102" s="33"/>
      <c r="H102" s="26" t="str">
        <f>VLOOKUP(A102,Lookups2!$J$2:$K$23,2,FALSE)</f>
        <v>Medway</v>
      </c>
      <c r="I102" s="26" t="str">
        <f>VLOOKUP(C102,Lookups2!$A$1:$C$53,3,FALSE)</f>
        <v>D2</v>
      </c>
      <c r="J102" s="26" t="str">
        <f t="shared" si="10"/>
        <v>16/17 Q4</v>
      </c>
      <c r="K102" s="26" t="str">
        <f t="shared" si="9"/>
        <v>MedwayD216/17 Q4</v>
      </c>
    </row>
    <row r="103" spans="1:11" x14ac:dyDescent="0.2">
      <c r="A103" s="26" t="s">
        <v>9785</v>
      </c>
      <c r="B103" s="26" t="s">
        <v>12324</v>
      </c>
      <c r="C103" s="26" t="s">
        <v>12059</v>
      </c>
      <c r="D103" s="28">
        <f>IFERROR(HLOOKUP(A103,'Data 1'!$E$25:$Y$44,VLOOKUP(C103,Lookups2!$A$6:$B$9,2,FALSE),FALSE),"")</f>
        <v>30.2</v>
      </c>
      <c r="E103" s="33"/>
      <c r="F103" s="33"/>
      <c r="G103" s="33"/>
      <c r="H103" s="26" t="str">
        <f>VLOOKUP(A103,Lookups2!$J$2:$K$23,2,FALSE)</f>
        <v>RSCH</v>
      </c>
      <c r="I103" s="26" t="str">
        <f>VLOOKUP(C103,Lookups2!$A$1:$C$53,3,FALSE)</f>
        <v>D2</v>
      </c>
      <c r="J103" s="26" t="str">
        <f t="shared" si="10"/>
        <v>16/17 Q4</v>
      </c>
      <c r="K103" s="26" t="str">
        <f t="shared" si="9"/>
        <v>RSCHD216/17 Q4</v>
      </c>
    </row>
    <row r="104" spans="1:11" x14ac:dyDescent="0.2">
      <c r="A104" s="26" t="s">
        <v>9786</v>
      </c>
      <c r="B104" s="26" t="s">
        <v>12324</v>
      </c>
      <c r="C104" s="26" t="s">
        <v>12059</v>
      </c>
      <c r="D104" s="28">
        <f>IFERROR(HLOOKUP(A104,'Data 1'!$E$25:$Y$44,VLOOKUP(C104,Lookups2!$A$6:$B$9,2,FALSE),FALSE),"")</f>
        <v>61.5</v>
      </c>
      <c r="E104" s="33"/>
      <c r="F104" s="33"/>
      <c r="G104" s="33"/>
      <c r="H104" s="26" t="str">
        <f>VLOOKUP(A104,Lookups2!$J$2:$K$23,2,FALSE)</f>
        <v>SASH</v>
      </c>
      <c r="I104" s="26" t="str">
        <f>VLOOKUP(C104,Lookups2!$A$1:$C$53,3,FALSE)</f>
        <v>D2</v>
      </c>
      <c r="J104" s="26" t="str">
        <f t="shared" si="10"/>
        <v>16/17 Q4</v>
      </c>
      <c r="K104" s="26" t="str">
        <f t="shared" si="9"/>
        <v>SASHD216/17 Q4</v>
      </c>
    </row>
    <row r="105" spans="1:11" x14ac:dyDescent="0.2">
      <c r="A105" s="26" t="s">
        <v>9787</v>
      </c>
      <c r="B105" s="26" t="s">
        <v>12324</v>
      </c>
      <c r="C105" s="26" t="s">
        <v>12059</v>
      </c>
      <c r="D105" s="28">
        <f>IFERROR(HLOOKUP(A105,'Data 1'!$E$25:$Y$44,VLOOKUP(C105,Lookups2!$A$6:$B$9,2,FALSE),FALSE),"")</f>
        <v>74.900000000000006</v>
      </c>
      <c r="E105" s="33"/>
      <c r="F105" s="33"/>
      <c r="G105" s="33"/>
      <c r="H105" s="26" t="str">
        <f>VLOOKUP(A105,Lookups2!$J$2:$K$23,2,FALSE)</f>
        <v>STR</v>
      </c>
      <c r="I105" s="26" t="str">
        <f>VLOOKUP(C105,Lookups2!$A$1:$C$53,3,FALSE)</f>
        <v>D2</v>
      </c>
      <c r="J105" s="26" t="str">
        <f t="shared" si="10"/>
        <v>16/17 Q4</v>
      </c>
      <c r="K105" s="26" t="str">
        <f t="shared" si="9"/>
        <v>STRD216/17 Q4</v>
      </c>
    </row>
    <row r="106" spans="1:11" x14ac:dyDescent="0.2">
      <c r="A106" s="26" t="s">
        <v>9788</v>
      </c>
      <c r="B106" s="26" t="s">
        <v>12324</v>
      </c>
      <c r="C106" s="26" t="s">
        <v>12059</v>
      </c>
      <c r="D106" s="28">
        <f>IFERROR(HLOOKUP(A106,'Data 1'!$E$25:$Y$44,VLOOKUP(C106,Lookups2!$A$6:$B$9,2,FALSE),FALSE),"")</f>
        <v>81.2</v>
      </c>
      <c r="E106" s="33"/>
      <c r="F106" s="33"/>
      <c r="G106" s="33"/>
      <c r="H106" s="26" t="str">
        <f>VLOOKUP(A106,Lookups2!$J$2:$K$23,2,FALSE)</f>
        <v>WOR</v>
      </c>
      <c r="I106" s="26" t="str">
        <f>VLOOKUP(C106,Lookups2!$A$1:$C$53,3,FALSE)</f>
        <v>D2</v>
      </c>
      <c r="J106" s="26" t="str">
        <f t="shared" si="10"/>
        <v>16/17 Q4</v>
      </c>
      <c r="K106" s="26" t="str">
        <f t="shared" si="9"/>
        <v>WORD216/17 Q4</v>
      </c>
    </row>
    <row r="107" spans="1:11" x14ac:dyDescent="0.2">
      <c r="A107" s="26" t="s">
        <v>12031</v>
      </c>
      <c r="B107" s="26" t="s">
        <v>12324</v>
      </c>
      <c r="C107" s="26" t="s">
        <v>12059</v>
      </c>
      <c r="D107" s="28">
        <f>IFERROR(HLOOKUP(A107,'Data 1'!$E$25:$Y$44,VLOOKUP(C107,Lookups2!$A$6:$B$9,2,FALSE),FALSE),"")</f>
        <v>96.6</v>
      </c>
      <c r="E107" s="33"/>
      <c r="F107" s="33"/>
      <c r="G107" s="33"/>
      <c r="H107" s="26" t="str">
        <f>VLOOKUP(A107,Lookups2!$J$2:$K$23,2,FALSE)</f>
        <v>CRA</v>
      </c>
      <c r="I107" s="26" t="str">
        <f>VLOOKUP(C107,Lookups2!$A$1:$C$53,3,FALSE)</f>
        <v>D2</v>
      </c>
      <c r="J107" s="26" t="str">
        <f t="shared" si="10"/>
        <v>16/17 Q4</v>
      </c>
      <c r="K107" s="26" t="str">
        <f t="shared" si="9"/>
        <v>CRAD216/17 Q4</v>
      </c>
    </row>
    <row r="108" spans="1:11" x14ac:dyDescent="0.2">
      <c r="A108" s="4" t="s">
        <v>6597</v>
      </c>
      <c r="B108" s="26" t="s">
        <v>12324</v>
      </c>
      <c r="C108" s="26" t="s">
        <v>12059</v>
      </c>
      <c r="D108" s="28">
        <f>IFERROR(HLOOKUP(A108,'Data 1'!$E$25:$Y$44,VLOOKUP(C108,Lookups2!$A$6:$B$9,2,FALSE),FALSE),"")</f>
        <v>58</v>
      </c>
      <c r="E108" s="33"/>
      <c r="F108" s="33"/>
      <c r="G108" s="33"/>
      <c r="H108" s="4" t="s">
        <v>2763</v>
      </c>
      <c r="I108" s="26" t="str">
        <f>VLOOKUP(C108,Lookups2!$A$1:$C$53,3,FALSE)</f>
        <v>D2</v>
      </c>
      <c r="J108" s="26" t="str">
        <f t="shared" si="10"/>
        <v>16/17 Q4</v>
      </c>
      <c r="K108" s="26" t="str">
        <f t="shared" ref="K108:K109" si="12">H108&amp;I108&amp;J108</f>
        <v>PORTD216/17 Q4</v>
      </c>
    </row>
    <row r="109" spans="1:11" x14ac:dyDescent="0.2">
      <c r="A109" t="s">
        <v>12343</v>
      </c>
      <c r="B109" s="26" t="s">
        <v>12324</v>
      </c>
      <c r="C109" s="26" t="s">
        <v>12059</v>
      </c>
      <c r="D109" s="28">
        <f>IFERROR(HLOOKUP(A109,'Data 1'!$E$25:$Y$44,VLOOKUP(C109,Lookups2!$A$6:$B$9,2,FALSE),FALSE),"")</f>
        <v>100</v>
      </c>
      <c r="E109" s="33"/>
      <c r="F109" s="33"/>
      <c r="G109" s="33"/>
      <c r="H109" s="26" t="str">
        <f>VLOOKUP(A109,Lookups2!$J$2:$K$23,2,FALSE)</f>
        <v>BEX</v>
      </c>
      <c r="I109" s="26" t="str">
        <f>VLOOKUP(C109,Lookups2!$A$1:$C$53,3,FALSE)</f>
        <v>D2</v>
      </c>
      <c r="J109" s="26" t="str">
        <f t="shared" si="10"/>
        <v>16/17 Q4</v>
      </c>
      <c r="K109" s="26" t="str">
        <f t="shared" si="12"/>
        <v>BEXD216/17 Q4</v>
      </c>
    </row>
    <row r="110" spans="1:11" x14ac:dyDescent="0.2">
      <c r="A110" s="26" t="s">
        <v>12323</v>
      </c>
      <c r="B110" s="26" t="s">
        <v>12324</v>
      </c>
      <c r="C110" s="26" t="s">
        <v>12059</v>
      </c>
      <c r="D110" s="28" t="str">
        <f>IFERROR(HLOOKUP(A110,'Data 1'!$E$25:$Y$44,VLOOKUP(C110,Lookups2!$A$6:$B$9,2,FALSE),FALSE),"")</f>
        <v/>
      </c>
      <c r="E110" s="34"/>
      <c r="F110" s="34">
        <f>AVERAGE(F132,G154,F176)</f>
        <v>69.533333333333331</v>
      </c>
      <c r="G110" s="34"/>
      <c r="H110" s="26" t="str">
        <f>VLOOKUP(A110,Lookups2!$J$2:$K$23,2,FALSE)</f>
        <v>ENG</v>
      </c>
      <c r="I110" s="26" t="str">
        <f>VLOOKUP(C110,Lookups2!$A$1:$C$53,3,FALSE)</f>
        <v>D2</v>
      </c>
      <c r="J110" s="26" t="str">
        <f>+J107</f>
        <v>16/17 Q4</v>
      </c>
      <c r="K110" s="26" t="str">
        <f t="shared" si="9"/>
        <v>ENGD216/17 Q4</v>
      </c>
    </row>
    <row r="111" spans="1:11" x14ac:dyDescent="0.2">
      <c r="A111" s="26" t="s">
        <v>2794</v>
      </c>
      <c r="B111" s="26" t="s">
        <v>12324</v>
      </c>
      <c r="C111" s="26" t="s">
        <v>12059</v>
      </c>
      <c r="D111" s="28" t="str">
        <f>IFERROR(HLOOKUP(A111,'Data 1'!$E$25:$Y$44,VLOOKUP(C111,Lookups2!$A$6:$B$9,2,FALSE),FALSE),"")</f>
        <v/>
      </c>
      <c r="E111" s="34" t="str">
        <f t="shared" ref="E111" si="13">IFERROR(VALUE(D111),"")</f>
        <v/>
      </c>
      <c r="F111" s="34">
        <f>AVERAGE(F133,G155,F177)</f>
        <v>65.282838735264207</v>
      </c>
      <c r="G111" s="34"/>
      <c r="H111" s="26" t="str">
        <f>VLOOKUP(A111,Lookups2!$J$2:$K$23,2,FALSE)</f>
        <v>SEC</v>
      </c>
      <c r="I111" s="26" t="str">
        <f>VLOOKUP(C111,Lookups2!$A$1:$C$53,3,FALSE)</f>
        <v>D2</v>
      </c>
      <c r="J111" s="26" t="str">
        <f t="shared" si="10"/>
        <v>16/17 Q4</v>
      </c>
      <c r="K111" s="26" t="str">
        <f t="shared" si="9"/>
        <v>SECD216/17 Q4</v>
      </c>
    </row>
    <row r="112" spans="1:11" x14ac:dyDescent="0.2">
      <c r="A112" s="26" t="s">
        <v>9771</v>
      </c>
      <c r="B112" s="26" t="s">
        <v>12324</v>
      </c>
      <c r="C112" s="4" t="s">
        <v>12062</v>
      </c>
      <c r="D112" s="28">
        <f>IFERROR(HLOOKUP(A112,'Data 1'!$E$25:$Y$44,VLOOKUP(C112,Lookups2!$A$6:$C$9,2,FALSE),FALSE),"")</f>
        <v>56.4</v>
      </c>
      <c r="E112" s="33">
        <f>IFERROR(INDEX(Dom_2_patient_numbers,MATCH(A112,'Data 1'!$F$25:$Y$25,0))*D112/100,0)</f>
        <v>94.187999999999988</v>
      </c>
      <c r="F112" s="33"/>
      <c r="G112" s="33"/>
      <c r="H112" s="26" t="str">
        <f>VLOOKUP(A112,Lookups2!$J$2:$K$23,2,FALSE)</f>
        <v>ASPH</v>
      </c>
      <c r="I112" s="26" t="str">
        <f>VLOOKUP(C112,Lookups2!$A$1:$C$53,3,FALSE)</f>
        <v>2.1B</v>
      </c>
      <c r="J112" s="26" t="str">
        <f t="shared" si="10"/>
        <v>16/17 Q4</v>
      </c>
      <c r="K112" s="26" t="str">
        <f t="shared" si="9"/>
        <v>ASPH2.1B16/17 Q4</v>
      </c>
    </row>
    <row r="113" spans="1:11" x14ac:dyDescent="0.2">
      <c r="A113" s="26" t="s">
        <v>9772</v>
      </c>
      <c r="B113" s="26" t="s">
        <v>12324</v>
      </c>
      <c r="C113" s="4" t="s">
        <v>12062</v>
      </c>
      <c r="D113" s="28">
        <f>IFERROR(HLOOKUP(A113,'Data 1'!$E$25:$Y$44,VLOOKUP(C113,Lookups2!$A$6:$C$9,2,FALSE),FALSE),"")</f>
        <v>0</v>
      </c>
      <c r="E113" s="33">
        <f>IFERROR(INDEX(Dom_2_patient_numbers,MATCH(A113,'Data 1'!$F$25:$Y$25,0))*D113/100,0)</f>
        <v>0</v>
      </c>
      <c r="F113" s="33"/>
      <c r="G113" s="33"/>
      <c r="H113" s="26" t="str">
        <f>VLOOKUP(A113,Lookups2!$J$2:$K$23,2,FALSE)</f>
        <v>PRH</v>
      </c>
      <c r="I113" s="26" t="str">
        <f>VLOOKUP(C113,Lookups2!$A$1:$C$53,3,FALSE)</f>
        <v>2.1B</v>
      </c>
      <c r="J113" s="26" t="str">
        <f t="shared" si="10"/>
        <v>16/17 Q4</v>
      </c>
      <c r="K113" s="26" t="str">
        <f t="shared" si="9"/>
        <v>PRH2.1B16/17 Q4</v>
      </c>
    </row>
    <row r="114" spans="1:11" x14ac:dyDescent="0.2">
      <c r="A114" s="26" t="s">
        <v>9773</v>
      </c>
      <c r="B114" s="26" t="s">
        <v>12324</v>
      </c>
      <c r="C114" s="4" t="s">
        <v>12062</v>
      </c>
      <c r="D114" s="28">
        <f>IFERROR(HLOOKUP(A114,'Data 1'!$E$25:$Y$44,VLOOKUP(C114,Lookups2!$A$6:$C$9,2,FALSE),FALSE),"")</f>
        <v>70.3</v>
      </c>
      <c r="E114" s="33">
        <f>IFERROR(INDEX(Dom_2_patient_numbers,MATCH(A114,'Data 1'!$F$25:$Y$25,0))*D114/100,0)</f>
        <v>120.916</v>
      </c>
      <c r="F114" s="33"/>
      <c r="G114" s="33"/>
      <c r="H114" s="26" t="str">
        <f>VLOOKUP(A114,Lookups2!$J$2:$K$23,2,FALSE)</f>
        <v>RSC</v>
      </c>
      <c r="I114" s="26" t="str">
        <f>VLOOKUP(C114,Lookups2!$A$1:$C$53,3,FALSE)</f>
        <v>2.1B</v>
      </c>
      <c r="J114" s="26" t="str">
        <f t="shared" si="10"/>
        <v>16/17 Q4</v>
      </c>
      <c r="K114" s="26" t="str">
        <f t="shared" si="9"/>
        <v>RSC2.1B16/17 Q4</v>
      </c>
    </row>
    <row r="115" spans="1:11" x14ac:dyDescent="0.2">
      <c r="A115" s="26" t="s">
        <v>9774</v>
      </c>
      <c r="B115" s="26" t="s">
        <v>12324</v>
      </c>
      <c r="C115" s="4" t="s">
        <v>12062</v>
      </c>
      <c r="D115" s="28">
        <f>IFERROR(HLOOKUP(A115,'Data 1'!$E$25:$Y$44,VLOOKUP(C115,Lookups2!$A$6:$C$9,2,FALSE),FALSE),"")</f>
        <v>30.4</v>
      </c>
      <c r="E115" s="33">
        <f>IFERROR(INDEX(Dom_2_patient_numbers,MATCH(A115,'Data 1'!$F$25:$Y$25,0))*D115/100,0)</f>
        <v>35.263999999999996</v>
      </c>
      <c r="F115" s="33"/>
      <c r="G115" s="33"/>
      <c r="H115" s="26" t="str">
        <f>VLOOKUP(A115,Lookups2!$J$2:$K$23,2,FALSE)</f>
        <v>DVH</v>
      </c>
      <c r="I115" s="26" t="str">
        <f>VLOOKUP(C115,Lookups2!$A$1:$C$53,3,FALSE)</f>
        <v>2.1B</v>
      </c>
      <c r="J115" s="26" t="str">
        <f t="shared" si="10"/>
        <v>16/17 Q4</v>
      </c>
      <c r="K115" s="26" t="str">
        <f t="shared" si="9"/>
        <v>DVH2.1B16/17 Q4</v>
      </c>
    </row>
    <row r="116" spans="1:11" x14ac:dyDescent="0.2">
      <c r="A116" s="26" t="s">
        <v>9775</v>
      </c>
      <c r="B116" s="26" t="s">
        <v>12324</v>
      </c>
      <c r="C116" s="4" t="s">
        <v>12062</v>
      </c>
      <c r="D116" s="28">
        <f>IFERROR(HLOOKUP(A116,'Data 1'!$E$25:$Y$44,VLOOKUP(C116,Lookups2!$A$6:$C$9,2,FALSE),FALSE),"")</f>
        <v>30.3</v>
      </c>
      <c r="E116" s="33">
        <f>IFERROR(INDEX(Dom_2_patient_numbers,MATCH(A116,'Data 1'!$F$25:$Y$25,0))*D116/100,0)</f>
        <v>23.028000000000002</v>
      </c>
      <c r="F116" s="33"/>
      <c r="G116" s="33"/>
      <c r="H116" s="26" t="str">
        <f>VLOOKUP(A116,Lookups2!$J$2:$K$23,2,FALSE)</f>
        <v>K&amp;C</v>
      </c>
      <c r="I116" s="26" t="str">
        <f>VLOOKUP(C116,Lookups2!$A$1:$C$53,3,FALSE)</f>
        <v>2.1B</v>
      </c>
      <c r="J116" s="26" t="str">
        <f t="shared" si="10"/>
        <v>16/17 Q4</v>
      </c>
      <c r="K116" s="26" t="str">
        <f t="shared" si="9"/>
        <v>K&amp;C2.1B16/17 Q4</v>
      </c>
    </row>
    <row r="117" spans="1:11" x14ac:dyDescent="0.2">
      <c r="A117" s="26" t="s">
        <v>9776</v>
      </c>
      <c r="B117" s="26" t="s">
        <v>12324</v>
      </c>
      <c r="C117" s="4" t="s">
        <v>12062</v>
      </c>
      <c r="D117" s="28">
        <f>IFERROR(HLOOKUP(A117,'Data 1'!$E$25:$Y$44,VLOOKUP(C117,Lookups2!$A$6:$C$9,2,FALSE),FALSE),"")</f>
        <v>48.1</v>
      </c>
      <c r="E117" s="33">
        <f>IFERROR(INDEX(Dom_2_patient_numbers,MATCH(A117,'Data 1'!$F$25:$Y$25,0))*D117/100,0)</f>
        <v>52.429000000000002</v>
      </c>
      <c r="F117" s="33"/>
      <c r="G117" s="33"/>
      <c r="H117" s="26" t="str">
        <f>VLOOKUP(A117,Lookups2!$J$2:$K$23,2,FALSE)</f>
        <v>QEQM</v>
      </c>
      <c r="I117" s="26" t="str">
        <f>VLOOKUP(C117,Lookups2!$A$1:$C$53,3,FALSE)</f>
        <v>2.1B</v>
      </c>
      <c r="J117" s="26" t="str">
        <f t="shared" si="10"/>
        <v>16/17 Q4</v>
      </c>
      <c r="K117" s="26" t="str">
        <f t="shared" si="9"/>
        <v>QEQM2.1B16/17 Q4</v>
      </c>
    </row>
    <row r="118" spans="1:11" x14ac:dyDescent="0.2">
      <c r="A118" s="26" t="s">
        <v>9777</v>
      </c>
      <c r="B118" s="26" t="s">
        <v>12324</v>
      </c>
      <c r="C118" s="4" t="s">
        <v>12062</v>
      </c>
      <c r="D118" s="28">
        <f>IFERROR(HLOOKUP(A118,'Data 1'!$E$25:$Y$44,VLOOKUP(C118,Lookups2!$A$6:$C$9,2,FALSE),FALSE),"")</f>
        <v>44.2</v>
      </c>
      <c r="E118" s="33">
        <f>IFERROR(INDEX(Dom_2_patient_numbers,MATCH(A118,'Data 1'!$F$25:$Y$25,0))*D118/100,0)</f>
        <v>61.438000000000002</v>
      </c>
      <c r="F118" s="33"/>
      <c r="G118" s="33"/>
      <c r="H118" s="26" t="str">
        <f>VLOOKUP(A118,Lookups2!$J$2:$K$23,2,FALSE)</f>
        <v>WHH</v>
      </c>
      <c r="I118" s="26" t="str">
        <f>VLOOKUP(C118,Lookups2!$A$1:$C$53,3,FALSE)</f>
        <v>2.1B</v>
      </c>
      <c r="J118" s="26" t="str">
        <f t="shared" si="10"/>
        <v>16/17 Q4</v>
      </c>
      <c r="K118" s="26" t="str">
        <f t="shared" si="9"/>
        <v>WHH2.1B16/17 Q4</v>
      </c>
    </row>
    <row r="119" spans="1:11" x14ac:dyDescent="0.2">
      <c r="A119" s="26" t="s">
        <v>9779</v>
      </c>
      <c r="B119" s="26" t="s">
        <v>12324</v>
      </c>
      <c r="C119" s="4" t="s">
        <v>12062</v>
      </c>
      <c r="D119" s="28">
        <f>IFERROR(HLOOKUP(A119,'Data 1'!$E$25:$Y$44,VLOOKUP(C119,Lookups2!$A$6:$C$9,2,FALSE),FALSE),"")</f>
        <v>85.3</v>
      </c>
      <c r="E119" s="33">
        <f>IFERROR(INDEX(Dom_2_patient_numbers,MATCH(A119,'Data 1'!$F$25:$Y$25,0))*D119/100,0)</f>
        <v>142.45099999999999</v>
      </c>
      <c r="F119" s="33"/>
      <c r="G119" s="33"/>
      <c r="H119" s="26" t="str">
        <f>VLOOKUP(A119,Lookups2!$J$2:$K$23,2,FALSE)</f>
        <v>EDGH</v>
      </c>
      <c r="I119" s="26" t="str">
        <f>VLOOKUP(C119,Lookups2!$A$1:$C$53,3,FALSE)</f>
        <v>2.1B</v>
      </c>
      <c r="J119" s="26" t="str">
        <f t="shared" si="10"/>
        <v>16/17 Q4</v>
      </c>
      <c r="K119" s="26" t="str">
        <f t="shared" si="9"/>
        <v>EDGH2.1B16/17 Q4</v>
      </c>
    </row>
    <row r="120" spans="1:11" x14ac:dyDescent="0.2">
      <c r="A120" s="26" t="s">
        <v>9780</v>
      </c>
      <c r="B120" s="26" t="s">
        <v>12324</v>
      </c>
      <c r="C120" s="4" t="s">
        <v>12062</v>
      </c>
      <c r="D120" s="28">
        <f>IFERROR(HLOOKUP(A120,'Data 1'!$E$25:$Y$44,VLOOKUP(C120,Lookups2!$A$6:$C$9,2,FALSE),FALSE),"")</f>
        <v>38.799999999999997</v>
      </c>
      <c r="E120" s="33">
        <f>IFERROR(INDEX(Dom_2_patient_numbers,MATCH(A120,'Data 1'!$F$25:$Y$25,0))*D120/100,0)</f>
        <v>32.979999999999997</v>
      </c>
      <c r="F120" s="33"/>
      <c r="G120" s="33"/>
      <c r="H120" s="26" t="str">
        <f>VLOOKUP(A120,Lookups2!$J$2:$K$23,2,FALSE)</f>
        <v>ESUH</v>
      </c>
      <c r="I120" s="26" t="str">
        <f>VLOOKUP(C120,Lookups2!$A$1:$C$53,3,FALSE)</f>
        <v>2.1B</v>
      </c>
      <c r="J120" s="26" t="str">
        <f t="shared" si="10"/>
        <v>16/17 Q4</v>
      </c>
      <c r="K120" s="26" t="str">
        <f t="shared" si="9"/>
        <v>ESUH2.1B16/17 Q4</v>
      </c>
    </row>
    <row r="121" spans="1:11" x14ac:dyDescent="0.2">
      <c r="A121" s="26" t="s">
        <v>9781</v>
      </c>
      <c r="B121" s="26" t="s">
        <v>12324</v>
      </c>
      <c r="C121" s="4" t="s">
        <v>12062</v>
      </c>
      <c r="D121" s="28">
        <f>IFERROR(HLOOKUP(A121,'Data 1'!$E$25:$Y$44,VLOOKUP(C121,Lookups2!$A$6:$C$9,2,FALSE),FALSE),"")</f>
        <v>68.900000000000006</v>
      </c>
      <c r="E121" s="33">
        <f>IFERROR(INDEX(Dom_2_patient_numbers,MATCH(A121,'Data 1'!$F$25:$Y$25,0))*D121/100,0)</f>
        <v>117.81900000000002</v>
      </c>
      <c r="F121" s="33"/>
      <c r="G121" s="33"/>
      <c r="H121" s="26" t="str">
        <f>VLOOKUP(A121,Lookups2!$J$2:$K$23,2,FALSE)</f>
        <v>Frimley</v>
      </c>
      <c r="I121" s="26" t="str">
        <f>VLOOKUP(C121,Lookups2!$A$1:$C$53,3,FALSE)</f>
        <v>2.1B</v>
      </c>
      <c r="J121" s="26" t="str">
        <f t="shared" si="10"/>
        <v>16/17 Q4</v>
      </c>
      <c r="K121" s="26" t="str">
        <f t="shared" si="9"/>
        <v>Frimley2.1B16/17 Q4</v>
      </c>
    </row>
    <row r="122" spans="1:11" x14ac:dyDescent="0.2">
      <c r="A122" s="26" t="s">
        <v>9782</v>
      </c>
      <c r="B122" s="26" t="s">
        <v>12324</v>
      </c>
      <c r="C122" s="4" t="s">
        <v>12062</v>
      </c>
      <c r="D122" s="28">
        <f>IFERROR(HLOOKUP(A122,'Data 1'!$E$25:$Y$44,VLOOKUP(C122,Lookups2!$A$6:$C$9,2,FALSE),FALSE),"")</f>
        <v>66.7</v>
      </c>
      <c r="E122" s="33">
        <f>IFERROR(INDEX(Dom_2_patient_numbers,MATCH(A122,'Data 1'!$F$25:$Y$25,0))*D122/100,0)</f>
        <v>68.034000000000006</v>
      </c>
      <c r="F122" s="33"/>
      <c r="G122" s="33"/>
      <c r="H122" s="26" t="str">
        <f>VLOOKUP(A122,Lookups2!$J$2:$K$23,2,FALSE)</f>
        <v>MDGH</v>
      </c>
      <c r="I122" s="26" t="str">
        <f>VLOOKUP(C122,Lookups2!$A$1:$C$53,3,FALSE)</f>
        <v>2.1B</v>
      </c>
      <c r="J122" s="26" t="str">
        <f t="shared" si="10"/>
        <v>16/17 Q4</v>
      </c>
      <c r="K122" s="26" t="str">
        <f t="shared" si="9"/>
        <v>MDGH2.1B16/17 Q4</v>
      </c>
    </row>
    <row r="123" spans="1:11" x14ac:dyDescent="0.2">
      <c r="A123" s="26" t="s">
        <v>9783</v>
      </c>
      <c r="B123" s="26" t="s">
        <v>12324</v>
      </c>
      <c r="C123" s="4" t="s">
        <v>12062</v>
      </c>
      <c r="D123" s="28">
        <f>IFERROR(HLOOKUP(A123,'Data 1'!$E$25:$Y$44,VLOOKUP(C123,Lookups2!$A$6:$C$9,2,FALSE),FALSE),"")</f>
        <v>47</v>
      </c>
      <c r="E123" s="33">
        <f>IFERROR(INDEX(Dom_2_patient_numbers,MATCH(A123,'Data 1'!$F$25:$Y$25,0))*D123/100,0)</f>
        <v>54.99</v>
      </c>
      <c r="F123" s="33"/>
      <c r="G123" s="33"/>
      <c r="H123" s="26" t="str">
        <f>VLOOKUP(A123,Lookups2!$J$2:$K$23,2,FALSE)</f>
        <v>TWH</v>
      </c>
      <c r="I123" s="26" t="str">
        <f>VLOOKUP(C123,Lookups2!$A$1:$C$53,3,FALSE)</f>
        <v>2.1B</v>
      </c>
      <c r="J123" s="26" t="str">
        <f t="shared" si="10"/>
        <v>16/17 Q4</v>
      </c>
      <c r="K123" s="26" t="str">
        <f t="shared" si="9"/>
        <v>TWH2.1B16/17 Q4</v>
      </c>
    </row>
    <row r="124" spans="1:11" x14ac:dyDescent="0.2">
      <c r="A124" s="26" t="s">
        <v>9784</v>
      </c>
      <c r="B124" s="26" t="s">
        <v>12324</v>
      </c>
      <c r="C124" s="4" t="s">
        <v>12062</v>
      </c>
      <c r="D124" s="28">
        <f>IFERROR(HLOOKUP(A124,'Data 1'!$E$25:$Y$44,VLOOKUP(C124,Lookups2!$A$6:$C$9,2,FALSE),FALSE),"")</f>
        <v>33.700000000000003</v>
      </c>
      <c r="E124" s="33">
        <f>IFERROR(INDEX(Dom_2_patient_numbers,MATCH(A124,'Data 1'!$F$25:$Y$25,0))*D124/100,0)</f>
        <v>32.689</v>
      </c>
      <c r="F124" s="33"/>
      <c r="G124" s="33"/>
      <c r="H124" s="26" t="str">
        <f>VLOOKUP(A124,Lookups2!$J$2:$K$23,2,FALSE)</f>
        <v>Medway</v>
      </c>
      <c r="I124" s="26" t="str">
        <f>VLOOKUP(C124,Lookups2!$A$1:$C$53,3,FALSE)</f>
        <v>2.1B</v>
      </c>
      <c r="J124" s="26" t="str">
        <f t="shared" si="10"/>
        <v>16/17 Q4</v>
      </c>
      <c r="K124" s="26" t="str">
        <f t="shared" si="9"/>
        <v>Medway2.1B16/17 Q4</v>
      </c>
    </row>
    <row r="125" spans="1:11" x14ac:dyDescent="0.2">
      <c r="A125" s="26" t="s">
        <v>9785</v>
      </c>
      <c r="B125" s="26" t="s">
        <v>12324</v>
      </c>
      <c r="C125" s="4" t="s">
        <v>12062</v>
      </c>
      <c r="D125" s="28">
        <f>IFERROR(HLOOKUP(A125,'Data 1'!$E$25:$Y$44,VLOOKUP(C125,Lookups2!$A$6:$C$9,2,FALSE),FALSE),"")</f>
        <v>23.1</v>
      </c>
      <c r="E125" s="33">
        <f>IFERROR(INDEX(Dom_2_patient_numbers,MATCH(A125,'Data 1'!$F$25:$Y$25,0))*D125/100,0)</f>
        <v>12.936000000000002</v>
      </c>
      <c r="F125" s="33"/>
      <c r="G125" s="33"/>
      <c r="H125" s="26" t="str">
        <f>VLOOKUP(A125,Lookups2!$J$2:$K$23,2,FALSE)</f>
        <v>RSCH</v>
      </c>
      <c r="I125" s="26" t="str">
        <f>VLOOKUP(C125,Lookups2!$A$1:$C$53,3,FALSE)</f>
        <v>2.1B</v>
      </c>
      <c r="J125" s="26" t="str">
        <f t="shared" si="10"/>
        <v>16/17 Q4</v>
      </c>
      <c r="K125" s="26" t="str">
        <f t="shared" si="9"/>
        <v>RSCH2.1B16/17 Q4</v>
      </c>
    </row>
    <row r="126" spans="1:11" x14ac:dyDescent="0.2">
      <c r="A126" s="26" t="s">
        <v>9786</v>
      </c>
      <c r="B126" s="26" t="s">
        <v>12324</v>
      </c>
      <c r="C126" s="4" t="s">
        <v>12062</v>
      </c>
      <c r="D126" s="28">
        <f>IFERROR(HLOOKUP(A126,'Data 1'!$E$25:$Y$44,VLOOKUP(C126,Lookups2!$A$6:$C$9,2,FALSE),FALSE),"")</f>
        <v>43.4</v>
      </c>
      <c r="E126" s="33">
        <f>IFERROR(INDEX(Dom_2_patient_numbers,MATCH(A126,'Data 1'!$F$25:$Y$25,0))*D126/100,0)</f>
        <v>85.49799999999999</v>
      </c>
      <c r="F126" s="33"/>
      <c r="G126" s="33"/>
      <c r="H126" s="26" t="str">
        <f>VLOOKUP(A126,Lookups2!$J$2:$K$23,2,FALSE)</f>
        <v>SASH</v>
      </c>
      <c r="I126" s="26" t="str">
        <f>VLOOKUP(C126,Lookups2!$A$1:$C$53,3,FALSE)</f>
        <v>2.1B</v>
      </c>
      <c r="J126" s="26" t="str">
        <f t="shared" si="10"/>
        <v>16/17 Q4</v>
      </c>
      <c r="K126" s="26" t="str">
        <f t="shared" si="9"/>
        <v>SASH2.1B16/17 Q4</v>
      </c>
    </row>
    <row r="127" spans="1:11" x14ac:dyDescent="0.2">
      <c r="A127" s="26" t="s">
        <v>9787</v>
      </c>
      <c r="B127" s="26" t="s">
        <v>12324</v>
      </c>
      <c r="C127" s="4" t="s">
        <v>12062</v>
      </c>
      <c r="D127" s="28">
        <f>IFERROR(HLOOKUP(A127,'Data 1'!$E$25:$Y$44,VLOOKUP(C127,Lookups2!$A$6:$C$9,2,FALSE),FALSE),"")</f>
        <v>73.900000000000006</v>
      </c>
      <c r="E127" s="33">
        <f>IFERROR(INDEX(Dom_2_patient_numbers,MATCH(A127,'Data 1'!$F$25:$Y$25,0))*D127/100,0)</f>
        <v>102.721</v>
      </c>
      <c r="F127" s="33"/>
      <c r="G127" s="33"/>
      <c r="H127" s="26" t="str">
        <f>VLOOKUP(A127,Lookups2!$J$2:$K$23,2,FALSE)</f>
        <v>STR</v>
      </c>
      <c r="I127" s="26" t="str">
        <f>VLOOKUP(C127,Lookups2!$A$1:$C$53,3,FALSE)</f>
        <v>2.1B</v>
      </c>
      <c r="J127" s="26" t="str">
        <f t="shared" si="10"/>
        <v>16/17 Q4</v>
      </c>
      <c r="K127" s="26" t="str">
        <f t="shared" si="9"/>
        <v>STR2.1B16/17 Q4</v>
      </c>
    </row>
    <row r="128" spans="1:11" x14ac:dyDescent="0.2">
      <c r="A128" s="26" t="s">
        <v>9788</v>
      </c>
      <c r="B128" s="26" t="s">
        <v>12324</v>
      </c>
      <c r="C128" s="4" t="s">
        <v>12062</v>
      </c>
      <c r="D128" s="28">
        <f>IFERROR(HLOOKUP(A128,'Data 1'!$E$25:$Y$44,VLOOKUP(C128,Lookups2!$A$6:$C$9,2,FALSE),FALSE),"")</f>
        <v>70</v>
      </c>
      <c r="E128" s="33">
        <f>IFERROR(INDEX(Dom_2_patient_numbers,MATCH(A128,'Data 1'!$F$25:$Y$25,0))*D128/100,0)</f>
        <v>114.1</v>
      </c>
      <c r="F128" s="33"/>
      <c r="G128" s="33"/>
      <c r="H128" s="26" t="str">
        <f>VLOOKUP(A128,Lookups2!$J$2:$K$23,2,FALSE)</f>
        <v>WOR</v>
      </c>
      <c r="I128" s="26" t="str">
        <f>VLOOKUP(C128,Lookups2!$A$1:$C$53,3,FALSE)</f>
        <v>2.1B</v>
      </c>
      <c r="J128" s="26" t="str">
        <f t="shared" si="10"/>
        <v>16/17 Q4</v>
      </c>
      <c r="K128" s="26" t="str">
        <f t="shared" si="9"/>
        <v>WOR2.1B16/17 Q4</v>
      </c>
    </row>
    <row r="129" spans="1:11" x14ac:dyDescent="0.2">
      <c r="A129" s="26" t="s">
        <v>12031</v>
      </c>
      <c r="B129" s="26" t="s">
        <v>12324</v>
      </c>
      <c r="C129" s="4" t="s">
        <v>12062</v>
      </c>
      <c r="D129" s="28" t="str">
        <f>IFERROR(HLOOKUP(A129,'Data 1'!$E$25:$Y$44,VLOOKUP(C129,Lookups2!$A$6:$C$9,2,FALSE),FALSE),"")</f>
        <v>.</v>
      </c>
      <c r="E129" s="33">
        <f>IFERROR(INDEX(Dom_2_patient_numbers,MATCH(A129,'Data 1'!$F$25:$Y$25,0))*D129/100,0)</f>
        <v>0</v>
      </c>
      <c r="F129" s="33"/>
      <c r="G129" s="33"/>
      <c r="H129" s="26" t="str">
        <f>VLOOKUP(A129,Lookups2!$J$2:$K$23,2,FALSE)</f>
        <v>CRA</v>
      </c>
      <c r="I129" s="26" t="str">
        <f>VLOOKUP(C129,Lookups2!$A$1:$C$53,3,FALSE)</f>
        <v>2.1B</v>
      </c>
      <c r="J129" s="26" t="str">
        <f t="shared" si="10"/>
        <v>16/17 Q4</v>
      </c>
      <c r="K129" s="26" t="str">
        <f t="shared" si="9"/>
        <v>CRA2.1B16/17 Q4</v>
      </c>
    </row>
    <row r="130" spans="1:11" x14ac:dyDescent="0.2">
      <c r="A130" s="4" t="s">
        <v>6597</v>
      </c>
      <c r="B130" s="26" t="s">
        <v>12324</v>
      </c>
      <c r="C130" s="4" t="s">
        <v>12062</v>
      </c>
      <c r="D130" s="28">
        <f>IFERROR(HLOOKUP(A130,'Data 1'!$E$25:$Y$44,VLOOKUP(C130,Lookups2!$A$6:$C$9,2,FALSE),FALSE),"")</f>
        <v>39.9</v>
      </c>
      <c r="E130" s="33">
        <f>IFERROR(INDEX(Dom_2_patient_numbers,MATCH(A130,'Data 1'!$F$25:$Y$25,0))*D130/100,0)</f>
        <v>142.84199999999998</v>
      </c>
      <c r="F130" s="33"/>
      <c r="G130" s="33"/>
      <c r="H130" s="4" t="s">
        <v>2763</v>
      </c>
      <c r="I130" s="26" t="str">
        <f>VLOOKUP(C130,Lookups2!$A$1:$C$53,3,FALSE)</f>
        <v>2.1B</v>
      </c>
      <c r="J130" s="26" t="str">
        <f t="shared" si="10"/>
        <v>16/17 Q4</v>
      </c>
      <c r="K130" s="26" t="str">
        <f t="shared" ref="K130:K131" si="14">H130&amp;I130&amp;J130</f>
        <v>PORT2.1B16/17 Q4</v>
      </c>
    </row>
    <row r="131" spans="1:11" x14ac:dyDescent="0.2">
      <c r="A131" t="s">
        <v>12343</v>
      </c>
      <c r="B131" s="26" t="s">
        <v>12324</v>
      </c>
      <c r="C131" s="4" t="s">
        <v>12062</v>
      </c>
      <c r="D131" s="28" t="str">
        <f>IFERROR(HLOOKUP(A131,'Data 1'!$E$25:$Y$44,VLOOKUP(C131,Lookups2!$A$6:$C$9,2,FALSE),FALSE),"")</f>
        <v>.</v>
      </c>
      <c r="E131" s="33">
        <f>IFERROR(INDEX(Dom_2_patient_numbers,MATCH(A131,'Data 1'!$F$25:$Y$25,0))*D131/100,0)</f>
        <v>0</v>
      </c>
      <c r="F131" s="33"/>
      <c r="G131" s="33"/>
      <c r="H131" s="26" t="str">
        <f>VLOOKUP(A131,Lookups2!$J$2:$K$23,2,FALSE)</f>
        <v>BEX</v>
      </c>
      <c r="I131" s="26" t="str">
        <f>VLOOKUP(C131,Lookups2!$A$1:$C$53,3,FALSE)</f>
        <v>2.1B</v>
      </c>
      <c r="J131" s="26" t="str">
        <f t="shared" si="10"/>
        <v>16/17 Q4</v>
      </c>
      <c r="K131" s="26" t="str">
        <f t="shared" si="14"/>
        <v>BEX2.1B16/17 Q4</v>
      </c>
    </row>
    <row r="132" spans="1:11" x14ac:dyDescent="0.2">
      <c r="A132" s="26" t="s">
        <v>12323</v>
      </c>
      <c r="B132" s="26" t="s">
        <v>12324</v>
      </c>
      <c r="C132" s="4" t="s">
        <v>12062</v>
      </c>
      <c r="D132" s="28">
        <f>IFERROR(HLOOKUP(A132,'Data 1'!$E$25:$Y$44,VLOOKUP(C132,Lookups2!$A$6:$C$9,2,FALSE),FALSE),"")</f>
        <v>54.8</v>
      </c>
      <c r="E132" s="34">
        <f>VALUE(D132)</f>
        <v>54.8</v>
      </c>
      <c r="F132" s="34">
        <f>E132</f>
        <v>54.8</v>
      </c>
      <c r="G132" s="34"/>
      <c r="H132" s="26" t="str">
        <f>VLOOKUP(A132,Lookups2!$J$2:$K$23,2,FALSE)</f>
        <v>ENG</v>
      </c>
      <c r="I132" s="26" t="str">
        <f>VLOOKUP(C132,Lookups2!$A$1:$C$53,3,FALSE)</f>
        <v>2.1B</v>
      </c>
      <c r="J132" s="26" t="str">
        <f>+J129</f>
        <v>16/17 Q4</v>
      </c>
      <c r="K132" s="26" t="str">
        <f t="shared" si="9"/>
        <v>ENG2.1B16/17 Q4</v>
      </c>
    </row>
    <row r="133" spans="1:11" x14ac:dyDescent="0.2">
      <c r="A133" s="26" t="s">
        <v>2794</v>
      </c>
      <c r="B133" s="26" t="s">
        <v>12324</v>
      </c>
      <c r="C133" s="4" t="s">
        <v>12062</v>
      </c>
      <c r="D133" s="28" t="str">
        <f>IFERROR(HLOOKUP(A133,'Data 1'!$E$25:$Y$44,VLOOKUP(Data2!C133,Lookups2!$A$6:$C$9,2,FALSE),FALSE),"")</f>
        <v/>
      </c>
      <c r="E133" s="34">
        <f>SUM(E112:E131)</f>
        <v>1294.3229999999999</v>
      </c>
      <c r="F133" s="37">
        <f>Lookups2!O6</f>
        <v>53.24241053064582</v>
      </c>
      <c r="G133" s="37"/>
      <c r="H133" s="26" t="str">
        <f>VLOOKUP(A133,Lookups2!$J$2:$K$23,2,FALSE)</f>
        <v>SEC</v>
      </c>
      <c r="I133" s="26" t="str">
        <f>VLOOKUP(C133,Lookups2!$A$1:$C$53,3,FALSE)</f>
        <v>2.1B</v>
      </c>
      <c r="J133" s="26" t="str">
        <f t="shared" si="10"/>
        <v>16/17 Q4</v>
      </c>
      <c r="K133" s="26" t="str">
        <f t="shared" si="9"/>
        <v>SEC2.1B16/17 Q4</v>
      </c>
    </row>
    <row r="134" spans="1:11" x14ac:dyDescent="0.2">
      <c r="A134" s="26" t="s">
        <v>9771</v>
      </c>
      <c r="B134" s="26" t="s">
        <v>12324</v>
      </c>
      <c r="C134" s="4" t="s">
        <v>12065</v>
      </c>
      <c r="D134" s="28" t="str">
        <f>IFERROR(HLOOKUP(A134,'Data 1'!$E$25:$Y$44,VLOOKUP(C134,Lookups2!$A$6:$C$9,2,FALSE),FALSE),"")</f>
        <v>3:56</v>
      </c>
      <c r="E134" s="33">
        <f>IFERROR(INDEX(Dom_2_patient_numbers,MATCH(A134,'Data 1'!$F$25:$Y$25,0))*D134/100,0)*24</f>
        <v>6.5686666666666671</v>
      </c>
      <c r="F134" s="33">
        <f>IFERROR((D134*24),0)</f>
        <v>3.9333333333333336</v>
      </c>
      <c r="G134" s="33"/>
      <c r="H134" s="26" t="str">
        <f>VLOOKUP(A134,Lookups2!$J$2:$K$23,2,FALSE)</f>
        <v>ASPH</v>
      </c>
      <c r="I134" s="26" t="str">
        <f>VLOOKUP(C134,Lookups2!$A$1:$C$53,3,FALSE)</f>
        <v>2.2B</v>
      </c>
      <c r="J134" s="26" t="str">
        <f t="shared" si="10"/>
        <v>16/17 Q4</v>
      </c>
      <c r="K134" s="26" t="str">
        <f t="shared" si="9"/>
        <v>ASPH2.2B16/17 Q4</v>
      </c>
    </row>
    <row r="135" spans="1:11" x14ac:dyDescent="0.2">
      <c r="A135" s="26" t="s">
        <v>9772</v>
      </c>
      <c r="B135" s="26" t="s">
        <v>12324</v>
      </c>
      <c r="C135" s="4" t="s">
        <v>12065</v>
      </c>
      <c r="D135" s="28">
        <f>IFERROR(HLOOKUP(A135,'Data 1'!$E$25:$Y$44,VLOOKUP(C135,Lookups2!$A$6:$C$9,2,FALSE),FALSE),"")</f>
        <v>0</v>
      </c>
      <c r="E135" s="33">
        <f>IFERROR(INDEX(Dom_2_patient_numbers,MATCH(A135,'Data 1'!$F$25:$Y$25,0))*D135/100,0)*24</f>
        <v>0</v>
      </c>
      <c r="F135" s="33">
        <f t="shared" ref="F135:F153" si="15">IFERROR((D135*24),0)</f>
        <v>0</v>
      </c>
      <c r="G135" s="33"/>
      <c r="H135" s="26" t="str">
        <f>VLOOKUP(A135,Lookups2!$J$2:$K$23,2,FALSE)</f>
        <v>PRH</v>
      </c>
      <c r="I135" s="26" t="str">
        <f>VLOOKUP(C135,Lookups2!$A$1:$C$53,3,FALSE)</f>
        <v>2.2B</v>
      </c>
      <c r="J135" s="26" t="str">
        <f t="shared" si="10"/>
        <v>16/17 Q4</v>
      </c>
      <c r="K135" s="26" t="str">
        <f t="shared" si="9"/>
        <v>PRH2.2B16/17 Q4</v>
      </c>
    </row>
    <row r="136" spans="1:11" x14ac:dyDescent="0.2">
      <c r="A136" s="26" t="s">
        <v>9773</v>
      </c>
      <c r="B136" s="26" t="s">
        <v>12324</v>
      </c>
      <c r="C136" s="4" t="s">
        <v>12065</v>
      </c>
      <c r="D136" s="28" t="str">
        <f>IFERROR(HLOOKUP(A136,'Data 1'!$E$25:$Y$44,VLOOKUP(C136,Lookups2!$A$6:$C$9,2,FALSE),FALSE),"")</f>
        <v>2:45</v>
      </c>
      <c r="E136" s="33">
        <f>IFERROR(INDEX(Dom_2_patient_numbers,MATCH(A136,'Data 1'!$F$25:$Y$25,0))*D136/100,0)*24</f>
        <v>4.7300000000000004</v>
      </c>
      <c r="F136" s="33">
        <f t="shared" si="15"/>
        <v>2.75</v>
      </c>
      <c r="G136" s="33"/>
      <c r="H136" s="26" t="str">
        <f>VLOOKUP(A136,Lookups2!$J$2:$K$23,2,FALSE)</f>
        <v>RSC</v>
      </c>
      <c r="I136" s="26" t="str">
        <f>VLOOKUP(C136,Lookups2!$A$1:$C$53,3,FALSE)</f>
        <v>2.2B</v>
      </c>
      <c r="J136" s="26" t="str">
        <f t="shared" si="10"/>
        <v>16/17 Q4</v>
      </c>
      <c r="K136" s="26" t="str">
        <f t="shared" si="9"/>
        <v>RSC2.2B16/17 Q4</v>
      </c>
    </row>
    <row r="137" spans="1:11" x14ac:dyDescent="0.2">
      <c r="A137" s="26" t="s">
        <v>9774</v>
      </c>
      <c r="B137" s="26" t="s">
        <v>12324</v>
      </c>
      <c r="C137" s="4" t="s">
        <v>12065</v>
      </c>
      <c r="D137" s="28" t="str">
        <f>IFERROR(HLOOKUP(A137,'Data 1'!$E$25:$Y$44,VLOOKUP(C137,Lookups2!$A$6:$C$9,2,FALSE),FALSE),"")</f>
        <v>7:35</v>
      </c>
      <c r="E137" s="33">
        <f>IFERROR(INDEX(Dom_2_patient_numbers,MATCH(A137,'Data 1'!$F$25:$Y$25,0))*D137/100,0)*24</f>
        <v>8.7966666666666669</v>
      </c>
      <c r="F137" s="33">
        <f t="shared" si="15"/>
        <v>7.583333333333333</v>
      </c>
      <c r="G137" s="33"/>
      <c r="H137" s="26" t="str">
        <f>VLOOKUP(A137,Lookups2!$J$2:$K$23,2,FALSE)</f>
        <v>DVH</v>
      </c>
      <c r="I137" s="26" t="str">
        <f>VLOOKUP(C137,Lookups2!$A$1:$C$53,3,FALSE)</f>
        <v>2.2B</v>
      </c>
      <c r="J137" s="26" t="str">
        <f t="shared" si="10"/>
        <v>16/17 Q4</v>
      </c>
      <c r="K137" s="26" t="str">
        <f t="shared" si="9"/>
        <v>DVH2.2B16/17 Q4</v>
      </c>
    </row>
    <row r="138" spans="1:11" x14ac:dyDescent="0.2">
      <c r="A138" s="26" t="s">
        <v>9775</v>
      </c>
      <c r="B138" s="26" t="s">
        <v>12324</v>
      </c>
      <c r="C138" s="4" t="s">
        <v>12065</v>
      </c>
      <c r="D138" s="28" t="str">
        <f>IFERROR(HLOOKUP(A138,'Data 1'!$E$25:$Y$44,VLOOKUP(C138,Lookups2!$A$6:$C$9,2,FALSE),FALSE),"")</f>
        <v>6:28</v>
      </c>
      <c r="E138" s="33">
        <f>IFERROR(INDEX(Dom_2_patient_numbers,MATCH(A138,'Data 1'!$F$25:$Y$25,0))*D138/100,0)*24</f>
        <v>4.9146666666666672</v>
      </c>
      <c r="F138" s="33">
        <f t="shared" si="15"/>
        <v>6.4666666666666668</v>
      </c>
      <c r="G138" s="33"/>
      <c r="H138" s="26" t="str">
        <f>VLOOKUP(A138,Lookups2!$J$2:$K$23,2,FALSE)</f>
        <v>K&amp;C</v>
      </c>
      <c r="I138" s="26" t="str">
        <f>VLOOKUP(C138,Lookups2!$A$1:$C$53,3,FALSE)</f>
        <v>2.2B</v>
      </c>
      <c r="J138" s="26" t="str">
        <f t="shared" si="10"/>
        <v>16/17 Q4</v>
      </c>
      <c r="K138" s="26" t="str">
        <f t="shared" si="9"/>
        <v>K&amp;C2.2B16/17 Q4</v>
      </c>
    </row>
    <row r="139" spans="1:11" x14ac:dyDescent="0.2">
      <c r="A139" s="26" t="s">
        <v>9776</v>
      </c>
      <c r="B139" s="26" t="s">
        <v>12324</v>
      </c>
      <c r="C139" s="4" t="s">
        <v>12065</v>
      </c>
      <c r="D139" s="28" t="str">
        <f>IFERROR(HLOOKUP(A139,'Data 1'!$E$25:$Y$44,VLOOKUP(C139,Lookups2!$A$6:$C$9,2,FALSE),FALSE),"")</f>
        <v>3:45</v>
      </c>
      <c r="E139" s="33">
        <f>IFERROR(INDEX(Dom_2_patient_numbers,MATCH(A139,'Data 1'!$F$25:$Y$25,0))*D139/100,0)*24</f>
        <v>4.0875000000000004</v>
      </c>
      <c r="F139" s="33">
        <f t="shared" si="15"/>
        <v>3.75</v>
      </c>
      <c r="G139" s="33"/>
      <c r="H139" s="26" t="str">
        <f>VLOOKUP(A139,Lookups2!$J$2:$K$23,2,FALSE)</f>
        <v>QEQM</v>
      </c>
      <c r="I139" s="26" t="str">
        <f>VLOOKUP(C139,Lookups2!$A$1:$C$53,3,FALSE)</f>
        <v>2.2B</v>
      </c>
      <c r="J139" s="26" t="str">
        <f t="shared" si="10"/>
        <v>16/17 Q4</v>
      </c>
      <c r="K139" s="26" t="str">
        <f t="shared" si="9"/>
        <v>QEQM2.2B16/17 Q4</v>
      </c>
    </row>
    <row r="140" spans="1:11" x14ac:dyDescent="0.2">
      <c r="A140" s="26" t="s">
        <v>9777</v>
      </c>
      <c r="B140" s="26" t="s">
        <v>12324</v>
      </c>
      <c r="C140" s="4" t="s">
        <v>12065</v>
      </c>
      <c r="D140" s="28" t="str">
        <f>IFERROR(HLOOKUP(A140,'Data 1'!$E$25:$Y$44,VLOOKUP(C140,Lookups2!$A$6:$C$9,2,FALSE),FALSE),"")</f>
        <v>4:36</v>
      </c>
      <c r="E140" s="33">
        <f>IFERROR(INDEX(Dom_2_patient_numbers,MATCH(A140,'Data 1'!$F$25:$Y$25,0))*D140/100,0)*24</f>
        <v>6.3939999999999992</v>
      </c>
      <c r="F140" s="33">
        <f t="shared" si="15"/>
        <v>4.5999999999999996</v>
      </c>
      <c r="G140" s="33"/>
      <c r="H140" s="26" t="str">
        <f>VLOOKUP(A140,Lookups2!$J$2:$K$23,2,FALSE)</f>
        <v>WHH</v>
      </c>
      <c r="I140" s="26" t="str">
        <f>VLOOKUP(C140,Lookups2!$A$1:$C$53,3,FALSE)</f>
        <v>2.2B</v>
      </c>
      <c r="J140" s="26" t="str">
        <f t="shared" si="10"/>
        <v>16/17 Q4</v>
      </c>
      <c r="K140" s="26" t="str">
        <f t="shared" si="9"/>
        <v>WHH2.2B16/17 Q4</v>
      </c>
    </row>
    <row r="141" spans="1:11" x14ac:dyDescent="0.2">
      <c r="A141" s="26" t="s">
        <v>9779</v>
      </c>
      <c r="B141" s="26" t="s">
        <v>12324</v>
      </c>
      <c r="C141" s="4" t="s">
        <v>12065</v>
      </c>
      <c r="D141" s="28" t="str">
        <f>IFERROR(HLOOKUP(A141,'Data 1'!$E$25:$Y$44,VLOOKUP(C141,Lookups2!$A$6:$C$9,2,FALSE),FALSE),"")</f>
        <v>2:26</v>
      </c>
      <c r="E141" s="33">
        <f>IFERROR(INDEX(Dom_2_patient_numbers,MATCH(A141,'Data 1'!$F$25:$Y$25,0))*D141/100,0)*24</f>
        <v>4.0636666666666672</v>
      </c>
      <c r="F141" s="33">
        <f t="shared" si="15"/>
        <v>2.4333333333333336</v>
      </c>
      <c r="G141" s="33"/>
      <c r="H141" s="26" t="str">
        <f>VLOOKUP(A141,Lookups2!$J$2:$K$23,2,FALSE)</f>
        <v>EDGH</v>
      </c>
      <c r="I141" s="26" t="str">
        <f>VLOOKUP(C141,Lookups2!$A$1:$C$53,3,FALSE)</f>
        <v>2.2B</v>
      </c>
      <c r="J141" s="26" t="str">
        <f t="shared" si="10"/>
        <v>16/17 Q4</v>
      </c>
      <c r="K141" s="26" t="str">
        <f t="shared" si="9"/>
        <v>EDGH2.2B16/17 Q4</v>
      </c>
    </row>
    <row r="142" spans="1:11" x14ac:dyDescent="0.2">
      <c r="A142" s="26" t="s">
        <v>9780</v>
      </c>
      <c r="B142" s="26" t="s">
        <v>12324</v>
      </c>
      <c r="C142" s="4" t="s">
        <v>12065</v>
      </c>
      <c r="D142" s="28" t="str">
        <f>IFERROR(HLOOKUP(A142,'Data 1'!$E$25:$Y$44,VLOOKUP(C142,Lookups2!$A$6:$C$9,2,FALSE),FALSE),"")</f>
        <v>7:31</v>
      </c>
      <c r="E142" s="33">
        <f>IFERROR(INDEX(Dom_2_patient_numbers,MATCH(A142,'Data 1'!$F$25:$Y$25,0))*D142/100,0)*24</f>
        <v>6.3891666666666662</v>
      </c>
      <c r="F142" s="33">
        <f t="shared" si="15"/>
        <v>7.5166666666666666</v>
      </c>
      <c r="G142" s="33"/>
      <c r="H142" s="26" t="str">
        <f>VLOOKUP(A142,Lookups2!$J$2:$K$23,2,FALSE)</f>
        <v>ESUH</v>
      </c>
      <c r="I142" s="26" t="str">
        <f>VLOOKUP(C142,Lookups2!$A$1:$C$53,3,FALSE)</f>
        <v>2.2B</v>
      </c>
      <c r="J142" s="26" t="str">
        <f t="shared" si="10"/>
        <v>16/17 Q4</v>
      </c>
      <c r="K142" s="26" t="str">
        <f t="shared" ref="K142:K211" si="16">H142&amp;I142&amp;J142</f>
        <v>ESUH2.2B16/17 Q4</v>
      </c>
    </row>
    <row r="143" spans="1:11" x14ac:dyDescent="0.2">
      <c r="A143" s="26" t="s">
        <v>9781</v>
      </c>
      <c r="B143" s="26" t="s">
        <v>12324</v>
      </c>
      <c r="C143" s="4" t="s">
        <v>12065</v>
      </c>
      <c r="D143" s="28" t="str">
        <f>IFERROR(HLOOKUP(A143,'Data 1'!$E$25:$Y$44,VLOOKUP(C143,Lookups2!$A$6:$C$9,2,FALSE),FALSE),"")</f>
        <v>3:46</v>
      </c>
      <c r="E143" s="33">
        <f>IFERROR(INDEX(Dom_2_patient_numbers,MATCH(A143,'Data 1'!$F$25:$Y$25,0))*D143/100,0)*24</f>
        <v>6.4409999999999989</v>
      </c>
      <c r="F143" s="33">
        <f t="shared" si="15"/>
        <v>3.7666666666666666</v>
      </c>
      <c r="G143" s="33"/>
      <c r="H143" s="26" t="str">
        <f>VLOOKUP(A143,Lookups2!$J$2:$K$23,2,FALSE)</f>
        <v>Frimley</v>
      </c>
      <c r="I143" s="26" t="str">
        <f>VLOOKUP(C143,Lookups2!$A$1:$C$53,3,FALSE)</f>
        <v>2.2B</v>
      </c>
      <c r="J143" s="26" t="str">
        <f t="shared" si="10"/>
        <v>16/17 Q4</v>
      </c>
      <c r="K143" s="26" t="str">
        <f t="shared" si="16"/>
        <v>Frimley2.2B16/17 Q4</v>
      </c>
    </row>
    <row r="144" spans="1:11" x14ac:dyDescent="0.2">
      <c r="A144" s="26" t="s">
        <v>9782</v>
      </c>
      <c r="B144" s="26" t="s">
        <v>12324</v>
      </c>
      <c r="C144" s="4" t="s">
        <v>12065</v>
      </c>
      <c r="D144" s="28" t="str">
        <f>IFERROR(HLOOKUP(A144,'Data 1'!$E$25:$Y$44,VLOOKUP(C144,Lookups2!$A$6:$C$9,2,FALSE),FALSE),"")</f>
        <v>3:39</v>
      </c>
      <c r="E144" s="33">
        <f>IFERROR(INDEX(Dom_2_patient_numbers,MATCH(A144,'Data 1'!$F$25:$Y$25,0))*D144/100,0)*24</f>
        <v>3.7229999999999999</v>
      </c>
      <c r="F144" s="33">
        <f t="shared" si="15"/>
        <v>3.6499999999999995</v>
      </c>
      <c r="G144" s="33"/>
      <c r="H144" s="26" t="str">
        <f>VLOOKUP(A144,Lookups2!$J$2:$K$23,2,FALSE)</f>
        <v>MDGH</v>
      </c>
      <c r="I144" s="26" t="str">
        <f>VLOOKUP(C144,Lookups2!$A$1:$C$53,3,FALSE)</f>
        <v>2.2B</v>
      </c>
      <c r="J144" s="26" t="str">
        <f t="shared" ref="J144:J213" si="17">+J143</f>
        <v>16/17 Q4</v>
      </c>
      <c r="K144" s="26" t="str">
        <f t="shared" si="16"/>
        <v>MDGH2.2B16/17 Q4</v>
      </c>
    </row>
    <row r="145" spans="1:11" x14ac:dyDescent="0.2">
      <c r="A145" s="26" t="s">
        <v>9783</v>
      </c>
      <c r="B145" s="26" t="s">
        <v>12324</v>
      </c>
      <c r="C145" s="4" t="s">
        <v>12065</v>
      </c>
      <c r="D145" s="28" t="str">
        <f>IFERROR(HLOOKUP(A145,'Data 1'!$E$25:$Y$44,VLOOKUP(C145,Lookups2!$A$6:$C$9,2,FALSE),FALSE),"")</f>
        <v>4:23</v>
      </c>
      <c r="E145" s="33">
        <f>IFERROR(INDEX(Dom_2_patient_numbers,MATCH(A145,'Data 1'!$F$25:$Y$25,0))*D145/100,0)*24</f>
        <v>5.1285000000000007</v>
      </c>
      <c r="F145" s="33">
        <f t="shared" si="15"/>
        <v>4.3833333333333337</v>
      </c>
      <c r="G145" s="33"/>
      <c r="H145" s="26" t="str">
        <f>VLOOKUP(A145,Lookups2!$J$2:$K$23,2,FALSE)</f>
        <v>TWH</v>
      </c>
      <c r="I145" s="26" t="str">
        <f>VLOOKUP(C145,Lookups2!$A$1:$C$53,3,FALSE)</f>
        <v>2.2B</v>
      </c>
      <c r="J145" s="26" t="str">
        <f t="shared" si="17"/>
        <v>16/17 Q4</v>
      </c>
      <c r="K145" s="26" t="str">
        <f t="shared" si="16"/>
        <v>TWH2.2B16/17 Q4</v>
      </c>
    </row>
    <row r="146" spans="1:11" x14ac:dyDescent="0.2">
      <c r="A146" s="26" t="s">
        <v>9784</v>
      </c>
      <c r="B146" s="26" t="s">
        <v>12324</v>
      </c>
      <c r="C146" s="4" t="s">
        <v>12065</v>
      </c>
      <c r="D146" s="28" t="str">
        <f>IFERROR(HLOOKUP(A146,'Data 1'!$E$25:$Y$44,VLOOKUP(C146,Lookups2!$A$6:$C$9,2,FALSE),FALSE),"")</f>
        <v>6:10</v>
      </c>
      <c r="E146" s="33">
        <f>IFERROR(INDEX(Dom_2_patient_numbers,MATCH(A146,'Data 1'!$F$25:$Y$25,0))*D146/100,0)*24</f>
        <v>5.9816666666666674</v>
      </c>
      <c r="F146" s="33">
        <f t="shared" si="15"/>
        <v>6.1666666666666679</v>
      </c>
      <c r="G146" s="33"/>
      <c r="H146" s="26" t="str">
        <f>VLOOKUP(A146,Lookups2!$J$2:$K$23,2,FALSE)</f>
        <v>Medway</v>
      </c>
      <c r="I146" s="26" t="str">
        <f>VLOOKUP(C146,Lookups2!$A$1:$C$53,3,FALSE)</f>
        <v>2.2B</v>
      </c>
      <c r="J146" s="26" t="str">
        <f t="shared" si="17"/>
        <v>16/17 Q4</v>
      </c>
      <c r="K146" s="26" t="str">
        <f t="shared" si="16"/>
        <v>Medway2.2B16/17 Q4</v>
      </c>
    </row>
    <row r="147" spans="1:11" x14ac:dyDescent="0.2">
      <c r="A147" s="26" t="s">
        <v>9785</v>
      </c>
      <c r="B147" s="26" t="s">
        <v>12324</v>
      </c>
      <c r="C147" s="4" t="s">
        <v>12065</v>
      </c>
      <c r="D147" s="28" t="str">
        <f>IFERROR(HLOOKUP(A147,'Data 1'!$E$25:$Y$44,VLOOKUP(C147,Lookups2!$A$6:$C$9,2,FALSE),FALSE),"")</f>
        <v>12:50</v>
      </c>
      <c r="E147" s="33">
        <f>IFERROR(INDEX(Dom_2_patient_numbers,MATCH(A147,'Data 1'!$F$25:$Y$25,0))*D147/100,0)*24</f>
        <v>7.1866666666666656</v>
      </c>
      <c r="F147" s="33">
        <f t="shared" si="15"/>
        <v>12.833333333333332</v>
      </c>
      <c r="G147" s="33"/>
      <c r="H147" s="26" t="str">
        <f>VLOOKUP(A147,Lookups2!$J$2:$K$23,2,FALSE)</f>
        <v>RSCH</v>
      </c>
      <c r="I147" s="26" t="str">
        <f>VLOOKUP(C147,Lookups2!$A$1:$C$53,3,FALSE)</f>
        <v>2.2B</v>
      </c>
      <c r="J147" s="26" t="str">
        <f t="shared" si="17"/>
        <v>16/17 Q4</v>
      </c>
      <c r="K147" s="26" t="str">
        <f t="shared" si="16"/>
        <v>RSCH2.2B16/17 Q4</v>
      </c>
    </row>
    <row r="148" spans="1:11" x14ac:dyDescent="0.2">
      <c r="A148" s="26" t="s">
        <v>9786</v>
      </c>
      <c r="B148" s="26" t="s">
        <v>12324</v>
      </c>
      <c r="C148" s="4" t="s">
        <v>12065</v>
      </c>
      <c r="D148" s="28" t="str">
        <f>IFERROR(HLOOKUP(A148,'Data 1'!$E$25:$Y$44,VLOOKUP(C148,Lookups2!$A$6:$C$9,2,FALSE),FALSE),"")</f>
        <v>3:59</v>
      </c>
      <c r="E148" s="33">
        <f>IFERROR(INDEX(Dom_2_patient_numbers,MATCH(A148,'Data 1'!$F$25:$Y$25,0))*D148/100,0)*24</f>
        <v>7.8471666666666655</v>
      </c>
      <c r="F148" s="33">
        <f t="shared" si="15"/>
        <v>3.9833333333333334</v>
      </c>
      <c r="G148" s="33"/>
      <c r="H148" s="26" t="str">
        <f>VLOOKUP(A148,Lookups2!$J$2:$K$23,2,FALSE)</f>
        <v>SASH</v>
      </c>
      <c r="I148" s="26" t="str">
        <f>VLOOKUP(C148,Lookups2!$A$1:$C$53,3,FALSE)</f>
        <v>2.2B</v>
      </c>
      <c r="J148" s="26" t="str">
        <f t="shared" si="17"/>
        <v>16/17 Q4</v>
      </c>
      <c r="K148" s="26" t="str">
        <f t="shared" si="16"/>
        <v>SASH2.2B16/17 Q4</v>
      </c>
    </row>
    <row r="149" spans="1:11" x14ac:dyDescent="0.2">
      <c r="A149" s="26" t="s">
        <v>9787</v>
      </c>
      <c r="B149" s="26" t="s">
        <v>12324</v>
      </c>
      <c r="C149" s="4" t="s">
        <v>12065</v>
      </c>
      <c r="D149" s="28" t="str">
        <f>IFERROR(HLOOKUP(A149,'Data 1'!$E$25:$Y$44,VLOOKUP(C149,Lookups2!$A$6:$C$9,2,FALSE),FALSE),"")</f>
        <v>3:35</v>
      </c>
      <c r="E149" s="33">
        <f>IFERROR(INDEX(Dom_2_patient_numbers,MATCH(A149,'Data 1'!$F$25:$Y$25,0))*D149/100,0)*24</f>
        <v>4.980833333333333</v>
      </c>
      <c r="F149" s="33">
        <f t="shared" si="15"/>
        <v>3.583333333333333</v>
      </c>
      <c r="G149" s="33"/>
      <c r="H149" s="26" t="str">
        <f>VLOOKUP(A149,Lookups2!$J$2:$K$23,2,FALSE)</f>
        <v>STR</v>
      </c>
      <c r="I149" s="26" t="str">
        <f>VLOOKUP(C149,Lookups2!$A$1:$C$53,3,FALSE)</f>
        <v>2.2B</v>
      </c>
      <c r="J149" s="26" t="str">
        <f t="shared" si="17"/>
        <v>16/17 Q4</v>
      </c>
      <c r="K149" s="26" t="str">
        <f t="shared" si="16"/>
        <v>STR2.2B16/17 Q4</v>
      </c>
    </row>
    <row r="150" spans="1:11" x14ac:dyDescent="0.2">
      <c r="A150" s="26" t="s">
        <v>9788</v>
      </c>
      <c r="B150" s="26" t="s">
        <v>12324</v>
      </c>
      <c r="C150" s="4" t="s">
        <v>12065</v>
      </c>
      <c r="D150" s="28" t="str">
        <f>IFERROR(HLOOKUP(A150,'Data 1'!$E$25:$Y$44,VLOOKUP(C150,Lookups2!$A$6:$C$9,2,FALSE),FALSE),"")</f>
        <v>2:56</v>
      </c>
      <c r="E150" s="33">
        <f>IFERROR(INDEX(Dom_2_patient_numbers,MATCH(A150,'Data 1'!$F$25:$Y$25,0))*D150/100,0)*24</f>
        <v>4.7813333333333343</v>
      </c>
      <c r="F150" s="33">
        <f t="shared" si="15"/>
        <v>2.9333333333333336</v>
      </c>
      <c r="G150" s="33"/>
      <c r="H150" s="26" t="str">
        <f>VLOOKUP(A150,Lookups2!$J$2:$K$23,2,FALSE)</f>
        <v>WOR</v>
      </c>
      <c r="I150" s="26" t="str">
        <f>VLOOKUP(C150,Lookups2!$A$1:$C$53,3,FALSE)</f>
        <v>2.2B</v>
      </c>
      <c r="J150" s="26" t="str">
        <f t="shared" si="17"/>
        <v>16/17 Q4</v>
      </c>
      <c r="K150" s="26" t="str">
        <f t="shared" si="16"/>
        <v>WOR2.2B16/17 Q4</v>
      </c>
    </row>
    <row r="151" spans="1:11" x14ac:dyDescent="0.2">
      <c r="A151" s="26" t="s">
        <v>12031</v>
      </c>
      <c r="B151" s="26" t="s">
        <v>12324</v>
      </c>
      <c r="C151" s="4" t="s">
        <v>12065</v>
      </c>
      <c r="D151" s="28" t="str">
        <f>IFERROR(HLOOKUP(A151,'Data 1'!$E$25:$Y$44,VLOOKUP(C151,Lookups2!$A$6:$C$9,2,FALSE),FALSE),"")</f>
        <v/>
      </c>
      <c r="E151" s="33">
        <f>IFERROR(INDEX(Dom_2_patient_numbers,MATCH(A151,'Data 1'!$F$25:$Y$25,0))*D151/100,0)*24</f>
        <v>0</v>
      </c>
      <c r="F151" s="33">
        <f t="shared" si="15"/>
        <v>0</v>
      </c>
      <c r="G151" s="33"/>
      <c r="H151" s="26" t="str">
        <f>VLOOKUP(A151,Lookups2!$J$2:$K$23,2,FALSE)</f>
        <v>CRA</v>
      </c>
      <c r="I151" s="26" t="str">
        <f>VLOOKUP(C151,Lookups2!$A$1:$C$53,3,FALSE)</f>
        <v>2.2B</v>
      </c>
      <c r="J151" s="26" t="str">
        <f t="shared" si="17"/>
        <v>16/17 Q4</v>
      </c>
      <c r="K151" s="26" t="str">
        <f t="shared" si="16"/>
        <v>CRA2.2B16/17 Q4</v>
      </c>
    </row>
    <row r="152" spans="1:11" x14ac:dyDescent="0.2">
      <c r="A152" s="4" t="s">
        <v>6597</v>
      </c>
      <c r="B152" s="26" t="s">
        <v>12324</v>
      </c>
      <c r="C152" s="4" t="s">
        <v>12065</v>
      </c>
      <c r="D152" s="28" t="str">
        <f>IFERROR(HLOOKUP(A152,'Data 1'!$E$25:$Y$44,VLOOKUP(C152,Lookups2!$A$6:$C$9,2,FALSE),FALSE),"")</f>
        <v>4:46</v>
      </c>
      <c r="E152" s="33">
        <f>IFERROR(INDEX(Dom_2_patient_numbers,MATCH(A152,'Data 1'!$F$25:$Y$25,0))*D152/100,0)*24</f>
        <v>17.064666666666664</v>
      </c>
      <c r="F152" s="33">
        <f t="shared" si="15"/>
        <v>4.7666666666666666</v>
      </c>
      <c r="G152" s="33"/>
      <c r="H152" s="4" t="s">
        <v>2763</v>
      </c>
      <c r="I152" s="26" t="str">
        <f>VLOOKUP(C152,Lookups2!$A$1:$C$53,3,FALSE)</f>
        <v>2.2B</v>
      </c>
      <c r="J152" s="26" t="str">
        <f t="shared" si="17"/>
        <v>16/17 Q4</v>
      </c>
      <c r="K152" s="26" t="str">
        <f t="shared" ref="K152:K153" si="18">H152&amp;I152&amp;J152</f>
        <v>PORT2.2B16/17 Q4</v>
      </c>
    </row>
    <row r="153" spans="1:11" x14ac:dyDescent="0.2">
      <c r="A153" t="s">
        <v>12343</v>
      </c>
      <c r="B153" s="26" t="s">
        <v>12324</v>
      </c>
      <c r="C153" s="4" t="s">
        <v>12065</v>
      </c>
      <c r="D153" s="28" t="str">
        <f>IFERROR(HLOOKUP(A153,'Data 1'!$E$25:$Y$44,VLOOKUP(C153,Lookups2!$A$6:$C$9,2,FALSE),FALSE),"")</f>
        <v/>
      </c>
      <c r="E153" s="33">
        <f>IFERROR(INDEX(Dom_2_patient_numbers,MATCH(A153,'Data 1'!$F$25:$Y$25,0))*D153/100,0)*24</f>
        <v>0</v>
      </c>
      <c r="F153" s="33">
        <f t="shared" si="15"/>
        <v>0</v>
      </c>
      <c r="G153" s="33"/>
      <c r="H153" s="26" t="str">
        <f>VLOOKUP(A153,Lookups2!$J$2:$K$23,2,FALSE)</f>
        <v>BEX</v>
      </c>
      <c r="I153" s="26" t="str">
        <f>VLOOKUP(C153,Lookups2!$A$1:$C$53,3,FALSE)</f>
        <v>2.2B</v>
      </c>
      <c r="J153" s="26" t="str">
        <f t="shared" si="17"/>
        <v>16/17 Q4</v>
      </c>
      <c r="K153" s="26" t="str">
        <f t="shared" si="18"/>
        <v>BEX2.2B16/17 Q4</v>
      </c>
    </row>
    <row r="154" spans="1:11" x14ac:dyDescent="0.2">
      <c r="A154" s="26" t="s">
        <v>12323</v>
      </c>
      <c r="B154" s="26" t="s">
        <v>12324</v>
      </c>
      <c r="C154" s="4" t="s">
        <v>12065</v>
      </c>
      <c r="D154" s="28" t="str">
        <f>IFERROR(HLOOKUP(A154,'Data 1'!$E$25:$Y$44,VLOOKUP(C154,Lookups2!$A$6:$C$9,2,FALSE),FALSE),"")</f>
        <v>3:47</v>
      </c>
      <c r="E154" s="36">
        <f>VALUE(D154)</f>
        <v>0.15763888888888888</v>
      </c>
      <c r="F154" s="70">
        <f>E154*24</f>
        <v>3.7833333333333332</v>
      </c>
      <c r="G154" s="56">
        <f>VLOOKUP(E154,Lookups2!$G$28:$H$38,2,TRUE)</f>
        <v>70</v>
      </c>
      <c r="H154" s="26" t="str">
        <f>VLOOKUP(A154,Lookups2!$J$2:$K$23,2,FALSE)</f>
        <v>ENG</v>
      </c>
      <c r="I154" s="26" t="str">
        <f>VLOOKUP(C154,Lookups2!$A$1:$C$53,3,FALSE)</f>
        <v>2.2B</v>
      </c>
      <c r="J154" s="26" t="str">
        <f>+J151</f>
        <v>16/17 Q4</v>
      </c>
      <c r="K154" s="26" t="str">
        <f t="shared" si="16"/>
        <v>ENG2.2B16/17 Q4</v>
      </c>
    </row>
    <row r="155" spans="1:11" x14ac:dyDescent="0.2">
      <c r="A155" s="26" t="s">
        <v>2794</v>
      </c>
      <c r="B155" s="26" t="s">
        <v>12324</v>
      </c>
      <c r="C155" s="4" t="s">
        <v>12065</v>
      </c>
      <c r="D155" s="28" t="str">
        <f>IFERROR(HLOOKUP(A155,'Data 1'!$E$25:$Y$44,VLOOKUP(C155,Lookups2!$A$6:$C$9,2,FALSE),FALSE),"")</f>
        <v/>
      </c>
      <c r="E155" s="38">
        <f>SUM(E134:E153)</f>
        <v>109.07916666666668</v>
      </c>
      <c r="F155" s="68">
        <f>E155/24</f>
        <v>4.544965277777778</v>
      </c>
      <c r="G155" s="56">
        <f>VLOOKUP(Lookups2!O7,Lookups2!$G$28:$H$38,2,TRUE)</f>
        <v>60</v>
      </c>
      <c r="H155" s="26" t="str">
        <f>VLOOKUP(A155,Lookups2!$J$2:$K$23,2,FALSE)</f>
        <v>SEC</v>
      </c>
      <c r="I155" s="26" t="str">
        <f>VLOOKUP(C155,Lookups2!$A$1:$C$53,3,FALSE)</f>
        <v>2.2B</v>
      </c>
      <c r="J155" s="26" t="str">
        <f t="shared" si="17"/>
        <v>16/17 Q4</v>
      </c>
      <c r="K155" s="26" t="str">
        <f t="shared" si="16"/>
        <v>SEC2.2B16/17 Q4</v>
      </c>
    </row>
    <row r="156" spans="1:11" x14ac:dyDescent="0.2">
      <c r="A156" s="26" t="s">
        <v>9771</v>
      </c>
      <c r="B156" s="26" t="s">
        <v>12324</v>
      </c>
      <c r="C156" s="4" t="s">
        <v>12072</v>
      </c>
      <c r="D156" s="28">
        <f>IFERROR(HLOOKUP(A156,'Data 1'!$E$25:$Y$44,VLOOKUP(C156,Lookups2!$A$6:$C$9,2,FALSE),FALSE),"")</f>
        <v>87.5</v>
      </c>
      <c r="E156" s="26">
        <f>IFERROR(INDEX(Dom_2_patient_numbers_2,MATCH(A156,'Data 1'!$F$25:$Y$25,0))*D156/100,0)</f>
        <v>149.625</v>
      </c>
      <c r="F156" s="33"/>
      <c r="G156" s="33"/>
      <c r="H156" s="26" t="str">
        <f>VLOOKUP(A156,Lookups2!$J$2:$K$23,2,FALSE)</f>
        <v>ASPH</v>
      </c>
      <c r="I156" s="26" t="str">
        <f>VLOOKUP(C156,Lookups2!$A$1:$C$53,3,FALSE)</f>
        <v>2.3B</v>
      </c>
      <c r="J156" s="26" t="str">
        <f t="shared" si="17"/>
        <v>16/17 Q4</v>
      </c>
      <c r="K156" s="26" t="str">
        <f t="shared" si="16"/>
        <v>ASPH2.3B16/17 Q4</v>
      </c>
    </row>
    <row r="157" spans="1:11" x14ac:dyDescent="0.2">
      <c r="A157" s="26" t="s">
        <v>9772</v>
      </c>
      <c r="B157" s="26" t="s">
        <v>12324</v>
      </c>
      <c r="C157" s="4" t="s">
        <v>12072</v>
      </c>
      <c r="D157" s="28">
        <f>IFERROR(HLOOKUP(A157,'Data 1'!$E$25:$Y$44,VLOOKUP(C157,Lookups2!$A$6:$C$9,2,FALSE),FALSE),"")</f>
        <v>0</v>
      </c>
      <c r="E157" s="26">
        <f>IFERROR(INDEX(Dom_2_patient_numbers_2,MATCH(A157,'Data 1'!$F$25:$Y$25,0))*D157/100,0)</f>
        <v>0</v>
      </c>
      <c r="F157" s="33"/>
      <c r="G157" s="33"/>
      <c r="H157" s="26" t="str">
        <f>VLOOKUP(A157,Lookups2!$J$2:$K$23,2,FALSE)</f>
        <v>PRH</v>
      </c>
      <c r="I157" s="26" t="str">
        <f>VLOOKUP(C157,Lookups2!$A$1:$C$53,3,FALSE)</f>
        <v>2.3B</v>
      </c>
      <c r="J157" s="26" t="str">
        <f t="shared" si="17"/>
        <v>16/17 Q4</v>
      </c>
      <c r="K157" s="26" t="str">
        <f t="shared" si="16"/>
        <v>PRH2.3B16/17 Q4</v>
      </c>
    </row>
    <row r="158" spans="1:11" x14ac:dyDescent="0.2">
      <c r="A158" s="26" t="s">
        <v>9773</v>
      </c>
      <c r="B158" s="26" t="s">
        <v>12324</v>
      </c>
      <c r="C158" s="4" t="s">
        <v>12072</v>
      </c>
      <c r="D158" s="28">
        <f>IFERROR(HLOOKUP(A158,'Data 1'!$E$25:$Y$44,VLOOKUP(C158,Lookups2!$A$6:$C$9,2,FALSE),FALSE),"")</f>
        <v>89.8</v>
      </c>
      <c r="E158" s="26">
        <f>IFERROR(INDEX(Dom_2_patient_numbers_2,MATCH(A158,'Data 1'!$F$25:$Y$25,0))*D158/100,0)</f>
        <v>150.864</v>
      </c>
      <c r="F158" s="33"/>
      <c r="G158" s="33"/>
      <c r="H158" s="26" t="str">
        <f>VLOOKUP(A158,Lookups2!$J$2:$K$23,2,FALSE)</f>
        <v>RSC</v>
      </c>
      <c r="I158" s="26" t="str">
        <f>VLOOKUP(C158,Lookups2!$A$1:$C$53,3,FALSE)</f>
        <v>2.3B</v>
      </c>
      <c r="J158" s="26" t="str">
        <f t="shared" si="17"/>
        <v>16/17 Q4</v>
      </c>
      <c r="K158" s="26" t="str">
        <f t="shared" si="16"/>
        <v>RSC2.3B16/17 Q4</v>
      </c>
    </row>
    <row r="159" spans="1:11" x14ac:dyDescent="0.2">
      <c r="A159" s="26" t="s">
        <v>9774</v>
      </c>
      <c r="B159" s="26" t="s">
        <v>12324</v>
      </c>
      <c r="C159" s="4" t="s">
        <v>12072</v>
      </c>
      <c r="D159" s="28">
        <f>IFERROR(HLOOKUP(A159,'Data 1'!$E$25:$Y$44,VLOOKUP(C159,Lookups2!$A$6:$C$9,2,FALSE),FALSE),"")</f>
        <v>69.8</v>
      </c>
      <c r="E159" s="26">
        <f>IFERROR(INDEX(Dom_2_patient_numbers_2,MATCH(A159,'Data 1'!$F$25:$Y$25,0))*D159/100,0)</f>
        <v>74.685999999999993</v>
      </c>
      <c r="F159" s="33"/>
      <c r="G159" s="33"/>
      <c r="H159" s="26" t="str">
        <f>VLOOKUP(A159,Lookups2!$J$2:$K$23,2,FALSE)</f>
        <v>DVH</v>
      </c>
      <c r="I159" s="26" t="str">
        <f>VLOOKUP(C159,Lookups2!$A$1:$C$53,3,FALSE)</f>
        <v>2.3B</v>
      </c>
      <c r="J159" s="26" t="str">
        <f t="shared" si="17"/>
        <v>16/17 Q4</v>
      </c>
      <c r="K159" s="26" t="str">
        <f t="shared" si="16"/>
        <v>DVH2.3B16/17 Q4</v>
      </c>
    </row>
    <row r="160" spans="1:11" x14ac:dyDescent="0.2">
      <c r="A160" s="26" t="s">
        <v>9775</v>
      </c>
      <c r="B160" s="26" t="s">
        <v>12324</v>
      </c>
      <c r="C160" s="4" t="s">
        <v>12072</v>
      </c>
      <c r="D160" s="28">
        <f>IFERROR(HLOOKUP(A160,'Data 1'!$E$25:$Y$44,VLOOKUP(C160,Lookups2!$A$6:$C$9,2,FALSE),FALSE),"")</f>
        <v>74.7</v>
      </c>
      <c r="E160" s="26">
        <f>IFERROR(INDEX(Dom_2_patient_numbers_2,MATCH(A160,'Data 1'!$F$25:$Y$25,0))*D160/100,0)</f>
        <v>62.001000000000005</v>
      </c>
      <c r="F160" s="33"/>
      <c r="G160" s="33"/>
      <c r="H160" s="26" t="str">
        <f>VLOOKUP(A160,Lookups2!$J$2:$K$23,2,FALSE)</f>
        <v>K&amp;C</v>
      </c>
      <c r="I160" s="26" t="str">
        <f>VLOOKUP(C160,Lookups2!$A$1:$C$53,3,FALSE)</f>
        <v>2.3B</v>
      </c>
      <c r="J160" s="26" t="str">
        <f t="shared" si="17"/>
        <v>16/17 Q4</v>
      </c>
      <c r="K160" s="26" t="str">
        <f t="shared" si="16"/>
        <v>K&amp;C2.3B16/17 Q4</v>
      </c>
    </row>
    <row r="161" spans="1:11" x14ac:dyDescent="0.2">
      <c r="A161" s="26" t="s">
        <v>9776</v>
      </c>
      <c r="B161" s="26" t="s">
        <v>12324</v>
      </c>
      <c r="C161" s="4" t="s">
        <v>12072</v>
      </c>
      <c r="D161" s="28">
        <f>IFERROR(HLOOKUP(A161,'Data 1'!$E$25:$Y$44,VLOOKUP(C161,Lookups2!$A$6:$C$9,2,FALSE),FALSE),"")</f>
        <v>82.2</v>
      </c>
      <c r="E161" s="26">
        <f>IFERROR(INDEX(Dom_2_patient_numbers_2,MATCH(A161,'Data 1'!$F$25:$Y$25,0))*D161/100,0)</f>
        <v>88.77600000000001</v>
      </c>
      <c r="F161" s="33"/>
      <c r="G161" s="33"/>
      <c r="H161" s="26" t="str">
        <f>VLOOKUP(A161,Lookups2!$J$2:$K$23,2,FALSE)</f>
        <v>QEQM</v>
      </c>
      <c r="I161" s="26" t="str">
        <f>VLOOKUP(C161,Lookups2!$A$1:$C$53,3,FALSE)</f>
        <v>2.3B</v>
      </c>
      <c r="J161" s="26" t="str">
        <f t="shared" si="17"/>
        <v>16/17 Q4</v>
      </c>
      <c r="K161" s="26" t="str">
        <f t="shared" si="16"/>
        <v>QEQM2.3B16/17 Q4</v>
      </c>
    </row>
    <row r="162" spans="1:11" x14ac:dyDescent="0.2">
      <c r="A162" s="26" t="s">
        <v>9777</v>
      </c>
      <c r="B162" s="26" t="s">
        <v>12324</v>
      </c>
      <c r="C162" s="4" t="s">
        <v>12072</v>
      </c>
      <c r="D162" s="28">
        <f>IFERROR(HLOOKUP(A162,'Data 1'!$E$25:$Y$44,VLOOKUP(C162,Lookups2!$A$6:$C$9,2,FALSE),FALSE),"")</f>
        <v>82.8</v>
      </c>
      <c r="E162" s="26">
        <f>IFERROR(INDEX(Dom_2_patient_numbers_2,MATCH(A162,'Data 1'!$F$25:$Y$25,0))*D162/100,0)</f>
        <v>111.78</v>
      </c>
      <c r="F162" s="33"/>
      <c r="G162" s="33"/>
      <c r="H162" s="26" t="str">
        <f>VLOOKUP(A162,Lookups2!$J$2:$K$23,2,FALSE)</f>
        <v>WHH</v>
      </c>
      <c r="I162" s="26" t="str">
        <f>VLOOKUP(C162,Lookups2!$A$1:$C$53,3,FALSE)</f>
        <v>2.3B</v>
      </c>
      <c r="J162" s="26" t="str">
        <f t="shared" si="17"/>
        <v>16/17 Q4</v>
      </c>
      <c r="K162" s="26" t="str">
        <f t="shared" si="16"/>
        <v>WHH2.3B16/17 Q4</v>
      </c>
    </row>
    <row r="163" spans="1:11" x14ac:dyDescent="0.2">
      <c r="A163" s="26" t="s">
        <v>9779</v>
      </c>
      <c r="B163" s="26" t="s">
        <v>12324</v>
      </c>
      <c r="C163" s="4" t="s">
        <v>12072</v>
      </c>
      <c r="D163" s="28">
        <f>IFERROR(HLOOKUP(A163,'Data 1'!$E$25:$Y$44,VLOOKUP(C163,Lookups2!$A$6:$C$9,2,FALSE),FALSE),"")</f>
        <v>97.4</v>
      </c>
      <c r="E163" s="26">
        <f>IFERROR(INDEX(Dom_2_patient_numbers_2,MATCH(A163,'Data 1'!$F$25:$Y$25,0))*D163/100,0)</f>
        <v>188.95600000000002</v>
      </c>
      <c r="F163" s="33"/>
      <c r="G163" s="33"/>
      <c r="H163" s="26" t="str">
        <f>VLOOKUP(A163,Lookups2!$J$2:$K$23,2,FALSE)</f>
        <v>EDGH</v>
      </c>
      <c r="I163" s="26" t="str">
        <f>VLOOKUP(C163,Lookups2!$A$1:$C$53,3,FALSE)</f>
        <v>2.3B</v>
      </c>
      <c r="J163" s="26" t="str">
        <f t="shared" si="17"/>
        <v>16/17 Q4</v>
      </c>
      <c r="K163" s="26" t="str">
        <f t="shared" si="16"/>
        <v>EDGH2.3B16/17 Q4</v>
      </c>
    </row>
    <row r="164" spans="1:11" x14ac:dyDescent="0.2">
      <c r="A164" s="26" t="s">
        <v>9780</v>
      </c>
      <c r="B164" s="26" t="s">
        <v>12324</v>
      </c>
      <c r="C164" s="4" t="s">
        <v>12072</v>
      </c>
      <c r="D164" s="28">
        <f>IFERROR(HLOOKUP(A164,'Data 1'!$E$25:$Y$44,VLOOKUP(C164,Lookups2!$A$6:$C$9,2,FALSE),FALSE),"")</f>
        <v>52.9</v>
      </c>
      <c r="E164" s="26">
        <f>IFERROR(INDEX(Dom_2_patient_numbers_2,MATCH(A164,'Data 1'!$F$25:$Y$25,0))*D164/100,0)</f>
        <v>47.61</v>
      </c>
      <c r="F164" s="33"/>
      <c r="G164" s="33"/>
      <c r="H164" s="26" t="str">
        <f>VLOOKUP(A164,Lookups2!$J$2:$K$23,2,FALSE)</f>
        <v>ESUH</v>
      </c>
      <c r="I164" s="26" t="str">
        <f>VLOOKUP(C164,Lookups2!$A$1:$C$53,3,FALSE)</f>
        <v>2.3B</v>
      </c>
      <c r="J164" s="26" t="str">
        <f t="shared" si="17"/>
        <v>16/17 Q4</v>
      </c>
      <c r="K164" s="26" t="str">
        <f t="shared" si="16"/>
        <v>ESUH2.3B16/17 Q4</v>
      </c>
    </row>
    <row r="165" spans="1:11" x14ac:dyDescent="0.2">
      <c r="A165" s="26" t="s">
        <v>9781</v>
      </c>
      <c r="B165" s="26" t="s">
        <v>12324</v>
      </c>
      <c r="C165" s="4" t="s">
        <v>12072</v>
      </c>
      <c r="D165" s="28">
        <f>IFERROR(HLOOKUP(A165,'Data 1'!$E$25:$Y$44,VLOOKUP(C165,Lookups2!$A$6:$C$9,2,FALSE),FALSE),"")</f>
        <v>92.4</v>
      </c>
      <c r="E165" s="26">
        <f>IFERROR(INDEX(Dom_2_patient_numbers_2,MATCH(A165,'Data 1'!$F$25:$Y$25,0))*D165/100,0)</f>
        <v>161.70000000000002</v>
      </c>
      <c r="F165" s="33"/>
      <c r="G165" s="33"/>
      <c r="H165" s="26" t="str">
        <f>VLOOKUP(A165,Lookups2!$J$2:$K$23,2,FALSE)</f>
        <v>Frimley</v>
      </c>
      <c r="I165" s="26" t="str">
        <f>VLOOKUP(C165,Lookups2!$A$1:$C$53,3,FALSE)</f>
        <v>2.3B</v>
      </c>
      <c r="J165" s="26" t="str">
        <f t="shared" si="17"/>
        <v>16/17 Q4</v>
      </c>
      <c r="K165" s="26" t="str">
        <f t="shared" si="16"/>
        <v>Frimley2.3B16/17 Q4</v>
      </c>
    </row>
    <row r="166" spans="1:11" x14ac:dyDescent="0.2">
      <c r="A166" s="26" t="s">
        <v>9782</v>
      </c>
      <c r="B166" s="26" t="s">
        <v>12324</v>
      </c>
      <c r="C166" s="4" t="s">
        <v>12072</v>
      </c>
      <c r="D166" s="28">
        <f>IFERROR(HLOOKUP(A166,'Data 1'!$E$25:$Y$44,VLOOKUP(C166,Lookups2!$A$6:$C$9,2,FALSE),FALSE),"")</f>
        <v>90.6</v>
      </c>
      <c r="E166" s="26">
        <f>IFERROR(INDEX(Dom_2_patient_numbers_2,MATCH(A166,'Data 1'!$F$25:$Y$25,0))*D166/100,0)</f>
        <v>96.035999999999987</v>
      </c>
      <c r="F166" s="33"/>
      <c r="G166" s="33"/>
      <c r="H166" s="26" t="str">
        <f>VLOOKUP(A166,Lookups2!$J$2:$K$23,2,FALSE)</f>
        <v>MDGH</v>
      </c>
      <c r="I166" s="26" t="str">
        <f>VLOOKUP(C166,Lookups2!$A$1:$C$53,3,FALSE)</f>
        <v>2.3B</v>
      </c>
      <c r="J166" s="26" t="str">
        <f t="shared" si="17"/>
        <v>16/17 Q4</v>
      </c>
      <c r="K166" s="26" t="str">
        <f t="shared" si="16"/>
        <v>MDGH2.3B16/17 Q4</v>
      </c>
    </row>
    <row r="167" spans="1:11" x14ac:dyDescent="0.2">
      <c r="A167" s="26" t="s">
        <v>9783</v>
      </c>
      <c r="B167" s="26" t="s">
        <v>12324</v>
      </c>
      <c r="C167" s="4" t="s">
        <v>12072</v>
      </c>
      <c r="D167" s="28">
        <f>IFERROR(HLOOKUP(A167,'Data 1'!$E$25:$Y$44,VLOOKUP(C167,Lookups2!$A$6:$C$9,2,FALSE),FALSE),"")</f>
        <v>81.8</v>
      </c>
      <c r="E167" s="26">
        <f>IFERROR(INDEX(Dom_2_patient_numbers_2,MATCH(A167,'Data 1'!$F$25:$Y$25,0))*D167/100,0)</f>
        <v>99.796000000000006</v>
      </c>
      <c r="F167" s="33"/>
      <c r="G167" s="33"/>
      <c r="H167" s="26" t="str">
        <f>VLOOKUP(A167,Lookups2!$J$2:$K$23,2,FALSE)</f>
        <v>TWH</v>
      </c>
      <c r="I167" s="26" t="str">
        <f>VLOOKUP(C167,Lookups2!$A$1:$C$53,3,FALSE)</f>
        <v>2.3B</v>
      </c>
      <c r="J167" s="26" t="str">
        <f t="shared" si="17"/>
        <v>16/17 Q4</v>
      </c>
      <c r="K167" s="26" t="str">
        <f t="shared" si="16"/>
        <v>TWH2.3B16/17 Q4</v>
      </c>
    </row>
    <row r="168" spans="1:11" x14ac:dyDescent="0.2">
      <c r="A168" s="26" t="s">
        <v>9784</v>
      </c>
      <c r="B168" s="26" t="s">
        <v>12324</v>
      </c>
      <c r="C168" s="4" t="s">
        <v>12072</v>
      </c>
      <c r="D168" s="28">
        <f>IFERROR(HLOOKUP(A168,'Data 1'!$E$25:$Y$44,VLOOKUP(C168,Lookups2!$A$6:$C$9,2,FALSE),FALSE),"")</f>
        <v>64.5</v>
      </c>
      <c r="E168" s="26">
        <f>IFERROR(INDEX(Dom_2_patient_numbers_2,MATCH(A168,'Data 1'!$F$25:$Y$25,0))*D168/100,0)</f>
        <v>63.21</v>
      </c>
      <c r="F168" s="33"/>
      <c r="G168" s="33"/>
      <c r="H168" s="26" t="str">
        <f>VLOOKUP(A168,Lookups2!$J$2:$K$23,2,FALSE)</f>
        <v>Medway</v>
      </c>
      <c r="I168" s="26" t="str">
        <f>VLOOKUP(C168,Lookups2!$A$1:$C$53,3,FALSE)</f>
        <v>2.3B</v>
      </c>
      <c r="J168" s="26" t="str">
        <f t="shared" si="17"/>
        <v>16/17 Q4</v>
      </c>
      <c r="K168" s="26" t="str">
        <f t="shared" si="16"/>
        <v>Medway2.3B16/17 Q4</v>
      </c>
    </row>
    <row r="169" spans="1:11" x14ac:dyDescent="0.2">
      <c r="A169" s="26" t="s">
        <v>9785</v>
      </c>
      <c r="B169" s="26" t="s">
        <v>12324</v>
      </c>
      <c r="C169" s="4" t="s">
        <v>12072</v>
      </c>
      <c r="D169" s="28">
        <f>IFERROR(HLOOKUP(A169,'Data 1'!$E$25:$Y$44,VLOOKUP(C169,Lookups2!$A$6:$C$9,2,FALSE),FALSE),"")</f>
        <v>67.400000000000006</v>
      </c>
      <c r="E169" s="26">
        <f>IFERROR(INDEX(Dom_2_patient_numbers_2,MATCH(A169,'Data 1'!$F$25:$Y$25,0))*D169/100,0)</f>
        <v>65.378</v>
      </c>
      <c r="F169" s="33"/>
      <c r="G169" s="33"/>
      <c r="H169" s="26" t="str">
        <f>VLOOKUP(A169,Lookups2!$J$2:$K$23,2,FALSE)</f>
        <v>RSCH</v>
      </c>
      <c r="I169" s="26" t="str">
        <f>VLOOKUP(C169,Lookups2!$A$1:$C$53,3,FALSE)</f>
        <v>2.3B</v>
      </c>
      <c r="J169" s="26" t="str">
        <f t="shared" si="17"/>
        <v>16/17 Q4</v>
      </c>
      <c r="K169" s="26" t="str">
        <f t="shared" si="16"/>
        <v>RSCH2.3B16/17 Q4</v>
      </c>
    </row>
    <row r="170" spans="1:11" x14ac:dyDescent="0.2">
      <c r="A170" s="26" t="s">
        <v>9786</v>
      </c>
      <c r="B170" s="26" t="s">
        <v>12324</v>
      </c>
      <c r="C170" s="4" t="s">
        <v>12072</v>
      </c>
      <c r="D170" s="28">
        <f>IFERROR(HLOOKUP(A170,'Data 1'!$E$25:$Y$44,VLOOKUP(C170,Lookups2!$A$6:$C$9,2,FALSE),FALSE),"")</f>
        <v>71.2</v>
      </c>
      <c r="E170" s="26">
        <f>IFERROR(INDEX(Dom_2_patient_numbers_2,MATCH(A170,'Data 1'!$F$25:$Y$25,0))*D170/100,0)</f>
        <v>141.68800000000002</v>
      </c>
      <c r="F170" s="33"/>
      <c r="G170" s="33"/>
      <c r="H170" s="26" t="str">
        <f>VLOOKUP(A170,Lookups2!$J$2:$K$23,2,FALSE)</f>
        <v>SASH</v>
      </c>
      <c r="I170" s="26" t="str">
        <f>VLOOKUP(C170,Lookups2!$A$1:$C$53,3,FALSE)</f>
        <v>2.3B</v>
      </c>
      <c r="J170" s="26" t="str">
        <f t="shared" si="17"/>
        <v>16/17 Q4</v>
      </c>
      <c r="K170" s="26" t="str">
        <f t="shared" si="16"/>
        <v>SASH2.3B16/17 Q4</v>
      </c>
    </row>
    <row r="171" spans="1:11" x14ac:dyDescent="0.2">
      <c r="A171" s="26" t="s">
        <v>9787</v>
      </c>
      <c r="B171" s="26" t="s">
        <v>12324</v>
      </c>
      <c r="C171" s="4" t="s">
        <v>12072</v>
      </c>
      <c r="D171" s="28">
        <f>IFERROR(HLOOKUP(A171,'Data 1'!$E$25:$Y$44,VLOOKUP(C171,Lookups2!$A$6:$C$9,2,FALSE),FALSE),"")</f>
        <v>80.900000000000006</v>
      </c>
      <c r="E171" s="26">
        <f>IFERROR(INDEX(Dom_2_patient_numbers_2,MATCH(A171,'Data 1'!$F$25:$Y$25,0))*D171/100,0)</f>
        <v>117.30500000000001</v>
      </c>
      <c r="F171" s="33"/>
      <c r="G171" s="33"/>
      <c r="H171" s="26" t="str">
        <f>VLOOKUP(A171,Lookups2!$J$2:$K$23,2,FALSE)</f>
        <v>STR</v>
      </c>
      <c r="I171" s="26" t="str">
        <f>VLOOKUP(C171,Lookups2!$A$1:$C$53,3,FALSE)</f>
        <v>2.3B</v>
      </c>
      <c r="J171" s="26" t="str">
        <f t="shared" si="17"/>
        <v>16/17 Q4</v>
      </c>
      <c r="K171" s="26" t="str">
        <f t="shared" si="16"/>
        <v>STR2.3B16/17 Q4</v>
      </c>
    </row>
    <row r="172" spans="1:11" x14ac:dyDescent="0.2">
      <c r="A172" s="26" t="s">
        <v>9788</v>
      </c>
      <c r="B172" s="26" t="s">
        <v>12324</v>
      </c>
      <c r="C172" s="4" t="s">
        <v>12072</v>
      </c>
      <c r="D172" s="28">
        <f>IFERROR(HLOOKUP(A172,'Data 1'!$E$25:$Y$44,VLOOKUP(C172,Lookups2!$A$6:$C$9,2,FALSE),FALSE),"")</f>
        <v>93.7</v>
      </c>
      <c r="E172" s="26">
        <f>IFERROR(INDEX(Dom_2_patient_numbers_2,MATCH(A172,'Data 1'!$F$25:$Y$25,0))*D172/100,0)</f>
        <v>150.857</v>
      </c>
      <c r="F172" s="33"/>
      <c r="G172" s="33"/>
      <c r="H172" s="26" t="str">
        <f>VLOOKUP(A172,Lookups2!$J$2:$K$23,2,FALSE)</f>
        <v>WOR</v>
      </c>
      <c r="I172" s="26" t="str">
        <f>VLOOKUP(C172,Lookups2!$A$1:$C$53,3,FALSE)</f>
        <v>2.3B</v>
      </c>
      <c r="J172" s="26" t="str">
        <f t="shared" si="17"/>
        <v>16/17 Q4</v>
      </c>
      <c r="K172" s="26" t="str">
        <f t="shared" si="16"/>
        <v>WOR2.3B16/17 Q4</v>
      </c>
    </row>
    <row r="173" spans="1:11" x14ac:dyDescent="0.2">
      <c r="A173" s="26" t="s">
        <v>12031</v>
      </c>
      <c r="B173" s="26" t="s">
        <v>12324</v>
      </c>
      <c r="C173" s="4" t="s">
        <v>12072</v>
      </c>
      <c r="D173" s="28">
        <f>IFERROR(HLOOKUP(A173,'Data 1'!$E$25:$Y$44,VLOOKUP(C173,Lookups2!$A$6:$C$9,2,FALSE),FALSE),"")</f>
        <v>96.6</v>
      </c>
      <c r="E173" s="26">
        <f>IFERROR(INDEX(Dom_2_patient_numbers_2,MATCH(A173,'Data 1'!$F$25:$Y$25,0))*D173/100,0)</f>
        <v>28.013999999999996</v>
      </c>
      <c r="F173" s="33"/>
      <c r="G173" s="33"/>
      <c r="H173" s="26" t="str">
        <f>VLOOKUP(A173,Lookups2!$J$2:$K$23,2,FALSE)</f>
        <v>CRA</v>
      </c>
      <c r="I173" s="26" t="str">
        <f>VLOOKUP(C173,Lookups2!$A$1:$C$53,3,FALSE)</f>
        <v>2.3B</v>
      </c>
      <c r="J173" s="26" t="str">
        <f t="shared" si="17"/>
        <v>16/17 Q4</v>
      </c>
      <c r="K173" s="26" t="str">
        <f t="shared" si="16"/>
        <v>CRA2.3B16/17 Q4</v>
      </c>
    </row>
    <row r="174" spans="1:11" x14ac:dyDescent="0.2">
      <c r="A174" s="4" t="s">
        <v>6597</v>
      </c>
      <c r="B174" s="26" t="s">
        <v>12324</v>
      </c>
      <c r="C174" s="4" t="s">
        <v>12072</v>
      </c>
      <c r="D174" s="28">
        <f>IFERROR(HLOOKUP(A174,'Data 1'!$E$25:$Y$44,VLOOKUP(C174,Lookups2!$A$6:$C$9,2,FALSE),FALSE),"")</f>
        <v>84.1</v>
      </c>
      <c r="E174" s="26">
        <f>IFERROR(INDEX(Dom_2_patient_numbers_2,MATCH(A174,'Data 1'!$F$25:$Y$25,0))*D174/100,0)</f>
        <v>289.30399999999997</v>
      </c>
      <c r="F174" s="33"/>
      <c r="G174" s="33"/>
      <c r="H174" s="4" t="s">
        <v>2763</v>
      </c>
      <c r="I174" s="26" t="str">
        <f>VLOOKUP(C174,Lookups2!$A$1:$C$53,3,FALSE)</f>
        <v>2.3B</v>
      </c>
      <c r="J174" s="26" t="str">
        <f t="shared" si="17"/>
        <v>16/17 Q4</v>
      </c>
      <c r="K174" s="26" t="str">
        <f t="shared" ref="K174:K175" si="19">H174&amp;I174&amp;J174</f>
        <v>PORT2.3B16/17 Q4</v>
      </c>
    </row>
    <row r="175" spans="1:11" x14ac:dyDescent="0.2">
      <c r="A175" t="s">
        <v>12343</v>
      </c>
      <c r="B175" s="26" t="s">
        <v>12324</v>
      </c>
      <c r="C175" s="4" t="s">
        <v>12072</v>
      </c>
      <c r="D175" s="28">
        <f>IFERROR(HLOOKUP(A175,'Data 1'!$E$25:$Y$44,VLOOKUP(C175,Lookups2!$A$6:$C$9,2,FALSE),FALSE),"")</f>
        <v>100</v>
      </c>
      <c r="E175" s="26">
        <f>IFERROR(INDEX(Dom_2_patient_numbers_2,MATCH(A175,'Data 1'!$F$25:$Y$25,0))*D175/100,0)</f>
        <v>23</v>
      </c>
      <c r="F175" s="33"/>
      <c r="G175" s="33"/>
      <c r="H175" s="26" t="str">
        <f>VLOOKUP(A175,Lookups2!$J$2:$K$23,2,FALSE)</f>
        <v>BEX</v>
      </c>
      <c r="I175" s="26" t="str">
        <f>VLOOKUP(C175,Lookups2!$A$1:$C$53,3,FALSE)</f>
        <v>2.3B</v>
      </c>
      <c r="J175" s="26" t="str">
        <f t="shared" si="17"/>
        <v>16/17 Q4</v>
      </c>
      <c r="K175" s="26" t="str">
        <f t="shared" si="19"/>
        <v>BEX2.3B16/17 Q4</v>
      </c>
    </row>
    <row r="176" spans="1:11" x14ac:dyDescent="0.2">
      <c r="A176" s="26" t="s">
        <v>12323</v>
      </c>
      <c r="B176" s="26" t="s">
        <v>12324</v>
      </c>
      <c r="C176" s="4" t="s">
        <v>12072</v>
      </c>
      <c r="D176" s="28">
        <f>IFERROR(HLOOKUP(A176,'Data 1'!$E$25:$Y$44,VLOOKUP(C176,Lookups2!$A$6:$C$9,2,FALSE),FALSE),"")</f>
        <v>83.8</v>
      </c>
      <c r="E176" s="34">
        <f>VALUE(D176)</f>
        <v>83.8</v>
      </c>
      <c r="F176" s="34">
        <f>E176</f>
        <v>83.8</v>
      </c>
      <c r="G176" s="34"/>
      <c r="H176" s="26" t="str">
        <f>VLOOKUP(A176,Lookups2!$J$2:$K$23,2,FALSE)</f>
        <v>ENG</v>
      </c>
      <c r="I176" s="26" t="str">
        <f>VLOOKUP(C176,Lookups2!$A$1:$C$53,3,FALSE)</f>
        <v>2.3B</v>
      </c>
      <c r="J176" s="26" t="str">
        <f>+J173</f>
        <v>16/17 Q4</v>
      </c>
      <c r="K176" s="26" t="str">
        <f t="shared" si="16"/>
        <v>ENG2.3B16/17 Q4</v>
      </c>
    </row>
    <row r="177" spans="1:11" x14ac:dyDescent="0.2">
      <c r="A177" s="26" t="s">
        <v>2794</v>
      </c>
      <c r="B177" s="26" t="s">
        <v>12324</v>
      </c>
      <c r="C177" s="4" t="s">
        <v>12072</v>
      </c>
      <c r="D177" s="28"/>
      <c r="E177" s="34">
        <f>SUM(E156:E175)</f>
        <v>2110.5860000000002</v>
      </c>
      <c r="F177" s="34">
        <f>Lookups2!O8</f>
        <v>82.606105675146779</v>
      </c>
      <c r="G177" s="34"/>
      <c r="H177" s="26" t="str">
        <f>VLOOKUP(A177,Lookups2!$J$2:$K$23,2,FALSE)</f>
        <v>SEC</v>
      </c>
      <c r="I177" s="26" t="str">
        <f>VLOOKUP(C177,Lookups2!$A$1:$C$53,3,FALSE)</f>
        <v>2.3B</v>
      </c>
      <c r="J177" s="26" t="str">
        <f t="shared" si="17"/>
        <v>16/17 Q4</v>
      </c>
      <c r="K177" s="26" t="str">
        <f t="shared" si="16"/>
        <v>SEC2.3B16/17 Q4</v>
      </c>
    </row>
    <row r="178" spans="1:11" x14ac:dyDescent="0.2">
      <c r="A178" s="26" t="s">
        <v>9771</v>
      </c>
      <c r="B178" s="26" t="s">
        <v>2797</v>
      </c>
      <c r="C178" s="26" t="s">
        <v>12076</v>
      </c>
      <c r="D178" s="28">
        <f>IFERROR(HLOOKUP(A178,'Data 1'!$E$49:$Y$71,VLOOKUP(C178,Lookups2!$A$10:$C$15,2,FALSE),FALSE),"")</f>
        <v>62.1</v>
      </c>
      <c r="E178" s="33"/>
      <c r="F178" s="33"/>
      <c r="G178" s="33"/>
      <c r="H178" s="26" t="str">
        <f>VLOOKUP(A178,Lookups2!$J$2:$K$23,2,FALSE)</f>
        <v>ASPH</v>
      </c>
      <c r="I178" s="26" t="str">
        <f>VLOOKUP(C178,Lookups2!$A$1:$C$53,3,FALSE)</f>
        <v>D3</v>
      </c>
      <c r="J178" s="26" t="str">
        <f t="shared" si="17"/>
        <v>16/17 Q4</v>
      </c>
      <c r="K178" s="26" t="str">
        <f t="shared" si="16"/>
        <v>ASPHD316/17 Q4</v>
      </c>
    </row>
    <row r="179" spans="1:11" x14ac:dyDescent="0.2">
      <c r="A179" s="26" t="s">
        <v>9772</v>
      </c>
      <c r="B179" s="26" t="s">
        <v>2797</v>
      </c>
      <c r="C179" s="26" t="s">
        <v>12076</v>
      </c>
      <c r="D179" s="28">
        <f>IFERROR(HLOOKUP(A179,'Data 1'!$E$49:$Y$71,VLOOKUP(C179,Lookups2!$A$10:$C$15,2,FALSE),FALSE),"")</f>
        <v>0</v>
      </c>
      <c r="E179" s="33"/>
      <c r="F179" s="33"/>
      <c r="G179" s="33"/>
      <c r="H179" s="26" t="str">
        <f>VLOOKUP(A179,Lookups2!$J$2:$K$23,2,FALSE)</f>
        <v>PRH</v>
      </c>
      <c r="I179" s="26" t="str">
        <f>VLOOKUP(C179,Lookups2!$A$1:$C$53,3,FALSE)</f>
        <v>D3</v>
      </c>
      <c r="J179" s="26" t="str">
        <f t="shared" si="17"/>
        <v>16/17 Q4</v>
      </c>
      <c r="K179" s="26" t="str">
        <f t="shared" si="16"/>
        <v>PRHD316/17 Q4</v>
      </c>
    </row>
    <row r="180" spans="1:11" x14ac:dyDescent="0.2">
      <c r="A180" s="26" t="s">
        <v>9773</v>
      </c>
      <c r="B180" s="26" t="s">
        <v>2797</v>
      </c>
      <c r="C180" s="26" t="s">
        <v>12076</v>
      </c>
      <c r="D180" s="28">
        <f>IFERROR(HLOOKUP(A180,'Data 1'!$E$49:$Y$71,VLOOKUP(C180,Lookups2!$A$10:$C$15,2,FALSE),FALSE),"")</f>
        <v>73.099999999999994</v>
      </c>
      <c r="E180" s="33"/>
      <c r="F180" s="33"/>
      <c r="G180" s="33"/>
      <c r="H180" s="26" t="str">
        <f>VLOOKUP(A180,Lookups2!$J$2:$K$23,2,FALSE)</f>
        <v>RSC</v>
      </c>
      <c r="I180" s="26" t="str">
        <f>VLOOKUP(C180,Lookups2!$A$1:$C$53,3,FALSE)</f>
        <v>D3</v>
      </c>
      <c r="J180" s="26" t="str">
        <f t="shared" si="17"/>
        <v>16/17 Q4</v>
      </c>
      <c r="K180" s="26" t="str">
        <f t="shared" si="16"/>
        <v>RSCD316/17 Q4</v>
      </c>
    </row>
    <row r="181" spans="1:11" x14ac:dyDescent="0.2">
      <c r="A181" s="26" t="s">
        <v>9774</v>
      </c>
      <c r="B181" s="26" t="s">
        <v>2797</v>
      </c>
      <c r="C181" s="26" t="s">
        <v>12076</v>
      </c>
      <c r="D181" s="28">
        <f>IFERROR(HLOOKUP(A181,'Data 1'!$E$49:$Y$71,VLOOKUP(C181,Lookups2!$A$10:$C$15,2,FALSE),FALSE),"")</f>
        <v>72.5</v>
      </c>
      <c r="E181" s="33"/>
      <c r="F181" s="33"/>
      <c r="G181" s="33"/>
      <c r="H181" s="26" t="str">
        <f>VLOOKUP(A181,Lookups2!$J$2:$K$23,2,FALSE)</f>
        <v>DVH</v>
      </c>
      <c r="I181" s="26" t="str">
        <f>VLOOKUP(C181,Lookups2!$A$1:$C$53,3,FALSE)</f>
        <v>D3</v>
      </c>
      <c r="J181" s="26" t="str">
        <f t="shared" si="17"/>
        <v>16/17 Q4</v>
      </c>
      <c r="K181" s="26" t="str">
        <f t="shared" si="16"/>
        <v>DVHD316/17 Q4</v>
      </c>
    </row>
    <row r="182" spans="1:11" x14ac:dyDescent="0.2">
      <c r="A182" s="26" t="s">
        <v>9775</v>
      </c>
      <c r="B182" s="26" t="s">
        <v>2797</v>
      </c>
      <c r="C182" s="26" t="s">
        <v>12076</v>
      </c>
      <c r="D182" s="28">
        <f>IFERROR(HLOOKUP(A182,'Data 1'!$E$49:$Y$71,VLOOKUP(C182,Lookups2!$A$10:$C$15,2,FALSE),FALSE),"")</f>
        <v>50.6</v>
      </c>
      <c r="E182" s="33"/>
      <c r="F182" s="33"/>
      <c r="G182" s="33"/>
      <c r="H182" s="26" t="str">
        <f>VLOOKUP(A182,Lookups2!$J$2:$K$23,2,FALSE)</f>
        <v>K&amp;C</v>
      </c>
      <c r="I182" s="26" t="str">
        <f>VLOOKUP(C182,Lookups2!$A$1:$C$53,3,FALSE)</f>
        <v>D3</v>
      </c>
      <c r="J182" s="26" t="str">
        <f t="shared" si="17"/>
        <v>16/17 Q4</v>
      </c>
      <c r="K182" s="26" t="str">
        <f t="shared" si="16"/>
        <v>K&amp;CD316/17 Q4</v>
      </c>
    </row>
    <row r="183" spans="1:11" x14ac:dyDescent="0.2">
      <c r="A183" s="26" t="s">
        <v>9776</v>
      </c>
      <c r="B183" s="26" t="s">
        <v>2797</v>
      </c>
      <c r="C183" s="26" t="s">
        <v>12076</v>
      </c>
      <c r="D183" s="28">
        <f>IFERROR(HLOOKUP(A183,'Data 1'!$E$49:$Y$71,VLOOKUP(C183,Lookups2!$A$10:$C$15,2,FALSE),FALSE),"")</f>
        <v>63.2</v>
      </c>
      <c r="E183" s="33"/>
      <c r="F183" s="33"/>
      <c r="G183" s="33"/>
      <c r="H183" s="26" t="str">
        <f>VLOOKUP(A183,Lookups2!$J$2:$K$23,2,FALSE)</f>
        <v>QEQM</v>
      </c>
      <c r="I183" s="26" t="str">
        <f>VLOOKUP(C183,Lookups2!$A$1:$C$53,3,FALSE)</f>
        <v>D3</v>
      </c>
      <c r="J183" s="26" t="str">
        <f t="shared" si="17"/>
        <v>16/17 Q4</v>
      </c>
      <c r="K183" s="26" t="str">
        <f t="shared" si="16"/>
        <v>QEQMD316/17 Q4</v>
      </c>
    </row>
    <row r="184" spans="1:11" x14ac:dyDescent="0.2">
      <c r="A184" s="26" t="s">
        <v>9777</v>
      </c>
      <c r="B184" s="26" t="s">
        <v>2797</v>
      </c>
      <c r="C184" s="26" t="s">
        <v>12076</v>
      </c>
      <c r="D184" s="28">
        <f>IFERROR(HLOOKUP(A184,'Data 1'!$E$49:$Y$71,VLOOKUP(C184,Lookups2!$A$10:$C$15,2,FALSE),FALSE),"")</f>
        <v>66.2</v>
      </c>
      <c r="E184" s="33"/>
      <c r="F184" s="33"/>
      <c r="G184" s="33"/>
      <c r="H184" s="26" t="str">
        <f>VLOOKUP(A184,Lookups2!$J$2:$K$23,2,FALSE)</f>
        <v>WHH</v>
      </c>
      <c r="I184" s="26" t="str">
        <f>VLOOKUP(C184,Lookups2!$A$1:$C$53,3,FALSE)</f>
        <v>D3</v>
      </c>
      <c r="J184" s="26" t="str">
        <f t="shared" si="17"/>
        <v>16/17 Q4</v>
      </c>
      <c r="K184" s="26" t="str">
        <f t="shared" si="16"/>
        <v>WHHD316/17 Q4</v>
      </c>
    </row>
    <row r="185" spans="1:11" x14ac:dyDescent="0.2">
      <c r="A185" s="26" t="s">
        <v>9779</v>
      </c>
      <c r="B185" s="26" t="s">
        <v>2797</v>
      </c>
      <c r="C185" s="26" t="s">
        <v>12076</v>
      </c>
      <c r="D185" s="28">
        <f>IFERROR(HLOOKUP(A185,'Data 1'!$E$49:$Y$71,VLOOKUP(C185,Lookups2!$A$10:$C$15,2,FALSE),FALSE),"")</f>
        <v>70.400000000000006</v>
      </c>
      <c r="E185" s="33"/>
      <c r="F185" s="33"/>
      <c r="G185" s="33"/>
      <c r="H185" s="26" t="str">
        <f>VLOOKUP(A185,Lookups2!$J$2:$K$23,2,FALSE)</f>
        <v>EDGH</v>
      </c>
      <c r="I185" s="26" t="str">
        <f>VLOOKUP(C185,Lookups2!$A$1:$C$53,3,FALSE)</f>
        <v>D3</v>
      </c>
      <c r="J185" s="26" t="str">
        <f t="shared" si="17"/>
        <v>16/17 Q4</v>
      </c>
      <c r="K185" s="26" t="str">
        <f t="shared" si="16"/>
        <v>EDGHD316/17 Q4</v>
      </c>
    </row>
    <row r="186" spans="1:11" x14ac:dyDescent="0.2">
      <c r="A186" s="26" t="s">
        <v>9780</v>
      </c>
      <c r="B186" s="26" t="s">
        <v>2797</v>
      </c>
      <c r="C186" s="26" t="s">
        <v>12076</v>
      </c>
      <c r="D186" s="28">
        <f>IFERROR(HLOOKUP(A186,'Data 1'!$E$49:$Y$71,VLOOKUP(C186,Lookups2!$A$10:$C$15,2,FALSE),FALSE),"")</f>
        <v>26.7</v>
      </c>
      <c r="E186" s="33"/>
      <c r="F186" s="33"/>
      <c r="G186" s="33"/>
      <c r="H186" s="26" t="str">
        <f>VLOOKUP(A186,Lookups2!$J$2:$K$23,2,FALSE)</f>
        <v>ESUH</v>
      </c>
      <c r="I186" s="26" t="str">
        <f>VLOOKUP(C186,Lookups2!$A$1:$C$53,3,FALSE)</f>
        <v>D3</v>
      </c>
      <c r="J186" s="26" t="str">
        <f t="shared" si="17"/>
        <v>16/17 Q4</v>
      </c>
      <c r="K186" s="26" t="str">
        <f t="shared" si="16"/>
        <v>ESUHD316/17 Q4</v>
      </c>
    </row>
    <row r="187" spans="1:11" x14ac:dyDescent="0.2">
      <c r="A187" s="26" t="s">
        <v>9781</v>
      </c>
      <c r="B187" s="26" t="s">
        <v>2797</v>
      </c>
      <c r="C187" s="26" t="s">
        <v>12076</v>
      </c>
      <c r="D187" s="28">
        <f>IFERROR(HLOOKUP(A187,'Data 1'!$E$49:$Y$71,VLOOKUP(C187,Lookups2!$A$10:$C$15,2,FALSE),FALSE),"")</f>
        <v>77.099999999999994</v>
      </c>
      <c r="E187" s="33"/>
      <c r="F187" s="33"/>
      <c r="G187" s="33"/>
      <c r="H187" s="26" t="str">
        <f>VLOOKUP(A187,Lookups2!$J$2:$K$23,2,FALSE)</f>
        <v>Frimley</v>
      </c>
      <c r="I187" s="26" t="str">
        <f>VLOOKUP(C187,Lookups2!$A$1:$C$53,3,FALSE)</f>
        <v>D3</v>
      </c>
      <c r="J187" s="26" t="str">
        <f t="shared" si="17"/>
        <v>16/17 Q4</v>
      </c>
      <c r="K187" s="26" t="str">
        <f t="shared" si="16"/>
        <v>FrimleyD316/17 Q4</v>
      </c>
    </row>
    <row r="188" spans="1:11" x14ac:dyDescent="0.2">
      <c r="A188" s="26" t="s">
        <v>9782</v>
      </c>
      <c r="B188" s="26" t="s">
        <v>2797</v>
      </c>
      <c r="C188" s="26" t="s">
        <v>12076</v>
      </c>
      <c r="D188" s="28">
        <f>IFERROR(HLOOKUP(A188,'Data 1'!$E$49:$Y$71,VLOOKUP(C188,Lookups2!$A$10:$C$15,2,FALSE),FALSE),"")</f>
        <v>63.1</v>
      </c>
      <c r="E188" s="33"/>
      <c r="F188" s="33"/>
      <c r="G188" s="33"/>
      <c r="H188" s="26" t="str">
        <f>VLOOKUP(A188,Lookups2!$J$2:$K$23,2,FALSE)</f>
        <v>MDGH</v>
      </c>
      <c r="I188" s="26" t="str">
        <f>VLOOKUP(C188,Lookups2!$A$1:$C$53,3,FALSE)</f>
        <v>D3</v>
      </c>
      <c r="J188" s="26" t="str">
        <f t="shared" si="17"/>
        <v>16/17 Q4</v>
      </c>
      <c r="K188" s="26" t="str">
        <f t="shared" si="16"/>
        <v>MDGHD316/17 Q4</v>
      </c>
    </row>
    <row r="189" spans="1:11" x14ac:dyDescent="0.2">
      <c r="A189" s="26" t="s">
        <v>9783</v>
      </c>
      <c r="B189" s="26" t="s">
        <v>2797</v>
      </c>
      <c r="C189" s="26" t="s">
        <v>12076</v>
      </c>
      <c r="D189" s="28">
        <f>IFERROR(HLOOKUP(A189,'Data 1'!$E$49:$Y$71,VLOOKUP(C189,Lookups2!$A$10:$C$15,2,FALSE),FALSE),"")</f>
        <v>72.900000000000006</v>
      </c>
      <c r="E189" s="33"/>
      <c r="F189" s="33"/>
      <c r="G189" s="33"/>
      <c r="H189" s="26" t="str">
        <f>VLOOKUP(A189,Lookups2!$J$2:$K$23,2,FALSE)</f>
        <v>TWH</v>
      </c>
      <c r="I189" s="26" t="str">
        <f>VLOOKUP(C189,Lookups2!$A$1:$C$53,3,FALSE)</f>
        <v>D3</v>
      </c>
      <c r="J189" s="26" t="str">
        <f t="shared" si="17"/>
        <v>16/17 Q4</v>
      </c>
      <c r="K189" s="26" t="str">
        <f t="shared" si="16"/>
        <v>TWHD316/17 Q4</v>
      </c>
    </row>
    <row r="190" spans="1:11" x14ac:dyDescent="0.2">
      <c r="A190" s="26" t="s">
        <v>9784</v>
      </c>
      <c r="B190" s="26" t="s">
        <v>2797</v>
      </c>
      <c r="C190" s="26" t="s">
        <v>12076</v>
      </c>
      <c r="D190" s="28">
        <f>IFERROR(HLOOKUP(A190,'Data 1'!$E$49:$Y$71,VLOOKUP(C190,Lookups2!$A$10:$C$15,2,FALSE),FALSE),"")</f>
        <v>49.2</v>
      </c>
      <c r="E190" s="33"/>
      <c r="F190" s="33"/>
      <c r="G190" s="33"/>
      <c r="H190" s="26" t="str">
        <f>VLOOKUP(A190,Lookups2!$J$2:$K$23,2,FALSE)</f>
        <v>Medway</v>
      </c>
      <c r="I190" s="26" t="str">
        <f>VLOOKUP(C190,Lookups2!$A$1:$C$53,3,FALSE)</f>
        <v>D3</v>
      </c>
      <c r="J190" s="26" t="str">
        <f t="shared" si="17"/>
        <v>16/17 Q4</v>
      </c>
      <c r="K190" s="26" t="str">
        <f t="shared" si="16"/>
        <v>MedwayD316/17 Q4</v>
      </c>
    </row>
    <row r="191" spans="1:11" x14ac:dyDescent="0.2">
      <c r="A191" s="26" t="s">
        <v>9785</v>
      </c>
      <c r="B191" s="26" t="s">
        <v>2797</v>
      </c>
      <c r="C191" s="26" t="s">
        <v>12076</v>
      </c>
      <c r="D191" s="28">
        <f>IFERROR(HLOOKUP(A191,'Data 1'!$E$49:$Y$71,VLOOKUP(C191,Lookups2!$A$10:$C$15,2,FALSE),FALSE),"")</f>
        <v>39.6</v>
      </c>
      <c r="E191" s="33"/>
      <c r="F191" s="33"/>
      <c r="G191" s="33"/>
      <c r="H191" s="26" t="str">
        <f>VLOOKUP(A191,Lookups2!$J$2:$K$23,2,FALSE)</f>
        <v>RSCH</v>
      </c>
      <c r="I191" s="26" t="str">
        <f>VLOOKUP(C191,Lookups2!$A$1:$C$53,3,FALSE)</f>
        <v>D3</v>
      </c>
      <c r="J191" s="26" t="str">
        <f t="shared" si="17"/>
        <v>16/17 Q4</v>
      </c>
      <c r="K191" s="26" t="str">
        <f t="shared" si="16"/>
        <v>RSCHD316/17 Q4</v>
      </c>
    </row>
    <row r="192" spans="1:11" x14ac:dyDescent="0.2">
      <c r="A192" s="26" t="s">
        <v>9786</v>
      </c>
      <c r="B192" s="26" t="s">
        <v>2797</v>
      </c>
      <c r="C192" s="26" t="s">
        <v>12076</v>
      </c>
      <c r="D192" s="28">
        <f>IFERROR(HLOOKUP(A192,'Data 1'!$E$49:$Y$71,VLOOKUP(C192,Lookups2!$A$10:$C$15,2,FALSE),FALSE),"")</f>
        <v>49.5</v>
      </c>
      <c r="E192" s="33"/>
      <c r="F192" s="33"/>
      <c r="G192" s="33"/>
      <c r="H192" s="26" t="str">
        <f>VLOOKUP(A192,Lookups2!$J$2:$K$23,2,FALSE)</f>
        <v>SASH</v>
      </c>
      <c r="I192" s="26" t="str">
        <f>VLOOKUP(C192,Lookups2!$A$1:$C$53,3,FALSE)</f>
        <v>D3</v>
      </c>
      <c r="J192" s="26" t="str">
        <f t="shared" si="17"/>
        <v>16/17 Q4</v>
      </c>
      <c r="K192" s="26" t="str">
        <f t="shared" si="16"/>
        <v>SASHD316/17 Q4</v>
      </c>
    </row>
    <row r="193" spans="1:11" x14ac:dyDescent="0.2">
      <c r="A193" s="26" t="s">
        <v>9787</v>
      </c>
      <c r="B193" s="26" t="s">
        <v>2797</v>
      </c>
      <c r="C193" s="26" t="s">
        <v>12076</v>
      </c>
      <c r="D193" s="28">
        <f>IFERROR(HLOOKUP(A193,'Data 1'!$E$49:$Y$71,VLOOKUP(C193,Lookups2!$A$10:$C$15,2,FALSE),FALSE),"")</f>
        <v>70.099999999999994</v>
      </c>
      <c r="E193" s="33"/>
      <c r="F193" s="33"/>
      <c r="G193" s="33"/>
      <c r="H193" s="26" t="str">
        <f>VLOOKUP(A193,Lookups2!$J$2:$K$23,2,FALSE)</f>
        <v>STR</v>
      </c>
      <c r="I193" s="26" t="str">
        <f>VLOOKUP(C193,Lookups2!$A$1:$C$53,3,FALSE)</f>
        <v>D3</v>
      </c>
      <c r="J193" s="26" t="str">
        <f t="shared" si="17"/>
        <v>16/17 Q4</v>
      </c>
      <c r="K193" s="26" t="str">
        <f t="shared" si="16"/>
        <v>STRD316/17 Q4</v>
      </c>
    </row>
    <row r="194" spans="1:11" x14ac:dyDescent="0.2">
      <c r="A194" s="26" t="s">
        <v>9788</v>
      </c>
      <c r="B194" s="26" t="s">
        <v>2797</v>
      </c>
      <c r="C194" s="26" t="s">
        <v>12076</v>
      </c>
      <c r="D194" s="28">
        <f>IFERROR(HLOOKUP(A194,'Data 1'!$E$49:$Y$71,VLOOKUP(C194,Lookups2!$A$10:$C$15,2,FALSE),FALSE),"")</f>
        <v>73.3</v>
      </c>
      <c r="E194" s="33"/>
      <c r="F194" s="33"/>
      <c r="G194" s="33"/>
      <c r="H194" s="26" t="str">
        <f>VLOOKUP(A194,Lookups2!$J$2:$K$23,2,FALSE)</f>
        <v>WOR</v>
      </c>
      <c r="I194" s="26" t="str">
        <f>VLOOKUP(C194,Lookups2!$A$1:$C$53,3,FALSE)</f>
        <v>D3</v>
      </c>
      <c r="J194" s="26" t="str">
        <f t="shared" si="17"/>
        <v>16/17 Q4</v>
      </c>
      <c r="K194" s="26" t="str">
        <f t="shared" si="16"/>
        <v>WORD316/17 Q4</v>
      </c>
    </row>
    <row r="195" spans="1:11" x14ac:dyDescent="0.2">
      <c r="A195" s="26" t="s">
        <v>12031</v>
      </c>
      <c r="B195" s="26" t="s">
        <v>2797</v>
      </c>
      <c r="C195" s="26" t="s">
        <v>12076</v>
      </c>
      <c r="D195" s="28" t="str">
        <f>IFERROR(HLOOKUP(A195,'Data 1'!$E$49:$Y$71,VLOOKUP(C195,Lookups2!$A$10:$C$15,2,FALSE),FALSE),"")</f>
        <v>.</v>
      </c>
      <c r="E195" s="33"/>
      <c r="F195" s="33"/>
      <c r="G195" s="33"/>
      <c r="H195" s="26" t="str">
        <f>VLOOKUP(A195,Lookups2!$J$2:$K$23,2,FALSE)</f>
        <v>CRA</v>
      </c>
      <c r="I195" s="26" t="str">
        <f>VLOOKUP(C195,Lookups2!$A$1:$C$53,3,FALSE)</f>
        <v>D3</v>
      </c>
      <c r="J195" s="26" t="str">
        <f t="shared" si="17"/>
        <v>16/17 Q4</v>
      </c>
      <c r="K195" s="26" t="str">
        <f t="shared" si="16"/>
        <v>CRAD316/17 Q4</v>
      </c>
    </row>
    <row r="196" spans="1:11" x14ac:dyDescent="0.2">
      <c r="A196" s="4" t="s">
        <v>6597</v>
      </c>
      <c r="B196" s="26" t="s">
        <v>2797</v>
      </c>
      <c r="C196" s="26" t="s">
        <v>12076</v>
      </c>
      <c r="D196" s="28">
        <f>IFERROR(HLOOKUP(A196,'Data 1'!$E$49:$Y$71,VLOOKUP(C196,Lookups2!$A$10:$C$15,2,FALSE),FALSE),"")</f>
        <v>60.8</v>
      </c>
      <c r="E196" s="33"/>
      <c r="F196" s="33"/>
      <c r="G196" s="33"/>
      <c r="H196" s="4" t="s">
        <v>2763</v>
      </c>
      <c r="I196" s="26" t="str">
        <f>VLOOKUP(C196,Lookups2!$A$1:$C$53,3,FALSE)</f>
        <v>D3</v>
      </c>
      <c r="J196" s="26" t="str">
        <f t="shared" si="17"/>
        <v>16/17 Q4</v>
      </c>
      <c r="K196" s="26" t="str">
        <f t="shared" ref="K196:K197" si="20">H196&amp;I196&amp;J196</f>
        <v>PORTD316/17 Q4</v>
      </c>
    </row>
    <row r="197" spans="1:11" x14ac:dyDescent="0.2">
      <c r="A197" t="s">
        <v>12343</v>
      </c>
      <c r="B197" s="26" t="s">
        <v>2797</v>
      </c>
      <c r="C197" s="26" t="s">
        <v>12076</v>
      </c>
      <c r="D197" s="28" t="str">
        <f>IFERROR(HLOOKUP(A197,'Data 1'!$E$49:$Y$71,VLOOKUP(C197,Lookups2!$A$10:$C$15,2,FALSE),FALSE),"")</f>
        <v>.</v>
      </c>
      <c r="E197" s="33"/>
      <c r="F197" s="33"/>
      <c r="G197" s="33"/>
      <c r="H197" s="26" t="str">
        <f>VLOOKUP(A197,Lookups2!$J$2:$K$23,2,FALSE)</f>
        <v>BEX</v>
      </c>
      <c r="I197" s="26" t="str">
        <f>VLOOKUP(C197,Lookups2!$A$1:$C$53,3,FALSE)</f>
        <v>D3</v>
      </c>
      <c r="J197" s="26" t="str">
        <f t="shared" si="17"/>
        <v>16/17 Q4</v>
      </c>
      <c r="K197" s="26" t="str">
        <f t="shared" si="20"/>
        <v>BEXD316/17 Q4</v>
      </c>
    </row>
    <row r="198" spans="1:11" x14ac:dyDescent="0.2">
      <c r="A198" s="26" t="s">
        <v>12323</v>
      </c>
      <c r="B198" s="26" t="s">
        <v>2797</v>
      </c>
      <c r="C198" s="26" t="s">
        <v>12076</v>
      </c>
      <c r="D198" s="28" t="str">
        <f>IFERROR(HLOOKUP(A198,'Data 1'!$E$49:$Y$71,VLOOKUP(C198,Lookups2!$A$10:$C$15,2,FALSE),FALSE),"")</f>
        <v/>
      </c>
      <c r="E198" s="34"/>
      <c r="F198" s="34">
        <f>AVERAGE(F220,F242,F264,F286,G306)</f>
        <v>66.02000000000001</v>
      </c>
      <c r="G198" s="34"/>
      <c r="H198" s="26" t="str">
        <f>VLOOKUP(A198,Lookups2!$J$2:$K$23,2,FALSE)</f>
        <v>ENG</v>
      </c>
      <c r="I198" s="26" t="str">
        <f>VLOOKUP(C198,Lookups2!$A$1:$C$53,3,FALSE)</f>
        <v>D3</v>
      </c>
      <c r="J198" s="26" t="str">
        <f>+J195</f>
        <v>16/17 Q4</v>
      </c>
      <c r="K198" s="26" t="str">
        <f t="shared" si="16"/>
        <v>ENGD316/17 Q4</v>
      </c>
    </row>
    <row r="199" spans="1:11" x14ac:dyDescent="0.2">
      <c r="A199" s="26" t="s">
        <v>2794</v>
      </c>
      <c r="B199" s="26" t="s">
        <v>2797</v>
      </c>
      <c r="C199" s="26" t="s">
        <v>12076</v>
      </c>
      <c r="D199" s="28" t="str">
        <f>IFERROR(HLOOKUP(A199,'Data 1'!$E$49:$Y$71,VLOOKUP(C199,Lookups2!$A$10:$C$15,2,FALSE),FALSE),"")</f>
        <v/>
      </c>
      <c r="E199" s="34"/>
      <c r="F199" s="39">
        <f>AVERAGE(F221,F243,F265,F287,G307)</f>
        <v>64.246417112299468</v>
      </c>
      <c r="G199" s="39"/>
      <c r="H199" s="26" t="str">
        <f>VLOOKUP(A199,Lookups2!$J$2:$K$23,2,FALSE)</f>
        <v>SEC</v>
      </c>
      <c r="I199" s="26" t="str">
        <f>VLOOKUP(C199,Lookups2!$A$1:$C$53,3,FALSE)</f>
        <v>D3</v>
      </c>
      <c r="J199" s="26" t="str">
        <f t="shared" si="17"/>
        <v>16/17 Q4</v>
      </c>
      <c r="K199" s="26" t="str">
        <f t="shared" si="16"/>
        <v>SECD316/17 Q4</v>
      </c>
    </row>
    <row r="200" spans="1:11" x14ac:dyDescent="0.2">
      <c r="A200" s="26" t="s">
        <v>9771</v>
      </c>
      <c r="B200" s="26" t="s">
        <v>2797</v>
      </c>
      <c r="C200" s="4" t="s">
        <v>12079</v>
      </c>
      <c r="D200" s="28">
        <f>IFERROR(HLOOKUP(A200,'Data 1'!$E$49:$Y$71,VLOOKUP(C200,Lookups2!$A$10:$C$15,2,FALSE),FALSE),"")</f>
        <v>11.4</v>
      </c>
      <c r="E200" s="26">
        <f>IFERROR(INDEX(Dom_3_patient_numbers,MATCH(A200,'Data 1'!$F$49:$Y$49,0))*D200/100,0)</f>
        <v>19.038</v>
      </c>
      <c r="F200" s="33"/>
      <c r="G200" s="33"/>
      <c r="H200" s="26" t="str">
        <f>VLOOKUP(A200,Lookups2!$J$2:$K$23,2,FALSE)</f>
        <v>ASPH</v>
      </c>
      <c r="I200" s="26" t="str">
        <f>VLOOKUP(C200,Lookups2!$A$1:$C$53,3,FALSE)</f>
        <v>3.1B</v>
      </c>
      <c r="J200" s="26" t="str">
        <f t="shared" si="17"/>
        <v>16/17 Q4</v>
      </c>
      <c r="K200" s="26" t="str">
        <f t="shared" si="16"/>
        <v>ASPH3.1B16/17 Q4</v>
      </c>
    </row>
    <row r="201" spans="1:11" x14ac:dyDescent="0.2">
      <c r="A201" s="26" t="s">
        <v>9772</v>
      </c>
      <c r="B201" s="26" t="s">
        <v>2797</v>
      </c>
      <c r="C201" s="4" t="s">
        <v>12079</v>
      </c>
      <c r="D201" s="28">
        <f>IFERROR(HLOOKUP(A201,'Data 1'!$E$49:$Y$71,VLOOKUP(C201,Lookups2!$A$10:$C$15,2,FALSE),FALSE),"")</f>
        <v>0</v>
      </c>
      <c r="E201" s="26">
        <f>IFERROR(INDEX(Dom_3_patient_numbers,MATCH(A201,'Data 1'!$F$49:$Y$49,0))*D201/100,0)</f>
        <v>0</v>
      </c>
      <c r="F201" s="33"/>
      <c r="G201" s="33"/>
      <c r="H201" s="26" t="str">
        <f>VLOOKUP(A201,Lookups2!$J$2:$K$23,2,FALSE)</f>
        <v>PRH</v>
      </c>
      <c r="I201" s="26" t="str">
        <f>VLOOKUP(C201,Lookups2!$A$1:$C$53,3,FALSE)</f>
        <v>3.1B</v>
      </c>
      <c r="J201" s="26" t="str">
        <f t="shared" si="17"/>
        <v>16/17 Q4</v>
      </c>
      <c r="K201" s="26" t="str">
        <f t="shared" si="16"/>
        <v>PRH3.1B16/17 Q4</v>
      </c>
    </row>
    <row r="202" spans="1:11" x14ac:dyDescent="0.2">
      <c r="A202" s="26" t="s">
        <v>9773</v>
      </c>
      <c r="B202" s="26" t="s">
        <v>2797</v>
      </c>
      <c r="C202" s="4" t="s">
        <v>12079</v>
      </c>
      <c r="D202" s="28">
        <f>IFERROR(HLOOKUP(A202,'Data 1'!$E$49:$Y$71,VLOOKUP(C202,Lookups2!$A$10:$C$15,2,FALSE),FALSE),"")</f>
        <v>15.7</v>
      </c>
      <c r="E202" s="26">
        <f>IFERROR(INDEX(Dom_3_patient_numbers,MATCH(A202,'Data 1'!$F$49:$Y$49,0))*D202/100,0)</f>
        <v>27.004000000000001</v>
      </c>
      <c r="F202" s="33"/>
      <c r="G202" s="33"/>
      <c r="H202" s="26" t="str">
        <f>VLOOKUP(A202,Lookups2!$J$2:$K$23,2,FALSE)</f>
        <v>RSC</v>
      </c>
      <c r="I202" s="26" t="str">
        <f>VLOOKUP(C202,Lookups2!$A$1:$C$53,3,FALSE)</f>
        <v>3.1B</v>
      </c>
      <c r="J202" s="26" t="str">
        <f t="shared" si="17"/>
        <v>16/17 Q4</v>
      </c>
      <c r="K202" s="26" t="str">
        <f t="shared" si="16"/>
        <v>RSC3.1B16/17 Q4</v>
      </c>
    </row>
    <row r="203" spans="1:11" x14ac:dyDescent="0.2">
      <c r="A203" s="26" t="s">
        <v>9774</v>
      </c>
      <c r="B203" s="26" t="s">
        <v>2797</v>
      </c>
      <c r="C203" s="4" t="s">
        <v>12079</v>
      </c>
      <c r="D203" s="28">
        <f>IFERROR(HLOOKUP(A203,'Data 1'!$E$49:$Y$71,VLOOKUP(C203,Lookups2!$A$10:$C$15,2,FALSE),FALSE),"")</f>
        <v>18.100000000000001</v>
      </c>
      <c r="E203" s="26">
        <f>IFERROR(INDEX(Dom_3_patient_numbers,MATCH(A203,'Data 1'!$F$49:$Y$49,0))*D203/100,0)</f>
        <v>20.996000000000002</v>
      </c>
      <c r="F203" s="33"/>
      <c r="G203" s="33"/>
      <c r="H203" s="26" t="str">
        <f>VLOOKUP(A203,Lookups2!$J$2:$K$23,2,FALSE)</f>
        <v>DVH</v>
      </c>
      <c r="I203" s="26" t="str">
        <f>VLOOKUP(C203,Lookups2!$A$1:$C$53,3,FALSE)</f>
        <v>3.1B</v>
      </c>
      <c r="J203" s="26" t="str">
        <f t="shared" si="17"/>
        <v>16/17 Q4</v>
      </c>
      <c r="K203" s="26" t="str">
        <f t="shared" si="16"/>
        <v>DVH3.1B16/17 Q4</v>
      </c>
    </row>
    <row r="204" spans="1:11" x14ac:dyDescent="0.2">
      <c r="A204" s="26" t="s">
        <v>9775</v>
      </c>
      <c r="B204" s="26" t="s">
        <v>2797</v>
      </c>
      <c r="C204" s="4" t="s">
        <v>12079</v>
      </c>
      <c r="D204" s="28">
        <f>IFERROR(HLOOKUP(A204,'Data 1'!$E$49:$Y$71,VLOOKUP(C204,Lookups2!$A$10:$C$15,2,FALSE),FALSE),"")</f>
        <v>6.6</v>
      </c>
      <c r="E204" s="26">
        <f>IFERROR(INDEX(Dom_3_patient_numbers,MATCH(A204,'Data 1'!$F$49:$Y$49,0))*D204/100,0)</f>
        <v>5.016</v>
      </c>
      <c r="F204" s="33"/>
      <c r="G204" s="33"/>
      <c r="H204" s="26" t="str">
        <f>VLOOKUP(A204,Lookups2!$J$2:$K$23,2,FALSE)</f>
        <v>K&amp;C</v>
      </c>
      <c r="I204" s="26" t="str">
        <f>VLOOKUP(C204,Lookups2!$A$1:$C$53,3,FALSE)</f>
        <v>3.1B</v>
      </c>
      <c r="J204" s="26" t="str">
        <f t="shared" si="17"/>
        <v>16/17 Q4</v>
      </c>
      <c r="K204" s="26" t="str">
        <f t="shared" si="16"/>
        <v>K&amp;C3.1B16/17 Q4</v>
      </c>
    </row>
    <row r="205" spans="1:11" x14ac:dyDescent="0.2">
      <c r="A205" s="26" t="s">
        <v>9776</v>
      </c>
      <c r="B205" s="26" t="s">
        <v>2797</v>
      </c>
      <c r="C205" s="4" t="s">
        <v>12079</v>
      </c>
      <c r="D205" s="28">
        <f>IFERROR(HLOOKUP(A205,'Data 1'!$E$49:$Y$71,VLOOKUP(C205,Lookups2!$A$10:$C$15,2,FALSE),FALSE),"")</f>
        <v>21.1</v>
      </c>
      <c r="E205" s="26">
        <f>IFERROR(INDEX(Dom_3_patient_numbers,MATCH(A205,'Data 1'!$F$49:$Y$49,0))*D205/100,0)</f>
        <v>22.999000000000002</v>
      </c>
      <c r="F205" s="33"/>
      <c r="G205" s="33"/>
      <c r="H205" s="26" t="str">
        <f>VLOOKUP(A205,Lookups2!$J$2:$K$23,2,FALSE)</f>
        <v>QEQM</v>
      </c>
      <c r="I205" s="26" t="str">
        <f>VLOOKUP(C205,Lookups2!$A$1:$C$53,3,FALSE)</f>
        <v>3.1B</v>
      </c>
      <c r="J205" s="26" t="str">
        <f t="shared" si="17"/>
        <v>16/17 Q4</v>
      </c>
      <c r="K205" s="26" t="str">
        <f t="shared" si="16"/>
        <v>QEQM3.1B16/17 Q4</v>
      </c>
    </row>
    <row r="206" spans="1:11" x14ac:dyDescent="0.2">
      <c r="A206" s="26" t="s">
        <v>9777</v>
      </c>
      <c r="B206" s="26" t="s">
        <v>2797</v>
      </c>
      <c r="C206" s="4" t="s">
        <v>12079</v>
      </c>
      <c r="D206" s="28">
        <f>IFERROR(HLOOKUP(A206,'Data 1'!$E$49:$Y$71,VLOOKUP(C206,Lookups2!$A$10:$C$15,2,FALSE),FALSE),"")</f>
        <v>15.8</v>
      </c>
      <c r="E206" s="26">
        <f>IFERROR(INDEX(Dom_3_patient_numbers,MATCH(A206,'Data 1'!$F$49:$Y$49,0))*D206/100,0)</f>
        <v>21.962000000000003</v>
      </c>
      <c r="F206" s="33"/>
      <c r="G206" s="33"/>
      <c r="H206" s="26" t="str">
        <f>VLOOKUP(A206,Lookups2!$J$2:$K$23,2,FALSE)</f>
        <v>WHH</v>
      </c>
      <c r="I206" s="26" t="str">
        <f>VLOOKUP(C206,Lookups2!$A$1:$C$53,3,FALSE)</f>
        <v>3.1B</v>
      </c>
      <c r="J206" s="26" t="str">
        <f t="shared" si="17"/>
        <v>16/17 Q4</v>
      </c>
      <c r="K206" s="26" t="str">
        <f t="shared" si="16"/>
        <v>WHH3.1B16/17 Q4</v>
      </c>
    </row>
    <row r="207" spans="1:11" x14ac:dyDescent="0.2">
      <c r="A207" s="26" t="s">
        <v>9779</v>
      </c>
      <c r="B207" s="26" t="s">
        <v>2797</v>
      </c>
      <c r="C207" s="4" t="s">
        <v>12079</v>
      </c>
      <c r="D207" s="28">
        <f>IFERROR(HLOOKUP(A207,'Data 1'!$E$49:$Y$71,VLOOKUP(C207,Lookups2!$A$10:$C$15,2,FALSE),FALSE),"")</f>
        <v>12</v>
      </c>
      <c r="E207" s="26">
        <f>IFERROR(INDEX(Dom_3_patient_numbers,MATCH(A207,'Data 1'!$F$49:$Y$49,0))*D207/100,0)</f>
        <v>20.04</v>
      </c>
      <c r="F207" s="33"/>
      <c r="G207" s="33"/>
      <c r="H207" s="26" t="str">
        <f>VLOOKUP(A207,Lookups2!$J$2:$K$23,2,FALSE)</f>
        <v>EDGH</v>
      </c>
      <c r="I207" s="26" t="str">
        <f>VLOOKUP(C207,Lookups2!$A$1:$C$53,3,FALSE)</f>
        <v>3.1B</v>
      </c>
      <c r="J207" s="26" t="str">
        <f t="shared" si="17"/>
        <v>16/17 Q4</v>
      </c>
      <c r="K207" s="26" t="str">
        <f t="shared" si="16"/>
        <v>EDGH3.1B16/17 Q4</v>
      </c>
    </row>
    <row r="208" spans="1:11" x14ac:dyDescent="0.2">
      <c r="A208" s="26" t="s">
        <v>9780</v>
      </c>
      <c r="B208" s="26" t="s">
        <v>2797</v>
      </c>
      <c r="C208" s="4" t="s">
        <v>12079</v>
      </c>
      <c r="D208" s="28">
        <f>IFERROR(HLOOKUP(A208,'Data 1'!$E$49:$Y$71,VLOOKUP(C208,Lookups2!$A$10:$C$15,2,FALSE),FALSE),"")</f>
        <v>5.9</v>
      </c>
      <c r="E208" s="26">
        <f>IFERROR(INDEX(Dom_3_patient_numbers,MATCH(A208,'Data 1'!$F$49:$Y$49,0))*D208/100,0)</f>
        <v>5.0150000000000006</v>
      </c>
      <c r="F208" s="33"/>
      <c r="G208" s="33"/>
      <c r="H208" s="26" t="str">
        <f>VLOOKUP(A208,Lookups2!$J$2:$K$23,2,FALSE)</f>
        <v>ESUH</v>
      </c>
      <c r="I208" s="26" t="str">
        <f>VLOOKUP(C208,Lookups2!$A$1:$C$53,3,FALSE)</f>
        <v>3.1B</v>
      </c>
      <c r="J208" s="26" t="str">
        <f t="shared" si="17"/>
        <v>16/17 Q4</v>
      </c>
      <c r="K208" s="26" t="str">
        <f t="shared" si="16"/>
        <v>ESUH3.1B16/17 Q4</v>
      </c>
    </row>
    <row r="209" spans="1:11" x14ac:dyDescent="0.2">
      <c r="A209" s="26" t="s">
        <v>9781</v>
      </c>
      <c r="B209" s="26" t="s">
        <v>2797</v>
      </c>
      <c r="C209" s="4" t="s">
        <v>12079</v>
      </c>
      <c r="D209" s="28">
        <f>IFERROR(HLOOKUP(A209,'Data 1'!$E$49:$Y$71,VLOOKUP(C209,Lookups2!$A$10:$C$15,2,FALSE),FALSE),"")</f>
        <v>17.5</v>
      </c>
      <c r="E209" s="26">
        <f>IFERROR(INDEX(Dom_3_patient_numbers,MATCH(A209,'Data 1'!$F$49:$Y$49,0))*D209/100,0)</f>
        <v>29.925000000000001</v>
      </c>
      <c r="F209" s="33"/>
      <c r="G209" s="33"/>
      <c r="H209" s="26" t="str">
        <f>VLOOKUP(A209,Lookups2!$J$2:$K$23,2,FALSE)</f>
        <v>Frimley</v>
      </c>
      <c r="I209" s="26" t="str">
        <f>VLOOKUP(C209,Lookups2!$A$1:$C$53,3,FALSE)</f>
        <v>3.1B</v>
      </c>
      <c r="J209" s="26" t="str">
        <f t="shared" si="17"/>
        <v>16/17 Q4</v>
      </c>
      <c r="K209" s="26" t="str">
        <f t="shared" si="16"/>
        <v>Frimley3.1B16/17 Q4</v>
      </c>
    </row>
    <row r="210" spans="1:11" x14ac:dyDescent="0.2">
      <c r="A210" s="26" t="s">
        <v>9782</v>
      </c>
      <c r="B210" s="26" t="s">
        <v>2797</v>
      </c>
      <c r="C210" s="4" t="s">
        <v>12079</v>
      </c>
      <c r="D210" s="28">
        <f>IFERROR(HLOOKUP(A210,'Data 1'!$E$49:$Y$71,VLOOKUP(C210,Lookups2!$A$10:$C$15,2,FALSE),FALSE),"")</f>
        <v>12.7</v>
      </c>
      <c r="E210" s="26">
        <f>IFERROR(INDEX(Dom_3_patient_numbers,MATCH(A210,'Data 1'!$F$49:$Y$49,0))*D210/100,0)</f>
        <v>12.953999999999999</v>
      </c>
      <c r="F210" s="33"/>
      <c r="G210" s="33"/>
      <c r="H210" s="26" t="str">
        <f>VLOOKUP(A210,Lookups2!$J$2:$K$23,2,FALSE)</f>
        <v>MDGH</v>
      </c>
      <c r="I210" s="26" t="str">
        <f>VLOOKUP(C210,Lookups2!$A$1:$C$53,3,FALSE)</f>
        <v>3.1B</v>
      </c>
      <c r="J210" s="26" t="str">
        <f t="shared" si="17"/>
        <v>16/17 Q4</v>
      </c>
      <c r="K210" s="26" t="str">
        <f t="shared" si="16"/>
        <v>MDGH3.1B16/17 Q4</v>
      </c>
    </row>
    <row r="211" spans="1:11" x14ac:dyDescent="0.2">
      <c r="A211" s="26" t="s">
        <v>9783</v>
      </c>
      <c r="B211" s="26" t="s">
        <v>2797</v>
      </c>
      <c r="C211" s="4" t="s">
        <v>12079</v>
      </c>
      <c r="D211" s="28">
        <f>IFERROR(HLOOKUP(A211,'Data 1'!$E$49:$Y$71,VLOOKUP(C211,Lookups2!$A$10:$C$15,2,FALSE),FALSE),"")</f>
        <v>12.8</v>
      </c>
      <c r="E211" s="26">
        <f>IFERROR(INDEX(Dom_3_patient_numbers,MATCH(A211,'Data 1'!$F$49:$Y$49,0))*D211/100,0)</f>
        <v>14.976000000000001</v>
      </c>
      <c r="F211" s="33"/>
      <c r="G211" s="33"/>
      <c r="H211" s="26" t="str">
        <f>VLOOKUP(A211,Lookups2!$J$2:$K$23,2,FALSE)</f>
        <v>TWH</v>
      </c>
      <c r="I211" s="26" t="str">
        <f>VLOOKUP(C211,Lookups2!$A$1:$C$53,3,FALSE)</f>
        <v>3.1B</v>
      </c>
      <c r="J211" s="26" t="str">
        <f t="shared" si="17"/>
        <v>16/17 Q4</v>
      </c>
      <c r="K211" s="26" t="str">
        <f t="shared" si="16"/>
        <v>TWH3.1B16/17 Q4</v>
      </c>
    </row>
    <row r="212" spans="1:11" x14ac:dyDescent="0.2">
      <c r="A212" s="26" t="s">
        <v>9784</v>
      </c>
      <c r="B212" s="26" t="s">
        <v>2797</v>
      </c>
      <c r="C212" s="4" t="s">
        <v>12079</v>
      </c>
      <c r="D212" s="28">
        <f>IFERROR(HLOOKUP(A212,'Data 1'!$E$49:$Y$71,VLOOKUP(C212,Lookups2!$A$10:$C$15,2,FALSE),FALSE),"")</f>
        <v>10.3</v>
      </c>
      <c r="E212" s="26">
        <f>IFERROR(INDEX(Dom_3_patient_numbers,MATCH(A212,'Data 1'!$F$49:$Y$49,0))*D212/100,0)</f>
        <v>9.9909999999999997</v>
      </c>
      <c r="F212" s="33"/>
      <c r="G212" s="33"/>
      <c r="H212" s="26" t="str">
        <f>VLOOKUP(A212,Lookups2!$J$2:$K$23,2,FALSE)</f>
        <v>Medway</v>
      </c>
      <c r="I212" s="26" t="str">
        <f>VLOOKUP(C212,Lookups2!$A$1:$C$53,3,FALSE)</f>
        <v>3.1B</v>
      </c>
      <c r="J212" s="26" t="str">
        <f t="shared" si="17"/>
        <v>16/17 Q4</v>
      </c>
      <c r="K212" s="26" t="str">
        <f t="shared" ref="K212:K281" si="21">H212&amp;I212&amp;J212</f>
        <v>Medway3.1B16/17 Q4</v>
      </c>
    </row>
    <row r="213" spans="1:11" x14ac:dyDescent="0.2">
      <c r="A213" s="26" t="s">
        <v>9785</v>
      </c>
      <c r="B213" s="26" t="s">
        <v>2797</v>
      </c>
      <c r="C213" s="4" t="s">
        <v>12079</v>
      </c>
      <c r="D213" s="28">
        <f>IFERROR(HLOOKUP(A213,'Data 1'!$E$49:$Y$71,VLOOKUP(C213,Lookups2!$A$10:$C$15,2,FALSE),FALSE),"")</f>
        <v>5.4</v>
      </c>
      <c r="E213" s="26">
        <f>IFERROR(INDEX(Dom_3_patient_numbers,MATCH(A213,'Data 1'!$F$49:$Y$49,0))*D213/100,0)</f>
        <v>3.0240000000000005</v>
      </c>
      <c r="F213" s="33"/>
      <c r="G213" s="33"/>
      <c r="H213" s="26" t="str">
        <f>VLOOKUP(A213,Lookups2!$J$2:$K$23,2,FALSE)</f>
        <v>RSCH</v>
      </c>
      <c r="I213" s="26" t="str">
        <f>VLOOKUP(C213,Lookups2!$A$1:$C$53,3,FALSE)</f>
        <v>3.1B</v>
      </c>
      <c r="J213" s="26" t="str">
        <f t="shared" si="17"/>
        <v>16/17 Q4</v>
      </c>
      <c r="K213" s="26" t="str">
        <f t="shared" si="21"/>
        <v>RSCH3.1B16/17 Q4</v>
      </c>
    </row>
    <row r="214" spans="1:11" x14ac:dyDescent="0.2">
      <c r="A214" s="26" t="s">
        <v>9786</v>
      </c>
      <c r="B214" s="26" t="s">
        <v>2797</v>
      </c>
      <c r="C214" s="4" t="s">
        <v>12079</v>
      </c>
      <c r="D214" s="28">
        <f>IFERROR(HLOOKUP(A214,'Data 1'!$E$49:$Y$71,VLOOKUP(C214,Lookups2!$A$10:$C$15,2,FALSE),FALSE),"")</f>
        <v>5.0999999999999996</v>
      </c>
      <c r="E214" s="26">
        <f>IFERROR(INDEX(Dom_3_patient_numbers,MATCH(A214,'Data 1'!$F$49:$Y$49,0))*D214/100,0)</f>
        <v>10.046999999999999</v>
      </c>
      <c r="F214" s="33"/>
      <c r="G214" s="33"/>
      <c r="H214" s="26" t="str">
        <f>VLOOKUP(A214,Lookups2!$J$2:$K$23,2,FALSE)</f>
        <v>SASH</v>
      </c>
      <c r="I214" s="26" t="str">
        <f>VLOOKUP(C214,Lookups2!$A$1:$C$53,3,FALSE)</f>
        <v>3.1B</v>
      </c>
      <c r="J214" s="26" t="str">
        <f t="shared" ref="J214:J285" si="22">+J213</f>
        <v>16/17 Q4</v>
      </c>
      <c r="K214" s="26" t="str">
        <f t="shared" si="21"/>
        <v>SASH3.1B16/17 Q4</v>
      </c>
    </row>
    <row r="215" spans="1:11" x14ac:dyDescent="0.2">
      <c r="A215" s="26" t="s">
        <v>9787</v>
      </c>
      <c r="B215" s="26" t="s">
        <v>2797</v>
      </c>
      <c r="C215" s="4" t="s">
        <v>12079</v>
      </c>
      <c r="D215" s="28">
        <f>IFERROR(HLOOKUP(A215,'Data 1'!$E$49:$Y$71,VLOOKUP(C215,Lookups2!$A$10:$C$15,2,FALSE),FALSE),"")</f>
        <v>5</v>
      </c>
      <c r="E215" s="26">
        <f>IFERROR(INDEX(Dom_3_patient_numbers,MATCH(A215,'Data 1'!$F$49:$Y$49,0))*D215/100,0)</f>
        <v>6.95</v>
      </c>
      <c r="F215" s="33"/>
      <c r="G215" s="33"/>
      <c r="H215" s="26" t="str">
        <f>VLOOKUP(A215,Lookups2!$J$2:$K$23,2,FALSE)</f>
        <v>STR</v>
      </c>
      <c r="I215" s="26" t="str">
        <f>VLOOKUP(C215,Lookups2!$A$1:$C$53,3,FALSE)</f>
        <v>3.1B</v>
      </c>
      <c r="J215" s="26" t="str">
        <f t="shared" si="22"/>
        <v>16/17 Q4</v>
      </c>
      <c r="K215" s="26" t="str">
        <f t="shared" si="21"/>
        <v>STR3.1B16/17 Q4</v>
      </c>
    </row>
    <row r="216" spans="1:11" x14ac:dyDescent="0.2">
      <c r="A216" s="26" t="s">
        <v>9788</v>
      </c>
      <c r="B216" s="26" t="s">
        <v>2797</v>
      </c>
      <c r="C216" s="4" t="s">
        <v>12079</v>
      </c>
      <c r="D216" s="28">
        <f>IFERROR(HLOOKUP(A216,'Data 1'!$E$49:$Y$71,VLOOKUP(C216,Lookups2!$A$10:$C$15,2,FALSE),FALSE),"")</f>
        <v>12.9</v>
      </c>
      <c r="E216" s="26">
        <f>IFERROR(INDEX(Dom_3_patient_numbers,MATCH(A216,'Data 1'!$F$49:$Y$49,0))*D216/100,0)</f>
        <v>21.027000000000001</v>
      </c>
      <c r="F216" s="33"/>
      <c r="G216" s="33"/>
      <c r="H216" s="26" t="str">
        <f>VLOOKUP(A216,Lookups2!$J$2:$K$23,2,FALSE)</f>
        <v>WOR</v>
      </c>
      <c r="I216" s="26" t="str">
        <f>VLOOKUP(C216,Lookups2!$A$1:$C$53,3,FALSE)</f>
        <v>3.1B</v>
      </c>
      <c r="J216" s="26" t="str">
        <f t="shared" si="22"/>
        <v>16/17 Q4</v>
      </c>
      <c r="K216" s="26" t="str">
        <f t="shared" si="21"/>
        <v>WOR3.1B16/17 Q4</v>
      </c>
    </row>
    <row r="217" spans="1:11" x14ac:dyDescent="0.2">
      <c r="A217" s="26" t="s">
        <v>12031</v>
      </c>
      <c r="B217" s="26" t="s">
        <v>2797</v>
      </c>
      <c r="C217" s="4" t="s">
        <v>12079</v>
      </c>
      <c r="D217" s="28" t="str">
        <f>IFERROR(HLOOKUP(A217,'Data 1'!$E$49:$Y$71,VLOOKUP(C217,Lookups2!$A$10:$C$15,2,FALSE),FALSE),"")</f>
        <v>.</v>
      </c>
      <c r="E217" s="26">
        <f>IFERROR(INDEX(Dom_3_patient_numbers,MATCH(A217,'Data 1'!$F$49:$Y$49,0))*D217/100,0)</f>
        <v>0</v>
      </c>
      <c r="F217" s="33"/>
      <c r="G217" s="33"/>
      <c r="H217" s="26" t="str">
        <f>VLOOKUP(A217,Lookups2!$J$2:$K$23,2,FALSE)</f>
        <v>CRA</v>
      </c>
      <c r="I217" s="26" t="str">
        <f>VLOOKUP(C217,Lookups2!$A$1:$C$53,3,FALSE)</f>
        <v>3.1B</v>
      </c>
      <c r="J217" s="26" t="str">
        <f t="shared" si="22"/>
        <v>16/17 Q4</v>
      </c>
      <c r="K217" s="26" t="str">
        <f t="shared" si="21"/>
        <v>CRA3.1B16/17 Q4</v>
      </c>
    </row>
    <row r="218" spans="1:11" x14ac:dyDescent="0.2">
      <c r="A218" s="4" t="s">
        <v>6597</v>
      </c>
      <c r="B218" s="26" t="s">
        <v>2797</v>
      </c>
      <c r="C218" s="4" t="s">
        <v>12079</v>
      </c>
      <c r="D218" s="28">
        <f>IFERROR(HLOOKUP(A218,'Data 1'!$E$49:$Y$71,VLOOKUP(C218,Lookups2!$A$10:$C$15,2,FALSE),FALSE),"")</f>
        <v>9.1999999999999993</v>
      </c>
      <c r="E218" s="26">
        <f>IFERROR(INDEX(Dom_3_patient_numbers,MATCH(A218,'Data 1'!$F$49:$Y$49,0))*D218/100,0)</f>
        <v>32.936</v>
      </c>
      <c r="H218" s="4" t="s">
        <v>2763</v>
      </c>
      <c r="I218" s="26" t="str">
        <f>VLOOKUP(C218,Lookups2!$A$1:$C$53,3,FALSE)</f>
        <v>3.1B</v>
      </c>
      <c r="J218" s="26" t="str">
        <f t="shared" si="22"/>
        <v>16/17 Q4</v>
      </c>
      <c r="K218" s="26" t="str">
        <f t="shared" ref="K218:K219" si="23">H218&amp;I218&amp;J218</f>
        <v>PORT3.1B16/17 Q4</v>
      </c>
    </row>
    <row r="219" spans="1:11" x14ac:dyDescent="0.2">
      <c r="A219" t="s">
        <v>12343</v>
      </c>
      <c r="B219" s="26" t="s">
        <v>2797</v>
      </c>
      <c r="C219" s="4" t="s">
        <v>12079</v>
      </c>
      <c r="D219" s="28" t="str">
        <f>IFERROR(HLOOKUP(A219,'Data 1'!$E$49:$Y$71,VLOOKUP(C219,Lookups2!$A$10:$C$15,2,FALSE),FALSE),"")</f>
        <v>.</v>
      </c>
      <c r="E219" s="26">
        <f>IFERROR(INDEX(Dom_3_patient_numbers,MATCH(A219,'Data 1'!$F$49:$Y$49,0))*D219/100,0)</f>
        <v>0</v>
      </c>
      <c r="F219" s="33"/>
      <c r="G219" s="33"/>
      <c r="H219" s="26" t="str">
        <f>VLOOKUP(A219,Lookups2!$J$2:$K$23,2,FALSE)</f>
        <v>BEX</v>
      </c>
      <c r="I219" s="26" t="str">
        <f>VLOOKUP(C219,Lookups2!$A$1:$C$53,3,FALSE)</f>
        <v>3.1B</v>
      </c>
      <c r="J219" s="26" t="str">
        <f t="shared" si="22"/>
        <v>16/17 Q4</v>
      </c>
      <c r="K219" s="26" t="str">
        <f t="shared" si="23"/>
        <v>BEX3.1B16/17 Q4</v>
      </c>
    </row>
    <row r="220" spans="1:11" x14ac:dyDescent="0.2">
      <c r="A220" s="26" t="s">
        <v>12323</v>
      </c>
      <c r="B220" s="26" t="s">
        <v>2797</v>
      </c>
      <c r="C220" s="4" t="s">
        <v>12079</v>
      </c>
      <c r="D220" s="28">
        <f>IFERROR(HLOOKUP(A220,'Data 1'!$E$49:$Y$71,VLOOKUP(C220,Lookups2!$A$10:$C$15,2,FALSE),FALSE),"")</f>
        <v>11.6</v>
      </c>
      <c r="E220" s="34">
        <f>D220</f>
        <v>11.6</v>
      </c>
      <c r="F220" s="34">
        <f>E220*5</f>
        <v>58</v>
      </c>
      <c r="G220" s="34"/>
      <c r="H220" s="26" t="str">
        <f>VLOOKUP(A220,Lookups2!$J$2:$K$23,2,FALSE)</f>
        <v>ENG</v>
      </c>
      <c r="I220" s="26" t="str">
        <f>VLOOKUP(C220,Lookups2!$A$1:$C$53,3,FALSE)</f>
        <v>3.1B</v>
      </c>
      <c r="J220" s="26" t="str">
        <f>+J217</f>
        <v>16/17 Q4</v>
      </c>
      <c r="K220" s="26" t="str">
        <f t="shared" si="21"/>
        <v>ENG3.1B16/17 Q4</v>
      </c>
    </row>
    <row r="221" spans="1:11" x14ac:dyDescent="0.2">
      <c r="A221" s="26" t="s">
        <v>2794</v>
      </c>
      <c r="B221" s="26" t="s">
        <v>2797</v>
      </c>
      <c r="C221" s="4" t="s">
        <v>12079</v>
      </c>
      <c r="D221" s="37">
        <f>SUM(E200:E219)</f>
        <v>283.90000000000003</v>
      </c>
      <c r="E221" s="37">
        <f>D221/SUM(Dom_2_patient_numbers)*100</f>
        <v>11.67832167832168</v>
      </c>
      <c r="F221" s="39">
        <f>Lookups2!O9*5</f>
        <v>58.391608391608401</v>
      </c>
      <c r="G221" s="39"/>
      <c r="H221" s="26" t="str">
        <f>VLOOKUP(A221,Lookups2!$J$2:$K$23,2,FALSE)</f>
        <v>SEC</v>
      </c>
      <c r="I221" s="26" t="str">
        <f>VLOOKUP(C221,Lookups2!$A$1:$C$53,3,FALSE)</f>
        <v>3.1B</v>
      </c>
      <c r="J221" s="26" t="str">
        <f t="shared" si="22"/>
        <v>16/17 Q4</v>
      </c>
      <c r="K221" s="26" t="str">
        <f t="shared" si="21"/>
        <v>SEC3.1B16/17 Q4</v>
      </c>
    </row>
    <row r="222" spans="1:11" x14ac:dyDescent="0.2">
      <c r="A222" s="26" t="s">
        <v>9771</v>
      </c>
      <c r="B222" s="26" t="s">
        <v>2797</v>
      </c>
      <c r="C222" s="4" t="s">
        <v>12082</v>
      </c>
      <c r="D222" s="28">
        <f>IFERROR(HLOOKUP(A222,'Data 1'!$E$49:$Y$71,VLOOKUP(C222,Lookups2!$A$10:$C$15,2,FALSE),FALSE),"")</f>
        <v>95</v>
      </c>
      <c r="E222" s="26">
        <f>IFERROR(INDEX(Dom_3_patient_numbers,MATCH(A222,'Data 1'!$F$49:$Y$49,0))*D222/100,0)</f>
        <v>158.65</v>
      </c>
      <c r="F222" s="33"/>
      <c r="G222" s="33"/>
      <c r="H222" s="26" t="str">
        <f>VLOOKUP(A222,Lookups2!$J$2:$K$23,2,FALSE)</f>
        <v>ASPH</v>
      </c>
      <c r="I222" s="26" t="str">
        <f>VLOOKUP(C222,Lookups2!$A$1:$C$53,3,FALSE)</f>
        <v>3.2B</v>
      </c>
      <c r="J222" s="26" t="str">
        <f t="shared" si="22"/>
        <v>16/17 Q4</v>
      </c>
      <c r="K222" s="26" t="str">
        <f t="shared" si="21"/>
        <v>ASPH3.2B16/17 Q4</v>
      </c>
    </row>
    <row r="223" spans="1:11" x14ac:dyDescent="0.2">
      <c r="A223" s="26" t="s">
        <v>9772</v>
      </c>
      <c r="B223" s="26" t="s">
        <v>2797</v>
      </c>
      <c r="C223" s="4" t="s">
        <v>12082</v>
      </c>
      <c r="D223" s="28">
        <f>IFERROR(HLOOKUP(A223,'Data 1'!$E$49:$Y$71,VLOOKUP(C223,Lookups2!$A$10:$C$15,2,FALSE),FALSE),"")</f>
        <v>0</v>
      </c>
      <c r="E223" s="26">
        <f>IFERROR(INDEX(Dom_3_patient_numbers,MATCH(A223,'Data 1'!$F$49:$Y$49,0))*D223/100,0)</f>
        <v>0</v>
      </c>
      <c r="F223" s="33"/>
      <c r="G223" s="33"/>
      <c r="H223" s="26" t="str">
        <f>VLOOKUP(A223,Lookups2!$J$2:$K$23,2,FALSE)</f>
        <v>PRH</v>
      </c>
      <c r="I223" s="26" t="str">
        <f>VLOOKUP(C223,Lookups2!$A$1:$C$53,3,FALSE)</f>
        <v>3.2B</v>
      </c>
      <c r="J223" s="26" t="str">
        <f t="shared" si="22"/>
        <v>16/17 Q4</v>
      </c>
      <c r="K223" s="26" t="str">
        <f t="shared" si="21"/>
        <v>PRH3.2B16/17 Q4</v>
      </c>
    </row>
    <row r="224" spans="1:11" x14ac:dyDescent="0.2">
      <c r="A224" s="26" t="s">
        <v>9773</v>
      </c>
      <c r="B224" s="26" t="s">
        <v>2797</v>
      </c>
      <c r="C224" s="4" t="s">
        <v>12082</v>
      </c>
      <c r="D224" s="28">
        <f>IFERROR(HLOOKUP(A224,'Data 1'!$E$49:$Y$71,VLOOKUP(C224,Lookups2!$A$10:$C$15,2,FALSE),FALSE),"")</f>
        <v>91.3</v>
      </c>
      <c r="E224" s="26">
        <f>IFERROR(INDEX(Dom_3_patient_numbers,MATCH(A224,'Data 1'!$F$49:$Y$49,0))*D224/100,0)</f>
        <v>157.036</v>
      </c>
      <c r="F224" s="33"/>
      <c r="G224" s="33"/>
      <c r="H224" s="26" t="str">
        <f>VLOOKUP(A224,Lookups2!$J$2:$K$23,2,FALSE)</f>
        <v>RSC</v>
      </c>
      <c r="I224" s="26" t="str">
        <f>VLOOKUP(C224,Lookups2!$A$1:$C$53,3,FALSE)</f>
        <v>3.2B</v>
      </c>
      <c r="J224" s="26" t="str">
        <f t="shared" si="22"/>
        <v>16/17 Q4</v>
      </c>
      <c r="K224" s="26" t="str">
        <f t="shared" si="21"/>
        <v>RSC3.2B16/17 Q4</v>
      </c>
    </row>
    <row r="225" spans="1:11" x14ac:dyDescent="0.2">
      <c r="A225" s="26" t="s">
        <v>9774</v>
      </c>
      <c r="B225" s="26" t="s">
        <v>2797</v>
      </c>
      <c r="C225" s="4" t="s">
        <v>12082</v>
      </c>
      <c r="D225" s="28">
        <f>IFERROR(HLOOKUP(A225,'Data 1'!$E$49:$Y$71,VLOOKUP(C225,Lookups2!$A$10:$C$15,2,FALSE),FALSE),"")</f>
        <v>100</v>
      </c>
      <c r="E225" s="26">
        <f>IFERROR(INDEX(Dom_3_patient_numbers,MATCH(A225,'Data 1'!$F$49:$Y$49,0))*D225/100,0)</f>
        <v>116</v>
      </c>
      <c r="F225" s="33"/>
      <c r="G225" s="33"/>
      <c r="H225" s="26" t="str">
        <f>VLOOKUP(A225,Lookups2!$J$2:$K$23,2,FALSE)</f>
        <v>DVH</v>
      </c>
      <c r="I225" s="26" t="str">
        <f>VLOOKUP(C225,Lookups2!$A$1:$C$53,3,FALSE)</f>
        <v>3.2B</v>
      </c>
      <c r="J225" s="26" t="str">
        <f t="shared" si="22"/>
        <v>16/17 Q4</v>
      </c>
      <c r="K225" s="26" t="str">
        <f t="shared" si="21"/>
        <v>DVH3.2B16/17 Q4</v>
      </c>
    </row>
    <row r="226" spans="1:11" x14ac:dyDescent="0.2">
      <c r="A226" s="26" t="s">
        <v>9775</v>
      </c>
      <c r="B226" s="26" t="s">
        <v>2797</v>
      </c>
      <c r="C226" s="4" t="s">
        <v>12082</v>
      </c>
      <c r="D226" s="28">
        <f>IFERROR(HLOOKUP(A226,'Data 1'!$E$49:$Y$71,VLOOKUP(C226,Lookups2!$A$10:$C$15,2,FALSE),FALSE),"")</f>
        <v>50</v>
      </c>
      <c r="E226" s="26">
        <f>IFERROR(INDEX(Dom_3_patient_numbers,MATCH(A226,'Data 1'!$F$49:$Y$49,0))*D226/100,0)</f>
        <v>38</v>
      </c>
      <c r="F226" s="33"/>
      <c r="G226" s="33"/>
      <c r="H226" s="26" t="str">
        <f>VLOOKUP(A226,Lookups2!$J$2:$K$23,2,FALSE)</f>
        <v>K&amp;C</v>
      </c>
      <c r="I226" s="26" t="str">
        <f>VLOOKUP(C226,Lookups2!$A$1:$C$53,3,FALSE)</f>
        <v>3.2B</v>
      </c>
      <c r="J226" s="26" t="str">
        <f t="shared" si="22"/>
        <v>16/17 Q4</v>
      </c>
      <c r="K226" s="26" t="str">
        <f t="shared" si="21"/>
        <v>K&amp;C3.2B16/17 Q4</v>
      </c>
    </row>
    <row r="227" spans="1:11" x14ac:dyDescent="0.2">
      <c r="A227" s="26" t="s">
        <v>9776</v>
      </c>
      <c r="B227" s="26" t="s">
        <v>2797</v>
      </c>
      <c r="C227" s="4" t="s">
        <v>12082</v>
      </c>
      <c r="D227" s="28">
        <f>IFERROR(HLOOKUP(A227,'Data 1'!$E$49:$Y$71,VLOOKUP(C227,Lookups2!$A$10:$C$15,2,FALSE),FALSE),"")</f>
        <v>68.2</v>
      </c>
      <c r="E227" s="26">
        <f>IFERROR(INDEX(Dom_3_patient_numbers,MATCH(A227,'Data 1'!$F$49:$Y$49,0))*D227/100,0)</f>
        <v>74.338000000000008</v>
      </c>
      <c r="F227" s="33"/>
      <c r="G227" s="33"/>
      <c r="H227" s="26" t="str">
        <f>VLOOKUP(A227,Lookups2!$J$2:$K$23,2,FALSE)</f>
        <v>QEQM</v>
      </c>
      <c r="I227" s="26" t="str">
        <f>VLOOKUP(C227,Lookups2!$A$1:$C$53,3,FALSE)</f>
        <v>3.2B</v>
      </c>
      <c r="J227" s="26" t="str">
        <f t="shared" si="22"/>
        <v>16/17 Q4</v>
      </c>
      <c r="K227" s="26" t="str">
        <f t="shared" si="21"/>
        <v>QEQM3.2B16/17 Q4</v>
      </c>
    </row>
    <row r="228" spans="1:11" x14ac:dyDescent="0.2">
      <c r="A228" s="26" t="s">
        <v>9777</v>
      </c>
      <c r="B228" s="26" t="s">
        <v>2797</v>
      </c>
      <c r="C228" s="4" t="s">
        <v>12082</v>
      </c>
      <c r="D228" s="28">
        <f>IFERROR(HLOOKUP(A228,'Data 1'!$E$49:$Y$71,VLOOKUP(C228,Lookups2!$A$10:$C$15,2,FALSE),FALSE),"")</f>
        <v>83.3</v>
      </c>
      <c r="E228" s="26">
        <f>IFERROR(INDEX(Dom_3_patient_numbers,MATCH(A228,'Data 1'!$F$49:$Y$49,0))*D228/100,0)</f>
        <v>115.78699999999999</v>
      </c>
      <c r="F228" s="33"/>
      <c r="G228" s="33"/>
      <c r="H228" s="26" t="str">
        <f>VLOOKUP(A228,Lookups2!$J$2:$K$23,2,FALSE)</f>
        <v>WHH</v>
      </c>
      <c r="I228" s="26" t="str">
        <f>VLOOKUP(C228,Lookups2!$A$1:$C$53,3,FALSE)</f>
        <v>3.2B</v>
      </c>
      <c r="J228" s="26" t="str">
        <f t="shared" si="22"/>
        <v>16/17 Q4</v>
      </c>
      <c r="K228" s="26" t="str">
        <f t="shared" si="21"/>
        <v>WHH3.2B16/17 Q4</v>
      </c>
    </row>
    <row r="229" spans="1:11" x14ac:dyDescent="0.2">
      <c r="A229" s="26" t="s">
        <v>9779</v>
      </c>
      <c r="B229" s="26" t="s">
        <v>2797</v>
      </c>
      <c r="C229" s="4" t="s">
        <v>12082</v>
      </c>
      <c r="D229" s="28">
        <f>IFERROR(HLOOKUP(A229,'Data 1'!$E$49:$Y$71,VLOOKUP(C229,Lookups2!$A$10:$C$15,2,FALSE),FALSE),"")</f>
        <v>72</v>
      </c>
      <c r="E229" s="26">
        <f>IFERROR(INDEX(Dom_3_patient_numbers,MATCH(A229,'Data 1'!$F$49:$Y$49,0))*D229/100,0)</f>
        <v>120.24</v>
      </c>
      <c r="F229" s="33"/>
      <c r="G229" s="33"/>
      <c r="H229" s="26" t="str">
        <f>VLOOKUP(A229,Lookups2!$J$2:$K$23,2,FALSE)</f>
        <v>EDGH</v>
      </c>
      <c r="I229" s="26" t="str">
        <f>VLOOKUP(C229,Lookups2!$A$1:$C$53,3,FALSE)</f>
        <v>3.2B</v>
      </c>
      <c r="J229" s="26" t="str">
        <f t="shared" si="22"/>
        <v>16/17 Q4</v>
      </c>
      <c r="K229" s="26" t="str">
        <f t="shared" si="21"/>
        <v>EDGH3.2B16/17 Q4</v>
      </c>
    </row>
    <row r="230" spans="1:11" x14ac:dyDescent="0.2">
      <c r="A230" s="26" t="s">
        <v>9780</v>
      </c>
      <c r="B230" s="26" t="s">
        <v>2797</v>
      </c>
      <c r="C230" s="4" t="s">
        <v>12082</v>
      </c>
      <c r="D230" s="28">
        <f>IFERROR(HLOOKUP(A230,'Data 1'!$E$49:$Y$71,VLOOKUP(C230,Lookups2!$A$10:$C$15,2,FALSE),FALSE),"")</f>
        <v>45.5</v>
      </c>
      <c r="E230" s="26">
        <f>IFERROR(INDEX(Dom_3_patient_numbers,MATCH(A230,'Data 1'!$F$49:$Y$49,0))*D230/100,0)</f>
        <v>38.674999999999997</v>
      </c>
      <c r="F230" s="33"/>
      <c r="G230" s="33"/>
      <c r="H230" s="26" t="str">
        <f>VLOOKUP(A230,Lookups2!$J$2:$K$23,2,FALSE)</f>
        <v>ESUH</v>
      </c>
      <c r="I230" s="26" t="str">
        <f>VLOOKUP(C230,Lookups2!$A$1:$C$53,3,FALSE)</f>
        <v>3.2B</v>
      </c>
      <c r="J230" s="26" t="str">
        <f t="shared" si="22"/>
        <v>16/17 Q4</v>
      </c>
      <c r="K230" s="26" t="str">
        <f t="shared" si="21"/>
        <v>ESUH3.2B16/17 Q4</v>
      </c>
    </row>
    <row r="231" spans="1:11" x14ac:dyDescent="0.2">
      <c r="A231" s="26" t="s">
        <v>9781</v>
      </c>
      <c r="B231" s="26" t="s">
        <v>2797</v>
      </c>
      <c r="C231" s="4" t="s">
        <v>12082</v>
      </c>
      <c r="D231" s="28">
        <f>IFERROR(HLOOKUP(A231,'Data 1'!$E$49:$Y$71,VLOOKUP(C231,Lookups2!$A$10:$C$15,2,FALSE),FALSE),"")</f>
        <v>82.4</v>
      </c>
      <c r="E231" s="26">
        <f>IFERROR(INDEX(Dom_3_patient_numbers,MATCH(A231,'Data 1'!$F$49:$Y$49,0))*D231/100,0)</f>
        <v>140.90400000000002</v>
      </c>
      <c r="F231" s="33"/>
      <c r="G231" s="33"/>
      <c r="H231" s="26" t="str">
        <f>VLOOKUP(A231,Lookups2!$J$2:$K$23,2,FALSE)</f>
        <v>Frimley</v>
      </c>
      <c r="I231" s="26" t="str">
        <f>VLOOKUP(C231,Lookups2!$A$1:$C$53,3,FALSE)</f>
        <v>3.2B</v>
      </c>
      <c r="J231" s="26" t="str">
        <f t="shared" si="22"/>
        <v>16/17 Q4</v>
      </c>
      <c r="K231" s="26" t="str">
        <f t="shared" si="21"/>
        <v>Frimley3.2B16/17 Q4</v>
      </c>
    </row>
    <row r="232" spans="1:11" x14ac:dyDescent="0.2">
      <c r="A232" s="26" t="s">
        <v>9782</v>
      </c>
      <c r="B232" s="26" t="s">
        <v>2797</v>
      </c>
      <c r="C232" s="4" t="s">
        <v>12082</v>
      </c>
      <c r="D232" s="28">
        <f>IFERROR(HLOOKUP(A232,'Data 1'!$E$49:$Y$71,VLOOKUP(C232,Lookups2!$A$10:$C$15,2,FALSE),FALSE),"")</f>
        <v>86.7</v>
      </c>
      <c r="E232" s="26">
        <f>IFERROR(INDEX(Dom_3_patient_numbers,MATCH(A232,'Data 1'!$F$49:$Y$49,0))*D232/100,0)</f>
        <v>88.433999999999997</v>
      </c>
      <c r="F232" s="33"/>
      <c r="G232" s="33"/>
      <c r="H232" s="26" t="str">
        <f>VLOOKUP(A232,Lookups2!$J$2:$K$23,2,FALSE)</f>
        <v>MDGH</v>
      </c>
      <c r="I232" s="26" t="str">
        <f>VLOOKUP(C232,Lookups2!$A$1:$C$53,3,FALSE)</f>
        <v>3.2B</v>
      </c>
      <c r="J232" s="26" t="str">
        <f t="shared" si="22"/>
        <v>16/17 Q4</v>
      </c>
      <c r="K232" s="26" t="str">
        <f t="shared" si="21"/>
        <v>MDGH3.2B16/17 Q4</v>
      </c>
    </row>
    <row r="233" spans="1:11" x14ac:dyDescent="0.2">
      <c r="A233" s="26" t="s">
        <v>9783</v>
      </c>
      <c r="B233" s="26" t="s">
        <v>2797</v>
      </c>
      <c r="C233" s="4" t="s">
        <v>12082</v>
      </c>
      <c r="D233" s="28">
        <f>IFERROR(HLOOKUP(A233,'Data 1'!$E$49:$Y$71,VLOOKUP(C233,Lookups2!$A$10:$C$15,2,FALSE),FALSE),"")</f>
        <v>100</v>
      </c>
      <c r="E233" s="26">
        <f>IFERROR(INDEX(Dom_3_patient_numbers,MATCH(A233,'Data 1'!$F$49:$Y$49,0))*D233/100,0)</f>
        <v>117</v>
      </c>
      <c r="F233" s="33"/>
      <c r="G233" s="33"/>
      <c r="H233" s="26" t="str">
        <f>VLOOKUP(A233,Lookups2!$J$2:$K$23,2,FALSE)</f>
        <v>TWH</v>
      </c>
      <c r="I233" s="26" t="str">
        <f>VLOOKUP(C233,Lookups2!$A$1:$C$53,3,FALSE)</f>
        <v>3.2B</v>
      </c>
      <c r="J233" s="26" t="str">
        <f t="shared" si="22"/>
        <v>16/17 Q4</v>
      </c>
      <c r="K233" s="26" t="str">
        <f t="shared" si="21"/>
        <v>TWH3.2B16/17 Q4</v>
      </c>
    </row>
    <row r="234" spans="1:11" x14ac:dyDescent="0.2">
      <c r="A234" s="26" t="s">
        <v>9784</v>
      </c>
      <c r="B234" s="26" t="s">
        <v>2797</v>
      </c>
      <c r="C234" s="4" t="s">
        <v>12082</v>
      </c>
      <c r="D234" s="28">
        <f>IFERROR(HLOOKUP(A234,'Data 1'!$E$49:$Y$71,VLOOKUP(C234,Lookups2!$A$10:$C$15,2,FALSE),FALSE),"")</f>
        <v>90.9</v>
      </c>
      <c r="E234" s="26">
        <f>IFERROR(INDEX(Dom_3_patient_numbers,MATCH(A234,'Data 1'!$F$49:$Y$49,0))*D234/100,0)</f>
        <v>88.173000000000016</v>
      </c>
      <c r="F234" s="33"/>
      <c r="G234" s="33"/>
      <c r="H234" s="26" t="str">
        <f>VLOOKUP(A234,Lookups2!$J$2:$K$23,2,FALSE)</f>
        <v>Medway</v>
      </c>
      <c r="I234" s="26" t="str">
        <f>VLOOKUP(C234,Lookups2!$A$1:$C$53,3,FALSE)</f>
        <v>3.2B</v>
      </c>
      <c r="J234" s="26" t="str">
        <f t="shared" si="22"/>
        <v>16/17 Q4</v>
      </c>
      <c r="K234" s="26" t="str">
        <f t="shared" si="21"/>
        <v>Medway3.2B16/17 Q4</v>
      </c>
    </row>
    <row r="235" spans="1:11" x14ac:dyDescent="0.2">
      <c r="A235" s="26" t="s">
        <v>9785</v>
      </c>
      <c r="B235" s="26" t="s">
        <v>2797</v>
      </c>
      <c r="C235" s="4" t="s">
        <v>12082</v>
      </c>
      <c r="D235" s="28">
        <f>IFERROR(HLOOKUP(A235,'Data 1'!$E$49:$Y$71,VLOOKUP(C235,Lookups2!$A$10:$C$15,2,FALSE),FALSE),"")</f>
        <v>75</v>
      </c>
      <c r="E235" s="26">
        <f>IFERROR(INDEX(Dom_3_patient_numbers,MATCH(A235,'Data 1'!$F$49:$Y$49,0))*D235/100,0)</f>
        <v>42</v>
      </c>
      <c r="F235" s="33"/>
      <c r="G235" s="33"/>
      <c r="H235" s="26" t="str">
        <f>VLOOKUP(A235,Lookups2!$J$2:$K$23,2,FALSE)</f>
        <v>RSCH</v>
      </c>
      <c r="I235" s="26" t="str">
        <f>VLOOKUP(C235,Lookups2!$A$1:$C$53,3,FALSE)</f>
        <v>3.2B</v>
      </c>
      <c r="J235" s="26" t="str">
        <f t="shared" si="22"/>
        <v>16/17 Q4</v>
      </c>
      <c r="K235" s="26" t="str">
        <f t="shared" si="21"/>
        <v>RSCH3.2B16/17 Q4</v>
      </c>
    </row>
    <row r="236" spans="1:11" x14ac:dyDescent="0.2">
      <c r="A236" s="26" t="s">
        <v>9786</v>
      </c>
      <c r="B236" s="26" t="s">
        <v>2797</v>
      </c>
      <c r="C236" s="4" t="s">
        <v>12082</v>
      </c>
      <c r="D236" s="28">
        <f>IFERROR(HLOOKUP(A236,'Data 1'!$E$49:$Y$71,VLOOKUP(C236,Lookups2!$A$10:$C$15,2,FALSE),FALSE),"")</f>
        <v>69.2</v>
      </c>
      <c r="E236" s="26">
        <f>IFERROR(INDEX(Dom_3_patient_numbers,MATCH(A236,'Data 1'!$F$49:$Y$49,0))*D236/100,0)</f>
        <v>136.32400000000001</v>
      </c>
      <c r="F236" s="33"/>
      <c r="G236" s="33"/>
      <c r="H236" s="26" t="str">
        <f>VLOOKUP(A236,Lookups2!$J$2:$K$23,2,FALSE)</f>
        <v>SASH</v>
      </c>
      <c r="I236" s="26" t="str">
        <f>VLOOKUP(C236,Lookups2!$A$1:$C$53,3,FALSE)</f>
        <v>3.2B</v>
      </c>
      <c r="J236" s="26" t="str">
        <f t="shared" si="22"/>
        <v>16/17 Q4</v>
      </c>
      <c r="K236" s="26" t="str">
        <f t="shared" si="21"/>
        <v>SASH3.2B16/17 Q4</v>
      </c>
    </row>
    <row r="237" spans="1:11" x14ac:dyDescent="0.2">
      <c r="A237" s="26" t="s">
        <v>9787</v>
      </c>
      <c r="B237" s="26" t="s">
        <v>2797</v>
      </c>
      <c r="C237" s="4" t="s">
        <v>12082</v>
      </c>
      <c r="D237" s="28">
        <f>IFERROR(HLOOKUP(A237,'Data 1'!$E$49:$Y$71,VLOOKUP(C237,Lookups2!$A$10:$C$15,2,FALSE),FALSE),"")</f>
        <v>100</v>
      </c>
      <c r="E237" s="26">
        <f>IFERROR(INDEX(Dom_3_patient_numbers,MATCH(A237,'Data 1'!$F$49:$Y$49,0))*D237/100,0)</f>
        <v>139</v>
      </c>
      <c r="F237" s="33"/>
      <c r="G237" s="33"/>
      <c r="H237" s="26" t="str">
        <f>VLOOKUP(A237,Lookups2!$J$2:$K$23,2,FALSE)</f>
        <v>STR</v>
      </c>
      <c r="I237" s="26" t="str">
        <f>VLOOKUP(C237,Lookups2!$A$1:$C$53,3,FALSE)</f>
        <v>3.2B</v>
      </c>
      <c r="J237" s="26" t="str">
        <f t="shared" si="22"/>
        <v>16/17 Q4</v>
      </c>
      <c r="K237" s="26" t="str">
        <f t="shared" si="21"/>
        <v>STR3.2B16/17 Q4</v>
      </c>
    </row>
    <row r="238" spans="1:11" x14ac:dyDescent="0.2">
      <c r="A238" s="26" t="s">
        <v>9788</v>
      </c>
      <c r="B238" s="26" t="s">
        <v>2797</v>
      </c>
      <c r="C238" s="4" t="s">
        <v>12082</v>
      </c>
      <c r="D238" s="28">
        <f>IFERROR(HLOOKUP(A238,'Data 1'!$E$49:$Y$71,VLOOKUP(C238,Lookups2!$A$10:$C$15,2,FALSE),FALSE),"")</f>
        <v>100</v>
      </c>
      <c r="E238" s="26">
        <f>IFERROR(INDEX(Dom_3_patient_numbers,MATCH(A238,'Data 1'!$F$49:$Y$49,0))*D238/100,0)</f>
        <v>163</v>
      </c>
      <c r="F238" s="33"/>
      <c r="G238" s="33"/>
      <c r="H238" s="26" t="str">
        <f>VLOOKUP(A238,Lookups2!$J$2:$K$23,2,FALSE)</f>
        <v>WOR</v>
      </c>
      <c r="I238" s="26" t="str">
        <f>VLOOKUP(C238,Lookups2!$A$1:$C$53,3,FALSE)</f>
        <v>3.2B</v>
      </c>
      <c r="J238" s="26" t="str">
        <f t="shared" si="22"/>
        <v>16/17 Q4</v>
      </c>
      <c r="K238" s="26" t="str">
        <f t="shared" si="21"/>
        <v>WOR3.2B16/17 Q4</v>
      </c>
    </row>
    <row r="239" spans="1:11" x14ac:dyDescent="0.2">
      <c r="A239" s="26" t="s">
        <v>12031</v>
      </c>
      <c r="B239" s="26" t="s">
        <v>2797</v>
      </c>
      <c r="C239" s="4" t="s">
        <v>12082</v>
      </c>
      <c r="D239" s="28" t="str">
        <f>IFERROR(HLOOKUP(A239,'Data 1'!$E$49:$Y$71,VLOOKUP(C239,Lookups2!$A$10:$C$15,2,FALSE),FALSE),"")</f>
        <v>.</v>
      </c>
      <c r="E239" s="26">
        <f>IFERROR(INDEX(Dom_3_patient_numbers,MATCH(A239,'Data 1'!$F$49:$Y$49,0))*D239/100,0)</f>
        <v>0</v>
      </c>
      <c r="F239" s="33"/>
      <c r="G239" s="33"/>
      <c r="H239" s="26" t="str">
        <f>VLOOKUP(A239,Lookups2!$J$2:$K$23,2,FALSE)</f>
        <v>CRA</v>
      </c>
      <c r="I239" s="26" t="str">
        <f>VLOOKUP(C239,Lookups2!$A$1:$C$53,3,FALSE)</f>
        <v>3.2B</v>
      </c>
      <c r="J239" s="26" t="str">
        <f t="shared" si="22"/>
        <v>16/17 Q4</v>
      </c>
      <c r="K239" s="26" t="str">
        <f t="shared" si="21"/>
        <v>CRA3.2B16/17 Q4</v>
      </c>
    </row>
    <row r="240" spans="1:11" x14ac:dyDescent="0.2">
      <c r="A240" s="4" t="s">
        <v>6597</v>
      </c>
      <c r="B240" s="26" t="s">
        <v>2797</v>
      </c>
      <c r="C240" s="4" t="s">
        <v>12082</v>
      </c>
      <c r="D240" s="28">
        <f>IFERROR(HLOOKUP(A240,'Data 1'!$E$49:$Y$71,VLOOKUP(C240,Lookups2!$A$10:$C$15,2,FALSE),FALSE),"")</f>
        <v>81.099999999999994</v>
      </c>
      <c r="E240" s="26">
        <f>IFERROR(INDEX(Dom_3_patient_numbers,MATCH(A240,'Data 1'!$F$49:$Y$49,0))*D240/100,0)</f>
        <v>290.33799999999997</v>
      </c>
      <c r="F240" s="33"/>
      <c r="G240" s="33"/>
      <c r="H240" s="4" t="s">
        <v>2763</v>
      </c>
      <c r="I240" s="26" t="str">
        <f>VLOOKUP(C240,Lookups2!$A$1:$C$53,3,FALSE)</f>
        <v>3.2B</v>
      </c>
      <c r="J240" s="26" t="str">
        <f t="shared" si="22"/>
        <v>16/17 Q4</v>
      </c>
      <c r="K240" s="26" t="str">
        <f t="shared" ref="K240:K241" si="24">H240&amp;I240&amp;J240</f>
        <v>PORT3.2B16/17 Q4</v>
      </c>
    </row>
    <row r="241" spans="1:11" x14ac:dyDescent="0.2">
      <c r="A241" t="s">
        <v>12343</v>
      </c>
      <c r="B241" s="26" t="s">
        <v>2797</v>
      </c>
      <c r="C241" s="4" t="s">
        <v>12082</v>
      </c>
      <c r="D241" s="28" t="str">
        <f>IFERROR(HLOOKUP(A241,'Data 1'!$E$49:$Y$71,VLOOKUP(C241,Lookups2!$A$10:$C$15,2,FALSE),FALSE),"")</f>
        <v>.</v>
      </c>
      <c r="E241" s="26">
        <f>IFERROR(INDEX(Dom_3_patient_numbers,MATCH(A241,'Data 1'!$F$49:$Y$49,0))*D241/100,0)</f>
        <v>0</v>
      </c>
      <c r="F241" s="33"/>
      <c r="G241" s="33"/>
      <c r="H241" s="26" t="str">
        <f>VLOOKUP(A241,Lookups2!$J$2:$K$23,2,FALSE)</f>
        <v>BEX</v>
      </c>
      <c r="I241" s="26" t="str">
        <f>VLOOKUP(C241,Lookups2!$A$1:$C$53,3,FALSE)</f>
        <v>3.2B</v>
      </c>
      <c r="J241" s="26" t="str">
        <f t="shared" si="22"/>
        <v>16/17 Q4</v>
      </c>
      <c r="K241" s="26" t="str">
        <f t="shared" si="24"/>
        <v>BEX3.2B16/17 Q4</v>
      </c>
    </row>
    <row r="242" spans="1:11" x14ac:dyDescent="0.2">
      <c r="A242" s="26" t="s">
        <v>12323</v>
      </c>
      <c r="B242" s="26" t="s">
        <v>2797</v>
      </c>
      <c r="C242" s="4" t="s">
        <v>12082</v>
      </c>
      <c r="D242" s="28">
        <f>IFERROR(HLOOKUP(A242,'Data 1'!$E$49:$Y$71,VLOOKUP(C242,Lookups2!$A$10:$C$15,2,FALSE),FALSE),"")</f>
        <v>85.5</v>
      </c>
      <c r="E242" s="34">
        <f>D242</f>
        <v>85.5</v>
      </c>
      <c r="F242" s="34">
        <f>D242</f>
        <v>85.5</v>
      </c>
      <c r="G242" s="34"/>
      <c r="H242" s="26" t="str">
        <f>VLOOKUP(A242,Lookups2!$J$2:$K$23,2,FALSE)</f>
        <v>ENG</v>
      </c>
      <c r="I242" s="26" t="str">
        <f>VLOOKUP(C242,Lookups2!$A$1:$C$53,3,FALSE)</f>
        <v>3.2B</v>
      </c>
      <c r="J242" s="26" t="str">
        <f>+J239</f>
        <v>16/17 Q4</v>
      </c>
      <c r="K242" s="26" t="str">
        <f t="shared" si="21"/>
        <v>ENG3.2B16/17 Q4</v>
      </c>
    </row>
    <row r="243" spans="1:11" x14ac:dyDescent="0.2">
      <c r="A243" s="26" t="s">
        <v>2794</v>
      </c>
      <c r="B243" s="26" t="s">
        <v>2797</v>
      </c>
      <c r="C243" s="4" t="s">
        <v>12082</v>
      </c>
      <c r="D243" s="28" t="str">
        <f>IFERROR(HLOOKUP(A243,'Data 1'!$E$49:$Y$71,VLOOKUP(C243,Lookups2!$A$10:$C$15,2,FALSE),FALSE),"")</f>
        <v/>
      </c>
      <c r="E243" s="40">
        <f>SUM(E222:E241)</f>
        <v>2023.8990000000001</v>
      </c>
      <c r="F243" s="41">
        <f>Lookups2!O10</f>
        <v>83.253763883175651</v>
      </c>
      <c r="G243" s="41"/>
      <c r="H243" s="26" t="str">
        <f>VLOOKUP(A243,Lookups2!$J$2:$K$23,2,FALSE)</f>
        <v>SEC</v>
      </c>
      <c r="I243" s="26" t="str">
        <f>VLOOKUP(C243,Lookups2!$A$1:$C$53,3,FALSE)</f>
        <v>3.2B</v>
      </c>
      <c r="J243" s="26" t="str">
        <f t="shared" si="22"/>
        <v>16/17 Q4</v>
      </c>
      <c r="K243" s="26" t="str">
        <f t="shared" si="21"/>
        <v>SEC3.2B16/17 Q4</v>
      </c>
    </row>
    <row r="244" spans="1:11" x14ac:dyDescent="0.2">
      <c r="A244" s="26" t="s">
        <v>9771</v>
      </c>
      <c r="B244" s="26" t="s">
        <v>2797</v>
      </c>
      <c r="C244" s="4" t="s">
        <v>12085</v>
      </c>
      <c r="D244" s="28">
        <f>IFERROR(HLOOKUP(A244,'Data 1'!$E$49:$Y$71,VLOOKUP(C244,Lookups2!$A$10:$C$15,2,FALSE),FALSE),"")</f>
        <v>42.1</v>
      </c>
      <c r="E244" s="26">
        <f>IFERROR(INDEX(Dom_3_patient_numbers,MATCH(A244,'Data 1'!$F$49:$Y$49,0))*D244/100,0)</f>
        <v>70.307000000000002</v>
      </c>
      <c r="F244" s="33"/>
      <c r="G244" s="33"/>
      <c r="H244" s="26" t="str">
        <f>VLOOKUP(A244,Lookups2!$J$2:$K$23,2,FALSE)</f>
        <v>ASPH</v>
      </c>
      <c r="I244" s="26" t="str">
        <f>VLOOKUP(C244,Lookups2!$A$1:$C$53,3,FALSE)</f>
        <v>3.3B</v>
      </c>
      <c r="J244" s="26" t="str">
        <f t="shared" si="22"/>
        <v>16/17 Q4</v>
      </c>
      <c r="K244" s="26" t="str">
        <f t="shared" si="21"/>
        <v>ASPH3.3B16/17 Q4</v>
      </c>
    </row>
    <row r="245" spans="1:11" x14ac:dyDescent="0.2">
      <c r="A245" s="26" t="s">
        <v>9772</v>
      </c>
      <c r="B245" s="26" t="s">
        <v>2797</v>
      </c>
      <c r="C245" s="4" t="s">
        <v>12085</v>
      </c>
      <c r="D245" s="28">
        <f>IFERROR(HLOOKUP(A245,'Data 1'!$E$49:$Y$71,VLOOKUP(C245,Lookups2!$A$10:$C$15,2,FALSE),FALSE),"")</f>
        <v>0</v>
      </c>
      <c r="E245" s="26">
        <f>IFERROR(INDEX(Dom_3_patient_numbers,MATCH(A245,'Data 1'!$F$49:$Y$49,0))*D245/100,0)</f>
        <v>0</v>
      </c>
      <c r="F245" s="33"/>
      <c r="G245" s="33"/>
      <c r="H245" s="26" t="str">
        <f>VLOOKUP(A245,Lookups2!$J$2:$K$23,2,FALSE)</f>
        <v>PRH</v>
      </c>
      <c r="I245" s="26" t="str">
        <f>VLOOKUP(C245,Lookups2!$A$1:$C$53,3,FALSE)</f>
        <v>3.3B</v>
      </c>
      <c r="J245" s="26" t="str">
        <f t="shared" si="22"/>
        <v>16/17 Q4</v>
      </c>
      <c r="K245" s="26" t="str">
        <f t="shared" si="21"/>
        <v>PRH3.3B16/17 Q4</v>
      </c>
    </row>
    <row r="246" spans="1:11" x14ac:dyDescent="0.2">
      <c r="A246" s="26" t="s">
        <v>9773</v>
      </c>
      <c r="B246" s="26" t="s">
        <v>2797</v>
      </c>
      <c r="C246" s="4" t="s">
        <v>12085</v>
      </c>
      <c r="D246" s="28">
        <f>IFERROR(HLOOKUP(A246,'Data 1'!$E$49:$Y$71,VLOOKUP(C246,Lookups2!$A$10:$C$15,2,FALSE),FALSE),"")</f>
        <v>55.6</v>
      </c>
      <c r="E246" s="26">
        <f>IFERROR(INDEX(Dom_3_patient_numbers,MATCH(A246,'Data 1'!$F$49:$Y$49,0))*D246/100,0)</f>
        <v>95.632000000000005</v>
      </c>
      <c r="F246" s="33"/>
      <c r="G246" s="33"/>
      <c r="H246" s="26" t="str">
        <f>VLOOKUP(A246,Lookups2!$J$2:$K$23,2,FALSE)</f>
        <v>RSC</v>
      </c>
      <c r="I246" s="26" t="str">
        <f>VLOOKUP(C246,Lookups2!$A$1:$C$53,3,FALSE)</f>
        <v>3.3B</v>
      </c>
      <c r="J246" s="26" t="str">
        <f t="shared" si="22"/>
        <v>16/17 Q4</v>
      </c>
      <c r="K246" s="26" t="str">
        <f t="shared" si="21"/>
        <v>RSC3.3B16/17 Q4</v>
      </c>
    </row>
    <row r="247" spans="1:11" x14ac:dyDescent="0.2">
      <c r="A247" s="26" t="s">
        <v>9774</v>
      </c>
      <c r="B247" s="26" t="s">
        <v>2797</v>
      </c>
      <c r="C247" s="4" t="s">
        <v>12085</v>
      </c>
      <c r="D247" s="28">
        <f>IFERROR(HLOOKUP(A247,'Data 1'!$E$49:$Y$71,VLOOKUP(C247,Lookups2!$A$10:$C$15,2,FALSE),FALSE),"")</f>
        <v>71.400000000000006</v>
      </c>
      <c r="E247" s="26">
        <f>IFERROR(INDEX(Dom_3_patient_numbers,MATCH(A247,'Data 1'!$F$49:$Y$49,0))*D247/100,0)</f>
        <v>82.824000000000012</v>
      </c>
      <c r="F247" s="33"/>
      <c r="G247" s="33"/>
      <c r="H247" s="26" t="str">
        <f>VLOOKUP(A247,Lookups2!$J$2:$K$23,2,FALSE)</f>
        <v>DVH</v>
      </c>
      <c r="I247" s="26" t="str">
        <f>VLOOKUP(C247,Lookups2!$A$1:$C$53,3,FALSE)</f>
        <v>3.3B</v>
      </c>
      <c r="J247" s="26" t="str">
        <f t="shared" si="22"/>
        <v>16/17 Q4</v>
      </c>
      <c r="K247" s="26" t="str">
        <f t="shared" si="21"/>
        <v>DVH3.3B16/17 Q4</v>
      </c>
    </row>
    <row r="248" spans="1:11" x14ac:dyDescent="0.2">
      <c r="A248" s="26" t="s">
        <v>9775</v>
      </c>
      <c r="B248" s="26" t="s">
        <v>2797</v>
      </c>
      <c r="C248" s="4" t="s">
        <v>12085</v>
      </c>
      <c r="D248" s="28">
        <f>IFERROR(HLOOKUP(A248,'Data 1'!$E$49:$Y$71,VLOOKUP(C248,Lookups2!$A$10:$C$15,2,FALSE),FALSE),"")</f>
        <v>60</v>
      </c>
      <c r="E248" s="26">
        <f>IFERROR(INDEX(Dom_3_patient_numbers,MATCH(A248,'Data 1'!$F$49:$Y$49,0))*D248/100,0)</f>
        <v>45.6</v>
      </c>
      <c r="F248" s="33"/>
      <c r="G248" s="33"/>
      <c r="H248" s="26" t="str">
        <f>VLOOKUP(A248,Lookups2!$J$2:$K$23,2,FALSE)</f>
        <v>K&amp;C</v>
      </c>
      <c r="I248" s="26" t="str">
        <f>VLOOKUP(C248,Lookups2!$A$1:$C$53,3,FALSE)</f>
        <v>3.3B</v>
      </c>
      <c r="J248" s="26" t="str">
        <f t="shared" si="22"/>
        <v>16/17 Q4</v>
      </c>
      <c r="K248" s="26" t="str">
        <f t="shared" si="21"/>
        <v>K&amp;C3.3B16/17 Q4</v>
      </c>
    </row>
    <row r="249" spans="1:11" x14ac:dyDescent="0.2">
      <c r="A249" s="26" t="s">
        <v>9776</v>
      </c>
      <c r="B249" s="26" t="s">
        <v>2797</v>
      </c>
      <c r="C249" s="4" t="s">
        <v>12085</v>
      </c>
      <c r="D249" s="28">
        <f>IFERROR(HLOOKUP(A249,'Data 1'!$E$49:$Y$71,VLOOKUP(C249,Lookups2!$A$10:$C$15,2,FALSE),FALSE),"")</f>
        <v>43.5</v>
      </c>
      <c r="E249" s="26">
        <f>IFERROR(INDEX(Dom_3_patient_numbers,MATCH(A249,'Data 1'!$F$49:$Y$49,0))*D249/100,0)</f>
        <v>47.414999999999999</v>
      </c>
      <c r="F249" s="33"/>
      <c r="G249" s="33"/>
      <c r="H249" s="26" t="str">
        <f>VLOOKUP(A249,Lookups2!$J$2:$K$23,2,FALSE)</f>
        <v>QEQM</v>
      </c>
      <c r="I249" s="26" t="str">
        <f>VLOOKUP(C249,Lookups2!$A$1:$C$53,3,FALSE)</f>
        <v>3.3B</v>
      </c>
      <c r="J249" s="26" t="str">
        <f t="shared" si="22"/>
        <v>16/17 Q4</v>
      </c>
      <c r="K249" s="26" t="str">
        <f t="shared" si="21"/>
        <v>QEQM3.3B16/17 Q4</v>
      </c>
    </row>
    <row r="250" spans="1:11" x14ac:dyDescent="0.2">
      <c r="A250" s="26" t="s">
        <v>9777</v>
      </c>
      <c r="B250" s="26" t="s">
        <v>2797</v>
      </c>
      <c r="C250" s="4" t="s">
        <v>12085</v>
      </c>
      <c r="D250" s="28">
        <f>IFERROR(HLOOKUP(A250,'Data 1'!$E$49:$Y$71,VLOOKUP(C250,Lookups2!$A$10:$C$15,2,FALSE),FALSE),"")</f>
        <v>54.5</v>
      </c>
      <c r="E250" s="26">
        <f>IFERROR(INDEX(Dom_3_patient_numbers,MATCH(A250,'Data 1'!$F$49:$Y$49,0))*D250/100,0)</f>
        <v>75.754999999999995</v>
      </c>
      <c r="F250" s="33"/>
      <c r="G250" s="33"/>
      <c r="H250" s="26" t="str">
        <f>VLOOKUP(A250,Lookups2!$J$2:$K$23,2,FALSE)</f>
        <v>WHH</v>
      </c>
      <c r="I250" s="26" t="str">
        <f>VLOOKUP(C250,Lookups2!$A$1:$C$53,3,FALSE)</f>
        <v>3.3B</v>
      </c>
      <c r="J250" s="26" t="str">
        <f t="shared" si="22"/>
        <v>16/17 Q4</v>
      </c>
      <c r="K250" s="26" t="str">
        <f t="shared" si="21"/>
        <v>WHH3.3B16/17 Q4</v>
      </c>
    </row>
    <row r="251" spans="1:11" x14ac:dyDescent="0.2">
      <c r="A251" s="26" t="s">
        <v>9779</v>
      </c>
      <c r="B251" s="26" t="s">
        <v>2797</v>
      </c>
      <c r="C251" s="4" t="s">
        <v>12085</v>
      </c>
      <c r="D251" s="28">
        <f>IFERROR(HLOOKUP(A251,'Data 1'!$E$49:$Y$71,VLOOKUP(C251,Lookups2!$A$10:$C$15,2,FALSE),FALSE),"")</f>
        <v>65</v>
      </c>
      <c r="E251" s="26">
        <f>IFERROR(INDEX(Dom_3_patient_numbers,MATCH(A251,'Data 1'!$F$49:$Y$49,0))*D251/100,0)</f>
        <v>108.55</v>
      </c>
      <c r="F251" s="33"/>
      <c r="G251" s="33"/>
      <c r="H251" s="26" t="str">
        <f>VLOOKUP(A251,Lookups2!$J$2:$K$23,2,FALSE)</f>
        <v>EDGH</v>
      </c>
      <c r="I251" s="26" t="str">
        <f>VLOOKUP(C251,Lookups2!$A$1:$C$53,3,FALSE)</f>
        <v>3.3B</v>
      </c>
      <c r="J251" s="26" t="str">
        <f t="shared" si="22"/>
        <v>16/17 Q4</v>
      </c>
      <c r="K251" s="26" t="str">
        <f t="shared" si="21"/>
        <v>EDGH3.3B16/17 Q4</v>
      </c>
    </row>
    <row r="252" spans="1:11" x14ac:dyDescent="0.2">
      <c r="A252" s="26" t="s">
        <v>9780</v>
      </c>
      <c r="B252" s="26" t="s">
        <v>2797</v>
      </c>
      <c r="C252" s="4" t="s">
        <v>12085</v>
      </c>
      <c r="D252" s="28">
        <f>IFERROR(HLOOKUP(A252,'Data 1'!$E$49:$Y$71,VLOOKUP(C252,Lookups2!$A$10:$C$15,2,FALSE),FALSE),"")</f>
        <v>20</v>
      </c>
      <c r="E252" s="26">
        <f>IFERROR(INDEX(Dom_3_patient_numbers,MATCH(A252,'Data 1'!$F$49:$Y$49,0))*D252/100,0)</f>
        <v>17</v>
      </c>
      <c r="F252" s="33"/>
      <c r="G252" s="33"/>
      <c r="H252" s="26" t="str">
        <f>VLOOKUP(A252,Lookups2!$J$2:$K$23,2,FALSE)</f>
        <v>ESUH</v>
      </c>
      <c r="I252" s="26" t="str">
        <f>VLOOKUP(C252,Lookups2!$A$1:$C$53,3,FALSE)</f>
        <v>3.3B</v>
      </c>
      <c r="J252" s="26" t="str">
        <f t="shared" si="22"/>
        <v>16/17 Q4</v>
      </c>
      <c r="K252" s="26" t="str">
        <f t="shared" si="21"/>
        <v>ESUH3.3B16/17 Q4</v>
      </c>
    </row>
    <row r="253" spans="1:11" x14ac:dyDescent="0.2">
      <c r="A253" s="26" t="s">
        <v>9781</v>
      </c>
      <c r="B253" s="26" t="s">
        <v>2797</v>
      </c>
      <c r="C253" s="4" t="s">
        <v>12085</v>
      </c>
      <c r="D253" s="28">
        <f>IFERROR(HLOOKUP(A253,'Data 1'!$E$49:$Y$71,VLOOKUP(C253,Lookups2!$A$10:$C$15,2,FALSE),FALSE),"")</f>
        <v>76.7</v>
      </c>
      <c r="E253" s="26">
        <f>IFERROR(INDEX(Dom_3_patient_numbers,MATCH(A253,'Data 1'!$F$49:$Y$49,0))*D253/100,0)</f>
        <v>131.15700000000001</v>
      </c>
      <c r="F253" s="33"/>
      <c r="G253" s="33"/>
      <c r="H253" s="26" t="str">
        <f>VLOOKUP(A253,Lookups2!$J$2:$K$23,2,FALSE)</f>
        <v>Frimley</v>
      </c>
      <c r="I253" s="26" t="str">
        <f>VLOOKUP(C253,Lookups2!$A$1:$C$53,3,FALSE)</f>
        <v>3.3B</v>
      </c>
      <c r="J253" s="26" t="str">
        <f t="shared" si="22"/>
        <v>16/17 Q4</v>
      </c>
      <c r="K253" s="26" t="str">
        <f t="shared" si="21"/>
        <v>Frimley3.3B16/17 Q4</v>
      </c>
    </row>
    <row r="254" spans="1:11" x14ac:dyDescent="0.2">
      <c r="A254" s="26" t="s">
        <v>9782</v>
      </c>
      <c r="B254" s="26" t="s">
        <v>2797</v>
      </c>
      <c r="C254" s="4" t="s">
        <v>12085</v>
      </c>
      <c r="D254" s="28">
        <f>IFERROR(HLOOKUP(A254,'Data 1'!$E$49:$Y$71,VLOOKUP(C254,Lookups2!$A$10:$C$15,2,FALSE),FALSE),"")</f>
        <v>38.5</v>
      </c>
      <c r="E254" s="26">
        <f>IFERROR(INDEX(Dom_3_patient_numbers,MATCH(A254,'Data 1'!$F$49:$Y$49,0))*D254/100,0)</f>
        <v>39.270000000000003</v>
      </c>
      <c r="F254" s="33"/>
      <c r="G254" s="33"/>
      <c r="H254" s="26" t="str">
        <f>VLOOKUP(A254,Lookups2!$J$2:$K$23,2,FALSE)</f>
        <v>MDGH</v>
      </c>
      <c r="I254" s="26" t="str">
        <f>VLOOKUP(C254,Lookups2!$A$1:$C$53,3,FALSE)</f>
        <v>3.3B</v>
      </c>
      <c r="J254" s="26" t="str">
        <f t="shared" si="22"/>
        <v>16/17 Q4</v>
      </c>
      <c r="K254" s="26" t="str">
        <f t="shared" si="21"/>
        <v>MDGH3.3B16/17 Q4</v>
      </c>
    </row>
    <row r="255" spans="1:11" x14ac:dyDescent="0.2">
      <c r="A255" s="26" t="s">
        <v>9783</v>
      </c>
      <c r="B255" s="26" t="s">
        <v>2797</v>
      </c>
      <c r="C255" s="4" t="s">
        <v>12085</v>
      </c>
      <c r="D255" s="28">
        <f>IFERROR(HLOOKUP(A255,'Data 1'!$E$49:$Y$71,VLOOKUP(C255,Lookups2!$A$10:$C$15,2,FALSE),FALSE),"")</f>
        <v>73.3</v>
      </c>
      <c r="E255" s="26">
        <f>IFERROR(INDEX(Dom_3_patient_numbers,MATCH(A255,'Data 1'!$F$49:$Y$49,0))*D255/100,0)</f>
        <v>85.76100000000001</v>
      </c>
      <c r="F255" s="33"/>
      <c r="G255" s="33"/>
      <c r="H255" s="26" t="str">
        <f>VLOOKUP(A255,Lookups2!$J$2:$K$23,2,FALSE)</f>
        <v>TWH</v>
      </c>
      <c r="I255" s="26" t="str">
        <f>VLOOKUP(C255,Lookups2!$A$1:$C$53,3,FALSE)</f>
        <v>3.3B</v>
      </c>
      <c r="J255" s="26" t="str">
        <f t="shared" si="22"/>
        <v>16/17 Q4</v>
      </c>
      <c r="K255" s="26" t="str">
        <f t="shared" si="21"/>
        <v>TWH3.3B16/17 Q4</v>
      </c>
    </row>
    <row r="256" spans="1:11" x14ac:dyDescent="0.2">
      <c r="A256" s="26" t="s">
        <v>9784</v>
      </c>
      <c r="B256" s="26" t="s">
        <v>2797</v>
      </c>
      <c r="C256" s="4" t="s">
        <v>12085</v>
      </c>
      <c r="D256" s="28">
        <f>IFERROR(HLOOKUP(A256,'Data 1'!$E$49:$Y$71,VLOOKUP(C256,Lookups2!$A$10:$C$15,2,FALSE),FALSE),"")</f>
        <v>20</v>
      </c>
      <c r="E256" s="26">
        <f>IFERROR(INDEX(Dom_3_patient_numbers,MATCH(A256,'Data 1'!$F$49:$Y$49,0))*D256/100,0)</f>
        <v>19.399999999999999</v>
      </c>
      <c r="F256" s="33"/>
      <c r="G256" s="33"/>
      <c r="H256" s="26" t="str">
        <f>VLOOKUP(A256,Lookups2!$J$2:$K$23,2,FALSE)</f>
        <v>Medway</v>
      </c>
      <c r="I256" s="26" t="str">
        <f>VLOOKUP(C256,Lookups2!$A$1:$C$53,3,FALSE)</f>
        <v>3.3B</v>
      </c>
      <c r="J256" s="26" t="str">
        <f t="shared" si="22"/>
        <v>16/17 Q4</v>
      </c>
      <c r="K256" s="26" t="str">
        <f t="shared" si="21"/>
        <v>Medway3.3B16/17 Q4</v>
      </c>
    </row>
    <row r="257" spans="1:11" x14ac:dyDescent="0.2">
      <c r="A257" s="26" t="s">
        <v>9785</v>
      </c>
      <c r="B257" s="26" t="s">
        <v>2797</v>
      </c>
      <c r="C257" s="4" t="s">
        <v>12085</v>
      </c>
      <c r="D257" s="28">
        <f>IFERROR(HLOOKUP(A257,'Data 1'!$E$49:$Y$71,VLOOKUP(C257,Lookups2!$A$10:$C$15,2,FALSE),FALSE),"")</f>
        <v>33.299999999999997</v>
      </c>
      <c r="E257" s="26">
        <f>IFERROR(INDEX(Dom_3_patient_numbers,MATCH(A257,'Data 1'!$F$49:$Y$49,0))*D257/100,0)</f>
        <v>18.647999999999996</v>
      </c>
      <c r="F257" s="33"/>
      <c r="G257" s="33"/>
      <c r="H257" s="26" t="str">
        <f>VLOOKUP(A257,Lookups2!$J$2:$K$23,2,FALSE)</f>
        <v>RSCH</v>
      </c>
      <c r="I257" s="26" t="str">
        <f>VLOOKUP(C257,Lookups2!$A$1:$C$53,3,FALSE)</f>
        <v>3.3B</v>
      </c>
      <c r="J257" s="26" t="str">
        <f t="shared" si="22"/>
        <v>16/17 Q4</v>
      </c>
      <c r="K257" s="26" t="str">
        <f t="shared" si="21"/>
        <v>RSCH3.3B16/17 Q4</v>
      </c>
    </row>
    <row r="258" spans="1:11" x14ac:dyDescent="0.2">
      <c r="A258" s="26" t="s">
        <v>9786</v>
      </c>
      <c r="B258" s="26" t="s">
        <v>2797</v>
      </c>
      <c r="C258" s="4" t="s">
        <v>12085</v>
      </c>
      <c r="D258" s="28">
        <f>IFERROR(HLOOKUP(A258,'Data 1'!$E$49:$Y$71,VLOOKUP(C258,Lookups2!$A$10:$C$15,2,FALSE),FALSE),"")</f>
        <v>50</v>
      </c>
      <c r="E258" s="26">
        <f>IFERROR(INDEX(Dom_3_patient_numbers,MATCH(A258,'Data 1'!$F$49:$Y$49,0))*D258/100,0)</f>
        <v>98.5</v>
      </c>
      <c r="F258" s="33"/>
      <c r="G258" s="33"/>
      <c r="H258" s="26" t="str">
        <f>VLOOKUP(A258,Lookups2!$J$2:$K$23,2,FALSE)</f>
        <v>SASH</v>
      </c>
      <c r="I258" s="26" t="str">
        <f>VLOOKUP(C258,Lookups2!$A$1:$C$53,3,FALSE)</f>
        <v>3.3B</v>
      </c>
      <c r="J258" s="26" t="str">
        <f t="shared" si="22"/>
        <v>16/17 Q4</v>
      </c>
      <c r="K258" s="26" t="str">
        <f t="shared" si="21"/>
        <v>SASH3.3B16/17 Q4</v>
      </c>
    </row>
    <row r="259" spans="1:11" x14ac:dyDescent="0.2">
      <c r="A259" s="26" t="s">
        <v>9787</v>
      </c>
      <c r="B259" s="26" t="s">
        <v>2797</v>
      </c>
      <c r="C259" s="4" t="s">
        <v>12085</v>
      </c>
      <c r="D259" s="28">
        <f>IFERROR(HLOOKUP(A259,'Data 1'!$E$49:$Y$71,VLOOKUP(C259,Lookups2!$A$10:$C$15,2,FALSE),FALSE),"")</f>
        <v>71.400000000000006</v>
      </c>
      <c r="E259" s="26">
        <f>IFERROR(INDEX(Dom_3_patient_numbers,MATCH(A259,'Data 1'!$F$49:$Y$49,0))*D259/100,0)</f>
        <v>99.246000000000009</v>
      </c>
      <c r="F259" s="33"/>
      <c r="G259" s="33"/>
      <c r="H259" s="26" t="str">
        <f>VLOOKUP(A259,Lookups2!$J$2:$K$23,2,FALSE)</f>
        <v>STR</v>
      </c>
      <c r="I259" s="26" t="str">
        <f>VLOOKUP(C259,Lookups2!$A$1:$C$53,3,FALSE)</f>
        <v>3.3B</v>
      </c>
      <c r="J259" s="26" t="str">
        <f t="shared" si="22"/>
        <v>16/17 Q4</v>
      </c>
      <c r="K259" s="26" t="str">
        <f t="shared" si="21"/>
        <v>STR3.3B16/17 Q4</v>
      </c>
    </row>
    <row r="260" spans="1:11" x14ac:dyDescent="0.2">
      <c r="A260" s="26" t="s">
        <v>9788</v>
      </c>
      <c r="B260" s="26" t="s">
        <v>2797</v>
      </c>
      <c r="C260" s="4" t="s">
        <v>12085</v>
      </c>
      <c r="D260" s="28">
        <f>IFERROR(HLOOKUP(A260,'Data 1'!$E$49:$Y$71,VLOOKUP(C260,Lookups2!$A$10:$C$15,2,FALSE),FALSE),"")</f>
        <v>61.9</v>
      </c>
      <c r="E260" s="26">
        <f>IFERROR(INDEX(Dom_3_patient_numbers,MATCH(A260,'Data 1'!$F$49:$Y$49,0))*D260/100,0)</f>
        <v>100.89699999999999</v>
      </c>
      <c r="F260" s="33"/>
      <c r="G260" s="33"/>
      <c r="H260" s="26" t="str">
        <f>VLOOKUP(A260,Lookups2!$J$2:$K$23,2,FALSE)</f>
        <v>WOR</v>
      </c>
      <c r="I260" s="26" t="str">
        <f>VLOOKUP(C260,Lookups2!$A$1:$C$53,3,FALSE)</f>
        <v>3.3B</v>
      </c>
      <c r="J260" s="26" t="str">
        <f t="shared" si="22"/>
        <v>16/17 Q4</v>
      </c>
      <c r="K260" s="26" t="str">
        <f t="shared" si="21"/>
        <v>WOR3.3B16/17 Q4</v>
      </c>
    </row>
    <row r="261" spans="1:11" x14ac:dyDescent="0.2">
      <c r="A261" s="26" t="s">
        <v>12031</v>
      </c>
      <c r="B261" s="26" t="s">
        <v>2797</v>
      </c>
      <c r="C261" s="4" t="s">
        <v>12085</v>
      </c>
      <c r="D261" s="28" t="str">
        <f>IFERROR(HLOOKUP(A261,'Data 1'!$E$49:$Y$71,VLOOKUP(C261,Lookups2!$A$10:$C$15,2,FALSE),FALSE),"")</f>
        <v>.</v>
      </c>
      <c r="E261" s="26">
        <f>IFERROR(INDEX(Dom_3_patient_numbers,MATCH(A261,'Data 1'!$F$49:$Y$49,0))*D261/100,0)</f>
        <v>0</v>
      </c>
      <c r="F261" s="33"/>
      <c r="G261" s="33"/>
      <c r="H261" s="26" t="str">
        <f>VLOOKUP(A261,Lookups2!$J$2:$K$23,2,FALSE)</f>
        <v>CRA</v>
      </c>
      <c r="I261" s="26" t="str">
        <f>VLOOKUP(C261,Lookups2!$A$1:$C$53,3,FALSE)</f>
        <v>3.3B</v>
      </c>
      <c r="J261" s="26" t="str">
        <f t="shared" si="22"/>
        <v>16/17 Q4</v>
      </c>
      <c r="K261" s="26" t="str">
        <f t="shared" si="21"/>
        <v>CRA3.3B16/17 Q4</v>
      </c>
    </row>
    <row r="262" spans="1:11" x14ac:dyDescent="0.2">
      <c r="A262" s="4" t="s">
        <v>6597</v>
      </c>
      <c r="B262" s="26" t="s">
        <v>2797</v>
      </c>
      <c r="C262" s="4" t="s">
        <v>12085</v>
      </c>
      <c r="D262" s="28">
        <f>IFERROR(HLOOKUP(A262,'Data 1'!$E$49:$Y$71,VLOOKUP(C262,Lookups2!$A$10:$C$15,2,FALSE),FALSE),"")</f>
        <v>66.7</v>
      </c>
      <c r="E262" s="26">
        <f>IFERROR(INDEX(Dom_3_patient_numbers,MATCH(A262,'Data 1'!$F$49:$Y$49,0))*D262/100,0)</f>
        <v>238.78600000000003</v>
      </c>
      <c r="F262" s="33"/>
      <c r="G262" s="33"/>
      <c r="H262" s="4" t="s">
        <v>2763</v>
      </c>
      <c r="I262" s="26" t="str">
        <f>VLOOKUP(C262,Lookups2!$A$1:$C$53,3,FALSE)</f>
        <v>3.3B</v>
      </c>
      <c r="J262" s="26" t="str">
        <f t="shared" si="22"/>
        <v>16/17 Q4</v>
      </c>
      <c r="K262" s="26" t="str">
        <f t="shared" ref="K262:K263" si="25">H262&amp;I262&amp;J262</f>
        <v>PORT3.3B16/17 Q4</v>
      </c>
    </row>
    <row r="263" spans="1:11" x14ac:dyDescent="0.2">
      <c r="A263" t="s">
        <v>12343</v>
      </c>
      <c r="B263" s="26" t="s">
        <v>2797</v>
      </c>
      <c r="C263" s="4" t="s">
        <v>12085</v>
      </c>
      <c r="D263" s="28" t="str">
        <f>IFERROR(HLOOKUP(A263,'Data 1'!$E$49:$Y$71,VLOOKUP(C263,Lookups2!$A$10:$C$15,2,FALSE),FALSE),"")</f>
        <v>.</v>
      </c>
      <c r="E263" s="26">
        <f>IFERROR(INDEX(Dom_3_patient_numbers,MATCH(A263,'Data 1'!$F$49:$Y$49,0))*D263/100,0)</f>
        <v>0</v>
      </c>
      <c r="F263" s="33"/>
      <c r="G263" s="33"/>
      <c r="H263" s="26" t="str">
        <f>VLOOKUP(A263,Lookups2!$J$2:$K$23,2,FALSE)</f>
        <v>BEX</v>
      </c>
      <c r="I263" s="26" t="str">
        <f>VLOOKUP(C263,Lookups2!$A$1:$C$53,3,FALSE)</f>
        <v>3.3B</v>
      </c>
      <c r="J263" s="26" t="str">
        <f t="shared" si="22"/>
        <v>16/17 Q4</v>
      </c>
      <c r="K263" s="26" t="str">
        <f t="shared" si="25"/>
        <v>BEX3.3B16/17 Q4</v>
      </c>
    </row>
    <row r="264" spans="1:11" x14ac:dyDescent="0.2">
      <c r="A264" s="26" t="s">
        <v>12323</v>
      </c>
      <c r="B264" s="26" t="s">
        <v>2797</v>
      </c>
      <c r="C264" s="4" t="s">
        <v>12085</v>
      </c>
      <c r="D264" s="28">
        <f>IFERROR(HLOOKUP(A264,'Data 1'!$E$49:$Y$71,VLOOKUP(C264,Lookups2!$A$10:$C$15,2,FALSE),FALSE),"")</f>
        <v>62.3</v>
      </c>
      <c r="E264" s="34">
        <f>D264</f>
        <v>62.3</v>
      </c>
      <c r="F264" s="34">
        <f>E264</f>
        <v>62.3</v>
      </c>
      <c r="G264" s="34"/>
      <c r="H264" s="26" t="str">
        <f>VLOOKUP(A264,Lookups2!$J$2:$K$23,2,FALSE)</f>
        <v>ENG</v>
      </c>
      <c r="I264" s="26" t="str">
        <f>VLOOKUP(C264,Lookups2!$A$1:$C$53,3,FALSE)</f>
        <v>3.3B</v>
      </c>
      <c r="J264" s="26" t="str">
        <f>+J261</f>
        <v>16/17 Q4</v>
      </c>
      <c r="K264" s="26" t="str">
        <f t="shared" si="21"/>
        <v>ENG3.3B16/17 Q4</v>
      </c>
    </row>
    <row r="265" spans="1:11" x14ac:dyDescent="0.2">
      <c r="A265" s="26" t="s">
        <v>2794</v>
      </c>
      <c r="B265" s="26" t="s">
        <v>2797</v>
      </c>
      <c r="C265" s="4" t="s">
        <v>12085</v>
      </c>
      <c r="D265" s="28" t="str">
        <f>IFERROR(HLOOKUP(A265,'Data 1'!$E$49:$Y$71,VLOOKUP(C265,Lookups2!$A$10:$C$15,2,FALSE),FALSE),"")</f>
        <v/>
      </c>
      <c r="E265" s="34">
        <f>SUM(E244:E263)</f>
        <v>1374.748</v>
      </c>
      <c r="F265" s="41">
        <f>Lookups2!O11</f>
        <v>56.550719868366926</v>
      </c>
      <c r="G265" s="41"/>
      <c r="H265" s="26" t="str">
        <f>VLOOKUP(A265,Lookups2!$J$2:$K$23,2,FALSE)</f>
        <v>SEC</v>
      </c>
      <c r="I265" s="26" t="str">
        <f>VLOOKUP(C265,Lookups2!$A$1:$C$53,3,FALSE)</f>
        <v>3.3B</v>
      </c>
      <c r="J265" s="26" t="str">
        <f t="shared" si="22"/>
        <v>16/17 Q4</v>
      </c>
      <c r="K265" s="26" t="str">
        <f t="shared" si="21"/>
        <v>SEC3.3B16/17 Q4</v>
      </c>
    </row>
    <row r="266" spans="1:11" x14ac:dyDescent="0.2">
      <c r="A266" s="26" t="s">
        <v>9771</v>
      </c>
      <c r="B266" s="26" t="s">
        <v>2797</v>
      </c>
      <c r="C266" s="4" t="s">
        <v>12088</v>
      </c>
      <c r="D266" s="28">
        <f>IFERROR(HLOOKUP(A266,'Data 1'!$E$49:$Y$71,VLOOKUP(C266,Lookups2!$A$10:$C$15,2,FALSE),FALSE),"")</f>
        <v>56.4</v>
      </c>
      <c r="E266" s="26">
        <f>IFERROR(INDEX(Dom_3_patient_numbers,MATCH(A266,'Data 1'!$F$49:$Y$49,0))*D266/100,0)</f>
        <v>94.187999999999988</v>
      </c>
      <c r="F266" s="33"/>
      <c r="G266" s="33"/>
      <c r="H266" s="26" t="str">
        <f>VLOOKUP(A266,Lookups2!$J$2:$K$23,2,FALSE)</f>
        <v>ASPH</v>
      </c>
      <c r="I266" s="26" t="str">
        <f>VLOOKUP(C266,Lookups2!$A$1:$C$53,3,FALSE)</f>
        <v>3.4B</v>
      </c>
      <c r="J266" s="26" t="str">
        <f t="shared" si="22"/>
        <v>16/17 Q4</v>
      </c>
      <c r="K266" s="26" t="str">
        <f t="shared" si="21"/>
        <v>ASPH3.4B16/17 Q4</v>
      </c>
    </row>
    <row r="267" spans="1:11" x14ac:dyDescent="0.2">
      <c r="A267" s="26" t="s">
        <v>9772</v>
      </c>
      <c r="B267" s="26" t="s">
        <v>2797</v>
      </c>
      <c r="C267" s="4" t="s">
        <v>12088</v>
      </c>
      <c r="D267" s="28">
        <f>IFERROR(HLOOKUP(A267,'Data 1'!$E$49:$Y$71,VLOOKUP(C267,Lookups2!$A$10:$C$15,2,FALSE),FALSE),"")</f>
        <v>0</v>
      </c>
      <c r="E267" s="26">
        <f>IFERROR(INDEX(Dom_3_patient_numbers,MATCH(A267,'Data 1'!$F$49:$Y$49,0))*D267/100,0)</f>
        <v>0</v>
      </c>
      <c r="F267" s="33"/>
      <c r="G267" s="33"/>
      <c r="H267" s="26" t="str">
        <f>VLOOKUP(A267,Lookups2!$J$2:$K$23,2,FALSE)</f>
        <v>PRH</v>
      </c>
      <c r="I267" s="26" t="str">
        <f>VLOOKUP(C267,Lookups2!$A$1:$C$53,3,FALSE)</f>
        <v>3.4B</v>
      </c>
      <c r="J267" s="26" t="str">
        <f t="shared" si="22"/>
        <v>16/17 Q4</v>
      </c>
      <c r="K267" s="26" t="str">
        <f t="shared" si="21"/>
        <v>PRH3.4B16/17 Q4</v>
      </c>
    </row>
    <row r="268" spans="1:11" x14ac:dyDescent="0.2">
      <c r="A268" s="26" t="s">
        <v>9773</v>
      </c>
      <c r="B268" s="26" t="s">
        <v>2797</v>
      </c>
      <c r="C268" s="4" t="s">
        <v>12088</v>
      </c>
      <c r="D268" s="28">
        <f>IFERROR(HLOOKUP(A268,'Data 1'!$E$49:$Y$71,VLOOKUP(C268,Lookups2!$A$10:$C$15,2,FALSE),FALSE),"")</f>
        <v>70.3</v>
      </c>
      <c r="E268" s="26">
        <f>IFERROR(INDEX(Dom_3_patient_numbers,MATCH(A268,'Data 1'!$F$49:$Y$49,0))*D268/100,0)</f>
        <v>120.916</v>
      </c>
      <c r="F268" s="33"/>
      <c r="G268" s="33"/>
      <c r="H268" s="26" t="str">
        <f>VLOOKUP(A268,Lookups2!$J$2:$K$23,2,FALSE)</f>
        <v>RSC</v>
      </c>
      <c r="I268" s="26" t="str">
        <f>VLOOKUP(C268,Lookups2!$A$1:$C$53,3,FALSE)</f>
        <v>3.4B</v>
      </c>
      <c r="J268" s="26" t="str">
        <f t="shared" si="22"/>
        <v>16/17 Q4</v>
      </c>
      <c r="K268" s="26" t="str">
        <f t="shared" si="21"/>
        <v>RSC3.4B16/17 Q4</v>
      </c>
    </row>
    <row r="269" spans="1:11" x14ac:dyDescent="0.2">
      <c r="A269" s="26" t="s">
        <v>9774</v>
      </c>
      <c r="B269" s="26" t="s">
        <v>2797</v>
      </c>
      <c r="C269" s="4" t="s">
        <v>12088</v>
      </c>
      <c r="D269" s="28">
        <f>IFERROR(HLOOKUP(A269,'Data 1'!$E$49:$Y$71,VLOOKUP(C269,Lookups2!$A$10:$C$15,2,FALSE),FALSE),"")</f>
        <v>30.4</v>
      </c>
      <c r="E269" s="26">
        <f>IFERROR(INDEX(Dom_3_patient_numbers,MATCH(A269,'Data 1'!$F$49:$Y$49,0))*D269/100,0)</f>
        <v>35.263999999999996</v>
      </c>
      <c r="F269" s="33"/>
      <c r="G269" s="33"/>
      <c r="H269" s="26" t="str">
        <f>VLOOKUP(A269,Lookups2!$J$2:$K$23,2,FALSE)</f>
        <v>DVH</v>
      </c>
      <c r="I269" s="26" t="str">
        <f>VLOOKUP(C269,Lookups2!$A$1:$C$53,3,FALSE)</f>
        <v>3.4B</v>
      </c>
      <c r="J269" s="26" t="str">
        <f t="shared" si="22"/>
        <v>16/17 Q4</v>
      </c>
      <c r="K269" s="26" t="str">
        <f t="shared" si="21"/>
        <v>DVH3.4B16/17 Q4</v>
      </c>
    </row>
    <row r="270" spans="1:11" x14ac:dyDescent="0.2">
      <c r="A270" s="26" t="s">
        <v>9775</v>
      </c>
      <c r="B270" s="26" t="s">
        <v>2797</v>
      </c>
      <c r="C270" s="4" t="s">
        <v>12088</v>
      </c>
      <c r="D270" s="28">
        <f>IFERROR(HLOOKUP(A270,'Data 1'!$E$49:$Y$71,VLOOKUP(C270,Lookups2!$A$10:$C$15,2,FALSE),FALSE),"")</f>
        <v>30.3</v>
      </c>
      <c r="E270" s="26">
        <f>IFERROR(INDEX(Dom_3_patient_numbers,MATCH(A270,'Data 1'!$F$49:$Y$49,0))*D270/100,0)</f>
        <v>23.028000000000002</v>
      </c>
      <c r="F270" s="33"/>
      <c r="G270" s="33"/>
      <c r="H270" s="26" t="str">
        <f>VLOOKUP(A270,Lookups2!$J$2:$K$23,2,FALSE)</f>
        <v>K&amp;C</v>
      </c>
      <c r="I270" s="26" t="str">
        <f>VLOOKUP(C270,Lookups2!$A$1:$C$53,3,FALSE)</f>
        <v>3.4B</v>
      </c>
      <c r="J270" s="26" t="str">
        <f t="shared" si="22"/>
        <v>16/17 Q4</v>
      </c>
      <c r="K270" s="26" t="str">
        <f t="shared" si="21"/>
        <v>K&amp;C3.4B16/17 Q4</v>
      </c>
    </row>
    <row r="271" spans="1:11" x14ac:dyDescent="0.2">
      <c r="A271" s="26" t="s">
        <v>9776</v>
      </c>
      <c r="B271" s="26" t="s">
        <v>2797</v>
      </c>
      <c r="C271" s="4" t="s">
        <v>12088</v>
      </c>
      <c r="D271" s="28">
        <f>IFERROR(HLOOKUP(A271,'Data 1'!$E$49:$Y$71,VLOOKUP(C271,Lookups2!$A$10:$C$15,2,FALSE),FALSE),"")</f>
        <v>44.4</v>
      </c>
      <c r="E271" s="26">
        <f>IFERROR(INDEX(Dom_3_patient_numbers,MATCH(A271,'Data 1'!$F$49:$Y$49,0))*D271/100,0)</f>
        <v>48.395999999999994</v>
      </c>
      <c r="F271" s="33"/>
      <c r="G271" s="33"/>
      <c r="H271" s="26" t="str">
        <f>VLOOKUP(A271,Lookups2!$J$2:$K$23,2,FALSE)</f>
        <v>QEQM</v>
      </c>
      <c r="I271" s="26" t="str">
        <f>VLOOKUP(C271,Lookups2!$A$1:$C$53,3,FALSE)</f>
        <v>3.4B</v>
      </c>
      <c r="J271" s="26" t="str">
        <f t="shared" si="22"/>
        <v>16/17 Q4</v>
      </c>
      <c r="K271" s="26" t="str">
        <f t="shared" si="21"/>
        <v>QEQM3.4B16/17 Q4</v>
      </c>
    </row>
    <row r="272" spans="1:11" x14ac:dyDescent="0.2">
      <c r="A272" s="26" t="s">
        <v>9777</v>
      </c>
      <c r="B272" s="26" t="s">
        <v>2797</v>
      </c>
      <c r="C272" s="4" t="s">
        <v>12088</v>
      </c>
      <c r="D272" s="28">
        <f>IFERROR(HLOOKUP(A272,'Data 1'!$E$49:$Y$71,VLOOKUP(C272,Lookups2!$A$10:$C$15,2,FALSE),FALSE),"")</f>
        <v>44.2</v>
      </c>
      <c r="E272" s="26">
        <f>IFERROR(INDEX(Dom_3_patient_numbers,MATCH(A272,'Data 1'!$F$49:$Y$49,0))*D272/100,0)</f>
        <v>61.438000000000002</v>
      </c>
      <c r="F272" s="33"/>
      <c r="G272" s="33"/>
      <c r="H272" s="26" t="str">
        <f>VLOOKUP(A272,Lookups2!$J$2:$K$23,2,FALSE)</f>
        <v>WHH</v>
      </c>
      <c r="I272" s="26" t="str">
        <f>VLOOKUP(C272,Lookups2!$A$1:$C$53,3,FALSE)</f>
        <v>3.4B</v>
      </c>
      <c r="J272" s="26" t="str">
        <f t="shared" si="22"/>
        <v>16/17 Q4</v>
      </c>
      <c r="K272" s="26" t="str">
        <f t="shared" si="21"/>
        <v>WHH3.4B16/17 Q4</v>
      </c>
    </row>
    <row r="273" spans="1:11" x14ac:dyDescent="0.2">
      <c r="A273" s="26" t="s">
        <v>9779</v>
      </c>
      <c r="B273" s="26" t="s">
        <v>2797</v>
      </c>
      <c r="C273" s="4" t="s">
        <v>12088</v>
      </c>
      <c r="D273" s="28">
        <f>IFERROR(HLOOKUP(A273,'Data 1'!$E$49:$Y$71,VLOOKUP(C273,Lookups2!$A$10:$C$15,2,FALSE),FALSE),"")</f>
        <v>85.3</v>
      </c>
      <c r="E273" s="26">
        <f>IFERROR(INDEX(Dom_3_patient_numbers,MATCH(A273,'Data 1'!$F$49:$Y$49,0))*D273/100,0)</f>
        <v>142.45099999999999</v>
      </c>
      <c r="F273" s="33"/>
      <c r="G273" s="33"/>
      <c r="H273" s="26" t="str">
        <f>VLOOKUP(A273,Lookups2!$J$2:$K$23,2,FALSE)</f>
        <v>EDGH</v>
      </c>
      <c r="I273" s="26" t="str">
        <f>VLOOKUP(C273,Lookups2!$A$1:$C$53,3,FALSE)</f>
        <v>3.4B</v>
      </c>
      <c r="J273" s="26" t="str">
        <f t="shared" si="22"/>
        <v>16/17 Q4</v>
      </c>
      <c r="K273" s="26" t="str">
        <f t="shared" si="21"/>
        <v>EDGH3.4B16/17 Q4</v>
      </c>
    </row>
    <row r="274" spans="1:11" x14ac:dyDescent="0.2">
      <c r="A274" s="26" t="s">
        <v>9780</v>
      </c>
      <c r="B274" s="26" t="s">
        <v>2797</v>
      </c>
      <c r="C274" s="4" t="s">
        <v>12088</v>
      </c>
      <c r="D274" s="28">
        <f>IFERROR(HLOOKUP(A274,'Data 1'!$E$49:$Y$71,VLOOKUP(C274,Lookups2!$A$10:$C$15,2,FALSE),FALSE),"")</f>
        <v>38.799999999999997</v>
      </c>
      <c r="E274" s="26">
        <f>IFERROR(INDEX(Dom_3_patient_numbers,MATCH(A274,'Data 1'!$F$49:$Y$49,0))*D274/100,0)</f>
        <v>32.979999999999997</v>
      </c>
      <c r="F274" s="33"/>
      <c r="G274" s="33"/>
      <c r="H274" s="26" t="str">
        <f>VLOOKUP(A274,Lookups2!$J$2:$K$23,2,FALSE)</f>
        <v>ESUH</v>
      </c>
      <c r="I274" s="26" t="str">
        <f>VLOOKUP(C274,Lookups2!$A$1:$C$53,3,FALSE)</f>
        <v>3.4B</v>
      </c>
      <c r="J274" s="26" t="str">
        <f t="shared" si="22"/>
        <v>16/17 Q4</v>
      </c>
      <c r="K274" s="26" t="str">
        <f t="shared" si="21"/>
        <v>ESUH3.4B16/17 Q4</v>
      </c>
    </row>
    <row r="275" spans="1:11" x14ac:dyDescent="0.2">
      <c r="A275" s="26" t="s">
        <v>9781</v>
      </c>
      <c r="B275" s="26" t="s">
        <v>2797</v>
      </c>
      <c r="C275" s="4" t="s">
        <v>12088</v>
      </c>
      <c r="D275" s="28">
        <f>IFERROR(HLOOKUP(A275,'Data 1'!$E$49:$Y$71,VLOOKUP(C275,Lookups2!$A$10:$C$15,2,FALSE),FALSE),"")</f>
        <v>68.900000000000006</v>
      </c>
      <c r="E275" s="26">
        <f>IFERROR(INDEX(Dom_3_patient_numbers,MATCH(A275,'Data 1'!$F$49:$Y$49,0))*D275/100,0)</f>
        <v>117.81900000000002</v>
      </c>
      <c r="F275" s="33"/>
      <c r="G275" s="33"/>
      <c r="H275" s="26" t="str">
        <f>VLOOKUP(A275,Lookups2!$J$2:$K$23,2,FALSE)</f>
        <v>Frimley</v>
      </c>
      <c r="I275" s="26" t="str">
        <f>VLOOKUP(C275,Lookups2!$A$1:$C$53,3,FALSE)</f>
        <v>3.4B</v>
      </c>
      <c r="J275" s="26" t="str">
        <f t="shared" si="22"/>
        <v>16/17 Q4</v>
      </c>
      <c r="K275" s="26" t="str">
        <f t="shared" si="21"/>
        <v>Frimley3.4B16/17 Q4</v>
      </c>
    </row>
    <row r="276" spans="1:11" x14ac:dyDescent="0.2">
      <c r="A276" s="26" t="s">
        <v>9782</v>
      </c>
      <c r="B276" s="26" t="s">
        <v>2797</v>
      </c>
      <c r="C276" s="4" t="s">
        <v>12088</v>
      </c>
      <c r="D276" s="28">
        <f>IFERROR(HLOOKUP(A276,'Data 1'!$E$49:$Y$71,VLOOKUP(C276,Lookups2!$A$10:$C$15,2,FALSE),FALSE),"")</f>
        <v>66.7</v>
      </c>
      <c r="E276" s="26">
        <f>IFERROR(INDEX(Dom_3_patient_numbers,MATCH(A276,'Data 1'!$F$49:$Y$49,0))*D276/100,0)</f>
        <v>68.034000000000006</v>
      </c>
      <c r="F276" s="33"/>
      <c r="G276" s="33"/>
      <c r="H276" s="26" t="str">
        <f>VLOOKUP(A276,Lookups2!$J$2:$K$23,2,FALSE)</f>
        <v>MDGH</v>
      </c>
      <c r="I276" s="26" t="str">
        <f>VLOOKUP(C276,Lookups2!$A$1:$C$53,3,FALSE)</f>
        <v>3.4B</v>
      </c>
      <c r="J276" s="26" t="str">
        <f t="shared" si="22"/>
        <v>16/17 Q4</v>
      </c>
      <c r="K276" s="26" t="str">
        <f t="shared" si="21"/>
        <v>MDGH3.4B16/17 Q4</v>
      </c>
    </row>
    <row r="277" spans="1:11" x14ac:dyDescent="0.2">
      <c r="A277" s="26" t="s">
        <v>9783</v>
      </c>
      <c r="B277" s="26" t="s">
        <v>2797</v>
      </c>
      <c r="C277" s="4" t="s">
        <v>12088</v>
      </c>
      <c r="D277" s="28">
        <f>IFERROR(HLOOKUP(A277,'Data 1'!$E$49:$Y$71,VLOOKUP(C277,Lookups2!$A$10:$C$15,2,FALSE),FALSE),"")</f>
        <v>47</v>
      </c>
      <c r="E277" s="26">
        <f>IFERROR(INDEX(Dom_3_patient_numbers,MATCH(A277,'Data 1'!$F$49:$Y$49,0))*D277/100,0)</f>
        <v>54.99</v>
      </c>
      <c r="F277" s="33"/>
      <c r="G277" s="33"/>
      <c r="H277" s="26" t="str">
        <f>VLOOKUP(A277,Lookups2!$J$2:$K$23,2,FALSE)</f>
        <v>TWH</v>
      </c>
      <c r="I277" s="26" t="str">
        <f>VLOOKUP(C277,Lookups2!$A$1:$C$53,3,FALSE)</f>
        <v>3.4B</v>
      </c>
      <c r="J277" s="26" t="str">
        <f t="shared" si="22"/>
        <v>16/17 Q4</v>
      </c>
      <c r="K277" s="26" t="str">
        <f t="shared" si="21"/>
        <v>TWH3.4B16/17 Q4</v>
      </c>
    </row>
    <row r="278" spans="1:11" x14ac:dyDescent="0.2">
      <c r="A278" s="26" t="s">
        <v>9784</v>
      </c>
      <c r="B278" s="26" t="s">
        <v>2797</v>
      </c>
      <c r="C278" s="4" t="s">
        <v>12088</v>
      </c>
      <c r="D278" s="28">
        <f>IFERROR(HLOOKUP(A278,'Data 1'!$E$49:$Y$71,VLOOKUP(C278,Lookups2!$A$10:$C$15,2,FALSE),FALSE),"")</f>
        <v>33.700000000000003</v>
      </c>
      <c r="E278" s="26">
        <f>IFERROR(INDEX(Dom_3_patient_numbers,MATCH(A278,'Data 1'!$F$49:$Y$49,0))*D278/100,0)</f>
        <v>32.689</v>
      </c>
      <c r="F278" s="33"/>
      <c r="G278" s="33"/>
      <c r="H278" s="26" t="str">
        <f>VLOOKUP(A278,Lookups2!$J$2:$K$23,2,FALSE)</f>
        <v>Medway</v>
      </c>
      <c r="I278" s="26" t="str">
        <f>VLOOKUP(C278,Lookups2!$A$1:$C$53,3,FALSE)</f>
        <v>3.4B</v>
      </c>
      <c r="J278" s="26" t="str">
        <f t="shared" si="22"/>
        <v>16/17 Q4</v>
      </c>
      <c r="K278" s="26" t="str">
        <f t="shared" si="21"/>
        <v>Medway3.4B16/17 Q4</v>
      </c>
    </row>
    <row r="279" spans="1:11" x14ac:dyDescent="0.2">
      <c r="A279" s="26" t="s">
        <v>9785</v>
      </c>
      <c r="B279" s="26" t="s">
        <v>2797</v>
      </c>
      <c r="C279" s="4" t="s">
        <v>12088</v>
      </c>
      <c r="D279" s="28">
        <f>IFERROR(HLOOKUP(A279,'Data 1'!$E$49:$Y$71,VLOOKUP(C279,Lookups2!$A$10:$C$15,2,FALSE),FALSE),"")</f>
        <v>23.1</v>
      </c>
      <c r="E279" s="26">
        <f>IFERROR(INDEX(Dom_3_patient_numbers,MATCH(A279,'Data 1'!$F$49:$Y$49,0))*D279/100,0)</f>
        <v>12.936000000000002</v>
      </c>
      <c r="F279" s="33"/>
      <c r="G279" s="33"/>
      <c r="H279" s="26" t="str">
        <f>VLOOKUP(A279,Lookups2!$J$2:$K$23,2,FALSE)</f>
        <v>RSCH</v>
      </c>
      <c r="I279" s="26" t="str">
        <f>VLOOKUP(C279,Lookups2!$A$1:$C$53,3,FALSE)</f>
        <v>3.4B</v>
      </c>
      <c r="J279" s="26" t="str">
        <f t="shared" si="22"/>
        <v>16/17 Q4</v>
      </c>
      <c r="K279" s="26" t="str">
        <f t="shared" si="21"/>
        <v>RSCH3.4B16/17 Q4</v>
      </c>
    </row>
    <row r="280" spans="1:11" x14ac:dyDescent="0.2">
      <c r="A280" s="26" t="s">
        <v>9786</v>
      </c>
      <c r="B280" s="26" t="s">
        <v>2797</v>
      </c>
      <c r="C280" s="4" t="s">
        <v>12088</v>
      </c>
      <c r="D280" s="28">
        <f>IFERROR(HLOOKUP(A280,'Data 1'!$E$49:$Y$71,VLOOKUP(C280,Lookups2!$A$10:$C$15,2,FALSE),FALSE),"")</f>
        <v>42.9</v>
      </c>
      <c r="E280" s="26">
        <f>IFERROR(INDEX(Dom_3_patient_numbers,MATCH(A280,'Data 1'!$F$49:$Y$49,0))*D280/100,0)</f>
        <v>84.512999999999991</v>
      </c>
      <c r="F280" s="33"/>
      <c r="G280" s="33"/>
      <c r="H280" s="26" t="str">
        <f>VLOOKUP(A280,Lookups2!$J$2:$K$23,2,FALSE)</f>
        <v>SASH</v>
      </c>
      <c r="I280" s="26" t="str">
        <f>VLOOKUP(C280,Lookups2!$A$1:$C$53,3,FALSE)</f>
        <v>3.4B</v>
      </c>
      <c r="J280" s="26" t="str">
        <f t="shared" si="22"/>
        <v>16/17 Q4</v>
      </c>
      <c r="K280" s="26" t="str">
        <f t="shared" si="21"/>
        <v>SASH3.4B16/17 Q4</v>
      </c>
    </row>
    <row r="281" spans="1:11" x14ac:dyDescent="0.2">
      <c r="A281" s="26" t="s">
        <v>9787</v>
      </c>
      <c r="B281" s="26" t="s">
        <v>2797</v>
      </c>
      <c r="C281" s="4" t="s">
        <v>12088</v>
      </c>
      <c r="D281" s="28">
        <f>IFERROR(HLOOKUP(A281,'Data 1'!$E$49:$Y$71,VLOOKUP(C281,Lookups2!$A$10:$C$15,2,FALSE),FALSE),"")</f>
        <v>73.900000000000006</v>
      </c>
      <c r="E281" s="26">
        <f>IFERROR(INDEX(Dom_3_patient_numbers,MATCH(A281,'Data 1'!$F$49:$Y$49,0))*D281/100,0)</f>
        <v>102.721</v>
      </c>
      <c r="F281" s="33"/>
      <c r="G281" s="33"/>
      <c r="H281" s="26" t="str">
        <f>VLOOKUP(A281,Lookups2!$J$2:$K$23,2,FALSE)</f>
        <v>STR</v>
      </c>
      <c r="I281" s="26" t="str">
        <f>VLOOKUP(C281,Lookups2!$A$1:$C$53,3,FALSE)</f>
        <v>3.4B</v>
      </c>
      <c r="J281" s="26" t="str">
        <f t="shared" si="22"/>
        <v>16/17 Q4</v>
      </c>
      <c r="K281" s="26" t="str">
        <f t="shared" si="21"/>
        <v>STR3.4B16/17 Q4</v>
      </c>
    </row>
    <row r="282" spans="1:11" x14ac:dyDescent="0.2">
      <c r="A282" s="26" t="s">
        <v>9788</v>
      </c>
      <c r="B282" s="26" t="s">
        <v>2797</v>
      </c>
      <c r="C282" s="4" t="s">
        <v>12088</v>
      </c>
      <c r="D282" s="28">
        <f>IFERROR(HLOOKUP(A282,'Data 1'!$E$49:$Y$71,VLOOKUP(C282,Lookups2!$A$10:$C$15,2,FALSE),FALSE),"")</f>
        <v>70</v>
      </c>
      <c r="E282" s="26">
        <f>IFERROR(INDEX(Dom_3_patient_numbers,MATCH(A282,'Data 1'!$F$49:$Y$49,0))*D282/100,0)</f>
        <v>114.1</v>
      </c>
      <c r="F282" s="33"/>
      <c r="G282" s="33"/>
      <c r="H282" s="26" t="str">
        <f>VLOOKUP(A282,Lookups2!$J$2:$K$23,2,FALSE)</f>
        <v>WOR</v>
      </c>
      <c r="I282" s="26" t="str">
        <f>VLOOKUP(C282,Lookups2!$A$1:$C$53,3,FALSE)</f>
        <v>3.4B</v>
      </c>
      <c r="J282" s="26" t="str">
        <f t="shared" si="22"/>
        <v>16/17 Q4</v>
      </c>
      <c r="K282" s="26" t="str">
        <f t="shared" ref="K282:K353" si="26">H282&amp;I282&amp;J282</f>
        <v>WOR3.4B16/17 Q4</v>
      </c>
    </row>
    <row r="283" spans="1:11" x14ac:dyDescent="0.2">
      <c r="A283" s="26" t="s">
        <v>12031</v>
      </c>
      <c r="B283" s="26" t="s">
        <v>2797</v>
      </c>
      <c r="C283" s="4" t="s">
        <v>12088</v>
      </c>
      <c r="D283" s="28" t="str">
        <f>IFERROR(HLOOKUP(A283,'Data 1'!$E$49:$Y$71,VLOOKUP(C283,Lookups2!$A$10:$C$15,2,FALSE),FALSE),"")</f>
        <v>.</v>
      </c>
      <c r="E283" s="26">
        <f>IFERROR(INDEX(Dom_3_patient_numbers,MATCH(A283,'Data 1'!$F$49:$Y$49,0))*D283/100,0)</f>
        <v>0</v>
      </c>
      <c r="F283" s="33"/>
      <c r="G283" s="33"/>
      <c r="H283" s="26" t="str">
        <f>VLOOKUP(A283,Lookups2!$J$2:$K$23,2,FALSE)</f>
        <v>CRA</v>
      </c>
      <c r="I283" s="26" t="str">
        <f>VLOOKUP(C283,Lookups2!$A$1:$C$53,3,FALSE)</f>
        <v>3.4B</v>
      </c>
      <c r="J283" s="26" t="str">
        <f t="shared" si="22"/>
        <v>16/17 Q4</v>
      </c>
      <c r="K283" s="26" t="str">
        <f t="shared" si="26"/>
        <v>CRA3.4B16/17 Q4</v>
      </c>
    </row>
    <row r="284" spans="1:11" x14ac:dyDescent="0.2">
      <c r="A284" s="4" t="s">
        <v>6597</v>
      </c>
      <c r="B284" s="26" t="s">
        <v>2797</v>
      </c>
      <c r="C284" s="4" t="s">
        <v>12088</v>
      </c>
      <c r="D284" s="28">
        <f>IFERROR(HLOOKUP(A284,'Data 1'!$E$49:$Y$71,VLOOKUP(C284,Lookups2!$A$10:$C$15,2,FALSE),FALSE),"")</f>
        <v>39.9</v>
      </c>
      <c r="E284" s="26">
        <f>IFERROR(INDEX(Dom_3_patient_numbers,MATCH(A284,'Data 1'!$F$49:$Y$49,0))*D284/100,0)</f>
        <v>142.84199999999998</v>
      </c>
      <c r="F284" s="33"/>
      <c r="G284" s="33"/>
      <c r="H284" s="4" t="s">
        <v>2763</v>
      </c>
      <c r="I284" s="26" t="str">
        <f>VLOOKUP(C284,Lookups2!$A$1:$C$53,3,FALSE)</f>
        <v>3.4B</v>
      </c>
      <c r="J284" s="26" t="str">
        <f t="shared" si="22"/>
        <v>16/17 Q4</v>
      </c>
      <c r="K284" s="26" t="str">
        <f t="shared" ref="K284:K285" si="27">H284&amp;I284&amp;J284</f>
        <v>PORT3.4B16/17 Q4</v>
      </c>
    </row>
    <row r="285" spans="1:11" x14ac:dyDescent="0.2">
      <c r="A285" t="s">
        <v>12343</v>
      </c>
      <c r="B285" s="26" t="s">
        <v>2797</v>
      </c>
      <c r="C285" s="4" t="s">
        <v>12088</v>
      </c>
      <c r="D285" s="28" t="str">
        <f>IFERROR(HLOOKUP(A285,'Data 1'!$E$49:$Y$71,VLOOKUP(C285,Lookups2!$A$10:$C$15,2,FALSE),FALSE),"")</f>
        <v>.</v>
      </c>
      <c r="E285" s="26">
        <f>IFERROR(INDEX(Dom_3_patient_numbers,MATCH(A285,'Data 1'!$F$49:$Y$49,0))*D285/100,0)</f>
        <v>0</v>
      </c>
      <c r="F285" s="33"/>
      <c r="G285" s="33"/>
      <c r="H285" s="26" t="str">
        <f>VLOOKUP(A285,Lookups2!$J$2:$K$23,2,FALSE)</f>
        <v>BEX</v>
      </c>
      <c r="I285" s="26" t="str">
        <f>VLOOKUP(C285,Lookups2!$A$1:$C$53,3,FALSE)</f>
        <v>3.4B</v>
      </c>
      <c r="J285" s="26" t="str">
        <f t="shared" si="22"/>
        <v>16/17 Q4</v>
      </c>
      <c r="K285" s="26" t="str">
        <f t="shared" si="27"/>
        <v>BEX3.4B16/17 Q4</v>
      </c>
    </row>
    <row r="286" spans="1:11" x14ac:dyDescent="0.2">
      <c r="A286" s="26" t="s">
        <v>12323</v>
      </c>
      <c r="B286" s="26" t="s">
        <v>2797</v>
      </c>
      <c r="C286" s="4" t="s">
        <v>12088</v>
      </c>
      <c r="D286" s="28">
        <f>IFERROR(HLOOKUP(A286,'Data 1'!$E$49:$Y$71,VLOOKUP(C286,Lookups2!$A$10:$C$15,2,FALSE),FALSE),"")</f>
        <v>54.3</v>
      </c>
      <c r="E286" s="34">
        <f>D286</f>
        <v>54.3</v>
      </c>
      <c r="F286" s="34">
        <f>E286</f>
        <v>54.3</v>
      </c>
      <c r="G286" s="34"/>
      <c r="H286" s="26" t="str">
        <f>VLOOKUP(A286,Lookups2!$J$2:$K$23,2,FALSE)</f>
        <v>ENG</v>
      </c>
      <c r="I286" s="26" t="str">
        <f>VLOOKUP(C286,Lookups2!$A$1:$C$53,3,FALSE)</f>
        <v>3.4B</v>
      </c>
      <c r="J286" s="26" t="str">
        <f>+J283</f>
        <v>16/17 Q4</v>
      </c>
      <c r="K286" s="26" t="str">
        <f t="shared" si="26"/>
        <v>ENG3.4B16/17 Q4</v>
      </c>
    </row>
    <row r="287" spans="1:11" x14ac:dyDescent="0.2">
      <c r="A287" s="26" t="s">
        <v>2794</v>
      </c>
      <c r="B287" s="26" t="s">
        <v>2797</v>
      </c>
      <c r="C287" s="4" t="s">
        <v>12088</v>
      </c>
      <c r="D287" s="28" t="str">
        <f>IFERROR(HLOOKUP(A287,'Data 1'!$E$49:$Y$71,VLOOKUP(C287,Lookups2!$A$10:$C$15,2,FALSE),FALSE),"")</f>
        <v/>
      </c>
      <c r="E287" s="34">
        <f>SUM(E266:E285)</f>
        <v>1289.3049999999998</v>
      </c>
      <c r="F287" s="41">
        <f>Lookups2!O12</f>
        <v>53.035993418346351</v>
      </c>
      <c r="G287" s="41"/>
      <c r="H287" s="26" t="str">
        <f>VLOOKUP(A287,Lookups2!$J$2:$K$23,2,FALSE)</f>
        <v>SEC</v>
      </c>
      <c r="I287" s="26" t="str">
        <f>VLOOKUP(C287,Lookups2!$A$1:$C$53,3,FALSE)</f>
        <v>3.4B</v>
      </c>
      <c r="J287" s="26" t="str">
        <f t="shared" ref="J287:J355" si="28">+J286</f>
        <v>16/17 Q4</v>
      </c>
      <c r="K287" s="26" t="str">
        <f t="shared" si="26"/>
        <v>SEC3.4B16/17 Q4</v>
      </c>
    </row>
    <row r="288" spans="1:11" x14ac:dyDescent="0.2">
      <c r="A288" s="26" t="s">
        <v>9771</v>
      </c>
      <c r="B288" s="26" t="s">
        <v>2797</v>
      </c>
      <c r="C288" s="4" t="s">
        <v>12093</v>
      </c>
      <c r="D288" s="28" t="str">
        <f>IFERROR(HLOOKUP(A288,'Data 1'!$E$49:$Y$71,VLOOKUP(C288,Lookups2!$A$10:$C$15,2,FALSE),FALSE),"")</f>
        <v>1:09</v>
      </c>
      <c r="E288" s="26">
        <f>IFERROR(INDEX(Dom_3_patient_numbers,MATCH(A288,'Data 1'!$F$49:$Y$49,0))*D288/100,0)*24</f>
        <v>1.9205000000000001</v>
      </c>
      <c r="F288" s="43">
        <f>IFERROR((D288*24),0)</f>
        <v>1.1499999999999999</v>
      </c>
      <c r="G288" s="33"/>
      <c r="H288" s="26" t="str">
        <f>VLOOKUP(A288,Lookups2!$J$2:$K$23,2,FALSE)</f>
        <v>ASPH</v>
      </c>
      <c r="I288" s="26" t="str">
        <f>VLOOKUP(C288,Lookups2!$A$1:$C$53,3,FALSE)</f>
        <v>3.5B</v>
      </c>
      <c r="J288" s="26" t="str">
        <f t="shared" si="28"/>
        <v>16/17 Q4</v>
      </c>
      <c r="K288" s="26" t="str">
        <f t="shared" si="26"/>
        <v>ASPH3.5B16/17 Q4</v>
      </c>
    </row>
    <row r="289" spans="1:11" x14ac:dyDescent="0.2">
      <c r="A289" s="26" t="s">
        <v>9772</v>
      </c>
      <c r="B289" s="26" t="s">
        <v>2797</v>
      </c>
      <c r="C289" s="4" t="s">
        <v>12093</v>
      </c>
      <c r="D289" s="28">
        <f>IFERROR(HLOOKUP(A289,'Data 1'!$E$49:$Y$71,VLOOKUP(C289,Lookups2!$A$10:$C$15,2,FALSE),FALSE),"")</f>
        <v>0</v>
      </c>
      <c r="E289" s="26">
        <f>IFERROR(INDEX(Dom_3_patient_numbers,MATCH(A289,'Data 1'!$F$49:$Y$49,0))*D289/100,0)*24</f>
        <v>0</v>
      </c>
      <c r="F289" s="43">
        <f t="shared" ref="F289:F307" si="29">IFERROR((D289*24),0)</f>
        <v>0</v>
      </c>
      <c r="G289" s="33"/>
      <c r="H289" s="26" t="str">
        <f>VLOOKUP(A289,Lookups2!$J$2:$K$23,2,FALSE)</f>
        <v>PRH</v>
      </c>
      <c r="I289" s="26" t="str">
        <f>VLOOKUP(C289,Lookups2!$A$1:$C$53,3,FALSE)</f>
        <v>3.5B</v>
      </c>
      <c r="J289" s="26" t="str">
        <f t="shared" si="28"/>
        <v>16/17 Q4</v>
      </c>
      <c r="K289" s="26" t="str">
        <f t="shared" si="26"/>
        <v>PRH3.5B16/17 Q4</v>
      </c>
    </row>
    <row r="290" spans="1:11" x14ac:dyDescent="0.2">
      <c r="A290" s="26" t="s">
        <v>9773</v>
      </c>
      <c r="B290" s="26" t="s">
        <v>2797</v>
      </c>
      <c r="C290" s="4" t="s">
        <v>12093</v>
      </c>
      <c r="D290" s="28" t="str">
        <f>IFERROR(HLOOKUP(A290,'Data 1'!$E$49:$Y$71,VLOOKUP(C290,Lookups2!$A$10:$C$15,2,FALSE),FALSE),"")</f>
        <v>0:52</v>
      </c>
      <c r="E290" s="26">
        <f>IFERROR(INDEX(Dom_3_patient_numbers,MATCH(A290,'Data 1'!$F$49:$Y$49,0))*D290/100,0)*24</f>
        <v>1.490666666666667</v>
      </c>
      <c r="F290" s="43">
        <f t="shared" si="29"/>
        <v>0.8666666666666667</v>
      </c>
      <c r="G290" s="33"/>
      <c r="H290" s="26" t="str">
        <f>VLOOKUP(A290,Lookups2!$J$2:$K$23,2,FALSE)</f>
        <v>RSC</v>
      </c>
      <c r="I290" s="26" t="str">
        <f>VLOOKUP(C290,Lookups2!$A$1:$C$53,3,FALSE)</f>
        <v>3.5B</v>
      </c>
      <c r="J290" s="26" t="str">
        <f t="shared" si="28"/>
        <v>16/17 Q4</v>
      </c>
      <c r="K290" s="26" t="str">
        <f t="shared" si="26"/>
        <v>RSC3.5B16/17 Q4</v>
      </c>
    </row>
    <row r="291" spans="1:11" x14ac:dyDescent="0.2">
      <c r="A291" s="26" t="s">
        <v>9774</v>
      </c>
      <c r="B291" s="26" t="s">
        <v>2797</v>
      </c>
      <c r="C291" s="4" t="s">
        <v>12093</v>
      </c>
      <c r="D291" s="28" t="str">
        <f>IFERROR(HLOOKUP(A291,'Data 1'!$E$49:$Y$71,VLOOKUP(C291,Lookups2!$A$10:$C$15,2,FALSE),FALSE),"")</f>
        <v>0:58</v>
      </c>
      <c r="E291" s="26">
        <f>IFERROR(INDEX(Dom_3_patient_numbers,MATCH(A291,'Data 1'!$F$49:$Y$49,0))*D291/100,0)*24</f>
        <v>1.1213333333333335</v>
      </c>
      <c r="F291" s="43">
        <f t="shared" si="29"/>
        <v>0.96666666666666679</v>
      </c>
      <c r="G291" s="33"/>
      <c r="H291" s="26" t="str">
        <f>VLOOKUP(A291,Lookups2!$J$2:$K$23,2,FALSE)</f>
        <v>DVH</v>
      </c>
      <c r="I291" s="26" t="str">
        <f>VLOOKUP(C291,Lookups2!$A$1:$C$53,3,FALSE)</f>
        <v>3.5B</v>
      </c>
      <c r="J291" s="26" t="str">
        <f t="shared" si="28"/>
        <v>16/17 Q4</v>
      </c>
      <c r="K291" s="26" t="str">
        <f t="shared" si="26"/>
        <v>DVH3.5B16/17 Q4</v>
      </c>
    </row>
    <row r="292" spans="1:11" x14ac:dyDescent="0.2">
      <c r="A292" s="26" t="s">
        <v>9775</v>
      </c>
      <c r="B292" s="26" t="s">
        <v>2797</v>
      </c>
      <c r="C292" s="4" t="s">
        <v>12093</v>
      </c>
      <c r="D292" s="28" t="str">
        <f>IFERROR(HLOOKUP(A292,'Data 1'!$E$49:$Y$71,VLOOKUP(C292,Lookups2!$A$10:$C$15,2,FALSE),FALSE),"")</f>
        <v>0:49</v>
      </c>
      <c r="E292" s="26">
        <f>IFERROR(INDEX(Dom_3_patient_numbers,MATCH(A292,'Data 1'!$F$49:$Y$49,0))*D292/100,0)*24</f>
        <v>0.62066666666666659</v>
      </c>
      <c r="F292" s="43">
        <f t="shared" si="29"/>
        <v>0.81666666666666665</v>
      </c>
      <c r="G292" s="33"/>
      <c r="H292" s="26" t="str">
        <f>VLOOKUP(A292,Lookups2!$J$2:$K$23,2,FALSE)</f>
        <v>K&amp;C</v>
      </c>
      <c r="I292" s="26" t="str">
        <f>VLOOKUP(C292,Lookups2!$A$1:$C$53,3,FALSE)</f>
        <v>3.5B</v>
      </c>
      <c r="J292" s="26" t="str">
        <f t="shared" si="28"/>
        <v>16/17 Q4</v>
      </c>
      <c r="K292" s="26" t="str">
        <f t="shared" si="26"/>
        <v>K&amp;C3.5B16/17 Q4</v>
      </c>
    </row>
    <row r="293" spans="1:11" x14ac:dyDescent="0.2">
      <c r="A293" s="26" t="s">
        <v>9776</v>
      </c>
      <c r="B293" s="26" t="s">
        <v>2797</v>
      </c>
      <c r="C293" s="4" t="s">
        <v>12093</v>
      </c>
      <c r="D293" s="28" t="str">
        <f>IFERROR(HLOOKUP(A293,'Data 1'!$E$49:$Y$71,VLOOKUP(C293,Lookups2!$A$10:$C$15,2,FALSE),FALSE),"")</f>
        <v>1:02</v>
      </c>
      <c r="E293" s="26">
        <f>IFERROR(INDEX(Dom_3_patient_numbers,MATCH(A293,'Data 1'!$F$49:$Y$49,0))*D293/100,0)*24</f>
        <v>1.1263333333333336</v>
      </c>
      <c r="F293" s="43">
        <f t="shared" si="29"/>
        <v>1.0333333333333334</v>
      </c>
      <c r="G293" s="33"/>
      <c r="H293" s="26" t="str">
        <f>VLOOKUP(A293,Lookups2!$J$2:$K$23,2,FALSE)</f>
        <v>QEQM</v>
      </c>
      <c r="I293" s="26" t="str">
        <f>VLOOKUP(C293,Lookups2!$A$1:$C$53,3,FALSE)</f>
        <v>3.5B</v>
      </c>
      <c r="J293" s="26" t="str">
        <f t="shared" si="28"/>
        <v>16/17 Q4</v>
      </c>
      <c r="K293" s="26" t="str">
        <f t="shared" si="26"/>
        <v>QEQM3.5B16/17 Q4</v>
      </c>
    </row>
    <row r="294" spans="1:11" x14ac:dyDescent="0.2">
      <c r="A294" s="26" t="s">
        <v>9777</v>
      </c>
      <c r="B294" s="26" t="s">
        <v>2797</v>
      </c>
      <c r="C294" s="4" t="s">
        <v>12093</v>
      </c>
      <c r="D294" s="28" t="str">
        <f>IFERROR(HLOOKUP(A294,'Data 1'!$E$49:$Y$71,VLOOKUP(C294,Lookups2!$A$10:$C$15,2,FALSE),FALSE),"")</f>
        <v>0:58</v>
      </c>
      <c r="E294" s="26">
        <f>IFERROR(INDEX(Dom_3_patient_numbers,MATCH(A294,'Data 1'!$F$49:$Y$49,0))*D294/100,0)*24</f>
        <v>1.3436666666666666</v>
      </c>
      <c r="F294" s="43">
        <f t="shared" si="29"/>
        <v>0.96666666666666679</v>
      </c>
      <c r="G294" s="33"/>
      <c r="H294" s="26" t="str">
        <f>VLOOKUP(A294,Lookups2!$J$2:$K$23,2,FALSE)</f>
        <v>WHH</v>
      </c>
      <c r="I294" s="26" t="str">
        <f>VLOOKUP(C294,Lookups2!$A$1:$C$53,3,FALSE)</f>
        <v>3.5B</v>
      </c>
      <c r="J294" s="26" t="str">
        <f t="shared" si="28"/>
        <v>16/17 Q4</v>
      </c>
      <c r="K294" s="26" t="str">
        <f t="shared" si="26"/>
        <v>WHH3.5B16/17 Q4</v>
      </c>
    </row>
    <row r="295" spans="1:11" x14ac:dyDescent="0.2">
      <c r="A295" s="26" t="s">
        <v>9779</v>
      </c>
      <c r="B295" s="26" t="s">
        <v>2797</v>
      </c>
      <c r="C295" s="4" t="s">
        <v>12093</v>
      </c>
      <c r="D295" s="28" t="str">
        <f>IFERROR(HLOOKUP(A295,'Data 1'!$E$49:$Y$71,VLOOKUP(C295,Lookups2!$A$10:$C$15,2,FALSE),FALSE),"")</f>
        <v>0:53</v>
      </c>
      <c r="E295" s="26">
        <f>IFERROR(INDEX(Dom_3_patient_numbers,MATCH(A295,'Data 1'!$F$49:$Y$49,0))*D295/100,0)*24</f>
        <v>1.4751666666666667</v>
      </c>
      <c r="F295" s="43">
        <f t="shared" si="29"/>
        <v>0.8833333333333333</v>
      </c>
      <c r="G295" s="33"/>
      <c r="H295" s="26" t="str">
        <f>VLOOKUP(A295,Lookups2!$J$2:$K$23,2,FALSE)</f>
        <v>EDGH</v>
      </c>
      <c r="I295" s="26" t="str">
        <f>VLOOKUP(C295,Lookups2!$A$1:$C$53,3,FALSE)</f>
        <v>3.5B</v>
      </c>
      <c r="J295" s="26" t="str">
        <f t="shared" si="28"/>
        <v>16/17 Q4</v>
      </c>
      <c r="K295" s="26" t="str">
        <f t="shared" si="26"/>
        <v>EDGH3.5B16/17 Q4</v>
      </c>
    </row>
    <row r="296" spans="1:11" x14ac:dyDescent="0.2">
      <c r="A296" s="26" t="s">
        <v>9780</v>
      </c>
      <c r="B296" s="26" t="s">
        <v>2797</v>
      </c>
      <c r="C296" s="4" t="s">
        <v>12093</v>
      </c>
      <c r="D296" s="28" t="str">
        <f>IFERROR(HLOOKUP(A296,'Data 1'!$E$49:$Y$71,VLOOKUP(C296,Lookups2!$A$10:$C$15,2,FALSE),FALSE),"")</f>
        <v>2:10</v>
      </c>
      <c r="E296" s="26">
        <f>IFERROR(INDEX(Dom_3_patient_numbers,MATCH(A296,'Data 1'!$F$49:$Y$49,0))*D296/100,0)*24</f>
        <v>1.8416666666666663</v>
      </c>
      <c r="F296" s="43">
        <f t="shared" si="29"/>
        <v>2.1666666666666665</v>
      </c>
      <c r="G296" s="33"/>
      <c r="H296" s="26" t="str">
        <f>VLOOKUP(A296,Lookups2!$J$2:$K$23,2,FALSE)</f>
        <v>ESUH</v>
      </c>
      <c r="I296" s="26" t="str">
        <f>VLOOKUP(C296,Lookups2!$A$1:$C$53,3,FALSE)</f>
        <v>3.5B</v>
      </c>
      <c r="J296" s="26" t="str">
        <f t="shared" si="28"/>
        <v>16/17 Q4</v>
      </c>
      <c r="K296" s="26" t="str">
        <f t="shared" si="26"/>
        <v>ESUH3.5B16/17 Q4</v>
      </c>
    </row>
    <row r="297" spans="1:11" x14ac:dyDescent="0.2">
      <c r="A297" s="26" t="s">
        <v>9781</v>
      </c>
      <c r="B297" s="26" t="s">
        <v>2797</v>
      </c>
      <c r="C297" s="4" t="s">
        <v>12093</v>
      </c>
      <c r="D297" s="28" t="str">
        <f>IFERROR(HLOOKUP(A297,'Data 1'!$E$49:$Y$71,VLOOKUP(C297,Lookups2!$A$10:$C$15,2,FALSE),FALSE),"")</f>
        <v>0:51</v>
      </c>
      <c r="E297" s="26">
        <f>IFERROR(INDEX(Dom_3_patient_numbers,MATCH(A297,'Data 1'!$F$49:$Y$49,0))*D297/100,0)*24</f>
        <v>1.4534999999999998</v>
      </c>
      <c r="F297" s="43">
        <f t="shared" si="29"/>
        <v>0.85</v>
      </c>
      <c r="G297" s="33"/>
      <c r="H297" s="26" t="str">
        <f>VLOOKUP(A297,Lookups2!$J$2:$K$23,2,FALSE)</f>
        <v>Frimley</v>
      </c>
      <c r="I297" s="26" t="str">
        <f>VLOOKUP(C297,Lookups2!$A$1:$C$53,3,FALSE)</f>
        <v>3.5B</v>
      </c>
      <c r="J297" s="26" t="str">
        <f t="shared" si="28"/>
        <v>16/17 Q4</v>
      </c>
      <c r="K297" s="26" t="str">
        <f t="shared" si="26"/>
        <v>Frimley3.5B16/17 Q4</v>
      </c>
    </row>
    <row r="298" spans="1:11" x14ac:dyDescent="0.2">
      <c r="A298" s="26" t="s">
        <v>9782</v>
      </c>
      <c r="B298" s="26" t="s">
        <v>2797</v>
      </c>
      <c r="C298" s="4" t="s">
        <v>12093</v>
      </c>
      <c r="D298" s="28" t="str">
        <f>IFERROR(HLOOKUP(A298,'Data 1'!$E$49:$Y$71,VLOOKUP(C298,Lookups2!$A$10:$C$15,2,FALSE),FALSE),"")</f>
        <v>1:04</v>
      </c>
      <c r="E298" s="26">
        <f>IFERROR(INDEX(Dom_3_patient_numbers,MATCH(A298,'Data 1'!$F$49:$Y$49,0))*D298/100,0)*24</f>
        <v>1.0879999999999999</v>
      </c>
      <c r="F298" s="43">
        <f t="shared" si="29"/>
        <v>1.0666666666666667</v>
      </c>
      <c r="G298" s="33"/>
      <c r="H298" s="26" t="str">
        <f>VLOOKUP(A298,Lookups2!$J$2:$K$23,2,FALSE)</f>
        <v>MDGH</v>
      </c>
      <c r="I298" s="26" t="str">
        <f>VLOOKUP(C298,Lookups2!$A$1:$C$53,3,FALSE)</f>
        <v>3.5B</v>
      </c>
      <c r="J298" s="26" t="str">
        <f t="shared" si="28"/>
        <v>16/17 Q4</v>
      </c>
      <c r="K298" s="26" t="str">
        <f t="shared" si="26"/>
        <v>MDGH3.5B16/17 Q4</v>
      </c>
    </row>
    <row r="299" spans="1:11" x14ac:dyDescent="0.2">
      <c r="A299" s="26" t="s">
        <v>9783</v>
      </c>
      <c r="B299" s="26" t="s">
        <v>2797</v>
      </c>
      <c r="C299" s="4" t="s">
        <v>12093</v>
      </c>
      <c r="D299" s="28" t="str">
        <f>IFERROR(HLOOKUP(A299,'Data 1'!$E$49:$Y$71,VLOOKUP(C299,Lookups2!$A$10:$C$15,2,FALSE),FALSE),"")</f>
        <v>0:43</v>
      </c>
      <c r="E299" s="26">
        <f>IFERROR(INDEX(Dom_3_patient_numbers,MATCH(A299,'Data 1'!$F$49:$Y$49,0))*D299/100,0)*24</f>
        <v>0.83850000000000002</v>
      </c>
      <c r="F299" s="43">
        <f t="shared" si="29"/>
        <v>0.71666666666666667</v>
      </c>
      <c r="G299" s="33"/>
      <c r="H299" s="26" t="str">
        <f>VLOOKUP(A299,Lookups2!$J$2:$K$23,2,FALSE)</f>
        <v>TWH</v>
      </c>
      <c r="I299" s="26" t="str">
        <f>VLOOKUP(C299,Lookups2!$A$1:$C$53,3,FALSE)</f>
        <v>3.5B</v>
      </c>
      <c r="J299" s="26" t="str">
        <f t="shared" si="28"/>
        <v>16/17 Q4</v>
      </c>
      <c r="K299" s="26" t="str">
        <f t="shared" si="26"/>
        <v>TWH3.5B16/17 Q4</v>
      </c>
    </row>
    <row r="300" spans="1:11" x14ac:dyDescent="0.2">
      <c r="A300" s="26" t="s">
        <v>9784</v>
      </c>
      <c r="B300" s="26" t="s">
        <v>2797</v>
      </c>
      <c r="C300" s="4" t="s">
        <v>12093</v>
      </c>
      <c r="D300" s="28" t="str">
        <f>IFERROR(HLOOKUP(A300,'Data 1'!$E$49:$Y$71,VLOOKUP(C300,Lookups2!$A$10:$C$15,2,FALSE),FALSE),"")</f>
        <v>1:17</v>
      </c>
      <c r="E300" s="26">
        <f>IFERROR(INDEX(Dom_3_patient_numbers,MATCH(A300,'Data 1'!$F$49:$Y$49,0))*D300/100,0)*24</f>
        <v>1.2448333333333332</v>
      </c>
      <c r="F300" s="43">
        <f t="shared" si="29"/>
        <v>1.2833333333333332</v>
      </c>
      <c r="G300" s="33"/>
      <c r="H300" s="26" t="str">
        <f>VLOOKUP(A300,Lookups2!$J$2:$K$23,2,FALSE)</f>
        <v>Medway</v>
      </c>
      <c r="I300" s="26" t="str">
        <f>VLOOKUP(C300,Lookups2!$A$1:$C$53,3,FALSE)</f>
        <v>3.5B</v>
      </c>
      <c r="J300" s="26" t="str">
        <f t="shared" si="28"/>
        <v>16/17 Q4</v>
      </c>
      <c r="K300" s="26" t="str">
        <f t="shared" si="26"/>
        <v>Medway3.5B16/17 Q4</v>
      </c>
    </row>
    <row r="301" spans="1:11" x14ac:dyDescent="0.2">
      <c r="A301" s="26" t="s">
        <v>9785</v>
      </c>
      <c r="B301" s="26" t="s">
        <v>2797</v>
      </c>
      <c r="C301" s="4" t="s">
        <v>12093</v>
      </c>
      <c r="D301" s="28" t="str">
        <f>IFERROR(HLOOKUP(A301,'Data 1'!$E$49:$Y$71,VLOOKUP(C301,Lookups2!$A$10:$C$15,2,FALSE),FALSE),"")</f>
        <v>1:22</v>
      </c>
      <c r="E301" s="26">
        <f>IFERROR(INDEX(Dom_3_patient_numbers,MATCH(A301,'Data 1'!$F$49:$Y$49,0))*D301/100,0)*24</f>
        <v>0.7653333333333332</v>
      </c>
      <c r="F301" s="43">
        <f t="shared" si="29"/>
        <v>1.3666666666666667</v>
      </c>
      <c r="G301" s="33"/>
      <c r="H301" s="26" t="str">
        <f>VLOOKUP(A301,Lookups2!$J$2:$K$23,2,FALSE)</f>
        <v>RSCH</v>
      </c>
      <c r="I301" s="26" t="str">
        <f>VLOOKUP(C301,Lookups2!$A$1:$C$53,3,FALSE)</f>
        <v>3.5B</v>
      </c>
      <c r="J301" s="26" t="str">
        <f t="shared" si="28"/>
        <v>16/17 Q4</v>
      </c>
      <c r="K301" s="26" t="str">
        <f t="shared" si="26"/>
        <v>RSCH3.5B16/17 Q4</v>
      </c>
    </row>
    <row r="302" spans="1:11" x14ac:dyDescent="0.2">
      <c r="A302" s="26" t="s">
        <v>9786</v>
      </c>
      <c r="B302" s="26" t="s">
        <v>2797</v>
      </c>
      <c r="C302" s="4" t="s">
        <v>12093</v>
      </c>
      <c r="D302" s="28" t="str">
        <f>IFERROR(HLOOKUP(A302,'Data 1'!$E$49:$Y$71,VLOOKUP(C302,Lookups2!$A$10:$C$15,2,FALSE),FALSE),"")</f>
        <v>1:00</v>
      </c>
      <c r="E302" s="26">
        <f>IFERROR(INDEX(Dom_3_patient_numbers,MATCH(A302,'Data 1'!$F$49:$Y$49,0))*D302/100,0)*24</f>
        <v>1.9699999999999998</v>
      </c>
      <c r="F302" s="43">
        <f t="shared" si="29"/>
        <v>1</v>
      </c>
      <c r="G302" s="33"/>
      <c r="H302" s="26" t="str">
        <f>VLOOKUP(A302,Lookups2!$J$2:$K$23,2,FALSE)</f>
        <v>SASH</v>
      </c>
      <c r="I302" s="26" t="str">
        <f>VLOOKUP(C302,Lookups2!$A$1:$C$53,3,FALSE)</f>
        <v>3.5B</v>
      </c>
      <c r="J302" s="26" t="str">
        <f t="shared" si="28"/>
        <v>16/17 Q4</v>
      </c>
      <c r="K302" s="26" t="str">
        <f t="shared" si="26"/>
        <v>SASH3.5B16/17 Q4</v>
      </c>
    </row>
    <row r="303" spans="1:11" x14ac:dyDescent="0.2">
      <c r="A303" s="26" t="s">
        <v>9787</v>
      </c>
      <c r="B303" s="26" t="s">
        <v>2797</v>
      </c>
      <c r="C303" s="4" t="s">
        <v>12093</v>
      </c>
      <c r="D303" s="28" t="str">
        <f>IFERROR(HLOOKUP(A303,'Data 1'!$E$49:$Y$71,VLOOKUP(C303,Lookups2!$A$10:$C$15,2,FALSE),FALSE),"")</f>
        <v>0:43</v>
      </c>
      <c r="E303" s="26">
        <f>IFERROR(INDEX(Dom_3_patient_numbers,MATCH(A303,'Data 1'!$F$49:$Y$49,0))*D303/100,0)*24</f>
        <v>0.99616666666666664</v>
      </c>
      <c r="F303" s="43">
        <f t="shared" si="29"/>
        <v>0.71666666666666667</v>
      </c>
      <c r="G303" s="33"/>
      <c r="H303" s="26" t="str">
        <f>VLOOKUP(A303,Lookups2!$J$2:$K$23,2,FALSE)</f>
        <v>STR</v>
      </c>
      <c r="I303" s="26" t="str">
        <f>VLOOKUP(C303,Lookups2!$A$1:$C$53,3,FALSE)</f>
        <v>3.5B</v>
      </c>
      <c r="J303" s="26" t="str">
        <f t="shared" si="28"/>
        <v>16/17 Q4</v>
      </c>
      <c r="K303" s="26" t="str">
        <f t="shared" si="26"/>
        <v>STR3.5B16/17 Q4</v>
      </c>
    </row>
    <row r="304" spans="1:11" x14ac:dyDescent="0.2">
      <c r="A304" s="26" t="s">
        <v>9788</v>
      </c>
      <c r="B304" s="26" t="s">
        <v>2797</v>
      </c>
      <c r="C304" s="4" t="s">
        <v>12093</v>
      </c>
      <c r="D304" s="28" t="str">
        <f>IFERROR(HLOOKUP(A304,'Data 1'!$E$49:$Y$71,VLOOKUP(C304,Lookups2!$A$10:$C$15,2,FALSE),FALSE),"")</f>
        <v>0:53</v>
      </c>
      <c r="E304" s="26">
        <f>IFERROR(INDEX(Dom_3_patient_numbers,MATCH(A304,'Data 1'!$F$49:$Y$49,0))*D304/100,0)*24</f>
        <v>1.4398333333333333</v>
      </c>
      <c r="F304" s="43">
        <f t="shared" si="29"/>
        <v>0.8833333333333333</v>
      </c>
      <c r="G304" s="33"/>
      <c r="H304" s="26" t="str">
        <f>VLOOKUP(A304,Lookups2!$J$2:$K$23,2,FALSE)</f>
        <v>WOR</v>
      </c>
      <c r="I304" s="26" t="str">
        <f>VLOOKUP(C304,Lookups2!$A$1:$C$53,3,FALSE)</f>
        <v>3.5B</v>
      </c>
      <c r="J304" s="26" t="str">
        <f t="shared" si="28"/>
        <v>16/17 Q4</v>
      </c>
      <c r="K304" s="26" t="str">
        <f t="shared" si="26"/>
        <v>WOR3.5B16/17 Q4</v>
      </c>
    </row>
    <row r="305" spans="1:11" x14ac:dyDescent="0.2">
      <c r="A305" s="26" t="s">
        <v>12031</v>
      </c>
      <c r="B305" s="26" t="s">
        <v>2797</v>
      </c>
      <c r="C305" s="4" t="s">
        <v>12093</v>
      </c>
      <c r="D305" s="28" t="str">
        <f>IFERROR(HLOOKUP(A305,'Data 1'!$E$49:$Y$71,VLOOKUP(C305,Lookups2!$A$10:$C$15,2,FALSE),FALSE),"")</f>
        <v/>
      </c>
      <c r="E305" s="26">
        <f>IFERROR(INDEX(Dom_3_patient_numbers,MATCH(A305,'Data 1'!$F$49:$Y$49,0))*D305/100,0)*24</f>
        <v>0</v>
      </c>
      <c r="F305" s="43">
        <f t="shared" si="29"/>
        <v>0</v>
      </c>
      <c r="H305" s="26" t="str">
        <f>VLOOKUP(A305,Lookups2!$J$2:$K$23,2,FALSE)</f>
        <v>CRA</v>
      </c>
      <c r="I305" s="26" t="str">
        <f>VLOOKUP(C305,Lookups2!$A$1:$C$53,3,FALSE)</f>
        <v>3.5B</v>
      </c>
      <c r="J305" s="26" t="str">
        <f t="shared" si="28"/>
        <v>16/17 Q4</v>
      </c>
      <c r="K305" s="26" t="str">
        <f t="shared" si="26"/>
        <v>CRA3.5B16/17 Q4</v>
      </c>
    </row>
    <row r="306" spans="1:11" x14ac:dyDescent="0.2">
      <c r="A306" s="4" t="s">
        <v>6597</v>
      </c>
      <c r="B306" s="26" t="s">
        <v>2797</v>
      </c>
      <c r="C306" s="4" t="s">
        <v>12093</v>
      </c>
      <c r="D306" s="28" t="str">
        <f>IFERROR(HLOOKUP(A306,'Data 1'!$E$49:$Y$71,VLOOKUP(C306,Lookups2!$A$10:$C$15,2,FALSE),FALSE),"")</f>
        <v>0:57</v>
      </c>
      <c r="E306" s="26">
        <f>IFERROR(INDEX(Dom_3_patient_numbers,MATCH(A306,'Data 1'!$F$49:$Y$49,0))*D306/100,0)*24</f>
        <v>3.4009999999999998</v>
      </c>
      <c r="F306" s="43">
        <f t="shared" si="29"/>
        <v>0.95</v>
      </c>
      <c r="G306" s="34">
        <f>VLOOKUP(G308,Lookups2!$F$41:$H$51,3,TRUE)</f>
        <v>70</v>
      </c>
      <c r="H306" s="4" t="s">
        <v>2763</v>
      </c>
      <c r="I306" s="26" t="str">
        <f>VLOOKUP(C306,Lookups2!$A$1:$C$53,3,FALSE)</f>
        <v>3.5B</v>
      </c>
      <c r="J306" s="26" t="str">
        <f t="shared" si="28"/>
        <v>16/17 Q4</v>
      </c>
      <c r="K306" s="26" t="str">
        <f t="shared" ref="K306:K307" si="30">H306&amp;I306&amp;J306</f>
        <v>PORT3.5B16/17 Q4</v>
      </c>
    </row>
    <row r="307" spans="1:11" x14ac:dyDescent="0.2">
      <c r="A307" t="s">
        <v>12343</v>
      </c>
      <c r="B307" s="26" t="s">
        <v>2797</v>
      </c>
      <c r="C307" s="4" t="s">
        <v>12093</v>
      </c>
      <c r="D307" s="28" t="str">
        <f>IFERROR(HLOOKUP(A307,'Data 1'!$E$49:$Y$71,VLOOKUP(C307,Lookups2!$A$10:$C$15,2,FALSE),FALSE),"")</f>
        <v/>
      </c>
      <c r="E307" s="26">
        <f>IFERROR(INDEX(Dom_3_patient_numbers,MATCH(A307,'Data 1'!$F$49:$Y$49,0))*D307/100,0)*24</f>
        <v>0</v>
      </c>
      <c r="F307" s="43">
        <f t="shared" si="29"/>
        <v>0</v>
      </c>
      <c r="G307" s="34">
        <f>VLOOKUP(Lookups2!O13,Lookups2!$F$41:$H$51,3,TRUE)</f>
        <v>70</v>
      </c>
      <c r="H307" s="26" t="str">
        <f>VLOOKUP(A307,Lookups2!$J$2:$K$23,2,FALSE)</f>
        <v>BEX</v>
      </c>
      <c r="I307" s="26" t="str">
        <f>VLOOKUP(C307,Lookups2!$A$1:$C$53,3,FALSE)</f>
        <v>3.5B</v>
      </c>
      <c r="J307" s="26" t="str">
        <f t="shared" si="28"/>
        <v>16/17 Q4</v>
      </c>
      <c r="K307" s="26" t="str">
        <f t="shared" si="30"/>
        <v>BEX3.5B16/17 Q4</v>
      </c>
    </row>
    <row r="308" spans="1:11" x14ac:dyDescent="0.2">
      <c r="A308" s="26" t="s">
        <v>12323</v>
      </c>
      <c r="B308" s="26" t="s">
        <v>2797</v>
      </c>
      <c r="C308" s="4" t="s">
        <v>12093</v>
      </c>
      <c r="D308" s="28">
        <f>IFERROR(HLOOKUP(A308,'Data 1'!$E$49:$Y$71,VLOOKUP(C308,Lookups2!$A$10:$C$15,2,FALSE),FALSE),"")*24</f>
        <v>0.8666666666666667</v>
      </c>
      <c r="E308" s="35">
        <f>D308</f>
        <v>0.8666666666666667</v>
      </c>
      <c r="F308" s="63">
        <f>E308</f>
        <v>0.8666666666666667</v>
      </c>
      <c r="G308" s="37">
        <f>F308/24</f>
        <v>3.6111111111111115E-2</v>
      </c>
      <c r="H308" s="26" t="str">
        <f>VLOOKUP(A308,Lookups2!$J$2:$K$23,2,FALSE)</f>
        <v>ENG</v>
      </c>
      <c r="I308" s="26" t="str">
        <f>VLOOKUP(C308,Lookups2!$A$1:$C$53,3,FALSE)</f>
        <v>3.5B</v>
      </c>
      <c r="J308" s="26" t="str">
        <f>+J305</f>
        <v>16/17 Q4</v>
      </c>
      <c r="K308" s="26" t="str">
        <f t="shared" si="26"/>
        <v>ENG3.5B16/17 Q4</v>
      </c>
    </row>
    <row r="309" spans="1:11" x14ac:dyDescent="0.2">
      <c r="A309" s="26" t="s">
        <v>2794</v>
      </c>
      <c r="B309" s="26" t="s">
        <v>2797</v>
      </c>
      <c r="C309" s="4" t="s">
        <v>12093</v>
      </c>
      <c r="D309" s="71"/>
      <c r="E309" s="35">
        <f>SUM(E288:E307)</f>
        <v>24.137166666666666</v>
      </c>
      <c r="F309" s="37">
        <f>VALUE(E309)/24</f>
        <v>1.0057152777777778</v>
      </c>
      <c r="G309" s="37"/>
      <c r="H309" s="26" t="str">
        <f>VLOOKUP(A309,Lookups2!$J$2:$K$23,2,FALSE)</f>
        <v>SEC</v>
      </c>
      <c r="I309" s="26" t="str">
        <f>VLOOKUP(C309,Lookups2!$A$1:$C$53,3,FALSE)</f>
        <v>3.5B</v>
      </c>
      <c r="J309" s="26" t="str">
        <f t="shared" si="28"/>
        <v>16/17 Q4</v>
      </c>
      <c r="K309" s="26" t="str">
        <f t="shared" si="26"/>
        <v>SEC3.5B16/17 Q4</v>
      </c>
    </row>
    <row r="310" spans="1:11" x14ac:dyDescent="0.2">
      <c r="A310" s="26" t="s">
        <v>9771</v>
      </c>
      <c r="B310" s="4" t="s">
        <v>12094</v>
      </c>
      <c r="C310" s="4" t="s">
        <v>12098</v>
      </c>
      <c r="D310" s="28">
        <f>IFERROR(HLOOKUP(A310,'Data 1'!$E$76:$Y$101,VLOOKUP(C310,Lookups2!$A$16:$B$22,2,FALSE),FALSE),"")</f>
        <v>95.9</v>
      </c>
      <c r="E310" s="33"/>
      <c r="F310" s="33"/>
      <c r="H310" s="26" t="str">
        <f>VLOOKUP(A310,Lookups2!$J$2:$K$23,2,FALSE)</f>
        <v>ASPH</v>
      </c>
      <c r="I310" s="26" t="str">
        <f>VLOOKUP(C310,Lookups2!$A$1:$C$53,3,FALSE)</f>
        <v>D4</v>
      </c>
      <c r="J310" s="26" t="str">
        <f t="shared" si="28"/>
        <v>16/17 Q4</v>
      </c>
      <c r="K310" s="26" t="str">
        <f t="shared" si="26"/>
        <v>ASPHD416/17 Q4</v>
      </c>
    </row>
    <row r="311" spans="1:11" x14ac:dyDescent="0.2">
      <c r="A311" s="26" t="s">
        <v>9772</v>
      </c>
      <c r="B311" s="4" t="s">
        <v>12094</v>
      </c>
      <c r="C311" s="4" t="s">
        <v>12098</v>
      </c>
      <c r="D311" s="28">
        <f>IFERROR(HLOOKUP(A311,'Data 1'!$E$76:$Y$101,VLOOKUP(C311,Lookups2!$A$16:$B$22,2,FALSE),FALSE),"")</f>
        <v>0</v>
      </c>
      <c r="E311" s="33"/>
      <c r="F311" s="33"/>
      <c r="G311" s="33"/>
      <c r="H311" s="26" t="str">
        <f>VLOOKUP(A311,Lookups2!$J$2:$K$23,2,FALSE)</f>
        <v>PRH</v>
      </c>
      <c r="I311" s="26" t="str">
        <f>VLOOKUP(C311,Lookups2!$A$1:$C$53,3,FALSE)</f>
        <v>D4</v>
      </c>
      <c r="J311" s="26" t="str">
        <f t="shared" si="28"/>
        <v>16/17 Q4</v>
      </c>
      <c r="K311" s="26" t="str">
        <f t="shared" si="26"/>
        <v>PRHD416/17 Q4</v>
      </c>
    </row>
    <row r="312" spans="1:11" x14ac:dyDescent="0.2">
      <c r="A312" s="26" t="s">
        <v>9773</v>
      </c>
      <c r="B312" s="4" t="s">
        <v>12094</v>
      </c>
      <c r="C312" s="4" t="s">
        <v>12098</v>
      </c>
      <c r="D312" s="28">
        <f>IFERROR(HLOOKUP(A312,'Data 1'!$E$76:$Y$101,VLOOKUP(C312,Lookups2!$A$16:$B$22,2,FALSE),FALSE),"")</f>
        <v>95.5</v>
      </c>
      <c r="E312" s="33"/>
      <c r="F312" s="33"/>
      <c r="G312" s="33"/>
      <c r="H312" s="26" t="str">
        <f>VLOOKUP(A312,Lookups2!$J$2:$K$23,2,FALSE)</f>
        <v>RSC</v>
      </c>
      <c r="I312" s="26" t="str">
        <f>VLOOKUP(C312,Lookups2!$A$1:$C$53,3,FALSE)</f>
        <v>D4</v>
      </c>
      <c r="J312" s="26" t="str">
        <f t="shared" si="28"/>
        <v>16/17 Q4</v>
      </c>
      <c r="K312" s="26" t="str">
        <f t="shared" si="26"/>
        <v>RSCD416/17 Q4</v>
      </c>
    </row>
    <row r="313" spans="1:11" x14ac:dyDescent="0.2">
      <c r="A313" s="26" t="s">
        <v>9774</v>
      </c>
      <c r="B313" s="4" t="s">
        <v>12094</v>
      </c>
      <c r="C313" s="4" t="s">
        <v>12098</v>
      </c>
      <c r="D313" s="28">
        <f>IFERROR(HLOOKUP(A313,'Data 1'!$E$76:$Y$101,VLOOKUP(C313,Lookups2!$A$16:$B$22,2,FALSE),FALSE),"")</f>
        <v>70.3</v>
      </c>
      <c r="E313" s="33"/>
      <c r="F313" s="33"/>
      <c r="G313" s="33"/>
      <c r="H313" s="26" t="str">
        <f>VLOOKUP(A313,Lookups2!$J$2:$K$23,2,FALSE)</f>
        <v>DVH</v>
      </c>
      <c r="I313" s="26" t="str">
        <f>VLOOKUP(C313,Lookups2!$A$1:$C$53,3,FALSE)</f>
        <v>D4</v>
      </c>
      <c r="J313" s="26" t="str">
        <f t="shared" si="28"/>
        <v>16/17 Q4</v>
      </c>
      <c r="K313" s="26" t="str">
        <f t="shared" si="26"/>
        <v>DVHD416/17 Q4</v>
      </c>
    </row>
    <row r="314" spans="1:11" x14ac:dyDescent="0.2">
      <c r="A314" s="26" t="s">
        <v>9775</v>
      </c>
      <c r="B314" s="4" t="s">
        <v>12094</v>
      </c>
      <c r="C314" s="4" t="s">
        <v>12098</v>
      </c>
      <c r="D314" s="28">
        <f>IFERROR(HLOOKUP(A314,'Data 1'!$E$76:$Y$101,VLOOKUP(C314,Lookups2!$A$16:$B$22,2,FALSE),FALSE),"")</f>
        <v>73.8</v>
      </c>
      <c r="E314" s="33"/>
      <c r="F314" s="33"/>
      <c r="G314" s="33"/>
      <c r="H314" s="26" t="str">
        <f>VLOOKUP(A314,Lookups2!$J$2:$K$23,2,FALSE)</f>
        <v>K&amp;C</v>
      </c>
      <c r="I314" s="26" t="str">
        <f>VLOOKUP(C314,Lookups2!$A$1:$C$53,3,FALSE)</f>
        <v>D4</v>
      </c>
      <c r="J314" s="26" t="str">
        <f t="shared" si="28"/>
        <v>16/17 Q4</v>
      </c>
      <c r="K314" s="26" t="str">
        <f t="shared" si="26"/>
        <v>K&amp;CD416/17 Q4</v>
      </c>
    </row>
    <row r="315" spans="1:11" x14ac:dyDescent="0.2">
      <c r="A315" s="26" t="s">
        <v>9776</v>
      </c>
      <c r="B315" s="4" t="s">
        <v>12094</v>
      </c>
      <c r="C315" s="4" t="s">
        <v>12098</v>
      </c>
      <c r="D315" s="28">
        <f>IFERROR(HLOOKUP(A315,'Data 1'!$E$76:$Y$101,VLOOKUP(C315,Lookups2!$A$16:$B$22,2,FALSE),FALSE),"")</f>
        <v>88.6</v>
      </c>
      <c r="E315" s="33"/>
      <c r="F315" s="33"/>
      <c r="G315" s="33"/>
      <c r="H315" s="26" t="str">
        <f>VLOOKUP(A315,Lookups2!$J$2:$K$23,2,FALSE)</f>
        <v>QEQM</v>
      </c>
      <c r="I315" s="26" t="str">
        <f>VLOOKUP(C315,Lookups2!$A$1:$C$53,3,FALSE)</f>
        <v>D4</v>
      </c>
      <c r="J315" s="26" t="str">
        <f t="shared" si="28"/>
        <v>16/17 Q4</v>
      </c>
      <c r="K315" s="26" t="str">
        <f t="shared" si="26"/>
        <v>QEQMD416/17 Q4</v>
      </c>
    </row>
    <row r="316" spans="1:11" x14ac:dyDescent="0.2">
      <c r="A316" s="26" t="s">
        <v>9777</v>
      </c>
      <c r="B316" s="4" t="s">
        <v>12094</v>
      </c>
      <c r="C316" s="4" t="s">
        <v>12098</v>
      </c>
      <c r="D316" s="28">
        <f>IFERROR(HLOOKUP(A316,'Data 1'!$E$76:$Y$101,VLOOKUP(C316,Lookups2!$A$16:$B$22,2,FALSE),FALSE),"")</f>
        <v>92.1</v>
      </c>
      <c r="E316" s="33"/>
      <c r="F316" s="33"/>
      <c r="G316" s="33"/>
      <c r="H316" s="26" t="str">
        <f>VLOOKUP(A316,Lookups2!$J$2:$K$23,2,FALSE)</f>
        <v>WHH</v>
      </c>
      <c r="I316" s="26" t="str">
        <f>VLOOKUP(C316,Lookups2!$A$1:$C$53,3,FALSE)</f>
        <v>D4</v>
      </c>
      <c r="J316" s="26" t="str">
        <f t="shared" si="28"/>
        <v>16/17 Q4</v>
      </c>
      <c r="K316" s="26" t="str">
        <f t="shared" si="26"/>
        <v>WHHD416/17 Q4</v>
      </c>
    </row>
    <row r="317" spans="1:11" x14ac:dyDescent="0.2">
      <c r="A317" s="26" t="s">
        <v>9779</v>
      </c>
      <c r="B317" s="4" t="s">
        <v>12094</v>
      </c>
      <c r="C317" s="4" t="s">
        <v>12098</v>
      </c>
      <c r="D317" s="28">
        <f>IFERROR(HLOOKUP(A317,'Data 1'!$E$76:$Y$101,VLOOKUP(C317,Lookups2!$A$16:$B$22,2,FALSE),FALSE),"")</f>
        <v>90.6</v>
      </c>
      <c r="E317" s="33"/>
      <c r="F317" s="33"/>
      <c r="G317" s="33"/>
      <c r="H317" s="26" t="str">
        <f>VLOOKUP(A317,Lookups2!$J$2:$K$23,2,FALSE)</f>
        <v>EDGH</v>
      </c>
      <c r="I317" s="26" t="str">
        <f>VLOOKUP(C317,Lookups2!$A$1:$C$53,3,FALSE)</f>
        <v>D4</v>
      </c>
      <c r="J317" s="26" t="str">
        <f t="shared" si="28"/>
        <v>16/17 Q4</v>
      </c>
      <c r="K317" s="26" t="str">
        <f t="shared" si="26"/>
        <v>EDGHD416/17 Q4</v>
      </c>
    </row>
    <row r="318" spans="1:11" x14ac:dyDescent="0.2">
      <c r="A318" s="26" t="s">
        <v>9780</v>
      </c>
      <c r="B318" s="4" t="s">
        <v>12094</v>
      </c>
      <c r="C318" s="4" t="s">
        <v>12098</v>
      </c>
      <c r="D318" s="28">
        <f>IFERROR(HLOOKUP(A318,'Data 1'!$E$76:$Y$101,VLOOKUP(C318,Lookups2!$A$16:$B$22,2,FALSE),FALSE),"")</f>
        <v>74.400000000000006</v>
      </c>
      <c r="E318" s="33"/>
      <c r="F318" s="33"/>
      <c r="G318" s="33"/>
      <c r="H318" s="26" t="str">
        <f>VLOOKUP(A318,Lookups2!$J$2:$K$23,2,FALSE)</f>
        <v>ESUH</v>
      </c>
      <c r="I318" s="26" t="str">
        <f>VLOOKUP(C318,Lookups2!$A$1:$C$53,3,FALSE)</f>
        <v>D4</v>
      </c>
      <c r="J318" s="26" t="str">
        <f t="shared" si="28"/>
        <v>16/17 Q4</v>
      </c>
      <c r="K318" s="26" t="str">
        <f t="shared" si="26"/>
        <v>ESUHD416/17 Q4</v>
      </c>
    </row>
    <row r="319" spans="1:11" x14ac:dyDescent="0.2">
      <c r="A319" s="26" t="s">
        <v>9781</v>
      </c>
      <c r="B319" s="4" t="s">
        <v>12094</v>
      </c>
      <c r="C319" s="4" t="s">
        <v>12098</v>
      </c>
      <c r="D319" s="28">
        <f>IFERROR(HLOOKUP(A319,'Data 1'!$E$76:$Y$101,VLOOKUP(C319,Lookups2!$A$16:$B$22,2,FALSE),FALSE),"")</f>
        <v>91.3</v>
      </c>
      <c r="E319" s="33"/>
      <c r="F319" s="33"/>
      <c r="G319" s="33"/>
      <c r="H319" s="26" t="str">
        <f>VLOOKUP(A319,Lookups2!$J$2:$K$23,2,FALSE)</f>
        <v>Frimley</v>
      </c>
      <c r="I319" s="26" t="str">
        <f>VLOOKUP(C319,Lookups2!$A$1:$C$53,3,FALSE)</f>
        <v>D4</v>
      </c>
      <c r="J319" s="26" t="str">
        <f t="shared" si="28"/>
        <v>16/17 Q4</v>
      </c>
      <c r="K319" s="26" t="str">
        <f t="shared" si="26"/>
        <v>FrimleyD416/17 Q4</v>
      </c>
    </row>
    <row r="320" spans="1:11" x14ac:dyDescent="0.2">
      <c r="A320" s="26" t="s">
        <v>9782</v>
      </c>
      <c r="B320" s="4" t="s">
        <v>12094</v>
      </c>
      <c r="C320" s="4" t="s">
        <v>12098</v>
      </c>
      <c r="D320" s="28">
        <f>IFERROR(HLOOKUP(A320,'Data 1'!$E$76:$Y$101,VLOOKUP(C320,Lookups2!$A$16:$B$22,2,FALSE),FALSE),"")</f>
        <v>80.5</v>
      </c>
      <c r="E320" s="33"/>
      <c r="F320" s="33"/>
      <c r="G320" s="33"/>
      <c r="H320" s="26" t="str">
        <f>VLOOKUP(A320,Lookups2!$J$2:$K$23,2,FALSE)</f>
        <v>MDGH</v>
      </c>
      <c r="I320" s="26" t="str">
        <f>VLOOKUP(C320,Lookups2!$A$1:$C$53,3,FALSE)</f>
        <v>D4</v>
      </c>
      <c r="J320" s="26" t="str">
        <f t="shared" si="28"/>
        <v>16/17 Q4</v>
      </c>
      <c r="K320" s="26" t="str">
        <f t="shared" si="26"/>
        <v>MDGHD416/17 Q4</v>
      </c>
    </row>
    <row r="321" spans="1:11" x14ac:dyDescent="0.2">
      <c r="A321" s="26" t="s">
        <v>9783</v>
      </c>
      <c r="B321" s="4" t="s">
        <v>12094</v>
      </c>
      <c r="C321" s="4" t="s">
        <v>12098</v>
      </c>
      <c r="D321" s="28">
        <f>IFERROR(HLOOKUP(A321,'Data 1'!$E$76:$Y$101,VLOOKUP(C321,Lookups2!$A$16:$B$22,2,FALSE),FALSE),"")</f>
        <v>78.7</v>
      </c>
      <c r="E321" s="33"/>
      <c r="F321" s="33"/>
      <c r="G321" s="33"/>
      <c r="H321" s="26" t="str">
        <f>VLOOKUP(A321,Lookups2!$J$2:$K$23,2,FALSE)</f>
        <v>TWH</v>
      </c>
      <c r="I321" s="26" t="str">
        <f>VLOOKUP(C321,Lookups2!$A$1:$C$53,3,FALSE)</f>
        <v>D4</v>
      </c>
      <c r="J321" s="26" t="str">
        <f t="shared" si="28"/>
        <v>16/17 Q4</v>
      </c>
      <c r="K321" s="26" t="str">
        <f t="shared" si="26"/>
        <v>TWHD416/17 Q4</v>
      </c>
    </row>
    <row r="322" spans="1:11" x14ac:dyDescent="0.2">
      <c r="A322" s="26" t="s">
        <v>9784</v>
      </c>
      <c r="B322" s="4" t="s">
        <v>12094</v>
      </c>
      <c r="C322" s="4" t="s">
        <v>12098</v>
      </c>
      <c r="D322" s="28">
        <f>IFERROR(HLOOKUP(A322,'Data 1'!$E$76:$Y$101,VLOOKUP(C322,Lookups2!$A$16:$B$22,2,FALSE),FALSE),"")</f>
        <v>72</v>
      </c>
      <c r="E322" s="33"/>
      <c r="F322" s="33"/>
      <c r="G322" s="33"/>
      <c r="H322" s="26" t="str">
        <f>VLOOKUP(A322,Lookups2!$J$2:$K$23,2,FALSE)</f>
        <v>Medway</v>
      </c>
      <c r="I322" s="26" t="str">
        <f>VLOOKUP(C322,Lookups2!$A$1:$C$53,3,FALSE)</f>
        <v>D4</v>
      </c>
      <c r="J322" s="26" t="str">
        <f t="shared" si="28"/>
        <v>16/17 Q4</v>
      </c>
      <c r="K322" s="26" t="str">
        <f t="shared" si="26"/>
        <v>MedwayD416/17 Q4</v>
      </c>
    </row>
    <row r="323" spans="1:11" x14ac:dyDescent="0.2">
      <c r="A323" s="26" t="s">
        <v>9785</v>
      </c>
      <c r="B323" s="4" t="s">
        <v>12094</v>
      </c>
      <c r="C323" s="4" t="s">
        <v>12098</v>
      </c>
      <c r="D323" s="28">
        <f>IFERROR(HLOOKUP(A323,'Data 1'!$E$76:$Y$101,VLOOKUP(C323,Lookups2!$A$16:$B$22,2,FALSE),FALSE),"")</f>
        <v>64.8</v>
      </c>
      <c r="E323" s="33"/>
      <c r="F323" s="33"/>
      <c r="G323" s="33"/>
      <c r="H323" s="26" t="str">
        <f>VLOOKUP(A323,Lookups2!$J$2:$K$23,2,FALSE)</f>
        <v>RSCH</v>
      </c>
      <c r="I323" s="26" t="str">
        <f>VLOOKUP(C323,Lookups2!$A$1:$C$53,3,FALSE)</f>
        <v>D4</v>
      </c>
      <c r="J323" s="26" t="str">
        <f t="shared" si="28"/>
        <v>16/17 Q4</v>
      </c>
      <c r="K323" s="26" t="str">
        <f t="shared" si="26"/>
        <v>RSCHD416/17 Q4</v>
      </c>
    </row>
    <row r="324" spans="1:11" x14ac:dyDescent="0.2">
      <c r="A324" s="26" t="s">
        <v>9786</v>
      </c>
      <c r="B324" s="4" t="s">
        <v>12094</v>
      </c>
      <c r="C324" s="4" t="s">
        <v>12098</v>
      </c>
      <c r="D324" s="28">
        <f>IFERROR(HLOOKUP(A324,'Data 1'!$E$76:$Y$101,VLOOKUP(C324,Lookups2!$A$16:$B$22,2,FALSE),FALSE),"")</f>
        <v>78.099999999999994</v>
      </c>
      <c r="E324" s="33"/>
      <c r="F324" s="33"/>
      <c r="G324" s="33"/>
      <c r="H324" s="26" t="str">
        <f>VLOOKUP(A324,Lookups2!$J$2:$K$23,2,FALSE)</f>
        <v>SASH</v>
      </c>
      <c r="I324" s="26" t="str">
        <f>VLOOKUP(C324,Lookups2!$A$1:$C$53,3,FALSE)</f>
        <v>D4</v>
      </c>
      <c r="J324" s="26" t="str">
        <f t="shared" si="28"/>
        <v>16/17 Q4</v>
      </c>
      <c r="K324" s="26" t="str">
        <f t="shared" si="26"/>
        <v>SASHD416/17 Q4</v>
      </c>
    </row>
    <row r="325" spans="1:11" x14ac:dyDescent="0.2">
      <c r="A325" s="26" t="s">
        <v>9787</v>
      </c>
      <c r="B325" s="4" t="s">
        <v>12094</v>
      </c>
      <c r="C325" s="4" t="s">
        <v>12098</v>
      </c>
      <c r="D325" s="28">
        <f>IFERROR(HLOOKUP(A325,'Data 1'!$E$76:$Y$101,VLOOKUP(C325,Lookups2!$A$16:$B$22,2,FALSE),FALSE),"")</f>
        <v>76.3</v>
      </c>
      <c r="E325" s="33"/>
      <c r="F325" s="33"/>
      <c r="G325" s="33"/>
      <c r="H325" s="26" t="str">
        <f>VLOOKUP(A325,Lookups2!$J$2:$K$23,2,FALSE)</f>
        <v>STR</v>
      </c>
      <c r="I325" s="26" t="str">
        <f>VLOOKUP(C325,Lookups2!$A$1:$C$53,3,FALSE)</f>
        <v>D4</v>
      </c>
      <c r="J325" s="26" t="str">
        <f t="shared" si="28"/>
        <v>16/17 Q4</v>
      </c>
      <c r="K325" s="26" t="str">
        <f t="shared" si="26"/>
        <v>STRD416/17 Q4</v>
      </c>
    </row>
    <row r="326" spans="1:11" x14ac:dyDescent="0.2">
      <c r="A326" s="26" t="s">
        <v>9788</v>
      </c>
      <c r="B326" s="4" t="s">
        <v>12094</v>
      </c>
      <c r="C326" s="4" t="s">
        <v>12098</v>
      </c>
      <c r="D326" s="28">
        <f>IFERROR(HLOOKUP(A326,'Data 1'!$E$76:$Y$101,VLOOKUP(C326,Lookups2!$A$16:$B$22,2,FALSE),FALSE),"")</f>
        <v>88.3</v>
      </c>
      <c r="E326" s="33"/>
      <c r="F326" s="33"/>
      <c r="G326" s="33"/>
      <c r="H326" s="26" t="str">
        <f>VLOOKUP(A326,Lookups2!$J$2:$K$23,2,FALSE)</f>
        <v>WOR</v>
      </c>
      <c r="I326" s="26" t="str">
        <f>VLOOKUP(C326,Lookups2!$A$1:$C$53,3,FALSE)</f>
        <v>D4</v>
      </c>
      <c r="J326" s="26" t="str">
        <f t="shared" si="28"/>
        <v>16/17 Q4</v>
      </c>
      <c r="K326" s="26" t="str">
        <f t="shared" si="26"/>
        <v>WORD416/17 Q4</v>
      </c>
    </row>
    <row r="327" spans="1:11" x14ac:dyDescent="0.2">
      <c r="A327" s="26" t="s">
        <v>12031</v>
      </c>
      <c r="B327" s="4" t="s">
        <v>12094</v>
      </c>
      <c r="C327" s="4" t="s">
        <v>12098</v>
      </c>
      <c r="D327" s="28" t="str">
        <f>IFERROR(HLOOKUP(A327,'Data 1'!$E$76:$Y$101,VLOOKUP(C327,Lookups2!$A$16:$B$22,2,FALSE),FALSE),"")</f>
        <v>.</v>
      </c>
      <c r="E327" s="33"/>
      <c r="F327" s="33"/>
      <c r="G327" s="33"/>
      <c r="H327" s="26" t="str">
        <f>VLOOKUP(A327,Lookups2!$J$2:$K$23,2,FALSE)</f>
        <v>CRA</v>
      </c>
      <c r="I327" s="26" t="str">
        <f>VLOOKUP(C327,Lookups2!$A$1:$C$53,3,FALSE)</f>
        <v>D4</v>
      </c>
      <c r="J327" s="26" t="str">
        <f t="shared" si="28"/>
        <v>16/17 Q4</v>
      </c>
      <c r="K327" s="26" t="str">
        <f t="shared" si="26"/>
        <v>CRAD416/17 Q4</v>
      </c>
    </row>
    <row r="328" spans="1:11" x14ac:dyDescent="0.2">
      <c r="A328" s="4" t="s">
        <v>6597</v>
      </c>
      <c r="B328" s="4" t="s">
        <v>12094</v>
      </c>
      <c r="C328" s="4" t="s">
        <v>12098</v>
      </c>
      <c r="D328" s="28">
        <f>IFERROR(HLOOKUP(A328,'Data 1'!$E$76:$Y$101,VLOOKUP(C328,Lookups2!$A$16:$B$22,2,FALSE),FALSE),"")</f>
        <v>79.599999999999994</v>
      </c>
      <c r="E328" s="33"/>
      <c r="F328" s="33"/>
      <c r="G328" s="33"/>
      <c r="H328" s="4" t="s">
        <v>2763</v>
      </c>
      <c r="I328" s="26" t="str">
        <f>VLOOKUP(C328,Lookups2!$A$1:$C$53,3,FALSE)</f>
        <v>D4</v>
      </c>
      <c r="J328" s="26" t="str">
        <f t="shared" si="28"/>
        <v>16/17 Q4</v>
      </c>
      <c r="K328" s="26" t="str">
        <f t="shared" ref="K328:K329" si="31">H328&amp;I328&amp;J328</f>
        <v>PORTD416/17 Q4</v>
      </c>
    </row>
    <row r="329" spans="1:11" x14ac:dyDescent="0.2">
      <c r="A329" t="s">
        <v>12343</v>
      </c>
      <c r="B329" s="4" t="s">
        <v>12094</v>
      </c>
      <c r="C329" s="4" t="s">
        <v>12098</v>
      </c>
      <c r="D329" s="28" t="str">
        <f>IFERROR(HLOOKUP(A329,'Data 1'!$E$76:$Y$101,VLOOKUP(C329,Lookups2!$A$16:$B$22,2,FALSE),FALSE),"")</f>
        <v>.</v>
      </c>
      <c r="E329" s="33"/>
      <c r="F329" s="33"/>
      <c r="G329" s="33"/>
      <c r="H329" s="26" t="str">
        <f>VLOOKUP(A329,Lookups2!$J$2:$K$23,2,FALSE)</f>
        <v>BEX</v>
      </c>
      <c r="I329" s="26" t="str">
        <f>VLOOKUP(C329,Lookups2!$A$1:$C$53,3,FALSE)</f>
        <v>D4</v>
      </c>
      <c r="J329" s="26" t="str">
        <f t="shared" si="28"/>
        <v>16/17 Q4</v>
      </c>
      <c r="K329" s="26" t="str">
        <f t="shared" si="31"/>
        <v>BEXD416/17 Q4</v>
      </c>
    </row>
    <row r="330" spans="1:11" x14ac:dyDescent="0.2">
      <c r="A330" s="26" t="s">
        <v>12323</v>
      </c>
      <c r="B330" s="4" t="s">
        <v>12094</v>
      </c>
      <c r="C330" s="4" t="s">
        <v>12098</v>
      </c>
      <c r="D330" s="28" t="str">
        <f>IFERROR(HLOOKUP(A330,'Data 1'!$E$76:$Y$101,VLOOKUP(C330,Lookups2!$A$16:$B$22,2,FALSE),FALSE),"")</f>
        <v/>
      </c>
      <c r="E330" s="34"/>
      <c r="F330" s="41">
        <f>AVERAGE(F352,G374,F396,G418,F440,F462)</f>
        <v>80.149999999999991</v>
      </c>
      <c r="G330" s="41"/>
      <c r="H330" s="26" t="str">
        <f>VLOOKUP(A330,Lookups2!$J$2:$K$23,2,FALSE)</f>
        <v>ENG</v>
      </c>
      <c r="I330" s="26" t="str">
        <f>VLOOKUP(C330,Lookups2!$A$1:$C$53,3,FALSE)</f>
        <v>D4</v>
      </c>
      <c r="J330" s="26" t="str">
        <f>+J327</f>
        <v>16/17 Q4</v>
      </c>
      <c r="K330" s="26" t="str">
        <f t="shared" si="26"/>
        <v>ENGD416/17 Q4</v>
      </c>
    </row>
    <row r="331" spans="1:11" x14ac:dyDescent="0.2">
      <c r="A331" s="26" t="s">
        <v>2794</v>
      </c>
      <c r="B331" s="4" t="s">
        <v>12094</v>
      </c>
      <c r="C331" s="4" t="s">
        <v>12098</v>
      </c>
      <c r="D331" s="28" t="str">
        <f>IFERROR(HLOOKUP(A331,'Data 1'!$E$76:$Y$101,VLOOKUP(C331,Lookups2!$A$16:$B$22,2,FALSE),FALSE),"")</f>
        <v/>
      </c>
      <c r="E331" s="34"/>
      <c r="F331" s="41">
        <f>AVERAGE(F353,G375,F397,G419,F441,F463)</f>
        <v>70.215076100370212</v>
      </c>
      <c r="G331" s="41"/>
      <c r="H331" s="26" t="str">
        <f>VLOOKUP(A331,Lookups2!$J$2:$K$23,2,FALSE)</f>
        <v>SEC</v>
      </c>
      <c r="I331" s="26" t="str">
        <f>VLOOKUP(C331,Lookups2!$A$1:$C$53,3,FALSE)</f>
        <v>D4</v>
      </c>
      <c r="J331" s="26" t="str">
        <f t="shared" si="28"/>
        <v>16/17 Q4</v>
      </c>
      <c r="K331" s="26" t="str">
        <f t="shared" si="26"/>
        <v>SECD416/17 Q4</v>
      </c>
    </row>
    <row r="332" spans="1:11" x14ac:dyDescent="0.2">
      <c r="A332" s="26" t="s">
        <v>9771</v>
      </c>
      <c r="B332" s="4" t="s">
        <v>12094</v>
      </c>
      <c r="C332" s="4" t="s">
        <v>12101</v>
      </c>
      <c r="D332" s="28">
        <f>IFERROR(HLOOKUP(A332,'Data 1'!$E$76:$Y$101,VLOOKUP(C332,Lookups2!$A$16:$B$22,2,FALSE),FALSE),"")</f>
        <v>89.8</v>
      </c>
      <c r="E332" s="26">
        <f>IFERROR(INDEX(Dom_4_patient_numbers,MATCH(A332,'Data 1'!$F$76:$Y$76,0))*D332/100,0)</f>
        <v>149.96600000000001</v>
      </c>
      <c r="F332" s="33"/>
      <c r="G332" s="33"/>
      <c r="H332" s="26" t="str">
        <f>VLOOKUP(A332,Lookups2!$J$2:$K$23,2,FALSE)</f>
        <v>ASPH</v>
      </c>
      <c r="I332" s="26" t="str">
        <f>VLOOKUP(C332,Lookups2!$A$1:$C$53,3,FALSE)</f>
        <v>4.1B</v>
      </c>
      <c r="J332" s="26" t="str">
        <f t="shared" si="28"/>
        <v>16/17 Q4</v>
      </c>
      <c r="K332" s="26" t="str">
        <f t="shared" si="26"/>
        <v>ASPH4.1B16/17 Q4</v>
      </c>
    </row>
    <row r="333" spans="1:11" x14ac:dyDescent="0.2">
      <c r="A333" s="26" t="s">
        <v>9772</v>
      </c>
      <c r="B333" s="4" t="s">
        <v>12094</v>
      </c>
      <c r="C333" s="4" t="s">
        <v>12101</v>
      </c>
      <c r="D333" s="28">
        <f>IFERROR(HLOOKUP(A333,'Data 1'!$E$76:$Y$101,VLOOKUP(C333,Lookups2!$A$16:$B$22,2,FALSE),FALSE),"")</f>
        <v>0</v>
      </c>
      <c r="E333" s="26">
        <f>IFERROR(INDEX(Dom_4_patient_numbers,MATCH(A333,'Data 1'!$F$76:$Y$76,0))*D333/100,0)</f>
        <v>0</v>
      </c>
      <c r="F333" s="33"/>
      <c r="G333" s="33"/>
      <c r="H333" s="26" t="str">
        <f>VLOOKUP(A333,Lookups2!$J$2:$K$23,2,FALSE)</f>
        <v>PRH</v>
      </c>
      <c r="I333" s="26" t="str">
        <f>VLOOKUP(C333,Lookups2!$A$1:$C$53,3,FALSE)</f>
        <v>4.1B</v>
      </c>
      <c r="J333" s="26" t="str">
        <f t="shared" si="28"/>
        <v>16/17 Q4</v>
      </c>
      <c r="K333" s="26" t="str">
        <f t="shared" si="26"/>
        <v>PRH4.1B16/17 Q4</v>
      </c>
    </row>
    <row r="334" spans="1:11" x14ac:dyDescent="0.2">
      <c r="A334" s="26" t="s">
        <v>9773</v>
      </c>
      <c r="B334" s="4" t="s">
        <v>12094</v>
      </c>
      <c r="C334" s="4" t="s">
        <v>12101</v>
      </c>
      <c r="D334" s="28">
        <f>IFERROR(HLOOKUP(A334,'Data 1'!$E$76:$Y$101,VLOOKUP(C334,Lookups2!$A$16:$B$22,2,FALSE),FALSE),"")</f>
        <v>95.3</v>
      </c>
      <c r="E334" s="26">
        <f>IFERROR(INDEX(Dom_4_patient_numbers,MATCH(A334,'Data 1'!$F$76:$Y$76,0))*D334/100,0)</f>
        <v>163.916</v>
      </c>
      <c r="F334" s="33"/>
      <c r="G334" s="33"/>
      <c r="H334" s="26" t="str">
        <f>VLOOKUP(A334,Lookups2!$J$2:$K$23,2,FALSE)</f>
        <v>RSC</v>
      </c>
      <c r="I334" s="26" t="str">
        <f>VLOOKUP(C334,Lookups2!$A$1:$C$53,3,FALSE)</f>
        <v>4.1B</v>
      </c>
      <c r="J334" s="26" t="str">
        <f t="shared" si="28"/>
        <v>16/17 Q4</v>
      </c>
      <c r="K334" s="26" t="str">
        <f t="shared" si="26"/>
        <v>RSC4.1B16/17 Q4</v>
      </c>
    </row>
    <row r="335" spans="1:11" x14ac:dyDescent="0.2">
      <c r="A335" s="26" t="s">
        <v>9774</v>
      </c>
      <c r="B335" s="4" t="s">
        <v>12094</v>
      </c>
      <c r="C335" s="4" t="s">
        <v>12101</v>
      </c>
      <c r="D335" s="28">
        <f>IFERROR(HLOOKUP(A335,'Data 1'!$E$76:$Y$101,VLOOKUP(C335,Lookups2!$A$16:$B$22,2,FALSE),FALSE),"")</f>
        <v>62.9</v>
      </c>
      <c r="E335" s="26">
        <f>IFERROR(INDEX(Dom_4_patient_numbers,MATCH(A335,'Data 1'!$F$76:$Y$76,0))*D335/100,0)</f>
        <v>72.963999999999999</v>
      </c>
      <c r="F335" s="33"/>
      <c r="G335" s="33"/>
      <c r="H335" s="26" t="str">
        <f>VLOOKUP(A335,Lookups2!$J$2:$K$23,2,FALSE)</f>
        <v>DVH</v>
      </c>
      <c r="I335" s="26" t="str">
        <f>VLOOKUP(C335,Lookups2!$A$1:$C$53,3,FALSE)</f>
        <v>4.1B</v>
      </c>
      <c r="J335" s="26" t="str">
        <f t="shared" si="28"/>
        <v>16/17 Q4</v>
      </c>
      <c r="K335" s="26" t="str">
        <f t="shared" si="26"/>
        <v>DVH4.1B16/17 Q4</v>
      </c>
    </row>
    <row r="336" spans="1:11" x14ac:dyDescent="0.2">
      <c r="A336" s="26" t="s">
        <v>9775</v>
      </c>
      <c r="B336" s="4" t="s">
        <v>12094</v>
      </c>
      <c r="C336" s="4" t="s">
        <v>12101</v>
      </c>
      <c r="D336" s="28">
        <f>IFERROR(HLOOKUP(A336,'Data 1'!$E$76:$Y$101,VLOOKUP(C336,Lookups2!$A$16:$B$22,2,FALSE),FALSE),"")</f>
        <v>69.7</v>
      </c>
      <c r="E336" s="26">
        <f>IFERROR(INDEX(Dom_4_patient_numbers,MATCH(A336,'Data 1'!$F$76:$Y$76,0))*D336/100,0)</f>
        <v>52.972000000000001</v>
      </c>
      <c r="F336" s="33"/>
      <c r="G336" s="33"/>
      <c r="H336" s="26" t="str">
        <f>VLOOKUP(A336,Lookups2!$J$2:$K$23,2,FALSE)</f>
        <v>K&amp;C</v>
      </c>
      <c r="I336" s="26" t="str">
        <f>VLOOKUP(C336,Lookups2!$A$1:$C$53,3,FALSE)</f>
        <v>4.1B</v>
      </c>
      <c r="J336" s="26" t="str">
        <f t="shared" si="28"/>
        <v>16/17 Q4</v>
      </c>
      <c r="K336" s="26" t="str">
        <f t="shared" si="26"/>
        <v>K&amp;C4.1B16/17 Q4</v>
      </c>
    </row>
    <row r="337" spans="1:11" x14ac:dyDescent="0.2">
      <c r="A337" s="26" t="s">
        <v>9776</v>
      </c>
      <c r="B337" s="4" t="s">
        <v>12094</v>
      </c>
      <c r="C337" s="4" t="s">
        <v>12101</v>
      </c>
      <c r="D337" s="28">
        <f>IFERROR(HLOOKUP(A337,'Data 1'!$E$76:$Y$101,VLOOKUP(C337,Lookups2!$A$16:$B$22,2,FALSE),FALSE),"")</f>
        <v>81.7</v>
      </c>
      <c r="E337" s="26">
        <f>IFERROR(INDEX(Dom_4_patient_numbers,MATCH(A337,'Data 1'!$F$76:$Y$76,0))*D337/100,0)</f>
        <v>89.053000000000011</v>
      </c>
      <c r="F337" s="33"/>
      <c r="G337" s="33"/>
      <c r="H337" s="26" t="str">
        <f>VLOOKUP(A337,Lookups2!$J$2:$K$23,2,FALSE)</f>
        <v>QEQM</v>
      </c>
      <c r="I337" s="26" t="str">
        <f>VLOOKUP(C337,Lookups2!$A$1:$C$53,3,FALSE)</f>
        <v>4.1B</v>
      </c>
      <c r="J337" s="26" t="str">
        <f t="shared" si="28"/>
        <v>16/17 Q4</v>
      </c>
      <c r="K337" s="26" t="str">
        <f t="shared" si="26"/>
        <v>QEQM4.1B16/17 Q4</v>
      </c>
    </row>
    <row r="338" spans="1:11" x14ac:dyDescent="0.2">
      <c r="A338" s="26" t="s">
        <v>9777</v>
      </c>
      <c r="B338" s="4" t="s">
        <v>12094</v>
      </c>
      <c r="C338" s="4" t="s">
        <v>12101</v>
      </c>
      <c r="D338" s="28">
        <f>IFERROR(HLOOKUP(A338,'Data 1'!$E$76:$Y$101,VLOOKUP(C338,Lookups2!$A$16:$B$22,2,FALSE),FALSE),"")</f>
        <v>87.1</v>
      </c>
      <c r="E338" s="26">
        <f>IFERROR(INDEX(Dom_4_patient_numbers,MATCH(A338,'Data 1'!$F$76:$Y$76,0))*D338/100,0)</f>
        <v>121.069</v>
      </c>
      <c r="F338" s="33"/>
      <c r="G338" s="33"/>
      <c r="H338" s="26" t="str">
        <f>VLOOKUP(A338,Lookups2!$J$2:$K$23,2,FALSE)</f>
        <v>WHH</v>
      </c>
      <c r="I338" s="26" t="str">
        <f>VLOOKUP(C338,Lookups2!$A$1:$C$53,3,FALSE)</f>
        <v>4.1B</v>
      </c>
      <c r="J338" s="26" t="str">
        <f t="shared" si="28"/>
        <v>16/17 Q4</v>
      </c>
      <c r="K338" s="26" t="str">
        <f t="shared" si="26"/>
        <v>WHH4.1B16/17 Q4</v>
      </c>
    </row>
    <row r="339" spans="1:11" x14ac:dyDescent="0.2">
      <c r="A339" s="26" t="s">
        <v>9779</v>
      </c>
      <c r="B339" s="4" t="s">
        <v>12094</v>
      </c>
      <c r="C339" s="4" t="s">
        <v>12101</v>
      </c>
      <c r="D339" s="28">
        <f>IFERROR(HLOOKUP(A339,'Data 1'!$E$76:$Y$101,VLOOKUP(C339,Lookups2!$A$16:$B$22,2,FALSE),FALSE),"")</f>
        <v>86.8</v>
      </c>
      <c r="E339" s="26">
        <f>IFERROR(INDEX(Dom_4_patient_numbers,MATCH(A339,'Data 1'!$F$76:$Y$76,0))*D339/100,0)</f>
        <v>144.95600000000002</v>
      </c>
      <c r="F339" s="33"/>
      <c r="G339" s="33"/>
      <c r="H339" s="26" t="str">
        <f>VLOOKUP(A339,Lookups2!$J$2:$K$23,2,FALSE)</f>
        <v>EDGH</v>
      </c>
      <c r="I339" s="26" t="str">
        <f>VLOOKUP(C339,Lookups2!$A$1:$C$53,3,FALSE)</f>
        <v>4.1B</v>
      </c>
      <c r="J339" s="26" t="str">
        <f t="shared" si="28"/>
        <v>16/17 Q4</v>
      </c>
      <c r="K339" s="26" t="str">
        <f t="shared" si="26"/>
        <v>EDGH4.1B16/17 Q4</v>
      </c>
    </row>
    <row r="340" spans="1:11" x14ac:dyDescent="0.2">
      <c r="A340" s="26" t="s">
        <v>9780</v>
      </c>
      <c r="B340" s="4" t="s">
        <v>12094</v>
      </c>
      <c r="C340" s="4" t="s">
        <v>12101</v>
      </c>
      <c r="D340" s="28">
        <f>IFERROR(HLOOKUP(A340,'Data 1'!$E$76:$Y$101,VLOOKUP(C340,Lookups2!$A$16:$B$22,2,FALSE),FALSE),"")</f>
        <v>60</v>
      </c>
      <c r="E340" s="26">
        <f>IFERROR(INDEX(Dom_4_patient_numbers,MATCH(A340,'Data 1'!$F$76:$Y$76,0))*D340/100,0)</f>
        <v>51</v>
      </c>
      <c r="F340" s="33"/>
      <c r="G340" s="33"/>
      <c r="H340" s="26" t="str">
        <f>VLOOKUP(A340,Lookups2!$J$2:$K$23,2,FALSE)</f>
        <v>ESUH</v>
      </c>
      <c r="I340" s="26" t="str">
        <f>VLOOKUP(C340,Lookups2!$A$1:$C$53,3,FALSE)</f>
        <v>4.1B</v>
      </c>
      <c r="J340" s="26" t="str">
        <f t="shared" si="28"/>
        <v>16/17 Q4</v>
      </c>
      <c r="K340" s="26" t="str">
        <f t="shared" si="26"/>
        <v>ESUH4.1B16/17 Q4</v>
      </c>
    </row>
    <row r="341" spans="1:11" x14ac:dyDescent="0.2">
      <c r="A341" s="26" t="s">
        <v>9781</v>
      </c>
      <c r="B341" s="4" t="s">
        <v>12094</v>
      </c>
      <c r="C341" s="4" t="s">
        <v>12101</v>
      </c>
      <c r="D341" s="28">
        <f>IFERROR(HLOOKUP(A341,'Data 1'!$E$76:$Y$101,VLOOKUP(C341,Lookups2!$A$16:$B$22,2,FALSE),FALSE),"")</f>
        <v>89.5</v>
      </c>
      <c r="E341" s="26">
        <f>IFERROR(INDEX(Dom_4_patient_numbers,MATCH(A341,'Data 1'!$F$76:$Y$76,0))*D341/100,0)</f>
        <v>153.04499999999999</v>
      </c>
      <c r="F341" s="33"/>
      <c r="G341" s="33"/>
      <c r="H341" s="26" t="str">
        <f>VLOOKUP(A341,Lookups2!$J$2:$K$23,2,FALSE)</f>
        <v>Frimley</v>
      </c>
      <c r="I341" s="26" t="str">
        <f>VLOOKUP(C341,Lookups2!$A$1:$C$53,3,FALSE)</f>
        <v>4.1B</v>
      </c>
      <c r="J341" s="26" t="str">
        <f t="shared" si="28"/>
        <v>16/17 Q4</v>
      </c>
      <c r="K341" s="26" t="str">
        <f t="shared" si="26"/>
        <v>Frimley4.1B16/17 Q4</v>
      </c>
    </row>
    <row r="342" spans="1:11" x14ac:dyDescent="0.2">
      <c r="A342" s="26" t="s">
        <v>9782</v>
      </c>
      <c r="B342" s="4" t="s">
        <v>12094</v>
      </c>
      <c r="C342" s="4" t="s">
        <v>12101</v>
      </c>
      <c r="D342" s="28">
        <f>IFERROR(HLOOKUP(A342,'Data 1'!$E$76:$Y$101,VLOOKUP(C342,Lookups2!$A$16:$B$22,2,FALSE),FALSE),"")</f>
        <v>69.599999999999994</v>
      </c>
      <c r="E342" s="26">
        <f>IFERROR(INDEX(Dom_4_patient_numbers,MATCH(A342,'Data 1'!$F$76:$Y$76,0))*D342/100,0)</f>
        <v>70.992000000000004</v>
      </c>
      <c r="F342" s="33"/>
      <c r="G342" s="33"/>
      <c r="H342" s="26" t="str">
        <f>VLOOKUP(A342,Lookups2!$J$2:$K$23,2,FALSE)</f>
        <v>MDGH</v>
      </c>
      <c r="I342" s="26" t="str">
        <f>VLOOKUP(C342,Lookups2!$A$1:$C$53,3,FALSE)</f>
        <v>4.1B</v>
      </c>
      <c r="J342" s="26" t="str">
        <f t="shared" si="28"/>
        <v>16/17 Q4</v>
      </c>
      <c r="K342" s="26" t="str">
        <f t="shared" si="26"/>
        <v>MDGH4.1B16/17 Q4</v>
      </c>
    </row>
    <row r="343" spans="1:11" x14ac:dyDescent="0.2">
      <c r="A343" s="26" t="s">
        <v>9783</v>
      </c>
      <c r="B343" s="4" t="s">
        <v>12094</v>
      </c>
      <c r="C343" s="4" t="s">
        <v>12101</v>
      </c>
      <c r="D343" s="28">
        <f>IFERROR(HLOOKUP(A343,'Data 1'!$E$76:$Y$101,VLOOKUP(C343,Lookups2!$A$16:$B$22,2,FALSE),FALSE),"")</f>
        <v>73.5</v>
      </c>
      <c r="E343" s="26">
        <f>IFERROR(INDEX(Dom_4_patient_numbers,MATCH(A343,'Data 1'!$F$76:$Y$76,0))*D343/100,0)</f>
        <v>85.995000000000005</v>
      </c>
      <c r="F343" s="33"/>
      <c r="G343" s="33"/>
      <c r="H343" s="26" t="str">
        <f>VLOOKUP(A343,Lookups2!$J$2:$K$23,2,FALSE)</f>
        <v>TWH</v>
      </c>
      <c r="I343" s="26" t="str">
        <f>VLOOKUP(C343,Lookups2!$A$1:$C$53,3,FALSE)</f>
        <v>4.1B</v>
      </c>
      <c r="J343" s="26" t="str">
        <f t="shared" si="28"/>
        <v>16/17 Q4</v>
      </c>
      <c r="K343" s="26" t="str">
        <f t="shared" si="26"/>
        <v>TWH4.1B16/17 Q4</v>
      </c>
    </row>
    <row r="344" spans="1:11" x14ac:dyDescent="0.2">
      <c r="A344" s="26" t="s">
        <v>9784</v>
      </c>
      <c r="B344" s="4" t="s">
        <v>12094</v>
      </c>
      <c r="C344" s="4" t="s">
        <v>12101</v>
      </c>
      <c r="D344" s="28">
        <f>IFERROR(HLOOKUP(A344,'Data 1'!$E$76:$Y$101,VLOOKUP(C344,Lookups2!$A$16:$B$22,2,FALSE),FALSE),"")</f>
        <v>52.6</v>
      </c>
      <c r="E344" s="26">
        <f>IFERROR(INDEX(Dom_4_patient_numbers,MATCH(A344,'Data 1'!$F$76:$Y$76,0))*D344/100,0)</f>
        <v>51.021999999999998</v>
      </c>
      <c r="F344" s="33"/>
      <c r="G344" s="33"/>
      <c r="H344" s="26" t="str">
        <f>VLOOKUP(A344,Lookups2!$J$2:$K$23,2,FALSE)</f>
        <v>Medway</v>
      </c>
      <c r="I344" s="26" t="str">
        <f>VLOOKUP(C344,Lookups2!$A$1:$C$53,3,FALSE)</f>
        <v>4.1B</v>
      </c>
      <c r="J344" s="26" t="str">
        <f t="shared" si="28"/>
        <v>16/17 Q4</v>
      </c>
      <c r="K344" s="26" t="str">
        <f t="shared" si="26"/>
        <v>Medway4.1B16/17 Q4</v>
      </c>
    </row>
    <row r="345" spans="1:11" x14ac:dyDescent="0.2">
      <c r="A345" s="26" t="s">
        <v>9785</v>
      </c>
      <c r="B345" s="4" t="s">
        <v>12094</v>
      </c>
      <c r="C345" s="4" t="s">
        <v>12101</v>
      </c>
      <c r="D345" s="28">
        <f>IFERROR(HLOOKUP(A345,'Data 1'!$E$76:$Y$101,VLOOKUP(C345,Lookups2!$A$16:$B$22,2,FALSE),FALSE),"")</f>
        <v>51.8</v>
      </c>
      <c r="E345" s="26">
        <f>IFERROR(INDEX(Dom_4_patient_numbers,MATCH(A345,'Data 1'!$F$76:$Y$76,0))*D345/100,0)</f>
        <v>29.007999999999996</v>
      </c>
      <c r="F345" s="33"/>
      <c r="G345" s="33"/>
      <c r="H345" s="26" t="str">
        <f>VLOOKUP(A345,Lookups2!$J$2:$K$23,2,FALSE)</f>
        <v>RSCH</v>
      </c>
      <c r="I345" s="26" t="str">
        <f>VLOOKUP(C345,Lookups2!$A$1:$C$53,3,FALSE)</f>
        <v>4.1B</v>
      </c>
      <c r="J345" s="26" t="str">
        <f t="shared" si="28"/>
        <v>16/17 Q4</v>
      </c>
      <c r="K345" s="26" t="str">
        <f t="shared" si="26"/>
        <v>RSCH4.1B16/17 Q4</v>
      </c>
    </row>
    <row r="346" spans="1:11" x14ac:dyDescent="0.2">
      <c r="A346" s="26" t="s">
        <v>9786</v>
      </c>
      <c r="B346" s="4" t="s">
        <v>12094</v>
      </c>
      <c r="C346" s="4" t="s">
        <v>12101</v>
      </c>
      <c r="D346" s="28">
        <f>IFERROR(HLOOKUP(A346,'Data 1'!$E$76:$Y$101,VLOOKUP(C346,Lookups2!$A$16:$B$22,2,FALSE),FALSE),"")</f>
        <v>55.8</v>
      </c>
      <c r="E346" s="26">
        <f>IFERROR(INDEX(Dom_4_patient_numbers,MATCH(A346,'Data 1'!$F$76:$Y$76,0))*D346/100,0)</f>
        <v>109.92599999999999</v>
      </c>
      <c r="F346" s="33"/>
      <c r="G346" s="33"/>
      <c r="H346" s="26" t="str">
        <f>VLOOKUP(A346,Lookups2!$J$2:$K$23,2,FALSE)</f>
        <v>SASH</v>
      </c>
      <c r="I346" s="26" t="str">
        <f>VLOOKUP(C346,Lookups2!$A$1:$C$53,3,FALSE)</f>
        <v>4.1B</v>
      </c>
      <c r="J346" s="26" t="str">
        <f t="shared" si="28"/>
        <v>16/17 Q4</v>
      </c>
      <c r="K346" s="26" t="str">
        <f t="shared" si="26"/>
        <v>SASH4.1B16/17 Q4</v>
      </c>
    </row>
    <row r="347" spans="1:11" x14ac:dyDescent="0.2">
      <c r="A347" s="26" t="s">
        <v>9787</v>
      </c>
      <c r="B347" s="4" t="s">
        <v>12094</v>
      </c>
      <c r="C347" s="4" t="s">
        <v>12101</v>
      </c>
      <c r="D347" s="28">
        <f>IFERROR(HLOOKUP(A347,'Data 1'!$E$76:$Y$101,VLOOKUP(C347,Lookups2!$A$16:$B$22,2,FALSE),FALSE),"")</f>
        <v>74.099999999999994</v>
      </c>
      <c r="E347" s="26">
        <f>IFERROR(INDEX(Dom_4_patient_numbers,MATCH(A347,'Data 1'!$F$76:$Y$76,0))*D347/100,0)</f>
        <v>102.999</v>
      </c>
      <c r="F347" s="33"/>
      <c r="G347" s="33"/>
      <c r="H347" s="26" t="str">
        <f>VLOOKUP(A347,Lookups2!$J$2:$K$23,2,FALSE)</f>
        <v>STR</v>
      </c>
      <c r="I347" s="26" t="str">
        <f>VLOOKUP(C347,Lookups2!$A$1:$C$53,3,FALSE)</f>
        <v>4.1B</v>
      </c>
      <c r="J347" s="26" t="str">
        <f t="shared" si="28"/>
        <v>16/17 Q4</v>
      </c>
      <c r="K347" s="26" t="str">
        <f t="shared" si="26"/>
        <v>STR4.1B16/17 Q4</v>
      </c>
    </row>
    <row r="348" spans="1:11" x14ac:dyDescent="0.2">
      <c r="A348" s="26" t="s">
        <v>9788</v>
      </c>
      <c r="B348" s="4" t="s">
        <v>12094</v>
      </c>
      <c r="C348" s="4" t="s">
        <v>12101</v>
      </c>
      <c r="D348" s="28">
        <f>IFERROR(HLOOKUP(A348,'Data 1'!$E$76:$Y$101,VLOOKUP(C348,Lookups2!$A$16:$B$22,2,FALSE),FALSE),"")</f>
        <v>85.9</v>
      </c>
      <c r="E348" s="26">
        <f>IFERROR(INDEX(Dom_4_patient_numbers,MATCH(A348,'Data 1'!$F$76:$Y$76,0))*D348/100,0)</f>
        <v>140.017</v>
      </c>
      <c r="F348" s="33"/>
      <c r="G348" s="33"/>
      <c r="H348" s="26" t="str">
        <f>VLOOKUP(A348,Lookups2!$J$2:$K$23,2,FALSE)</f>
        <v>WOR</v>
      </c>
      <c r="I348" s="26" t="str">
        <f>VLOOKUP(C348,Lookups2!$A$1:$C$53,3,FALSE)</f>
        <v>4.1B</v>
      </c>
      <c r="J348" s="26" t="str">
        <f t="shared" si="28"/>
        <v>16/17 Q4</v>
      </c>
      <c r="K348" s="26" t="str">
        <f t="shared" si="26"/>
        <v>WOR4.1B16/17 Q4</v>
      </c>
    </row>
    <row r="349" spans="1:11" x14ac:dyDescent="0.2">
      <c r="A349" s="26" t="s">
        <v>12031</v>
      </c>
      <c r="B349" s="4" t="s">
        <v>12094</v>
      </c>
      <c r="C349" s="4" t="s">
        <v>12101</v>
      </c>
      <c r="D349" s="28" t="str">
        <f>IFERROR(HLOOKUP(A349,'Data 1'!$E$76:$Y$101,VLOOKUP(C349,Lookups2!$A$16:$B$22,2,FALSE),FALSE),"")</f>
        <v>.</v>
      </c>
      <c r="E349" s="26">
        <f>IFERROR(INDEX(Dom_4_patient_numbers,MATCH(A349,'Data 1'!$F$76:$Y$76,0))*D349/100,0)</f>
        <v>0</v>
      </c>
      <c r="F349" s="33"/>
      <c r="G349" s="33"/>
      <c r="H349" s="26" t="str">
        <f>VLOOKUP(A349,Lookups2!$J$2:$K$23,2,FALSE)</f>
        <v>CRA</v>
      </c>
      <c r="I349" s="26" t="str">
        <f>VLOOKUP(C349,Lookups2!$A$1:$C$53,3,FALSE)</f>
        <v>4.1B</v>
      </c>
      <c r="J349" s="26" t="str">
        <f t="shared" si="28"/>
        <v>16/17 Q4</v>
      </c>
      <c r="K349" s="26" t="str">
        <f t="shared" si="26"/>
        <v>CRA4.1B16/17 Q4</v>
      </c>
    </row>
    <row r="350" spans="1:11" x14ac:dyDescent="0.2">
      <c r="A350" s="4" t="s">
        <v>6597</v>
      </c>
      <c r="B350" s="4" t="s">
        <v>12094</v>
      </c>
      <c r="C350" s="4" t="s">
        <v>12101</v>
      </c>
      <c r="D350" s="28">
        <f>IFERROR(HLOOKUP(A350,'Data 1'!$E$76:$Y$101,VLOOKUP(C350,Lookups2!$A$16:$B$22,2,FALSE),FALSE),"")</f>
        <v>84.4</v>
      </c>
      <c r="E350" s="26">
        <f>IFERROR(INDEX(Dom_4_patient_numbers,MATCH(A350,'Data 1'!$F$76:$Y$76,0))*D350/100,0)</f>
        <v>302.15199999999999</v>
      </c>
      <c r="F350" s="33"/>
      <c r="G350" s="33"/>
      <c r="H350" s="4" t="s">
        <v>2763</v>
      </c>
      <c r="I350" s="26" t="str">
        <f>VLOOKUP(C350,Lookups2!$A$1:$C$53,3,FALSE)</f>
        <v>4.1B</v>
      </c>
      <c r="J350" s="26" t="str">
        <f t="shared" si="28"/>
        <v>16/17 Q4</v>
      </c>
      <c r="K350" s="26" t="str">
        <f t="shared" ref="K350:K351" si="32">H350&amp;I350&amp;J350</f>
        <v>PORT4.1B16/17 Q4</v>
      </c>
    </row>
    <row r="351" spans="1:11" x14ac:dyDescent="0.2">
      <c r="A351" t="s">
        <v>12343</v>
      </c>
      <c r="B351" s="4" t="s">
        <v>12094</v>
      </c>
      <c r="C351" s="4" t="s">
        <v>12101</v>
      </c>
      <c r="D351" s="28" t="str">
        <f>IFERROR(HLOOKUP(A351,'Data 1'!$E$76:$Y$101,VLOOKUP(C351,Lookups2!$A$16:$B$22,2,FALSE),FALSE),"")</f>
        <v>.</v>
      </c>
      <c r="E351" s="26">
        <f>IFERROR(INDEX(Dom_4_patient_numbers,MATCH(A351,'Data 1'!$F$76:$Y$76,0))*D351/100,0)</f>
        <v>0</v>
      </c>
      <c r="F351" s="33"/>
      <c r="G351" s="33"/>
      <c r="H351" s="26" t="str">
        <f>VLOOKUP(A351,Lookups2!$J$2:$K$23,2,FALSE)</f>
        <v>BEX</v>
      </c>
      <c r="I351" s="26" t="str">
        <f>VLOOKUP(C351,Lookups2!$A$1:$C$53,3,FALSE)</f>
        <v>4.1B</v>
      </c>
      <c r="J351" s="26" t="str">
        <f t="shared" si="28"/>
        <v>16/17 Q4</v>
      </c>
      <c r="K351" s="26" t="str">
        <f t="shared" si="32"/>
        <v>BEX4.1B16/17 Q4</v>
      </c>
    </row>
    <row r="352" spans="1:11" x14ac:dyDescent="0.2">
      <c r="A352" s="26" t="s">
        <v>12323</v>
      </c>
      <c r="B352" s="4" t="s">
        <v>12094</v>
      </c>
      <c r="C352" s="4" t="s">
        <v>12101</v>
      </c>
      <c r="D352" s="28">
        <f>IFERROR(HLOOKUP(A352,'Data 1'!$E$76:$Y$101,VLOOKUP(C352,Lookups2!$A$16:$B$22,2,FALSE),FALSE),"")</f>
        <v>81.099999999999994</v>
      </c>
      <c r="E352" s="34">
        <f>D352</f>
        <v>81.099999999999994</v>
      </c>
      <c r="F352" s="34">
        <f>$E$352</f>
        <v>81.099999999999994</v>
      </c>
      <c r="G352" s="34"/>
      <c r="H352" s="26" t="str">
        <f>VLOOKUP(A352,Lookups2!$J$2:$K$23,2,FALSE)</f>
        <v>ENG</v>
      </c>
      <c r="I352" s="26" t="str">
        <f>VLOOKUP(C352,Lookups2!$A$1:$C$53,3,FALSE)</f>
        <v>4.1B</v>
      </c>
      <c r="J352" s="26" t="str">
        <f>+J349</f>
        <v>16/17 Q4</v>
      </c>
      <c r="K352" s="26" t="str">
        <f t="shared" si="26"/>
        <v>ENG4.1B16/17 Q4</v>
      </c>
    </row>
    <row r="353" spans="1:11" x14ac:dyDescent="0.2">
      <c r="A353" s="26" t="s">
        <v>2794</v>
      </c>
      <c r="B353" s="4" t="s">
        <v>12094</v>
      </c>
      <c r="C353" s="4" t="s">
        <v>12101</v>
      </c>
      <c r="D353" s="28" t="str">
        <f>IFERROR(HLOOKUP(A353,'Data 1'!$E$76:$Y$101,VLOOKUP(C353,Lookups2!$A$16:$B$22,2,FALSE),FALSE),"")</f>
        <v/>
      </c>
      <c r="E353" s="34">
        <f>SUM(E332:E351)</f>
        <v>1891.0519999999999</v>
      </c>
      <c r="F353" s="41">
        <f>Lookups2!O14</f>
        <v>77.789058000822706</v>
      </c>
      <c r="G353" s="41"/>
      <c r="H353" s="26" t="str">
        <f>VLOOKUP(A353,Lookups2!$J$2:$K$23,2,FALSE)</f>
        <v>SEC</v>
      </c>
      <c r="I353" s="26" t="str">
        <f>VLOOKUP(C353,Lookups2!$A$1:$C$53,3,FALSE)</f>
        <v>4.1B</v>
      </c>
      <c r="J353" s="26" t="str">
        <f t="shared" si="28"/>
        <v>16/17 Q4</v>
      </c>
      <c r="K353" s="26" t="str">
        <f t="shared" si="26"/>
        <v>SEC4.1B16/17 Q4</v>
      </c>
    </row>
    <row r="354" spans="1:11" x14ac:dyDescent="0.2">
      <c r="A354" s="26" t="s">
        <v>9771</v>
      </c>
      <c r="B354" s="4" t="s">
        <v>12094</v>
      </c>
      <c r="C354" s="4" t="s">
        <v>12104</v>
      </c>
      <c r="D354" s="28" t="str">
        <f>IFERROR(HLOOKUP(A354,'Data 1'!$E$76:$Y$101,VLOOKUP(C354,Lookups2!$A$16:$B$22,2,FALSE),FALSE),"")</f>
        <v>2:03</v>
      </c>
      <c r="E354" s="42">
        <f>IFERROR(INDEX(Dom_4_patient_numbers,MATCH(A354,'Data 1'!$F$76:$Y$76,0))*D354/100,0)*24</f>
        <v>3.4234999999999993</v>
      </c>
      <c r="F354" s="43">
        <f>IFERROR((VALUE(D354)*24),0)</f>
        <v>2.0499999999999998</v>
      </c>
      <c r="G354" s="43"/>
      <c r="H354" s="26" t="str">
        <f>VLOOKUP(A354,Lookups2!$J$2:$K$23,2,FALSE)</f>
        <v>ASPH</v>
      </c>
      <c r="I354" s="26" t="str">
        <f>VLOOKUP(C354,Lookups2!$A$1:$C$53,3,FALSE)</f>
        <v>4.2B</v>
      </c>
      <c r="J354" s="26" t="str">
        <f t="shared" si="28"/>
        <v>16/17 Q4</v>
      </c>
      <c r="K354" s="26" t="str">
        <f t="shared" ref="K354:K423" si="33">H354&amp;I354&amp;J354</f>
        <v>ASPH4.2B16/17 Q4</v>
      </c>
    </row>
    <row r="355" spans="1:11" x14ac:dyDescent="0.2">
      <c r="A355" s="26" t="s">
        <v>9772</v>
      </c>
      <c r="B355" s="4" t="s">
        <v>12094</v>
      </c>
      <c r="C355" s="4" t="s">
        <v>12104</v>
      </c>
      <c r="D355" s="28">
        <f>IFERROR(HLOOKUP(A355,'Data 1'!$E$76:$Y$101,VLOOKUP(C355,Lookups2!$A$16:$B$22,2,FALSE),FALSE),"")</f>
        <v>0</v>
      </c>
      <c r="E355" s="42">
        <f>IFERROR(INDEX(Dom_4_patient_numbers,MATCH(A355,'Data 1'!$F$76:$Y$76,0))*D355/100,0)*24</f>
        <v>0</v>
      </c>
      <c r="F355" s="43">
        <f t="shared" ref="F355:F373" si="34">IFERROR((VALUE(D355)*24),0)</f>
        <v>0</v>
      </c>
      <c r="G355" s="43"/>
      <c r="H355" s="26" t="str">
        <f>VLOOKUP(A355,Lookups2!$J$2:$K$23,2,FALSE)</f>
        <v>PRH</v>
      </c>
      <c r="I355" s="26" t="str">
        <f>VLOOKUP(C355,Lookups2!$A$1:$C$53,3,FALSE)</f>
        <v>4.2B</v>
      </c>
      <c r="J355" s="26" t="str">
        <f t="shared" si="28"/>
        <v>16/17 Q4</v>
      </c>
      <c r="K355" s="26" t="str">
        <f t="shared" si="33"/>
        <v>PRH4.2B16/17 Q4</v>
      </c>
    </row>
    <row r="356" spans="1:11" x14ac:dyDescent="0.2">
      <c r="A356" s="26" t="s">
        <v>9773</v>
      </c>
      <c r="B356" s="4" t="s">
        <v>12094</v>
      </c>
      <c r="C356" s="4" t="s">
        <v>12104</v>
      </c>
      <c r="D356" s="28" t="str">
        <f>IFERROR(HLOOKUP(A356,'Data 1'!$E$76:$Y$101,VLOOKUP(C356,Lookups2!$A$16:$B$22,2,FALSE),FALSE),"")</f>
        <v>1:16</v>
      </c>
      <c r="E356" s="42">
        <f>IFERROR(INDEX(Dom_4_patient_numbers,MATCH(A356,'Data 1'!$F$76:$Y$76,0))*D356/100,0)*24</f>
        <v>2.1786666666666665</v>
      </c>
      <c r="F356" s="43">
        <f t="shared" si="34"/>
        <v>1.2666666666666666</v>
      </c>
      <c r="G356" s="43"/>
      <c r="H356" s="26" t="str">
        <f>VLOOKUP(A356,Lookups2!$J$2:$K$23,2,FALSE)</f>
        <v>RSC</v>
      </c>
      <c r="I356" s="26" t="str">
        <f>VLOOKUP(C356,Lookups2!$A$1:$C$53,3,FALSE)</f>
        <v>4.2B</v>
      </c>
      <c r="J356" s="26" t="str">
        <f t="shared" ref="J356:J425" si="35">+J355</f>
        <v>16/17 Q4</v>
      </c>
      <c r="K356" s="26" t="str">
        <f t="shared" si="33"/>
        <v>RSC4.2B16/17 Q4</v>
      </c>
    </row>
    <row r="357" spans="1:11" x14ac:dyDescent="0.2">
      <c r="A357" s="26" t="s">
        <v>9774</v>
      </c>
      <c r="B357" s="4" t="s">
        <v>12094</v>
      </c>
      <c r="C357" s="4" t="s">
        <v>12104</v>
      </c>
      <c r="D357" s="28" t="str">
        <f>IFERROR(HLOOKUP(A357,'Data 1'!$E$76:$Y$101,VLOOKUP(C357,Lookups2!$A$16:$B$22,2,FALSE),FALSE),"")</f>
        <v>16:37</v>
      </c>
      <c r="E357" s="42">
        <f>IFERROR(INDEX(Dom_4_patient_numbers,MATCH(A357,'Data 1'!$F$76:$Y$76,0))*D357/100,0)*24</f>
        <v>19.275333333333332</v>
      </c>
      <c r="F357" s="43">
        <f t="shared" si="34"/>
        <v>16.616666666666667</v>
      </c>
      <c r="G357" s="43"/>
      <c r="H357" s="26" t="str">
        <f>VLOOKUP(A357,Lookups2!$J$2:$K$23,2,FALSE)</f>
        <v>DVH</v>
      </c>
      <c r="I357" s="26" t="str">
        <f>VLOOKUP(C357,Lookups2!$A$1:$C$53,3,FALSE)</f>
        <v>4.2B</v>
      </c>
      <c r="J357" s="26" t="str">
        <f t="shared" si="35"/>
        <v>16/17 Q4</v>
      </c>
      <c r="K357" s="26" t="str">
        <f t="shared" si="33"/>
        <v>DVH4.2B16/17 Q4</v>
      </c>
    </row>
    <row r="358" spans="1:11" x14ac:dyDescent="0.2">
      <c r="A358" s="26" t="s">
        <v>9775</v>
      </c>
      <c r="B358" s="4" t="s">
        <v>12094</v>
      </c>
      <c r="C358" s="4" t="s">
        <v>12104</v>
      </c>
      <c r="D358" s="28" t="str">
        <f>IFERROR(HLOOKUP(A358,'Data 1'!$E$76:$Y$101,VLOOKUP(C358,Lookups2!$A$16:$B$22,2,FALSE),FALSE),"")</f>
        <v>2:59</v>
      </c>
      <c r="E358" s="42">
        <f>IFERROR(INDEX(Dom_4_patient_numbers,MATCH(A358,'Data 1'!$F$76:$Y$76,0))*D358/100,0)*24</f>
        <v>2.2673333333333336</v>
      </c>
      <c r="F358" s="43">
        <f t="shared" si="34"/>
        <v>2.9833333333333334</v>
      </c>
      <c r="G358" s="43"/>
      <c r="H358" s="26" t="str">
        <f>VLOOKUP(A358,Lookups2!$J$2:$K$23,2,FALSE)</f>
        <v>K&amp;C</v>
      </c>
      <c r="I358" s="26" t="str">
        <f>VLOOKUP(C358,Lookups2!$A$1:$C$53,3,FALSE)</f>
        <v>4.2B</v>
      </c>
      <c r="J358" s="26" t="str">
        <f t="shared" si="35"/>
        <v>16/17 Q4</v>
      </c>
      <c r="K358" s="26" t="str">
        <f t="shared" si="33"/>
        <v>K&amp;C4.2B16/17 Q4</v>
      </c>
    </row>
    <row r="359" spans="1:11" x14ac:dyDescent="0.2">
      <c r="A359" s="26" t="s">
        <v>9776</v>
      </c>
      <c r="B359" s="4" t="s">
        <v>12094</v>
      </c>
      <c r="C359" s="4" t="s">
        <v>12104</v>
      </c>
      <c r="D359" s="28" t="str">
        <f>IFERROR(HLOOKUP(A359,'Data 1'!$E$76:$Y$101,VLOOKUP(C359,Lookups2!$A$16:$B$22,2,FALSE),FALSE),"")</f>
        <v>1:30</v>
      </c>
      <c r="E359" s="42">
        <f>IFERROR(INDEX(Dom_4_patient_numbers,MATCH(A359,'Data 1'!$F$76:$Y$76,0))*D359/100,0)*24</f>
        <v>1.6350000000000002</v>
      </c>
      <c r="F359" s="43">
        <f t="shared" si="34"/>
        <v>1.5</v>
      </c>
      <c r="G359" s="43"/>
      <c r="H359" s="26" t="str">
        <f>VLOOKUP(A359,Lookups2!$J$2:$K$23,2,FALSE)</f>
        <v>QEQM</v>
      </c>
      <c r="I359" s="26" t="str">
        <f>VLOOKUP(C359,Lookups2!$A$1:$C$53,3,FALSE)</f>
        <v>4.2B</v>
      </c>
      <c r="J359" s="26" t="str">
        <f t="shared" si="35"/>
        <v>16/17 Q4</v>
      </c>
      <c r="K359" s="26" t="str">
        <f t="shared" si="33"/>
        <v>QEQM4.2B16/17 Q4</v>
      </c>
    </row>
    <row r="360" spans="1:11" x14ac:dyDescent="0.2">
      <c r="A360" s="26" t="s">
        <v>9777</v>
      </c>
      <c r="B360" s="4" t="s">
        <v>12094</v>
      </c>
      <c r="C360" s="4" t="s">
        <v>12104</v>
      </c>
      <c r="D360" s="28" t="str">
        <f>IFERROR(HLOOKUP(A360,'Data 1'!$E$76:$Y$101,VLOOKUP(C360,Lookups2!$A$16:$B$22,2,FALSE),FALSE),"")</f>
        <v>0:20</v>
      </c>
      <c r="E360" s="42">
        <f>IFERROR(INDEX(Dom_4_patient_numbers,MATCH(A360,'Data 1'!$F$76:$Y$76,0))*D360/100,0)*24</f>
        <v>0.46333333333333332</v>
      </c>
      <c r="F360" s="43">
        <f t="shared" si="34"/>
        <v>0.33333333333333331</v>
      </c>
      <c r="G360" s="43"/>
      <c r="H360" s="26" t="str">
        <f>VLOOKUP(A360,Lookups2!$J$2:$K$23,2,FALSE)</f>
        <v>WHH</v>
      </c>
      <c r="I360" s="26" t="str">
        <f>VLOOKUP(C360,Lookups2!$A$1:$C$53,3,FALSE)</f>
        <v>4.2B</v>
      </c>
      <c r="J360" s="26" t="str">
        <f t="shared" si="35"/>
        <v>16/17 Q4</v>
      </c>
      <c r="K360" s="26" t="str">
        <f t="shared" si="33"/>
        <v>WHH4.2B16/17 Q4</v>
      </c>
    </row>
    <row r="361" spans="1:11" x14ac:dyDescent="0.2">
      <c r="A361" s="26" t="s">
        <v>9779</v>
      </c>
      <c r="B361" s="4" t="s">
        <v>12094</v>
      </c>
      <c r="C361" s="4" t="s">
        <v>12104</v>
      </c>
      <c r="D361" s="28" t="str">
        <f>IFERROR(HLOOKUP(A361,'Data 1'!$E$76:$Y$101,VLOOKUP(C361,Lookups2!$A$16:$B$22,2,FALSE),FALSE),"")</f>
        <v>10:47</v>
      </c>
      <c r="E361" s="42">
        <f>IFERROR(INDEX(Dom_4_patient_numbers,MATCH(A361,'Data 1'!$F$76:$Y$76,0))*D361/100,0)*24</f>
        <v>18.008166666666668</v>
      </c>
      <c r="F361" s="43">
        <f t="shared" si="34"/>
        <v>10.783333333333333</v>
      </c>
      <c r="G361" s="43"/>
      <c r="H361" s="26" t="str">
        <f>VLOOKUP(A361,Lookups2!$J$2:$K$23,2,FALSE)</f>
        <v>EDGH</v>
      </c>
      <c r="I361" s="26" t="str">
        <f>VLOOKUP(C361,Lookups2!$A$1:$C$53,3,FALSE)</f>
        <v>4.2B</v>
      </c>
      <c r="J361" s="26" t="str">
        <f t="shared" si="35"/>
        <v>16/17 Q4</v>
      </c>
      <c r="K361" s="26" t="str">
        <f t="shared" si="33"/>
        <v>EDGH4.2B16/17 Q4</v>
      </c>
    </row>
    <row r="362" spans="1:11" x14ac:dyDescent="0.2">
      <c r="A362" s="26" t="s">
        <v>9780</v>
      </c>
      <c r="B362" s="4" t="s">
        <v>12094</v>
      </c>
      <c r="C362" s="4" t="s">
        <v>12104</v>
      </c>
      <c r="D362" s="28" t="str">
        <f>IFERROR(HLOOKUP(A362,'Data 1'!$E$76:$Y$101,VLOOKUP(C362,Lookups2!$A$16:$B$22,2,FALSE),FALSE),"")</f>
        <v>18:33</v>
      </c>
      <c r="E362" s="42">
        <f>IFERROR(INDEX(Dom_4_patient_numbers,MATCH(A362,'Data 1'!$F$76:$Y$76,0))*D362/100,0)*24</f>
        <v>15.7675</v>
      </c>
      <c r="F362" s="43">
        <f t="shared" si="34"/>
        <v>18.55</v>
      </c>
      <c r="G362" s="43"/>
      <c r="H362" s="26" t="str">
        <f>VLOOKUP(A362,Lookups2!$J$2:$K$23,2,FALSE)</f>
        <v>ESUH</v>
      </c>
      <c r="I362" s="26" t="str">
        <f>VLOOKUP(C362,Lookups2!$A$1:$C$53,3,FALSE)</f>
        <v>4.2B</v>
      </c>
      <c r="J362" s="26" t="str">
        <f t="shared" si="35"/>
        <v>16/17 Q4</v>
      </c>
      <c r="K362" s="26" t="str">
        <f t="shared" si="33"/>
        <v>ESUH4.2B16/17 Q4</v>
      </c>
    </row>
    <row r="363" spans="1:11" x14ac:dyDescent="0.2">
      <c r="A363" s="26" t="s">
        <v>9781</v>
      </c>
      <c r="B363" s="4" t="s">
        <v>12094</v>
      </c>
      <c r="C363" s="4" t="s">
        <v>12104</v>
      </c>
      <c r="D363" s="28" t="str">
        <f>IFERROR(HLOOKUP(A363,'Data 1'!$E$76:$Y$101,VLOOKUP(C363,Lookups2!$A$16:$B$22,2,FALSE),FALSE),"")</f>
        <v>8:40</v>
      </c>
      <c r="E363" s="42">
        <f>IFERROR(INDEX(Dom_4_patient_numbers,MATCH(A363,'Data 1'!$F$76:$Y$76,0))*D363/100,0)*24</f>
        <v>14.82</v>
      </c>
      <c r="F363" s="43">
        <f t="shared" si="34"/>
        <v>8.6666666666666661</v>
      </c>
      <c r="G363" s="43"/>
      <c r="H363" s="26" t="str">
        <f>VLOOKUP(A363,Lookups2!$J$2:$K$23,2,FALSE)</f>
        <v>Frimley</v>
      </c>
      <c r="I363" s="26" t="str">
        <f>VLOOKUP(C363,Lookups2!$A$1:$C$53,3,FALSE)</f>
        <v>4.2B</v>
      </c>
      <c r="J363" s="26" t="str">
        <f t="shared" si="35"/>
        <v>16/17 Q4</v>
      </c>
      <c r="K363" s="26" t="str">
        <f t="shared" si="33"/>
        <v>Frimley4.2B16/17 Q4</v>
      </c>
    </row>
    <row r="364" spans="1:11" x14ac:dyDescent="0.2">
      <c r="A364" s="26" t="s">
        <v>9782</v>
      </c>
      <c r="B364" s="4" t="s">
        <v>12094</v>
      </c>
      <c r="C364" s="4" t="s">
        <v>12104</v>
      </c>
      <c r="D364" s="28" t="str">
        <f>IFERROR(HLOOKUP(A364,'Data 1'!$E$76:$Y$101,VLOOKUP(C364,Lookups2!$A$16:$B$22,2,FALSE),FALSE),"")</f>
        <v>11:05</v>
      </c>
      <c r="E364" s="42">
        <f>IFERROR(INDEX(Dom_4_patient_numbers,MATCH(A364,'Data 1'!$F$76:$Y$76,0))*D364/100,0)*24</f>
        <v>11.305</v>
      </c>
      <c r="F364" s="43">
        <f t="shared" si="34"/>
        <v>11.083333333333334</v>
      </c>
      <c r="G364" s="43"/>
      <c r="H364" s="26" t="str">
        <f>VLOOKUP(A364,Lookups2!$J$2:$K$23,2,FALSE)</f>
        <v>MDGH</v>
      </c>
      <c r="I364" s="26" t="str">
        <f>VLOOKUP(C364,Lookups2!$A$1:$C$53,3,FALSE)</f>
        <v>4.2B</v>
      </c>
      <c r="J364" s="26" t="str">
        <f t="shared" si="35"/>
        <v>16/17 Q4</v>
      </c>
      <c r="K364" s="26" t="str">
        <f t="shared" si="33"/>
        <v>MDGH4.2B16/17 Q4</v>
      </c>
    </row>
    <row r="365" spans="1:11" x14ac:dyDescent="0.2">
      <c r="A365" s="26" t="s">
        <v>9783</v>
      </c>
      <c r="B365" s="4" t="s">
        <v>12094</v>
      </c>
      <c r="C365" s="4" t="s">
        <v>12104</v>
      </c>
      <c r="D365" s="28" t="str">
        <f>IFERROR(HLOOKUP(A365,'Data 1'!$E$76:$Y$101,VLOOKUP(C365,Lookups2!$A$16:$B$22,2,FALSE),FALSE),"")</f>
        <v>14:25</v>
      </c>
      <c r="E365" s="42">
        <f>IFERROR(INDEX(Dom_4_patient_numbers,MATCH(A365,'Data 1'!$F$76:$Y$76,0))*D365/100,0)*24</f>
        <v>16.8675</v>
      </c>
      <c r="F365" s="43">
        <f t="shared" si="34"/>
        <v>14.416666666666666</v>
      </c>
      <c r="G365" s="43"/>
      <c r="H365" s="26" t="str">
        <f>VLOOKUP(A365,Lookups2!$J$2:$K$23,2,FALSE)</f>
        <v>TWH</v>
      </c>
      <c r="I365" s="26" t="str">
        <f>VLOOKUP(C365,Lookups2!$A$1:$C$53,3,FALSE)</f>
        <v>4.2B</v>
      </c>
      <c r="J365" s="26" t="str">
        <f t="shared" si="35"/>
        <v>16/17 Q4</v>
      </c>
      <c r="K365" s="26" t="str">
        <f t="shared" si="33"/>
        <v>TWH4.2B16/17 Q4</v>
      </c>
    </row>
    <row r="366" spans="1:11" x14ac:dyDescent="0.2">
      <c r="A366" s="26" t="s">
        <v>9784</v>
      </c>
      <c r="B366" s="4" t="s">
        <v>12094</v>
      </c>
      <c r="C366" s="4" t="s">
        <v>12104</v>
      </c>
      <c r="D366" s="28" t="str">
        <f>IFERROR(HLOOKUP(A366,'Data 1'!$E$76:$Y$101,VLOOKUP(C366,Lookups2!$A$16:$B$22,2,FALSE),FALSE),"")</f>
        <v>20:20</v>
      </c>
      <c r="E366" s="42">
        <f>IFERROR(INDEX(Dom_4_patient_numbers,MATCH(A366,'Data 1'!$F$76:$Y$76,0))*D366/100,0)*24</f>
        <v>19.723333333333333</v>
      </c>
      <c r="F366" s="43">
        <f t="shared" si="34"/>
        <v>20.333333333333332</v>
      </c>
      <c r="G366" s="43"/>
      <c r="H366" s="26" t="str">
        <f>VLOOKUP(A366,Lookups2!$J$2:$K$23,2,FALSE)</f>
        <v>Medway</v>
      </c>
      <c r="I366" s="26" t="str">
        <f>VLOOKUP(C366,Lookups2!$A$1:$C$53,3,FALSE)</f>
        <v>4.2B</v>
      </c>
      <c r="J366" s="26" t="str">
        <f t="shared" si="35"/>
        <v>16/17 Q4</v>
      </c>
      <c r="K366" s="26" t="str">
        <f t="shared" si="33"/>
        <v>Medway4.2B16/17 Q4</v>
      </c>
    </row>
    <row r="367" spans="1:11" x14ac:dyDescent="0.2">
      <c r="A367" s="26" t="s">
        <v>9785</v>
      </c>
      <c r="B367" s="4" t="s">
        <v>12094</v>
      </c>
      <c r="C367" s="4" t="s">
        <v>12104</v>
      </c>
      <c r="D367" s="28" t="str">
        <f>IFERROR(HLOOKUP(A367,'Data 1'!$E$76:$Y$101,VLOOKUP(C367,Lookups2!$A$16:$B$22,2,FALSE),FALSE),"")</f>
        <v>14:05</v>
      </c>
      <c r="E367" s="42">
        <f>IFERROR(INDEX(Dom_4_patient_numbers,MATCH(A367,'Data 1'!$F$76:$Y$76,0))*D367/100,0)*24</f>
        <v>7.8866666666666667</v>
      </c>
      <c r="F367" s="43">
        <f t="shared" si="34"/>
        <v>14.083333333333334</v>
      </c>
      <c r="G367" s="43"/>
      <c r="H367" s="26" t="str">
        <f>VLOOKUP(A367,Lookups2!$J$2:$K$23,2,FALSE)</f>
        <v>RSCH</v>
      </c>
      <c r="I367" s="26" t="str">
        <f>VLOOKUP(C367,Lookups2!$A$1:$C$53,3,FALSE)</f>
        <v>4.2B</v>
      </c>
      <c r="J367" s="26" t="str">
        <f t="shared" si="35"/>
        <v>16/17 Q4</v>
      </c>
      <c r="K367" s="26" t="str">
        <f t="shared" si="33"/>
        <v>RSCH4.2B16/17 Q4</v>
      </c>
    </row>
    <row r="368" spans="1:11" x14ac:dyDescent="0.2">
      <c r="A368" s="26" t="s">
        <v>9786</v>
      </c>
      <c r="B368" s="4" t="s">
        <v>12094</v>
      </c>
      <c r="C368" s="4" t="s">
        <v>12104</v>
      </c>
      <c r="D368" s="28" t="str">
        <f>IFERROR(HLOOKUP(A368,'Data 1'!$E$76:$Y$101,VLOOKUP(C368,Lookups2!$A$16:$B$22,2,FALSE),FALSE),"")</f>
        <v>19:39</v>
      </c>
      <c r="E368" s="42">
        <f>IFERROR(INDEX(Dom_4_patient_numbers,MATCH(A368,'Data 1'!$F$76:$Y$76,0))*D368/100,0)*24</f>
        <v>38.710499999999996</v>
      </c>
      <c r="F368" s="43">
        <f t="shared" si="34"/>
        <v>19.649999999999999</v>
      </c>
      <c r="G368" s="43"/>
      <c r="H368" s="26" t="str">
        <f>VLOOKUP(A368,Lookups2!$J$2:$K$23,2,FALSE)</f>
        <v>SASH</v>
      </c>
      <c r="I368" s="26" t="str">
        <f>VLOOKUP(C368,Lookups2!$A$1:$C$53,3,FALSE)</f>
        <v>4.2B</v>
      </c>
      <c r="J368" s="26" t="str">
        <f t="shared" si="35"/>
        <v>16/17 Q4</v>
      </c>
      <c r="K368" s="26" t="str">
        <f t="shared" si="33"/>
        <v>SASH4.2B16/17 Q4</v>
      </c>
    </row>
    <row r="369" spans="1:11" x14ac:dyDescent="0.2">
      <c r="A369" s="26" t="s">
        <v>9787</v>
      </c>
      <c r="B369" s="4" t="s">
        <v>12094</v>
      </c>
      <c r="C369" s="4" t="s">
        <v>12104</v>
      </c>
      <c r="D369" s="28" t="str">
        <f>IFERROR(HLOOKUP(A369,'Data 1'!$E$76:$Y$101,VLOOKUP(C369,Lookups2!$A$16:$B$22,2,FALSE),FALSE),"")</f>
        <v>18:13</v>
      </c>
      <c r="E369" s="42">
        <f>IFERROR(INDEX(Dom_4_patient_numbers,MATCH(A369,'Data 1'!$F$76:$Y$76,0))*D369/100,0)*24</f>
        <v>25.321166666666663</v>
      </c>
      <c r="F369" s="43">
        <f t="shared" si="34"/>
        <v>18.216666666666665</v>
      </c>
      <c r="G369" s="43"/>
      <c r="H369" s="26" t="str">
        <f>VLOOKUP(A369,Lookups2!$J$2:$K$23,2,FALSE)</f>
        <v>STR</v>
      </c>
      <c r="I369" s="26" t="str">
        <f>VLOOKUP(C369,Lookups2!$A$1:$C$53,3,FALSE)</f>
        <v>4.2B</v>
      </c>
      <c r="J369" s="26" t="str">
        <f t="shared" si="35"/>
        <v>16/17 Q4</v>
      </c>
      <c r="K369" s="26" t="str">
        <f t="shared" si="33"/>
        <v>STR4.2B16/17 Q4</v>
      </c>
    </row>
    <row r="370" spans="1:11" x14ac:dyDescent="0.2">
      <c r="A370" s="26" t="s">
        <v>9788</v>
      </c>
      <c r="B370" s="4" t="s">
        <v>12094</v>
      </c>
      <c r="C370" s="4" t="s">
        <v>12104</v>
      </c>
      <c r="D370" s="28" t="str">
        <f>IFERROR(HLOOKUP(A370,'Data 1'!$E$76:$Y$101,VLOOKUP(C370,Lookups2!$A$16:$B$22,2,FALSE),FALSE),"")</f>
        <v>12:03</v>
      </c>
      <c r="E370" s="42">
        <f>IFERROR(INDEX(Dom_4_patient_numbers,MATCH(A370,'Data 1'!$F$76:$Y$76,0))*D370/100,0)*24</f>
        <v>19.641500000000001</v>
      </c>
      <c r="F370" s="43">
        <f t="shared" si="34"/>
        <v>12.05</v>
      </c>
      <c r="G370" s="43"/>
      <c r="H370" s="26" t="str">
        <f>VLOOKUP(A370,Lookups2!$J$2:$K$23,2,FALSE)</f>
        <v>WOR</v>
      </c>
      <c r="I370" s="26" t="str">
        <f>VLOOKUP(C370,Lookups2!$A$1:$C$53,3,FALSE)</f>
        <v>4.2B</v>
      </c>
      <c r="J370" s="26" t="str">
        <f t="shared" si="35"/>
        <v>16/17 Q4</v>
      </c>
      <c r="K370" s="26" t="str">
        <f t="shared" si="33"/>
        <v>WOR4.2B16/17 Q4</v>
      </c>
    </row>
    <row r="371" spans="1:11" x14ac:dyDescent="0.2">
      <c r="A371" s="26" t="s">
        <v>12031</v>
      </c>
      <c r="B371" s="4" t="s">
        <v>12094</v>
      </c>
      <c r="C371" s="4" t="s">
        <v>12104</v>
      </c>
      <c r="D371" s="28" t="str">
        <f>IFERROR(HLOOKUP(A371,'Data 1'!$E$76:$Y$101,VLOOKUP(C371,Lookups2!$A$16:$B$22,2,FALSE),FALSE),"")</f>
        <v/>
      </c>
      <c r="E371" s="42">
        <f>IFERROR(INDEX(Dom_4_patient_numbers,MATCH(A371,'Data 1'!$F$76:$Y$76,0))*D371/100,0)*24</f>
        <v>0</v>
      </c>
      <c r="F371" s="43">
        <f t="shared" si="34"/>
        <v>0</v>
      </c>
      <c r="G371" s="43"/>
      <c r="H371" s="26" t="str">
        <f>VLOOKUP(A371,Lookups2!$J$2:$K$23,2,FALSE)</f>
        <v>CRA</v>
      </c>
      <c r="I371" s="26" t="str">
        <f>VLOOKUP(C371,Lookups2!$A$1:$C$53,3,FALSE)</f>
        <v>4.2B</v>
      </c>
      <c r="J371" s="26" t="str">
        <f t="shared" si="35"/>
        <v>16/17 Q4</v>
      </c>
      <c r="K371" s="26" t="str">
        <f t="shared" si="33"/>
        <v>CRA4.2B16/17 Q4</v>
      </c>
    </row>
    <row r="372" spans="1:11" x14ac:dyDescent="0.2">
      <c r="A372" s="4" t="s">
        <v>6597</v>
      </c>
      <c r="B372" s="4" t="s">
        <v>12094</v>
      </c>
      <c r="C372" s="4" t="s">
        <v>12104</v>
      </c>
      <c r="D372" s="28" t="str">
        <f>IFERROR(HLOOKUP(A372,'Data 1'!$E$76:$Y$101,VLOOKUP(C372,Lookups2!$A$16:$B$22,2,FALSE),FALSE),"")</f>
        <v>14:27</v>
      </c>
      <c r="E372" s="42">
        <f>IFERROR(INDEX(Dom_4_patient_numbers,MATCH(A372,'Data 1'!$F$76:$Y$76,0))*D372/100,0)*24</f>
        <v>51.730999999999995</v>
      </c>
      <c r="F372" s="43">
        <f t="shared" si="34"/>
        <v>14.45</v>
      </c>
      <c r="G372" s="65"/>
      <c r="H372" s="4" t="s">
        <v>2763</v>
      </c>
      <c r="I372" s="26" t="str">
        <f>VLOOKUP(C372,Lookups2!$A$1:$C$53,3,FALSE)</f>
        <v>4.2B</v>
      </c>
      <c r="J372" s="26" t="str">
        <f t="shared" si="35"/>
        <v>16/17 Q4</v>
      </c>
      <c r="K372" s="26" t="str">
        <f t="shared" ref="K372:K373" si="36">H372&amp;I372&amp;J372</f>
        <v>PORT4.2B16/17 Q4</v>
      </c>
    </row>
    <row r="373" spans="1:11" x14ac:dyDescent="0.2">
      <c r="A373" s="4" t="s">
        <v>12343</v>
      </c>
      <c r="B373" s="4" t="s">
        <v>12094</v>
      </c>
      <c r="C373" s="4" t="s">
        <v>12104</v>
      </c>
      <c r="D373" s="28" t="str">
        <f>IFERROR(HLOOKUP(A373,'Data 1'!$E$76:$Y$101,VLOOKUP(C373,Lookups2!$A$16:$B$22,2,FALSE),FALSE),"")</f>
        <v/>
      </c>
      <c r="E373" s="42">
        <f>IFERROR(INDEX(Dom_4_patient_numbers,MATCH(A373,'Data 1'!$F$76:$Y$76,0))*D373/100,0)*24</f>
        <v>0</v>
      </c>
      <c r="F373" s="43">
        <f t="shared" si="34"/>
        <v>0</v>
      </c>
      <c r="G373" s="43"/>
      <c r="H373" s="26" t="str">
        <f>VLOOKUP(A373,Lookups2!$J$2:$K$23,2,FALSE)</f>
        <v>BEX</v>
      </c>
      <c r="I373" s="26" t="str">
        <f>VLOOKUP(C373,Lookups2!$A$1:$C$53,3,FALSE)</f>
        <v>4.2B</v>
      </c>
      <c r="J373" s="26" t="str">
        <f t="shared" si="35"/>
        <v>16/17 Q4</v>
      </c>
      <c r="K373" s="26" t="str">
        <f t="shared" si="36"/>
        <v>BEX4.2B16/17 Q4</v>
      </c>
    </row>
    <row r="374" spans="1:11" x14ac:dyDescent="0.2">
      <c r="A374" s="26" t="s">
        <v>12323</v>
      </c>
      <c r="B374" s="4" t="s">
        <v>12094</v>
      </c>
      <c r="C374" s="4" t="s">
        <v>12104</v>
      </c>
      <c r="D374" s="28">
        <f>IFERROR(HLOOKUP(A374,'Data 1'!$E$76:$Y$101,VLOOKUP(C374,Lookups2!$A$16:$B$22,2,FALSE),FALSE),"")*24</f>
        <v>11.05</v>
      </c>
      <c r="E374" s="38">
        <f>VALUE(D374)</f>
        <v>11.05</v>
      </c>
      <c r="F374" s="35">
        <f>E374/24</f>
        <v>0.4604166666666667</v>
      </c>
      <c r="G374" s="34">
        <f>VLOOKUP(F374,Lookups2!$F$53:$H$63,3,TRUE)</f>
        <v>70</v>
      </c>
      <c r="H374" s="26" t="str">
        <f>VLOOKUP(A374,Lookups2!$J$2:$K$23,2,FALSE)</f>
        <v>ENG</v>
      </c>
      <c r="I374" s="26" t="str">
        <f>VLOOKUP(C374,Lookups2!$A$1:$C$53,3,FALSE)</f>
        <v>4.2B</v>
      </c>
      <c r="J374" s="26" t="str">
        <f>+J371</f>
        <v>16/17 Q4</v>
      </c>
      <c r="K374" s="26" t="str">
        <f t="shared" si="33"/>
        <v>ENG4.2B16/17 Q4</v>
      </c>
    </row>
    <row r="375" spans="1:11" x14ac:dyDescent="0.2">
      <c r="A375" s="26" t="s">
        <v>2794</v>
      </c>
      <c r="B375" s="4" t="s">
        <v>12094</v>
      </c>
      <c r="C375" s="4" t="s">
        <v>12104</v>
      </c>
      <c r="D375" s="28" t="str">
        <f>IFERROR(HLOOKUP(A375,'Data 1'!$E$76:$Y$101,VLOOKUP(C375,Lookups2!$A$16:$B$22,2,FALSE),FALSE),"")</f>
        <v/>
      </c>
      <c r="E375" s="44">
        <f>SUM(E354:E373)/24</f>
        <v>11.209395833333332</v>
      </c>
      <c r="F375" s="76">
        <f>E375</f>
        <v>11.209395833333332</v>
      </c>
      <c r="G375" s="34">
        <f>VLOOKUP(Lookups2!O15,Lookups2!$F$53:$H$63,3,TRUE)</f>
        <v>70</v>
      </c>
      <c r="H375" s="26" t="str">
        <f>VLOOKUP(A375,Lookups2!$J$2:$K$23,2,FALSE)</f>
        <v>SEC</v>
      </c>
      <c r="I375" s="26" t="str">
        <f>VLOOKUP(C375,Lookups2!$A$1:$C$53,3,FALSE)</f>
        <v>4.2B</v>
      </c>
      <c r="J375" s="26" t="str">
        <f t="shared" si="35"/>
        <v>16/17 Q4</v>
      </c>
      <c r="K375" s="26" t="str">
        <f t="shared" si="33"/>
        <v>SEC4.2B16/17 Q4</v>
      </c>
    </row>
    <row r="376" spans="1:11" x14ac:dyDescent="0.2">
      <c r="A376" s="26" t="s">
        <v>9771</v>
      </c>
      <c r="B376" s="4" t="s">
        <v>12094</v>
      </c>
      <c r="C376" s="4" t="s">
        <v>12107</v>
      </c>
      <c r="D376" s="28">
        <f>IFERROR(HLOOKUP(A376,'Data 1'!$E$76:$Y$101,VLOOKUP(C376,Lookups2!$A$16:$B$22,2,FALSE),FALSE),"")</f>
        <v>97</v>
      </c>
      <c r="E376" s="42">
        <f>IFERROR(INDEX(Dom_4_patient_numbers,MATCH(A376,'Data 1'!$F$76:$Y$76,0))*D376/100,0)</f>
        <v>161.99</v>
      </c>
      <c r="F376" s="33"/>
      <c r="G376" s="33"/>
      <c r="H376" s="26" t="str">
        <f>VLOOKUP(A376,Lookups2!$J$2:$K$23,2,FALSE)</f>
        <v>ASPH</v>
      </c>
      <c r="I376" s="26" t="str">
        <f>VLOOKUP(C376,Lookups2!$A$1:$C$53,3,FALSE)</f>
        <v>4.3B</v>
      </c>
      <c r="J376" s="26" t="str">
        <f t="shared" si="35"/>
        <v>16/17 Q4</v>
      </c>
      <c r="K376" s="26" t="str">
        <f t="shared" si="33"/>
        <v>ASPH4.3B16/17 Q4</v>
      </c>
    </row>
    <row r="377" spans="1:11" x14ac:dyDescent="0.2">
      <c r="A377" s="26" t="s">
        <v>9772</v>
      </c>
      <c r="B377" s="4" t="s">
        <v>12094</v>
      </c>
      <c r="C377" s="4" t="s">
        <v>12107</v>
      </c>
      <c r="D377" s="28">
        <f>IFERROR(HLOOKUP(A377,'Data 1'!$E$76:$Y$101,VLOOKUP(C377,Lookups2!$A$16:$B$22,2,FALSE),FALSE),"")</f>
        <v>0</v>
      </c>
      <c r="E377" s="42">
        <f>IFERROR(INDEX(Dom_4_patient_numbers,MATCH(A377,'Data 1'!$F$76:$Y$76,0))*D377/100,0)</f>
        <v>0</v>
      </c>
      <c r="F377" s="33"/>
      <c r="G377" s="33"/>
      <c r="H377" s="26" t="str">
        <f>VLOOKUP(A377,Lookups2!$J$2:$K$23,2,FALSE)</f>
        <v>PRH</v>
      </c>
      <c r="I377" s="26" t="str">
        <f>VLOOKUP(C377,Lookups2!$A$1:$C$53,3,FALSE)</f>
        <v>4.3B</v>
      </c>
      <c r="J377" s="26" t="str">
        <f t="shared" si="35"/>
        <v>16/17 Q4</v>
      </c>
      <c r="K377" s="26" t="str">
        <f t="shared" si="33"/>
        <v>PRH4.3B16/17 Q4</v>
      </c>
    </row>
    <row r="378" spans="1:11" x14ac:dyDescent="0.2">
      <c r="A378" s="26" t="s">
        <v>9773</v>
      </c>
      <c r="B378" s="4" t="s">
        <v>12094</v>
      </c>
      <c r="C378" s="4" t="s">
        <v>12107</v>
      </c>
      <c r="D378" s="28">
        <f>IFERROR(HLOOKUP(A378,'Data 1'!$E$76:$Y$101,VLOOKUP(C378,Lookups2!$A$16:$B$22,2,FALSE),FALSE),"")</f>
        <v>91.3</v>
      </c>
      <c r="E378" s="42">
        <f>IFERROR(INDEX(Dom_4_patient_numbers,MATCH(A378,'Data 1'!$F$76:$Y$76,0))*D378/100,0)</f>
        <v>157.036</v>
      </c>
      <c r="F378" s="33"/>
      <c r="G378" s="33"/>
      <c r="H378" s="26" t="str">
        <f>VLOOKUP(A378,Lookups2!$J$2:$K$23,2,FALSE)</f>
        <v>RSC</v>
      </c>
      <c r="I378" s="26" t="str">
        <f>VLOOKUP(C378,Lookups2!$A$1:$C$53,3,FALSE)</f>
        <v>4.3B</v>
      </c>
      <c r="J378" s="26" t="str">
        <f t="shared" si="35"/>
        <v>16/17 Q4</v>
      </c>
      <c r="K378" s="26" t="str">
        <f t="shared" si="33"/>
        <v>RSC4.3B16/17 Q4</v>
      </c>
    </row>
    <row r="379" spans="1:11" x14ac:dyDescent="0.2">
      <c r="A379" s="26" t="s">
        <v>9774</v>
      </c>
      <c r="B379" s="4" t="s">
        <v>12094</v>
      </c>
      <c r="C379" s="4" t="s">
        <v>12107</v>
      </c>
      <c r="D379" s="28">
        <f>IFERROR(HLOOKUP(A379,'Data 1'!$E$76:$Y$101,VLOOKUP(C379,Lookups2!$A$16:$B$22,2,FALSE),FALSE),"")</f>
        <v>85.3</v>
      </c>
      <c r="E379" s="42">
        <f>IFERROR(INDEX(Dom_4_patient_numbers,MATCH(A379,'Data 1'!$F$76:$Y$76,0))*D379/100,0)</f>
        <v>98.947999999999993</v>
      </c>
      <c r="F379" s="33"/>
      <c r="G379" s="33"/>
      <c r="H379" s="26" t="str">
        <f>VLOOKUP(A379,Lookups2!$J$2:$K$23,2,FALSE)</f>
        <v>DVH</v>
      </c>
      <c r="I379" s="26" t="str">
        <f>VLOOKUP(C379,Lookups2!$A$1:$C$53,3,FALSE)</f>
        <v>4.3B</v>
      </c>
      <c r="J379" s="26" t="str">
        <f t="shared" si="35"/>
        <v>16/17 Q4</v>
      </c>
      <c r="K379" s="26" t="str">
        <f t="shared" si="33"/>
        <v>DVH4.3B16/17 Q4</v>
      </c>
    </row>
    <row r="380" spans="1:11" x14ac:dyDescent="0.2">
      <c r="A380" s="26" t="s">
        <v>9775</v>
      </c>
      <c r="B380" s="4" t="s">
        <v>12094</v>
      </c>
      <c r="C380" s="4" t="s">
        <v>12107</v>
      </c>
      <c r="D380" s="28">
        <f>IFERROR(HLOOKUP(A380,'Data 1'!$E$76:$Y$101,VLOOKUP(C380,Lookups2!$A$16:$B$22,2,FALSE),FALSE),"")</f>
        <v>76.3</v>
      </c>
      <c r="E380" s="42">
        <f>IFERROR(INDEX(Dom_4_patient_numbers,MATCH(A380,'Data 1'!$F$76:$Y$76,0))*D380/100,0)</f>
        <v>57.988</v>
      </c>
      <c r="F380" s="33"/>
      <c r="G380" s="33"/>
      <c r="H380" s="26" t="str">
        <f>VLOOKUP(A380,Lookups2!$J$2:$K$23,2,FALSE)</f>
        <v>K&amp;C</v>
      </c>
      <c r="I380" s="26" t="str">
        <f>VLOOKUP(C380,Lookups2!$A$1:$C$53,3,FALSE)</f>
        <v>4.3B</v>
      </c>
      <c r="J380" s="26" t="str">
        <f t="shared" si="35"/>
        <v>16/17 Q4</v>
      </c>
      <c r="K380" s="26" t="str">
        <f t="shared" si="33"/>
        <v>K&amp;C4.3B16/17 Q4</v>
      </c>
    </row>
    <row r="381" spans="1:11" x14ac:dyDescent="0.2">
      <c r="A381" s="26" t="s">
        <v>9776</v>
      </c>
      <c r="B381" s="4" t="s">
        <v>12094</v>
      </c>
      <c r="C381" s="4" t="s">
        <v>12107</v>
      </c>
      <c r="D381" s="28">
        <f>IFERROR(HLOOKUP(A381,'Data 1'!$E$76:$Y$101,VLOOKUP(C381,Lookups2!$A$16:$B$22,2,FALSE),FALSE),"")</f>
        <v>86.2</v>
      </c>
      <c r="E381" s="42">
        <f>IFERROR(INDEX(Dom_4_patient_numbers,MATCH(A381,'Data 1'!$F$76:$Y$76,0))*D381/100,0)</f>
        <v>93.958000000000013</v>
      </c>
      <c r="F381" s="33"/>
      <c r="G381" s="33"/>
      <c r="H381" s="26" t="str">
        <f>VLOOKUP(A381,Lookups2!$J$2:$K$23,2,FALSE)</f>
        <v>QEQM</v>
      </c>
      <c r="I381" s="26" t="str">
        <f>VLOOKUP(C381,Lookups2!$A$1:$C$53,3,FALSE)</f>
        <v>4.3B</v>
      </c>
      <c r="J381" s="26" t="str">
        <f t="shared" si="35"/>
        <v>16/17 Q4</v>
      </c>
      <c r="K381" s="26" t="str">
        <f t="shared" si="33"/>
        <v>QEQM4.3B16/17 Q4</v>
      </c>
    </row>
    <row r="382" spans="1:11" x14ac:dyDescent="0.2">
      <c r="A382" s="26" t="s">
        <v>9777</v>
      </c>
      <c r="B382" s="4" t="s">
        <v>12094</v>
      </c>
      <c r="C382" s="4" t="s">
        <v>12107</v>
      </c>
      <c r="D382" s="28">
        <f>IFERROR(HLOOKUP(A382,'Data 1'!$E$76:$Y$101,VLOOKUP(C382,Lookups2!$A$16:$B$22,2,FALSE),FALSE),"")</f>
        <v>92.1</v>
      </c>
      <c r="E382" s="42">
        <f>IFERROR(INDEX(Dom_4_patient_numbers,MATCH(A382,'Data 1'!$F$76:$Y$76,0))*D382/100,0)</f>
        <v>128.01900000000001</v>
      </c>
      <c r="F382" s="33"/>
      <c r="G382" s="33"/>
      <c r="H382" s="26" t="str">
        <f>VLOOKUP(A382,Lookups2!$J$2:$K$23,2,FALSE)</f>
        <v>WHH</v>
      </c>
      <c r="I382" s="26" t="str">
        <f>VLOOKUP(C382,Lookups2!$A$1:$C$53,3,FALSE)</f>
        <v>4.3B</v>
      </c>
      <c r="J382" s="26" t="str">
        <f t="shared" si="35"/>
        <v>16/17 Q4</v>
      </c>
      <c r="K382" s="26" t="str">
        <f t="shared" si="33"/>
        <v>WHH4.3B16/17 Q4</v>
      </c>
    </row>
    <row r="383" spans="1:11" x14ac:dyDescent="0.2">
      <c r="A383" s="26" t="s">
        <v>9779</v>
      </c>
      <c r="B383" s="4" t="s">
        <v>12094</v>
      </c>
      <c r="C383" s="4" t="s">
        <v>12107</v>
      </c>
      <c r="D383" s="28">
        <f>IFERROR(HLOOKUP(A383,'Data 1'!$E$76:$Y$101,VLOOKUP(C383,Lookups2!$A$16:$B$22,2,FALSE),FALSE),"")</f>
        <v>95.2</v>
      </c>
      <c r="E383" s="42">
        <f>IFERROR(INDEX(Dom_4_patient_numbers,MATCH(A383,'Data 1'!$F$76:$Y$76,0))*D383/100,0)</f>
        <v>158.98400000000001</v>
      </c>
      <c r="F383" s="33"/>
      <c r="G383" s="33"/>
      <c r="H383" s="26" t="str">
        <f>VLOOKUP(A383,Lookups2!$J$2:$K$23,2,FALSE)</f>
        <v>EDGH</v>
      </c>
      <c r="I383" s="26" t="str">
        <f>VLOOKUP(C383,Lookups2!$A$1:$C$53,3,FALSE)</f>
        <v>4.3B</v>
      </c>
      <c r="J383" s="26" t="str">
        <f t="shared" si="35"/>
        <v>16/17 Q4</v>
      </c>
      <c r="K383" s="26" t="str">
        <f t="shared" si="33"/>
        <v>EDGH4.3B16/17 Q4</v>
      </c>
    </row>
    <row r="384" spans="1:11" x14ac:dyDescent="0.2">
      <c r="A384" s="26" t="s">
        <v>9780</v>
      </c>
      <c r="B384" s="4" t="s">
        <v>12094</v>
      </c>
      <c r="C384" s="4" t="s">
        <v>12107</v>
      </c>
      <c r="D384" s="28">
        <f>IFERROR(HLOOKUP(A384,'Data 1'!$E$76:$Y$101,VLOOKUP(C384,Lookups2!$A$16:$B$22,2,FALSE),FALSE),"")</f>
        <v>92.9</v>
      </c>
      <c r="E384" s="42">
        <f>IFERROR(INDEX(Dom_4_patient_numbers,MATCH(A384,'Data 1'!$F$76:$Y$76,0))*D384/100,0)</f>
        <v>78.965000000000003</v>
      </c>
      <c r="F384" s="33"/>
      <c r="G384" s="33"/>
      <c r="H384" s="26" t="str">
        <f>VLOOKUP(A384,Lookups2!$J$2:$K$23,2,FALSE)</f>
        <v>ESUH</v>
      </c>
      <c r="I384" s="26" t="str">
        <f>VLOOKUP(C384,Lookups2!$A$1:$C$53,3,FALSE)</f>
        <v>4.3B</v>
      </c>
      <c r="J384" s="26" t="str">
        <f t="shared" si="35"/>
        <v>16/17 Q4</v>
      </c>
      <c r="K384" s="26" t="str">
        <f t="shared" si="33"/>
        <v>ESUH4.3B16/17 Q4</v>
      </c>
    </row>
    <row r="385" spans="1:11" x14ac:dyDescent="0.2">
      <c r="A385" s="26" t="s">
        <v>9781</v>
      </c>
      <c r="B385" s="4" t="s">
        <v>12094</v>
      </c>
      <c r="C385" s="4" t="s">
        <v>12107</v>
      </c>
      <c r="D385" s="28">
        <f>IFERROR(HLOOKUP(A385,'Data 1'!$E$76:$Y$101,VLOOKUP(C385,Lookups2!$A$16:$B$22,2,FALSE),FALSE),"")</f>
        <v>97.7</v>
      </c>
      <c r="E385" s="42">
        <f>IFERROR(INDEX(Dom_4_patient_numbers,MATCH(A385,'Data 1'!$F$76:$Y$76,0))*D385/100,0)</f>
        <v>167.06700000000001</v>
      </c>
      <c r="F385" s="33"/>
      <c r="G385" s="33"/>
      <c r="H385" s="26" t="str">
        <f>VLOOKUP(A385,Lookups2!$J$2:$K$23,2,FALSE)</f>
        <v>Frimley</v>
      </c>
      <c r="I385" s="26" t="str">
        <f>VLOOKUP(C385,Lookups2!$A$1:$C$53,3,FALSE)</f>
        <v>4.3B</v>
      </c>
      <c r="J385" s="26" t="str">
        <f t="shared" si="35"/>
        <v>16/17 Q4</v>
      </c>
      <c r="K385" s="26" t="str">
        <f t="shared" si="33"/>
        <v>Frimley4.3B16/17 Q4</v>
      </c>
    </row>
    <row r="386" spans="1:11" x14ac:dyDescent="0.2">
      <c r="A386" s="26" t="s">
        <v>9782</v>
      </c>
      <c r="B386" s="4" t="s">
        <v>12094</v>
      </c>
      <c r="C386" s="4" t="s">
        <v>12107</v>
      </c>
      <c r="D386" s="28">
        <f>IFERROR(HLOOKUP(A386,'Data 1'!$E$76:$Y$101,VLOOKUP(C386,Lookups2!$A$16:$B$22,2,FALSE),FALSE),"")</f>
        <v>91.2</v>
      </c>
      <c r="E386" s="42">
        <f>IFERROR(INDEX(Dom_4_patient_numbers,MATCH(A386,'Data 1'!$F$76:$Y$76,0))*D386/100,0)</f>
        <v>93.024000000000001</v>
      </c>
      <c r="F386" s="33"/>
      <c r="G386" s="33"/>
      <c r="H386" s="26" t="str">
        <f>VLOOKUP(A386,Lookups2!$J$2:$K$23,2,FALSE)</f>
        <v>MDGH</v>
      </c>
      <c r="I386" s="26" t="str">
        <f>VLOOKUP(C386,Lookups2!$A$1:$C$53,3,FALSE)</f>
        <v>4.3B</v>
      </c>
      <c r="J386" s="26" t="str">
        <f t="shared" si="35"/>
        <v>16/17 Q4</v>
      </c>
      <c r="K386" s="26" t="str">
        <f t="shared" si="33"/>
        <v>MDGH4.3B16/17 Q4</v>
      </c>
    </row>
    <row r="387" spans="1:11" x14ac:dyDescent="0.2">
      <c r="A387" s="26" t="s">
        <v>9783</v>
      </c>
      <c r="B387" s="4" t="s">
        <v>12094</v>
      </c>
      <c r="C387" s="4" t="s">
        <v>12107</v>
      </c>
      <c r="D387" s="28">
        <f>IFERROR(HLOOKUP(A387,'Data 1'!$E$76:$Y$101,VLOOKUP(C387,Lookups2!$A$16:$B$22,2,FALSE),FALSE),"")</f>
        <v>88.9</v>
      </c>
      <c r="E387" s="42">
        <f>IFERROR(INDEX(Dom_4_patient_numbers,MATCH(A387,'Data 1'!$F$76:$Y$76,0))*D387/100,0)</f>
        <v>104.01300000000001</v>
      </c>
      <c r="F387" s="33"/>
      <c r="G387" s="33"/>
      <c r="H387" s="26" t="str">
        <f>VLOOKUP(A387,Lookups2!$J$2:$K$23,2,FALSE)</f>
        <v>TWH</v>
      </c>
      <c r="I387" s="26" t="str">
        <f>VLOOKUP(C387,Lookups2!$A$1:$C$53,3,FALSE)</f>
        <v>4.3B</v>
      </c>
      <c r="J387" s="26" t="str">
        <f t="shared" si="35"/>
        <v>16/17 Q4</v>
      </c>
      <c r="K387" s="26" t="str">
        <f t="shared" si="33"/>
        <v>TWH4.3B16/17 Q4</v>
      </c>
    </row>
    <row r="388" spans="1:11" x14ac:dyDescent="0.2">
      <c r="A388" s="26" t="s">
        <v>9784</v>
      </c>
      <c r="B388" s="4" t="s">
        <v>12094</v>
      </c>
      <c r="C388" s="4" t="s">
        <v>12107</v>
      </c>
      <c r="D388" s="28">
        <f>IFERROR(HLOOKUP(A388,'Data 1'!$E$76:$Y$101,VLOOKUP(C388,Lookups2!$A$16:$B$22,2,FALSE),FALSE),"")</f>
        <v>87.6</v>
      </c>
      <c r="E388" s="42">
        <f>IFERROR(INDEX(Dom_4_patient_numbers,MATCH(A388,'Data 1'!$F$76:$Y$76,0))*D388/100,0)</f>
        <v>84.971999999999994</v>
      </c>
      <c r="F388" s="33"/>
      <c r="G388" s="33"/>
      <c r="H388" s="26" t="str">
        <f>VLOOKUP(A388,Lookups2!$J$2:$K$23,2,FALSE)</f>
        <v>Medway</v>
      </c>
      <c r="I388" s="26" t="str">
        <f>VLOOKUP(C388,Lookups2!$A$1:$C$53,3,FALSE)</f>
        <v>4.3B</v>
      </c>
      <c r="J388" s="26" t="str">
        <f t="shared" si="35"/>
        <v>16/17 Q4</v>
      </c>
      <c r="K388" s="26" t="str">
        <f t="shared" si="33"/>
        <v>Medway4.3B16/17 Q4</v>
      </c>
    </row>
    <row r="389" spans="1:11" x14ac:dyDescent="0.2">
      <c r="A389" s="26" t="s">
        <v>9785</v>
      </c>
      <c r="B389" s="4" t="s">
        <v>12094</v>
      </c>
      <c r="C389" s="4" t="s">
        <v>12107</v>
      </c>
      <c r="D389" s="28">
        <f>IFERROR(HLOOKUP(A389,'Data 1'!$E$76:$Y$101,VLOOKUP(C389,Lookups2!$A$16:$B$22,2,FALSE),FALSE),"")</f>
        <v>75</v>
      </c>
      <c r="E389" s="42">
        <f>IFERROR(INDEX(Dom_4_patient_numbers,MATCH(A389,'Data 1'!$F$76:$Y$76,0))*D389/100,0)</f>
        <v>42</v>
      </c>
      <c r="F389" s="33"/>
      <c r="G389" s="33"/>
      <c r="H389" s="26" t="str">
        <f>VLOOKUP(A389,Lookups2!$J$2:$K$23,2,FALSE)</f>
        <v>RSCH</v>
      </c>
      <c r="I389" s="26" t="str">
        <f>VLOOKUP(C389,Lookups2!$A$1:$C$53,3,FALSE)</f>
        <v>4.3B</v>
      </c>
      <c r="J389" s="26" t="str">
        <f t="shared" si="35"/>
        <v>16/17 Q4</v>
      </c>
      <c r="K389" s="26" t="str">
        <f t="shared" si="33"/>
        <v>RSCH4.3B16/17 Q4</v>
      </c>
    </row>
    <row r="390" spans="1:11" x14ac:dyDescent="0.2">
      <c r="A390" s="26" t="s">
        <v>9786</v>
      </c>
      <c r="B390" s="4" t="s">
        <v>12094</v>
      </c>
      <c r="C390" s="4" t="s">
        <v>12107</v>
      </c>
      <c r="D390" s="28">
        <f>IFERROR(HLOOKUP(A390,'Data 1'!$E$76:$Y$101,VLOOKUP(C390,Lookups2!$A$16:$B$22,2,FALSE),FALSE),"")</f>
        <v>93.4</v>
      </c>
      <c r="E390" s="42">
        <f>IFERROR(INDEX(Dom_4_patient_numbers,MATCH(A390,'Data 1'!$F$76:$Y$76,0))*D390/100,0)</f>
        <v>183.99800000000002</v>
      </c>
      <c r="F390" s="33"/>
      <c r="G390" s="33"/>
      <c r="H390" s="26" t="str">
        <f>VLOOKUP(A390,Lookups2!$J$2:$K$23,2,FALSE)</f>
        <v>SASH</v>
      </c>
      <c r="I390" s="26" t="str">
        <f>VLOOKUP(C390,Lookups2!$A$1:$C$53,3,FALSE)</f>
        <v>4.3B</v>
      </c>
      <c r="J390" s="26" t="str">
        <f t="shared" si="35"/>
        <v>16/17 Q4</v>
      </c>
      <c r="K390" s="26" t="str">
        <f t="shared" si="33"/>
        <v>SASH4.3B16/17 Q4</v>
      </c>
    </row>
    <row r="391" spans="1:11" x14ac:dyDescent="0.2">
      <c r="A391" s="26" t="s">
        <v>9787</v>
      </c>
      <c r="B391" s="4" t="s">
        <v>12094</v>
      </c>
      <c r="C391" s="4" t="s">
        <v>12107</v>
      </c>
      <c r="D391" s="28">
        <f>IFERROR(HLOOKUP(A391,'Data 1'!$E$76:$Y$101,VLOOKUP(C391,Lookups2!$A$16:$B$22,2,FALSE),FALSE),"")</f>
        <v>94.2</v>
      </c>
      <c r="E391" s="42">
        <f>IFERROR(INDEX(Dom_4_patient_numbers,MATCH(A391,'Data 1'!$F$76:$Y$76,0))*D391/100,0)</f>
        <v>130.93800000000002</v>
      </c>
      <c r="F391" s="33"/>
      <c r="G391" s="33"/>
      <c r="H391" s="26" t="str">
        <f>VLOOKUP(A391,Lookups2!$J$2:$K$23,2,FALSE)</f>
        <v>STR</v>
      </c>
      <c r="I391" s="26" t="str">
        <f>VLOOKUP(C391,Lookups2!$A$1:$C$53,3,FALSE)</f>
        <v>4.3B</v>
      </c>
      <c r="J391" s="26" t="str">
        <f t="shared" si="35"/>
        <v>16/17 Q4</v>
      </c>
      <c r="K391" s="26" t="str">
        <f t="shared" si="33"/>
        <v>STR4.3B16/17 Q4</v>
      </c>
    </row>
    <row r="392" spans="1:11" x14ac:dyDescent="0.2">
      <c r="A392" s="26" t="s">
        <v>9788</v>
      </c>
      <c r="B392" s="4" t="s">
        <v>12094</v>
      </c>
      <c r="C392" s="4" t="s">
        <v>12107</v>
      </c>
      <c r="D392" s="28">
        <f>IFERROR(HLOOKUP(A392,'Data 1'!$E$76:$Y$101,VLOOKUP(C392,Lookups2!$A$16:$B$22,2,FALSE),FALSE),"")</f>
        <v>98.8</v>
      </c>
      <c r="E392" s="42">
        <f>IFERROR(INDEX(Dom_4_patient_numbers,MATCH(A392,'Data 1'!$F$76:$Y$76,0))*D392/100,0)</f>
        <v>161.04399999999998</v>
      </c>
      <c r="F392" s="33"/>
      <c r="G392" s="33"/>
      <c r="H392" s="26" t="str">
        <f>VLOOKUP(A392,Lookups2!$J$2:$K$23,2,FALSE)</f>
        <v>WOR</v>
      </c>
      <c r="I392" s="26" t="str">
        <f>VLOOKUP(C392,Lookups2!$A$1:$C$53,3,FALSE)</f>
        <v>4.3B</v>
      </c>
      <c r="J392" s="26" t="str">
        <f t="shared" si="35"/>
        <v>16/17 Q4</v>
      </c>
      <c r="K392" s="26" t="str">
        <f t="shared" si="33"/>
        <v>WOR4.3B16/17 Q4</v>
      </c>
    </row>
    <row r="393" spans="1:11" x14ac:dyDescent="0.2">
      <c r="A393" s="26" t="s">
        <v>12031</v>
      </c>
      <c r="B393" s="4" t="s">
        <v>12094</v>
      </c>
      <c r="C393" s="4" t="s">
        <v>12107</v>
      </c>
      <c r="D393" s="28" t="str">
        <f>IFERROR(HLOOKUP(A393,'Data 1'!$E$76:$Y$101,VLOOKUP(C393,Lookups2!$A$16:$B$22,2,FALSE),FALSE),"")</f>
        <v>.</v>
      </c>
      <c r="E393" s="42">
        <f>IFERROR(INDEX(Dom_4_patient_numbers,MATCH(A393,'Data 1'!$F$76:$Y$76,0))*D393/100,0)</f>
        <v>0</v>
      </c>
      <c r="F393" s="33"/>
      <c r="G393" s="33"/>
      <c r="H393" s="26" t="str">
        <f>VLOOKUP(A393,Lookups2!$J$2:$K$23,2,FALSE)</f>
        <v>CRA</v>
      </c>
      <c r="I393" s="26" t="str">
        <f>VLOOKUP(C393,Lookups2!$A$1:$C$53,3,FALSE)</f>
        <v>4.3B</v>
      </c>
      <c r="J393" s="26" t="str">
        <f t="shared" si="35"/>
        <v>16/17 Q4</v>
      </c>
      <c r="K393" s="26" t="str">
        <f t="shared" si="33"/>
        <v>CRA4.3B16/17 Q4</v>
      </c>
    </row>
    <row r="394" spans="1:11" x14ac:dyDescent="0.2">
      <c r="A394" s="4" t="s">
        <v>6597</v>
      </c>
      <c r="B394" s="4" t="s">
        <v>12094</v>
      </c>
      <c r="C394" s="4" t="s">
        <v>12107</v>
      </c>
      <c r="D394" s="28">
        <f>IFERROR(HLOOKUP(A394,'Data 1'!$E$76:$Y$101,VLOOKUP(C394,Lookups2!$A$16:$B$22,2,FALSE),FALSE),"")</f>
        <v>89.7</v>
      </c>
      <c r="E394" s="42">
        <f>IFERROR(INDEX(Dom_4_patient_numbers,MATCH(A394,'Data 1'!$F$76:$Y$76,0))*D394/100,0)</f>
        <v>321.12600000000003</v>
      </c>
      <c r="F394" s="33"/>
      <c r="G394" s="33"/>
      <c r="H394" s="4" t="s">
        <v>2763</v>
      </c>
      <c r="I394" s="26" t="str">
        <f>VLOOKUP(C394,Lookups2!$A$1:$C$53,3,FALSE)</f>
        <v>4.3B</v>
      </c>
      <c r="J394" s="26" t="str">
        <f t="shared" si="35"/>
        <v>16/17 Q4</v>
      </c>
      <c r="K394" s="26" t="str">
        <f t="shared" ref="K394:K395" si="37">H394&amp;I394&amp;J394</f>
        <v>PORT4.3B16/17 Q4</v>
      </c>
    </row>
    <row r="395" spans="1:11" x14ac:dyDescent="0.2">
      <c r="A395" t="s">
        <v>12343</v>
      </c>
      <c r="B395" s="4" t="s">
        <v>12094</v>
      </c>
      <c r="C395" s="4" t="s">
        <v>12107</v>
      </c>
      <c r="D395" s="28" t="str">
        <f>IFERROR(HLOOKUP(A395,'Data 1'!$E$76:$Y$101,VLOOKUP(C395,Lookups2!$A$16:$B$22,2,FALSE),FALSE),"")</f>
        <v>.</v>
      </c>
      <c r="E395" s="42">
        <f>IFERROR(INDEX(Dom_4_patient_numbers,MATCH(A395,'Data 1'!$F$76:$Y$76,0))*D395/100,0)</f>
        <v>0</v>
      </c>
      <c r="F395" s="33"/>
      <c r="G395" s="33"/>
      <c r="H395" s="26" t="str">
        <f>VLOOKUP(A395,Lookups2!$J$2:$K$23,2,FALSE)</f>
        <v>BEX</v>
      </c>
      <c r="I395" s="26" t="str">
        <f>VLOOKUP(C395,Lookups2!$A$1:$C$53,3,FALSE)</f>
        <v>4.3B</v>
      </c>
      <c r="J395" s="26" t="str">
        <f t="shared" si="35"/>
        <v>16/17 Q4</v>
      </c>
      <c r="K395" s="26" t="str">
        <f t="shared" si="37"/>
        <v>BEX4.3B16/17 Q4</v>
      </c>
    </row>
    <row r="396" spans="1:11" x14ac:dyDescent="0.2">
      <c r="A396" s="26" t="s">
        <v>12323</v>
      </c>
      <c r="B396" s="4" t="s">
        <v>12094</v>
      </c>
      <c r="C396" s="4" t="s">
        <v>12107</v>
      </c>
      <c r="D396" s="28">
        <f>IFERROR(HLOOKUP(A396,'Data 1'!$E$76:$Y$101,VLOOKUP(C396,Lookups2!$A$16:$B$22,2,FALSE),FALSE),"")</f>
        <v>89.4</v>
      </c>
      <c r="E396" s="34">
        <f>D396</f>
        <v>89.4</v>
      </c>
      <c r="F396" s="41">
        <f>E396</f>
        <v>89.4</v>
      </c>
      <c r="G396" s="41"/>
      <c r="H396" s="26" t="str">
        <f>VLOOKUP(A396,Lookups2!$J$2:$K$23,2,FALSE)</f>
        <v>ENG</v>
      </c>
      <c r="I396" s="26" t="str">
        <f>VLOOKUP(C396,Lookups2!$A$1:$C$53,3,FALSE)</f>
        <v>4.3B</v>
      </c>
      <c r="J396" s="26" t="str">
        <f>+J393</f>
        <v>16/17 Q4</v>
      </c>
      <c r="K396" s="26" t="str">
        <f t="shared" si="33"/>
        <v>ENG4.3B16/17 Q4</v>
      </c>
    </row>
    <row r="397" spans="1:11" x14ac:dyDescent="0.2">
      <c r="A397" s="26" t="s">
        <v>2794</v>
      </c>
      <c r="B397" s="4" t="s">
        <v>12094</v>
      </c>
      <c r="C397" s="4" t="s">
        <v>12107</v>
      </c>
      <c r="D397" s="28" t="str">
        <f>IFERROR(HLOOKUP(A397,'Data 1'!$E$76:$Y$101,VLOOKUP(C397,Lookups2!$A$16:$B$22,2,FALSE),FALSE),"")</f>
        <v/>
      </c>
      <c r="E397" s="35">
        <f>SUM(E376:E394)</f>
        <v>2224.0700000000002</v>
      </c>
      <c r="F397" s="41">
        <f>Lookups2!O16</f>
        <v>91.487865076100377</v>
      </c>
      <c r="G397" s="41"/>
      <c r="H397" s="26" t="str">
        <f>VLOOKUP(A397,Lookups2!$J$2:$K$23,2,FALSE)</f>
        <v>SEC</v>
      </c>
      <c r="I397" s="26" t="str">
        <f>VLOOKUP(C397,Lookups2!$A$1:$C$53,3,FALSE)</f>
        <v>4.3B</v>
      </c>
      <c r="J397" s="26" t="str">
        <f t="shared" si="35"/>
        <v>16/17 Q4</v>
      </c>
      <c r="K397" s="26" t="str">
        <f t="shared" si="33"/>
        <v>SEC4.3B16/17 Q4</v>
      </c>
    </row>
    <row r="398" spans="1:11" x14ac:dyDescent="0.2">
      <c r="A398" s="26" t="s">
        <v>9771</v>
      </c>
      <c r="B398" s="4" t="s">
        <v>12094</v>
      </c>
      <c r="C398" s="4" t="s">
        <v>12112</v>
      </c>
      <c r="D398" s="28" t="str">
        <f>IFERROR(HLOOKUP(A398,'Data 1'!$E$76:$Y$101,VLOOKUP(C398,Lookups2!$A$16:$B$22,2,FALSE),FALSE),"")</f>
        <v>0:31</v>
      </c>
      <c r="E398" s="42">
        <f>IFERROR(INDEX(Dom_4_patient_numbers,MATCH(A398,'Data 1'!$F$76:$Y$76,0))*D398/100,0)*24</f>
        <v>0.86283333333333345</v>
      </c>
      <c r="F398" s="43">
        <f>IFERROR((VALUE(D398)*24),0)</f>
        <v>0.51666666666666672</v>
      </c>
      <c r="G398" s="43"/>
      <c r="H398" s="26" t="str">
        <f>VLOOKUP(A398,Lookups2!$J$2:$K$23,2,FALSE)</f>
        <v>ASPH</v>
      </c>
      <c r="I398" s="26" t="str">
        <f>VLOOKUP(C398,Lookups2!$A$1:$C$53,3,FALSE)</f>
        <v>4.4B</v>
      </c>
      <c r="J398" s="26" t="str">
        <f t="shared" si="35"/>
        <v>16/17 Q4</v>
      </c>
      <c r="K398" s="26" t="str">
        <f t="shared" si="33"/>
        <v>ASPH4.4B16/17 Q4</v>
      </c>
    </row>
    <row r="399" spans="1:11" x14ac:dyDescent="0.2">
      <c r="A399" s="26" t="s">
        <v>9772</v>
      </c>
      <c r="B399" s="4" t="s">
        <v>12094</v>
      </c>
      <c r="C399" s="4" t="s">
        <v>12112</v>
      </c>
      <c r="D399" s="28">
        <f>IFERROR(HLOOKUP(A399,'Data 1'!$E$76:$Y$101,VLOOKUP(C399,Lookups2!$A$16:$B$22,2,FALSE),FALSE),"")</f>
        <v>0</v>
      </c>
      <c r="E399" s="42">
        <f>IFERROR(INDEX(Dom_4_patient_numbers,MATCH(A399,'Data 1'!$F$76:$Y$76,0))*D399/100,0)*24</f>
        <v>0</v>
      </c>
      <c r="F399" s="43">
        <f t="shared" ref="F399:F417" si="38">IFERROR((VALUE(D399)*24),0)</f>
        <v>0</v>
      </c>
      <c r="G399" s="43"/>
      <c r="H399" s="26" t="str">
        <f>VLOOKUP(A399,Lookups2!$J$2:$K$23,2,FALSE)</f>
        <v>PRH</v>
      </c>
      <c r="I399" s="26" t="str">
        <f>VLOOKUP(C399,Lookups2!$A$1:$C$53,3,FALSE)</f>
        <v>4.4B</v>
      </c>
      <c r="J399" s="26" t="str">
        <f t="shared" si="35"/>
        <v>16/17 Q4</v>
      </c>
      <c r="K399" s="26" t="str">
        <f t="shared" si="33"/>
        <v>PRH4.4B16/17 Q4</v>
      </c>
    </row>
    <row r="400" spans="1:11" x14ac:dyDescent="0.2">
      <c r="A400" s="26" t="s">
        <v>9773</v>
      </c>
      <c r="B400" s="4" t="s">
        <v>12094</v>
      </c>
      <c r="C400" s="4" t="s">
        <v>12112</v>
      </c>
      <c r="D400" s="28" t="str">
        <f>IFERROR(HLOOKUP(A400,'Data 1'!$E$76:$Y$101,VLOOKUP(C400,Lookups2!$A$16:$B$22,2,FALSE),FALSE),"")</f>
        <v>0:14</v>
      </c>
      <c r="E400" s="42">
        <f>IFERROR(INDEX(Dom_4_patient_numbers,MATCH(A400,'Data 1'!$F$76:$Y$76,0))*D400/100,0)*24</f>
        <v>0.40133333333333332</v>
      </c>
      <c r="F400" s="43">
        <f t="shared" si="38"/>
        <v>0.23333333333333334</v>
      </c>
      <c r="G400" s="43"/>
      <c r="H400" s="26" t="str">
        <f>VLOOKUP(A400,Lookups2!$J$2:$K$23,2,FALSE)</f>
        <v>RSC</v>
      </c>
      <c r="I400" s="26" t="str">
        <f>VLOOKUP(C400,Lookups2!$A$1:$C$53,3,FALSE)</f>
        <v>4.4B</v>
      </c>
      <c r="J400" s="26" t="str">
        <f t="shared" si="35"/>
        <v>16/17 Q4</v>
      </c>
      <c r="K400" s="26" t="str">
        <f t="shared" si="33"/>
        <v>RSC4.4B16/17 Q4</v>
      </c>
    </row>
    <row r="401" spans="1:11" x14ac:dyDescent="0.2">
      <c r="A401" s="26" t="s">
        <v>9774</v>
      </c>
      <c r="B401" s="4" t="s">
        <v>12094</v>
      </c>
      <c r="C401" s="4" t="s">
        <v>12112</v>
      </c>
      <c r="D401" s="28" t="str">
        <f>IFERROR(HLOOKUP(A401,'Data 1'!$E$76:$Y$101,VLOOKUP(C401,Lookups2!$A$16:$B$22,2,FALSE),FALSE),"")</f>
        <v>1:02</v>
      </c>
      <c r="E401" s="42">
        <f>IFERROR(INDEX(Dom_4_patient_numbers,MATCH(A401,'Data 1'!$F$76:$Y$76,0))*D401/100,0)*24</f>
        <v>1.1986666666666668</v>
      </c>
      <c r="F401" s="43">
        <f t="shared" si="38"/>
        <v>1.0333333333333334</v>
      </c>
      <c r="G401" s="43"/>
      <c r="H401" s="26" t="str">
        <f>VLOOKUP(A401,Lookups2!$J$2:$K$23,2,FALSE)</f>
        <v>DVH</v>
      </c>
      <c r="I401" s="26" t="str">
        <f>VLOOKUP(C401,Lookups2!$A$1:$C$53,3,FALSE)</f>
        <v>4.4B</v>
      </c>
      <c r="J401" s="26" t="str">
        <f t="shared" si="35"/>
        <v>16/17 Q4</v>
      </c>
      <c r="K401" s="26" t="str">
        <f t="shared" si="33"/>
        <v>DVH4.4B16/17 Q4</v>
      </c>
    </row>
    <row r="402" spans="1:11" x14ac:dyDescent="0.2">
      <c r="A402" s="26" t="s">
        <v>9775</v>
      </c>
      <c r="B402" s="4" t="s">
        <v>12094</v>
      </c>
      <c r="C402" s="4" t="s">
        <v>12112</v>
      </c>
      <c r="D402" s="28" t="str">
        <f>IFERROR(HLOOKUP(A402,'Data 1'!$E$76:$Y$101,VLOOKUP(C402,Lookups2!$A$16:$B$22,2,FALSE),FALSE),"")</f>
        <v>4:48</v>
      </c>
      <c r="E402" s="42">
        <f>IFERROR(INDEX(Dom_4_patient_numbers,MATCH(A402,'Data 1'!$F$76:$Y$76,0))*D402/100,0)*24</f>
        <v>3.6479999999999997</v>
      </c>
      <c r="F402" s="43">
        <f t="shared" si="38"/>
        <v>4.8</v>
      </c>
      <c r="G402" s="43"/>
      <c r="H402" s="26" t="str">
        <f>VLOOKUP(A402,Lookups2!$J$2:$K$23,2,FALSE)</f>
        <v>K&amp;C</v>
      </c>
      <c r="I402" s="26" t="str">
        <f>VLOOKUP(C402,Lookups2!$A$1:$C$53,3,FALSE)</f>
        <v>4.4B</v>
      </c>
      <c r="J402" s="26" t="str">
        <f t="shared" si="35"/>
        <v>16/17 Q4</v>
      </c>
      <c r="K402" s="26" t="str">
        <f t="shared" si="33"/>
        <v>K&amp;C4.4B16/17 Q4</v>
      </c>
    </row>
    <row r="403" spans="1:11" x14ac:dyDescent="0.2">
      <c r="A403" s="26" t="s">
        <v>9776</v>
      </c>
      <c r="B403" s="4" t="s">
        <v>12094</v>
      </c>
      <c r="C403" s="4" t="s">
        <v>12112</v>
      </c>
      <c r="D403" s="28" t="str">
        <f>IFERROR(HLOOKUP(A403,'Data 1'!$E$76:$Y$101,VLOOKUP(C403,Lookups2!$A$16:$B$22,2,FALSE),FALSE),"")</f>
        <v>0:03</v>
      </c>
      <c r="E403" s="42">
        <f>IFERROR(INDEX(Dom_4_patient_numbers,MATCH(A403,'Data 1'!$F$76:$Y$76,0))*D403/100,0)*24</f>
        <v>5.4500000000000007E-2</v>
      </c>
      <c r="F403" s="43">
        <f t="shared" si="38"/>
        <v>0.05</v>
      </c>
      <c r="G403" s="43"/>
      <c r="H403" s="26" t="str">
        <f>VLOOKUP(A403,Lookups2!$J$2:$K$23,2,FALSE)</f>
        <v>QEQM</v>
      </c>
      <c r="I403" s="26" t="str">
        <f>VLOOKUP(C403,Lookups2!$A$1:$C$53,3,FALSE)</f>
        <v>4.4B</v>
      </c>
      <c r="J403" s="26" t="str">
        <f t="shared" si="35"/>
        <v>16/17 Q4</v>
      </c>
      <c r="K403" s="26" t="str">
        <f t="shared" si="33"/>
        <v>QEQM4.4B16/17 Q4</v>
      </c>
    </row>
    <row r="404" spans="1:11" x14ac:dyDescent="0.2">
      <c r="A404" s="26" t="s">
        <v>9777</v>
      </c>
      <c r="B404" s="4" t="s">
        <v>12094</v>
      </c>
      <c r="C404" s="4" t="s">
        <v>12112</v>
      </c>
      <c r="D404" s="28" t="str">
        <f>IFERROR(HLOOKUP(A404,'Data 1'!$E$76:$Y$101,VLOOKUP(C404,Lookups2!$A$16:$B$22,2,FALSE),FALSE),"")</f>
        <v>0:01</v>
      </c>
      <c r="E404" s="42">
        <f>IFERROR(INDEX(Dom_4_patient_numbers,MATCH(A404,'Data 1'!$F$76:$Y$76,0))*D404/100,0)*24</f>
        <v>2.3166666666666669E-2</v>
      </c>
      <c r="F404" s="43">
        <f t="shared" si="38"/>
        <v>1.6666666666666666E-2</v>
      </c>
      <c r="G404" s="43"/>
      <c r="H404" s="26" t="str">
        <f>VLOOKUP(A404,Lookups2!$J$2:$K$23,2,FALSE)</f>
        <v>WHH</v>
      </c>
      <c r="I404" s="26" t="str">
        <f>VLOOKUP(C404,Lookups2!$A$1:$C$53,3,FALSE)</f>
        <v>4.4B</v>
      </c>
      <c r="J404" s="26" t="str">
        <f t="shared" si="35"/>
        <v>16/17 Q4</v>
      </c>
      <c r="K404" s="26" t="str">
        <f t="shared" si="33"/>
        <v>WHH4.4B16/17 Q4</v>
      </c>
    </row>
    <row r="405" spans="1:11" x14ac:dyDescent="0.2">
      <c r="A405" s="26" t="s">
        <v>9779</v>
      </c>
      <c r="B405" s="4" t="s">
        <v>12094</v>
      </c>
      <c r="C405" s="4" t="s">
        <v>12112</v>
      </c>
      <c r="D405" s="28" t="str">
        <f>IFERROR(HLOOKUP(A405,'Data 1'!$E$76:$Y$101,VLOOKUP(C405,Lookups2!$A$16:$B$22,2,FALSE),FALSE),"")</f>
        <v>0:02</v>
      </c>
      <c r="E405" s="42">
        <f>IFERROR(INDEX(Dom_4_patient_numbers,MATCH(A405,'Data 1'!$F$76:$Y$76,0))*D405/100,0)*24</f>
        <v>5.566666666666667E-2</v>
      </c>
      <c r="F405" s="43">
        <f t="shared" si="38"/>
        <v>3.3333333333333333E-2</v>
      </c>
      <c r="G405" s="43"/>
      <c r="H405" s="26" t="str">
        <f>VLOOKUP(A405,Lookups2!$J$2:$K$23,2,FALSE)</f>
        <v>EDGH</v>
      </c>
      <c r="I405" s="26" t="str">
        <f>VLOOKUP(C405,Lookups2!$A$1:$C$53,3,FALSE)</f>
        <v>4.4B</v>
      </c>
      <c r="J405" s="26" t="str">
        <f t="shared" si="35"/>
        <v>16/17 Q4</v>
      </c>
      <c r="K405" s="26" t="str">
        <f t="shared" si="33"/>
        <v>EDGH4.4B16/17 Q4</v>
      </c>
    </row>
    <row r="406" spans="1:11" x14ac:dyDescent="0.2">
      <c r="A406" s="26" t="s">
        <v>9780</v>
      </c>
      <c r="B406" s="4" t="s">
        <v>12094</v>
      </c>
      <c r="C406" s="4" t="s">
        <v>12112</v>
      </c>
      <c r="D406" s="28" t="str">
        <f>IFERROR(HLOOKUP(A406,'Data 1'!$E$76:$Y$101,VLOOKUP(C406,Lookups2!$A$16:$B$22,2,FALSE),FALSE),"")</f>
        <v>0:53</v>
      </c>
      <c r="E406" s="42">
        <f>IFERROR(INDEX(Dom_4_patient_numbers,MATCH(A406,'Data 1'!$F$76:$Y$76,0))*D406/100,0)*24</f>
        <v>0.75083333333333324</v>
      </c>
      <c r="F406" s="43">
        <f t="shared" si="38"/>
        <v>0.8833333333333333</v>
      </c>
      <c r="G406" s="43"/>
      <c r="H406" s="26" t="str">
        <f>VLOOKUP(A406,Lookups2!$J$2:$K$23,2,FALSE)</f>
        <v>ESUH</v>
      </c>
      <c r="I406" s="26" t="str">
        <f>VLOOKUP(C406,Lookups2!$A$1:$C$53,3,FALSE)</f>
        <v>4.4B</v>
      </c>
      <c r="J406" s="26" t="str">
        <f t="shared" si="35"/>
        <v>16/17 Q4</v>
      </c>
      <c r="K406" s="26" t="str">
        <f t="shared" si="33"/>
        <v>ESUH4.4B16/17 Q4</v>
      </c>
    </row>
    <row r="407" spans="1:11" x14ac:dyDescent="0.2">
      <c r="A407" s="26" t="s">
        <v>9781</v>
      </c>
      <c r="B407" s="4" t="s">
        <v>12094</v>
      </c>
      <c r="C407" s="4" t="s">
        <v>12112</v>
      </c>
      <c r="D407" s="28" t="str">
        <f>IFERROR(HLOOKUP(A407,'Data 1'!$E$76:$Y$101,VLOOKUP(C407,Lookups2!$A$16:$B$22,2,FALSE),FALSE),"")</f>
        <v>0:06</v>
      </c>
      <c r="E407" s="42">
        <f>IFERROR(INDEX(Dom_4_patient_numbers,MATCH(A407,'Data 1'!$F$76:$Y$76,0))*D407/100,0)*24</f>
        <v>0.17100000000000001</v>
      </c>
      <c r="F407" s="43">
        <f t="shared" si="38"/>
        <v>0.1</v>
      </c>
      <c r="G407" s="43"/>
      <c r="H407" s="26" t="str">
        <f>VLOOKUP(A407,Lookups2!$J$2:$K$23,2,FALSE)</f>
        <v>Frimley</v>
      </c>
      <c r="I407" s="26" t="str">
        <f>VLOOKUP(C407,Lookups2!$A$1:$C$53,3,FALSE)</f>
        <v>4.4B</v>
      </c>
      <c r="J407" s="26" t="str">
        <f t="shared" si="35"/>
        <v>16/17 Q4</v>
      </c>
      <c r="K407" s="26" t="str">
        <f t="shared" si="33"/>
        <v>Frimley4.4B16/17 Q4</v>
      </c>
    </row>
    <row r="408" spans="1:11" x14ac:dyDescent="0.2">
      <c r="A408" s="26" t="s">
        <v>9782</v>
      </c>
      <c r="B408" s="4" t="s">
        <v>12094</v>
      </c>
      <c r="C408" s="4" t="s">
        <v>12112</v>
      </c>
      <c r="D408" s="28" t="str">
        <f>IFERROR(HLOOKUP(A408,'Data 1'!$E$76:$Y$101,VLOOKUP(C408,Lookups2!$A$16:$B$22,2,FALSE),FALSE),"")</f>
        <v>0:50</v>
      </c>
      <c r="E408" s="42">
        <f>IFERROR(INDEX(Dom_4_patient_numbers,MATCH(A408,'Data 1'!$F$76:$Y$76,0))*D408/100,0)*24</f>
        <v>0.85000000000000009</v>
      </c>
      <c r="F408" s="43">
        <f t="shared" si="38"/>
        <v>0.83333333333333337</v>
      </c>
      <c r="G408" s="43"/>
      <c r="H408" s="26" t="str">
        <f>VLOOKUP(A408,Lookups2!$J$2:$K$23,2,FALSE)</f>
        <v>MDGH</v>
      </c>
      <c r="I408" s="26" t="str">
        <f>VLOOKUP(C408,Lookups2!$A$1:$C$53,3,FALSE)</f>
        <v>4.4B</v>
      </c>
      <c r="J408" s="26" t="str">
        <f t="shared" si="35"/>
        <v>16/17 Q4</v>
      </c>
      <c r="K408" s="26" t="str">
        <f t="shared" si="33"/>
        <v>MDGH4.4B16/17 Q4</v>
      </c>
    </row>
    <row r="409" spans="1:11" x14ac:dyDescent="0.2">
      <c r="A409" s="26" t="s">
        <v>9783</v>
      </c>
      <c r="B409" s="4" t="s">
        <v>12094</v>
      </c>
      <c r="C409" s="4" t="s">
        <v>12112</v>
      </c>
      <c r="D409" s="28" t="str">
        <f>IFERROR(HLOOKUP(A409,'Data 1'!$E$76:$Y$101,VLOOKUP(C409,Lookups2!$A$16:$B$22,2,FALSE),FALSE),"")</f>
        <v>0:52</v>
      </c>
      <c r="E409" s="42">
        <f>IFERROR(INDEX(Dom_4_patient_numbers,MATCH(A409,'Data 1'!$F$76:$Y$76,0))*D409/100,0)*24</f>
        <v>1.014</v>
      </c>
      <c r="F409" s="43">
        <f t="shared" si="38"/>
        <v>0.8666666666666667</v>
      </c>
      <c r="G409" s="43"/>
      <c r="H409" s="26" t="str">
        <f>VLOOKUP(A409,Lookups2!$J$2:$K$23,2,FALSE)</f>
        <v>TWH</v>
      </c>
      <c r="I409" s="26" t="str">
        <f>VLOOKUP(C409,Lookups2!$A$1:$C$53,3,FALSE)</f>
        <v>4.4B</v>
      </c>
      <c r="J409" s="26" t="str">
        <f t="shared" si="35"/>
        <v>16/17 Q4</v>
      </c>
      <c r="K409" s="26" t="str">
        <f t="shared" si="33"/>
        <v>TWH4.4B16/17 Q4</v>
      </c>
    </row>
    <row r="410" spans="1:11" x14ac:dyDescent="0.2">
      <c r="A410" s="26" t="s">
        <v>9784</v>
      </c>
      <c r="B410" s="4" t="s">
        <v>12094</v>
      </c>
      <c r="C410" s="4" t="s">
        <v>12112</v>
      </c>
      <c r="D410" s="28" t="str">
        <f>IFERROR(HLOOKUP(A410,'Data 1'!$E$76:$Y$101,VLOOKUP(C410,Lookups2!$A$16:$B$22,2,FALSE),FALSE),"")</f>
        <v>0:53</v>
      </c>
      <c r="E410" s="42">
        <f>IFERROR(INDEX(Dom_4_patient_numbers,MATCH(A410,'Data 1'!$F$76:$Y$76,0))*D410/100,0)*24</f>
        <v>0.85683333333333345</v>
      </c>
      <c r="F410" s="43">
        <f t="shared" si="38"/>
        <v>0.8833333333333333</v>
      </c>
      <c r="G410" s="43"/>
      <c r="H410" s="26" t="str">
        <f>VLOOKUP(A410,Lookups2!$J$2:$K$23,2,FALSE)</f>
        <v>Medway</v>
      </c>
      <c r="I410" s="26" t="str">
        <f>VLOOKUP(C410,Lookups2!$A$1:$C$53,3,FALSE)</f>
        <v>4.4B</v>
      </c>
      <c r="J410" s="26" t="str">
        <f t="shared" si="35"/>
        <v>16/17 Q4</v>
      </c>
      <c r="K410" s="26" t="str">
        <f t="shared" si="33"/>
        <v>Medway4.4B16/17 Q4</v>
      </c>
    </row>
    <row r="411" spans="1:11" x14ac:dyDescent="0.2">
      <c r="A411" s="26" t="s">
        <v>9785</v>
      </c>
      <c r="B411" s="4" t="s">
        <v>12094</v>
      </c>
      <c r="C411" s="4" t="s">
        <v>12112</v>
      </c>
      <c r="D411" s="28" t="str">
        <f>IFERROR(HLOOKUP(A411,'Data 1'!$E$76:$Y$101,VLOOKUP(C411,Lookups2!$A$16:$B$22,2,FALSE),FALSE),"")</f>
        <v>1:11</v>
      </c>
      <c r="E411" s="42">
        <f>IFERROR(INDEX(Dom_4_patient_numbers,MATCH(A411,'Data 1'!$F$76:$Y$76,0))*D411/100,0)*24</f>
        <v>0.66266666666666663</v>
      </c>
      <c r="F411" s="43">
        <f t="shared" si="38"/>
        <v>1.1833333333333333</v>
      </c>
      <c r="G411" s="43"/>
      <c r="H411" s="26" t="str">
        <f>VLOOKUP(A411,Lookups2!$J$2:$K$23,2,FALSE)</f>
        <v>RSCH</v>
      </c>
      <c r="I411" s="26" t="str">
        <f>VLOOKUP(C411,Lookups2!$A$1:$C$53,3,FALSE)</f>
        <v>4.4B</v>
      </c>
      <c r="J411" s="26" t="str">
        <f t="shared" si="35"/>
        <v>16/17 Q4</v>
      </c>
      <c r="K411" s="26" t="str">
        <f t="shared" si="33"/>
        <v>RSCH4.4B16/17 Q4</v>
      </c>
    </row>
    <row r="412" spans="1:11" x14ac:dyDescent="0.2">
      <c r="A412" s="26" t="s">
        <v>9786</v>
      </c>
      <c r="B412" s="4" t="s">
        <v>12094</v>
      </c>
      <c r="C412" s="4" t="s">
        <v>12112</v>
      </c>
      <c r="D412" s="28" t="str">
        <f>IFERROR(HLOOKUP(A412,'Data 1'!$E$76:$Y$101,VLOOKUP(C412,Lookups2!$A$16:$B$22,2,FALSE),FALSE),"")</f>
        <v>0:30</v>
      </c>
      <c r="E412" s="42">
        <f>IFERROR(INDEX(Dom_4_patient_numbers,MATCH(A412,'Data 1'!$F$76:$Y$76,0))*D412/100,0)*24</f>
        <v>0.98499999999999988</v>
      </c>
      <c r="F412" s="43">
        <f t="shared" si="38"/>
        <v>0.5</v>
      </c>
      <c r="G412" s="43"/>
      <c r="H412" s="26" t="str">
        <f>VLOOKUP(A412,Lookups2!$J$2:$K$23,2,FALSE)</f>
        <v>SASH</v>
      </c>
      <c r="I412" s="26" t="str">
        <f>VLOOKUP(C412,Lookups2!$A$1:$C$53,3,FALSE)</f>
        <v>4.4B</v>
      </c>
      <c r="J412" s="26" t="str">
        <f t="shared" si="35"/>
        <v>16/17 Q4</v>
      </c>
      <c r="K412" s="26" t="str">
        <f t="shared" si="33"/>
        <v>SASH4.4B16/17 Q4</v>
      </c>
    </row>
    <row r="413" spans="1:11" x14ac:dyDescent="0.2">
      <c r="A413" s="26" t="s">
        <v>9787</v>
      </c>
      <c r="B413" s="4" t="s">
        <v>12094</v>
      </c>
      <c r="C413" s="4" t="s">
        <v>12112</v>
      </c>
      <c r="D413" s="28" t="str">
        <f>IFERROR(HLOOKUP(A413,'Data 1'!$E$76:$Y$101,VLOOKUP(C413,Lookups2!$A$16:$B$22,2,FALSE),FALSE),"")</f>
        <v>1:31</v>
      </c>
      <c r="E413" s="42">
        <f>IFERROR(INDEX(Dom_4_patient_numbers,MATCH(A413,'Data 1'!$F$76:$Y$76,0))*D413/100,0)*24</f>
        <v>2.1081666666666665</v>
      </c>
      <c r="F413" s="43">
        <f t="shared" si="38"/>
        <v>1.5166666666666666</v>
      </c>
      <c r="G413" s="43"/>
      <c r="H413" s="26" t="str">
        <f>VLOOKUP(A413,Lookups2!$J$2:$K$23,2,FALSE)</f>
        <v>STR</v>
      </c>
      <c r="I413" s="26" t="str">
        <f>VLOOKUP(C413,Lookups2!$A$1:$C$53,3,FALSE)</f>
        <v>4.4B</v>
      </c>
      <c r="J413" s="26" t="str">
        <f t="shared" si="35"/>
        <v>16/17 Q4</v>
      </c>
      <c r="K413" s="26" t="str">
        <f t="shared" si="33"/>
        <v>STR4.4B16/17 Q4</v>
      </c>
    </row>
    <row r="414" spans="1:11" x14ac:dyDescent="0.2">
      <c r="A414" s="26" t="s">
        <v>9788</v>
      </c>
      <c r="B414" s="4" t="s">
        <v>12094</v>
      </c>
      <c r="C414" s="4" t="s">
        <v>12112</v>
      </c>
      <c r="D414" s="28" t="str">
        <f>IFERROR(HLOOKUP(A414,'Data 1'!$E$76:$Y$101,VLOOKUP(C414,Lookups2!$A$16:$B$22,2,FALSE),FALSE),"")</f>
        <v>0:33</v>
      </c>
      <c r="E414" s="42">
        <f>IFERROR(INDEX(Dom_4_patient_numbers,MATCH(A414,'Data 1'!$F$76:$Y$76,0))*D414/100,0)*24</f>
        <v>0.89650000000000007</v>
      </c>
      <c r="F414" s="43">
        <f t="shared" si="38"/>
        <v>0.55000000000000004</v>
      </c>
      <c r="G414" s="43"/>
      <c r="H414" s="26" t="str">
        <f>VLOOKUP(A414,Lookups2!$J$2:$K$23,2,FALSE)</f>
        <v>WOR</v>
      </c>
      <c r="I414" s="26" t="str">
        <f>VLOOKUP(C414,Lookups2!$A$1:$C$53,3,FALSE)</f>
        <v>4.4B</v>
      </c>
      <c r="J414" s="26" t="str">
        <f t="shared" si="35"/>
        <v>16/17 Q4</v>
      </c>
      <c r="K414" s="26" t="str">
        <f t="shared" si="33"/>
        <v>WOR4.4B16/17 Q4</v>
      </c>
    </row>
    <row r="415" spans="1:11" x14ac:dyDescent="0.2">
      <c r="A415" s="26" t="s">
        <v>12031</v>
      </c>
      <c r="B415" s="4" t="s">
        <v>12094</v>
      </c>
      <c r="C415" s="4" t="s">
        <v>12112</v>
      </c>
      <c r="D415" s="28" t="str">
        <f>IFERROR(HLOOKUP(A415,'Data 1'!$E$76:$Y$101,VLOOKUP(C415,Lookups2!$A$16:$B$22,2,FALSE),FALSE),"")</f>
        <v/>
      </c>
      <c r="E415" s="42">
        <f>IFERROR(INDEX(Dom_4_patient_numbers,MATCH(A415,'Data 1'!$F$76:$Y$76,0))*D415/100,0)*24</f>
        <v>0</v>
      </c>
      <c r="F415" s="43">
        <f t="shared" si="38"/>
        <v>0</v>
      </c>
      <c r="G415" s="43"/>
      <c r="H415" s="26" t="str">
        <f>VLOOKUP(A415,Lookups2!$J$2:$K$23,2,FALSE)</f>
        <v>CRA</v>
      </c>
      <c r="I415" s="26" t="str">
        <f>VLOOKUP(C415,Lookups2!$A$1:$C$53,3,FALSE)</f>
        <v>4.4B</v>
      </c>
      <c r="J415" s="26" t="str">
        <f t="shared" si="35"/>
        <v>16/17 Q4</v>
      </c>
      <c r="K415" s="26" t="str">
        <f t="shared" si="33"/>
        <v>CRA4.4B16/17 Q4</v>
      </c>
    </row>
    <row r="416" spans="1:11" x14ac:dyDescent="0.2">
      <c r="A416" s="4" t="s">
        <v>6597</v>
      </c>
      <c r="B416" s="4" t="s">
        <v>12094</v>
      </c>
      <c r="C416" s="4" t="s">
        <v>12112</v>
      </c>
      <c r="D416" s="28" t="str">
        <f>IFERROR(HLOOKUP(A416,'Data 1'!$E$76:$Y$101,VLOOKUP(C416,Lookups2!$A$16:$B$22,2,FALSE),FALSE),"")</f>
        <v>1:21</v>
      </c>
      <c r="E416" s="42">
        <f>IFERROR(INDEX(Dom_4_patient_numbers,MATCH(A416,'Data 1'!$F$76:$Y$76,0))*D416/100,0)*24</f>
        <v>4.8330000000000002</v>
      </c>
      <c r="F416" s="43">
        <f t="shared" si="38"/>
        <v>1.35</v>
      </c>
      <c r="G416" s="43"/>
      <c r="H416" s="4" t="s">
        <v>2763</v>
      </c>
      <c r="I416" s="26" t="str">
        <f>VLOOKUP(C416,Lookups2!$A$1:$C$53,3,FALSE)</f>
        <v>4.4B</v>
      </c>
      <c r="J416" s="26" t="str">
        <f t="shared" si="35"/>
        <v>16/17 Q4</v>
      </c>
      <c r="K416" s="26" t="str">
        <f t="shared" ref="K416:K417" si="39">H416&amp;I416&amp;J416</f>
        <v>PORT4.4B16/17 Q4</v>
      </c>
    </row>
    <row r="417" spans="1:11" x14ac:dyDescent="0.2">
      <c r="A417" t="s">
        <v>12343</v>
      </c>
      <c r="B417" s="4" t="s">
        <v>12094</v>
      </c>
      <c r="C417" s="4" t="s">
        <v>12112</v>
      </c>
      <c r="D417" s="28" t="str">
        <f>IFERROR(HLOOKUP(A417,'Data 1'!$E$76:$Y$101,VLOOKUP(C417,Lookups2!$A$16:$B$22,2,FALSE),FALSE),"")</f>
        <v/>
      </c>
      <c r="E417" s="42">
        <f>IFERROR(INDEX(Dom_4_patient_numbers,MATCH(A417,'Data 1'!$F$76:$Y$76,0))*D417/100,0)*24</f>
        <v>0</v>
      </c>
      <c r="F417" s="43">
        <f t="shared" si="38"/>
        <v>0</v>
      </c>
      <c r="G417" s="43"/>
      <c r="H417" s="26" t="str">
        <f>VLOOKUP(A417,Lookups2!$J$2:$K$23,2,FALSE)</f>
        <v>BEX</v>
      </c>
      <c r="I417" s="26" t="str">
        <f>VLOOKUP(C417,Lookups2!$A$1:$C$53,3,FALSE)</f>
        <v>4.4B</v>
      </c>
      <c r="J417" s="26" t="str">
        <f t="shared" si="35"/>
        <v>16/17 Q4</v>
      </c>
      <c r="K417" s="26" t="str">
        <f t="shared" si="39"/>
        <v>BEX4.4B16/17 Q4</v>
      </c>
    </row>
    <row r="418" spans="1:11" x14ac:dyDescent="0.2">
      <c r="A418" s="26" t="s">
        <v>12323</v>
      </c>
      <c r="B418" s="4" t="s">
        <v>12094</v>
      </c>
      <c r="C418" s="4" t="s">
        <v>12112</v>
      </c>
      <c r="D418" s="28">
        <f>IFERROR(HLOOKUP(A418,'Data 1'!$E$76:$Y$101,VLOOKUP(C418,Lookups2!$A$16:$B$22,2,FALSE),FALSE),"")*24</f>
        <v>1.2</v>
      </c>
      <c r="E418" s="45">
        <f>VALUE(D418)/24</f>
        <v>4.9999999999999996E-2</v>
      </c>
      <c r="F418" s="37">
        <f>D418</f>
        <v>1.2</v>
      </c>
      <c r="G418" s="34">
        <f>VLOOKUP(E418,Lookups2!F65:H75,3,TRUE)</f>
        <v>80</v>
      </c>
      <c r="H418" s="26" t="str">
        <f>VLOOKUP(A418,Lookups2!$J$2:$K$23,2,FALSE)</f>
        <v>ENG</v>
      </c>
      <c r="I418" s="26" t="str">
        <f>VLOOKUP(C418,Lookups2!$A$1:$C$53,3,FALSE)</f>
        <v>4.4B</v>
      </c>
      <c r="J418" s="26" t="str">
        <f>+J415</f>
        <v>16/17 Q4</v>
      </c>
      <c r="K418" s="26" t="str">
        <f t="shared" si="33"/>
        <v>ENG4.4B16/17 Q4</v>
      </c>
    </row>
    <row r="419" spans="1:11" x14ac:dyDescent="0.2">
      <c r="A419" s="26" t="s">
        <v>2794</v>
      </c>
      <c r="B419" s="4" t="s">
        <v>12094</v>
      </c>
      <c r="C419" s="4" t="s">
        <v>12112</v>
      </c>
      <c r="D419" s="46"/>
      <c r="E419" s="45">
        <f>SUM(E398:E417)</f>
        <v>19.372166666666665</v>
      </c>
      <c r="F419" s="75">
        <f>E419/24</f>
        <v>0.80717361111111108</v>
      </c>
      <c r="G419" s="34">
        <f>VLOOKUP(Lookups2!O17,Lookups2!$F$65:$H$75,3,TRUE)</f>
        <v>10</v>
      </c>
      <c r="H419" s="26" t="str">
        <f>VLOOKUP(A419,Lookups2!$J$2:$K$23,2,FALSE)</f>
        <v>SEC</v>
      </c>
      <c r="I419" s="26" t="str">
        <f>VLOOKUP(C419,Lookups2!$A$1:$C$53,3,FALSE)</f>
        <v>4.4B</v>
      </c>
      <c r="J419" s="26" t="str">
        <f t="shared" si="35"/>
        <v>16/17 Q4</v>
      </c>
      <c r="K419" s="26" t="str">
        <f t="shared" si="33"/>
        <v>SEC4.4B16/17 Q4</v>
      </c>
    </row>
    <row r="420" spans="1:11" x14ac:dyDescent="0.2">
      <c r="A420" s="26" t="s">
        <v>9771</v>
      </c>
      <c r="B420" s="4" t="s">
        <v>12094</v>
      </c>
      <c r="C420" s="4" t="s">
        <v>12116</v>
      </c>
      <c r="D420" s="28">
        <f>IFERROR(HLOOKUP(A420,'Data 1'!$E$76:$Y$101,VLOOKUP(C420,Lookups2!$A$16:$B$22,2,FALSE),FALSE),"")</f>
        <v>100</v>
      </c>
      <c r="E420" s="42">
        <f>IFERROR(INDEX(Dom_4_patient_numbers,MATCH(A420,'Data 1'!$F$76:$Y$76,0))*D420/100,0)</f>
        <v>167</v>
      </c>
      <c r="G420" s="33"/>
      <c r="H420" s="26" t="str">
        <f>VLOOKUP(A420,Lookups2!$J$2:$K$23,2,FALSE)</f>
        <v>ASPH</v>
      </c>
      <c r="I420" s="26" t="str">
        <f>VLOOKUP(C420,Lookups2!$A$1:$C$53,3,FALSE)</f>
        <v>4.5B</v>
      </c>
      <c r="J420" s="26" t="str">
        <f t="shared" si="35"/>
        <v>16/17 Q4</v>
      </c>
      <c r="K420" s="26" t="str">
        <f t="shared" si="33"/>
        <v>ASPH4.5B16/17 Q4</v>
      </c>
    </row>
    <row r="421" spans="1:11" x14ac:dyDescent="0.2">
      <c r="A421" s="26" t="s">
        <v>9772</v>
      </c>
      <c r="B421" s="4" t="s">
        <v>12094</v>
      </c>
      <c r="C421" s="4" t="s">
        <v>12116</v>
      </c>
      <c r="D421" s="28">
        <f>IFERROR(HLOOKUP(A421,'Data 1'!$E$76:$Y$101,VLOOKUP(C421,Lookups2!$A$16:$B$22,2,FALSE),FALSE),"")</f>
        <v>0</v>
      </c>
      <c r="E421" s="42">
        <f>IFERROR(INDEX(Dom_4_patient_numbers,MATCH(A421,'Data 1'!$F$76:$Y$76,0))*D421/100,0)</f>
        <v>0</v>
      </c>
      <c r="F421" s="33"/>
      <c r="G421" s="33"/>
      <c r="H421" s="26" t="str">
        <f>VLOOKUP(A421,Lookups2!$J$2:$K$23,2,FALSE)</f>
        <v>PRH</v>
      </c>
      <c r="I421" s="26" t="str">
        <f>VLOOKUP(C421,Lookups2!$A$1:$C$53,3,FALSE)</f>
        <v>4.5B</v>
      </c>
      <c r="J421" s="26" t="str">
        <f t="shared" si="35"/>
        <v>16/17 Q4</v>
      </c>
      <c r="K421" s="26" t="str">
        <f t="shared" si="33"/>
        <v>PRH4.5B16/17 Q4</v>
      </c>
    </row>
    <row r="422" spans="1:11" x14ac:dyDescent="0.2">
      <c r="A422" s="26" t="s">
        <v>9773</v>
      </c>
      <c r="B422" s="4" t="s">
        <v>12094</v>
      </c>
      <c r="C422" s="4" t="s">
        <v>12116</v>
      </c>
      <c r="D422" s="28">
        <f>IFERROR(HLOOKUP(A422,'Data 1'!$E$76:$Y$101,VLOOKUP(C422,Lookups2!$A$16:$B$22,2,FALSE),FALSE),"")</f>
        <v>91.8</v>
      </c>
      <c r="E422" s="42">
        <f>IFERROR(INDEX(Dom_4_patient_numbers,MATCH(A422,'Data 1'!$F$76:$Y$76,0))*D422/100,0)</f>
        <v>157.89600000000002</v>
      </c>
      <c r="F422" s="33"/>
      <c r="G422" s="33"/>
      <c r="H422" s="26" t="str">
        <f>VLOOKUP(A422,Lookups2!$J$2:$K$23,2,FALSE)</f>
        <v>RSC</v>
      </c>
      <c r="I422" s="26" t="str">
        <f>VLOOKUP(C422,Lookups2!$A$1:$C$53,3,FALSE)</f>
        <v>4.5B</v>
      </c>
      <c r="J422" s="26" t="str">
        <f t="shared" si="35"/>
        <v>16/17 Q4</v>
      </c>
      <c r="K422" s="26" t="str">
        <f t="shared" si="33"/>
        <v>RSC4.5B16/17 Q4</v>
      </c>
    </row>
    <row r="423" spans="1:11" x14ac:dyDescent="0.2">
      <c r="A423" s="26" t="s">
        <v>9774</v>
      </c>
      <c r="B423" s="4" t="s">
        <v>12094</v>
      </c>
      <c r="C423" s="4" t="s">
        <v>12116</v>
      </c>
      <c r="D423" s="28">
        <f>IFERROR(HLOOKUP(A423,'Data 1'!$E$76:$Y$101,VLOOKUP(C423,Lookups2!$A$16:$B$22,2,FALSE),FALSE),"")</f>
        <v>50</v>
      </c>
      <c r="E423" s="42">
        <f>IFERROR(INDEX(Dom_4_patient_numbers,MATCH(A423,'Data 1'!$F$76:$Y$76,0))*D423/100,0)</f>
        <v>58</v>
      </c>
      <c r="F423" s="33"/>
      <c r="G423" s="33"/>
      <c r="H423" s="26" t="str">
        <f>VLOOKUP(A423,Lookups2!$J$2:$K$23,2,FALSE)</f>
        <v>DVH</v>
      </c>
      <c r="I423" s="26" t="str">
        <f>VLOOKUP(C423,Lookups2!$A$1:$C$53,3,FALSE)</f>
        <v>4.5B</v>
      </c>
      <c r="J423" s="26" t="str">
        <f t="shared" si="35"/>
        <v>16/17 Q4</v>
      </c>
      <c r="K423" s="26" t="str">
        <f t="shared" si="33"/>
        <v>DVH4.5B16/17 Q4</v>
      </c>
    </row>
    <row r="424" spans="1:11" x14ac:dyDescent="0.2">
      <c r="A424" s="26" t="s">
        <v>9775</v>
      </c>
      <c r="B424" s="4" t="s">
        <v>12094</v>
      </c>
      <c r="C424" s="4" t="s">
        <v>12116</v>
      </c>
      <c r="D424" s="28">
        <f>IFERROR(HLOOKUP(A424,'Data 1'!$E$76:$Y$101,VLOOKUP(C424,Lookups2!$A$16:$B$22,2,FALSE),FALSE),"")</f>
        <v>67.7</v>
      </c>
      <c r="E424" s="42">
        <f>IFERROR(INDEX(Dom_4_patient_numbers,MATCH(A424,'Data 1'!$F$76:$Y$76,0))*D424/100,0)</f>
        <v>51.451999999999998</v>
      </c>
      <c r="F424" s="33"/>
      <c r="G424" s="33"/>
      <c r="H424" s="26" t="str">
        <f>VLOOKUP(A424,Lookups2!$J$2:$K$23,2,FALSE)</f>
        <v>K&amp;C</v>
      </c>
      <c r="I424" s="26" t="str">
        <f>VLOOKUP(C424,Lookups2!$A$1:$C$53,3,FALSE)</f>
        <v>4.5B</v>
      </c>
      <c r="J424" s="26" t="str">
        <f t="shared" si="35"/>
        <v>16/17 Q4</v>
      </c>
      <c r="K424" s="26" t="str">
        <f t="shared" ref="K424:K493" si="40">H424&amp;I424&amp;J424</f>
        <v>K&amp;C4.5B16/17 Q4</v>
      </c>
    </row>
    <row r="425" spans="1:11" x14ac:dyDescent="0.2">
      <c r="A425" s="26" t="s">
        <v>9776</v>
      </c>
      <c r="B425" s="4" t="s">
        <v>12094</v>
      </c>
      <c r="C425" s="4" t="s">
        <v>12116</v>
      </c>
      <c r="D425" s="28">
        <f>IFERROR(HLOOKUP(A425,'Data 1'!$E$76:$Y$101,VLOOKUP(C425,Lookups2!$A$16:$B$22,2,FALSE),FALSE),"")</f>
        <v>72.3</v>
      </c>
      <c r="E425" s="42">
        <f>IFERROR(INDEX(Dom_4_patient_numbers,MATCH(A425,'Data 1'!$F$76:$Y$76,0))*D425/100,0)</f>
        <v>78.807000000000002</v>
      </c>
      <c r="F425" s="33"/>
      <c r="G425" s="33"/>
      <c r="H425" s="26" t="str">
        <f>VLOOKUP(A425,Lookups2!$J$2:$K$23,2,FALSE)</f>
        <v>QEQM</v>
      </c>
      <c r="I425" s="26" t="str">
        <f>VLOOKUP(C425,Lookups2!$A$1:$C$53,3,FALSE)</f>
        <v>4.5B</v>
      </c>
      <c r="J425" s="26" t="str">
        <f t="shared" si="35"/>
        <v>16/17 Q4</v>
      </c>
      <c r="K425" s="26" t="str">
        <f t="shared" si="40"/>
        <v>QEQM4.5B16/17 Q4</v>
      </c>
    </row>
    <row r="426" spans="1:11" x14ac:dyDescent="0.2">
      <c r="A426" s="26" t="s">
        <v>9777</v>
      </c>
      <c r="B426" s="4" t="s">
        <v>12094</v>
      </c>
      <c r="C426" s="4" t="s">
        <v>12116</v>
      </c>
      <c r="D426" s="28">
        <f>IFERROR(HLOOKUP(A426,'Data 1'!$E$76:$Y$101,VLOOKUP(C426,Lookups2!$A$16:$B$22,2,FALSE),FALSE),"")</f>
        <v>84</v>
      </c>
      <c r="E426" s="42">
        <f>IFERROR(INDEX(Dom_4_patient_numbers,MATCH(A426,'Data 1'!$F$76:$Y$76,0))*D426/100,0)</f>
        <v>116.76</v>
      </c>
      <c r="F426" s="33"/>
      <c r="G426" s="33"/>
      <c r="H426" s="26" t="str">
        <f>VLOOKUP(A426,Lookups2!$J$2:$K$23,2,FALSE)</f>
        <v>WHH</v>
      </c>
      <c r="I426" s="26" t="str">
        <f>VLOOKUP(C426,Lookups2!$A$1:$C$53,3,FALSE)</f>
        <v>4.5B</v>
      </c>
      <c r="J426" s="26" t="str">
        <f t="shared" ref="J426:J495" si="41">+J425</f>
        <v>16/17 Q4</v>
      </c>
      <c r="K426" s="26" t="str">
        <f t="shared" si="40"/>
        <v>WHH4.5B16/17 Q4</v>
      </c>
    </row>
    <row r="427" spans="1:11" x14ac:dyDescent="0.2">
      <c r="A427" s="26" t="s">
        <v>9779</v>
      </c>
      <c r="B427" s="4" t="s">
        <v>12094</v>
      </c>
      <c r="C427" s="4" t="s">
        <v>12116</v>
      </c>
      <c r="D427" s="28">
        <f>IFERROR(HLOOKUP(A427,'Data 1'!$E$76:$Y$101,VLOOKUP(C427,Lookups2!$A$16:$B$22,2,FALSE),FALSE),"")</f>
        <v>94.1</v>
      </c>
      <c r="E427" s="42">
        <f>IFERROR(INDEX(Dom_4_patient_numbers,MATCH(A427,'Data 1'!$F$76:$Y$76,0))*D427/100,0)</f>
        <v>157.14699999999999</v>
      </c>
      <c r="F427" s="33"/>
      <c r="G427" s="33"/>
      <c r="H427" s="26" t="str">
        <f>VLOOKUP(A427,Lookups2!$J$2:$K$23,2,FALSE)</f>
        <v>EDGH</v>
      </c>
      <c r="I427" s="26" t="str">
        <f>VLOOKUP(C427,Lookups2!$A$1:$C$53,3,FALSE)</f>
        <v>4.5B</v>
      </c>
      <c r="J427" s="26" t="str">
        <f t="shared" si="41"/>
        <v>16/17 Q4</v>
      </c>
      <c r="K427" s="26" t="str">
        <f t="shared" si="40"/>
        <v>EDGH4.5B16/17 Q4</v>
      </c>
    </row>
    <row r="428" spans="1:11" x14ac:dyDescent="0.2">
      <c r="A428" s="26" t="s">
        <v>9780</v>
      </c>
      <c r="B428" s="4" t="s">
        <v>12094</v>
      </c>
      <c r="C428" s="4" t="s">
        <v>12116</v>
      </c>
      <c r="D428" s="28">
        <f>IFERROR(HLOOKUP(A428,'Data 1'!$E$76:$Y$101,VLOOKUP(C428,Lookups2!$A$16:$B$22,2,FALSE),FALSE),"")</f>
        <v>66.7</v>
      </c>
      <c r="E428" s="42">
        <f>IFERROR(INDEX(Dom_4_patient_numbers,MATCH(A428,'Data 1'!$F$76:$Y$76,0))*D428/100,0)</f>
        <v>56.695</v>
      </c>
      <c r="F428" s="33"/>
      <c r="G428" s="33"/>
      <c r="H428" s="26" t="str">
        <f>VLOOKUP(A428,Lookups2!$J$2:$K$23,2,FALSE)</f>
        <v>ESUH</v>
      </c>
      <c r="I428" s="26" t="str">
        <f>VLOOKUP(C428,Lookups2!$A$1:$C$53,3,FALSE)</f>
        <v>4.5B</v>
      </c>
      <c r="J428" s="26" t="str">
        <f t="shared" si="41"/>
        <v>16/17 Q4</v>
      </c>
      <c r="K428" s="26" t="str">
        <f t="shared" si="40"/>
        <v>ESUH4.5B16/17 Q4</v>
      </c>
    </row>
    <row r="429" spans="1:11" x14ac:dyDescent="0.2">
      <c r="A429" s="26" t="s">
        <v>9781</v>
      </c>
      <c r="B429" s="4" t="s">
        <v>12094</v>
      </c>
      <c r="C429" s="4" t="s">
        <v>12116</v>
      </c>
      <c r="D429" s="28">
        <f>IFERROR(HLOOKUP(A429,'Data 1'!$E$76:$Y$101,VLOOKUP(C429,Lookups2!$A$16:$B$22,2,FALSE),FALSE),"")</f>
        <v>85</v>
      </c>
      <c r="E429" s="42">
        <f>IFERROR(INDEX(Dom_4_patient_numbers,MATCH(A429,'Data 1'!$F$76:$Y$76,0))*D429/100,0)</f>
        <v>145.35</v>
      </c>
      <c r="F429" s="33"/>
      <c r="G429" s="33"/>
      <c r="H429" s="26" t="str">
        <f>VLOOKUP(A429,Lookups2!$J$2:$K$23,2,FALSE)</f>
        <v>Frimley</v>
      </c>
      <c r="I429" s="26" t="str">
        <f>VLOOKUP(C429,Lookups2!$A$1:$C$53,3,FALSE)</f>
        <v>4.5B</v>
      </c>
      <c r="J429" s="26" t="str">
        <f t="shared" si="41"/>
        <v>16/17 Q4</v>
      </c>
      <c r="K429" s="26" t="str">
        <f t="shared" si="40"/>
        <v>Frimley4.5B16/17 Q4</v>
      </c>
    </row>
    <row r="430" spans="1:11" x14ac:dyDescent="0.2">
      <c r="A430" s="26" t="s">
        <v>9782</v>
      </c>
      <c r="B430" s="4" t="s">
        <v>12094</v>
      </c>
      <c r="C430" s="4" t="s">
        <v>12116</v>
      </c>
      <c r="D430" s="28">
        <f>IFERROR(HLOOKUP(A430,'Data 1'!$E$76:$Y$101,VLOOKUP(C430,Lookups2!$A$16:$B$22,2,FALSE),FALSE),"")</f>
        <v>75.5</v>
      </c>
      <c r="E430" s="42">
        <f>IFERROR(INDEX(Dom_4_patient_numbers,MATCH(A430,'Data 1'!$F$76:$Y$76,0))*D430/100,0)</f>
        <v>77.010000000000005</v>
      </c>
      <c r="F430" s="33"/>
      <c r="G430" s="33"/>
      <c r="H430" s="26" t="str">
        <f>VLOOKUP(A430,Lookups2!$J$2:$K$23,2,FALSE)</f>
        <v>MDGH</v>
      </c>
      <c r="I430" s="26" t="str">
        <f>VLOOKUP(C430,Lookups2!$A$1:$C$53,3,FALSE)</f>
        <v>4.5B</v>
      </c>
      <c r="J430" s="26" t="str">
        <f t="shared" si="41"/>
        <v>16/17 Q4</v>
      </c>
      <c r="K430" s="26" t="str">
        <f t="shared" si="40"/>
        <v>MDGH4.5B16/17 Q4</v>
      </c>
    </row>
    <row r="431" spans="1:11" x14ac:dyDescent="0.2">
      <c r="A431" s="26" t="s">
        <v>9783</v>
      </c>
      <c r="B431" s="4" t="s">
        <v>12094</v>
      </c>
      <c r="C431" s="4" t="s">
        <v>12116</v>
      </c>
      <c r="D431" s="28">
        <f>IFERROR(HLOOKUP(A431,'Data 1'!$E$76:$Y$101,VLOOKUP(C431,Lookups2!$A$16:$B$22,2,FALSE),FALSE),"")</f>
        <v>73.099999999999994</v>
      </c>
      <c r="E431" s="42">
        <f>IFERROR(INDEX(Dom_4_patient_numbers,MATCH(A431,'Data 1'!$F$76:$Y$76,0))*D431/100,0)</f>
        <v>85.526999999999987</v>
      </c>
      <c r="F431" s="33"/>
      <c r="G431" s="33"/>
      <c r="H431" s="26" t="str">
        <f>VLOOKUP(A431,Lookups2!$J$2:$K$23,2,FALSE)</f>
        <v>TWH</v>
      </c>
      <c r="I431" s="26" t="str">
        <f>VLOOKUP(C431,Lookups2!$A$1:$C$53,3,FALSE)</f>
        <v>4.5B</v>
      </c>
      <c r="J431" s="26" t="str">
        <f t="shared" si="41"/>
        <v>16/17 Q4</v>
      </c>
      <c r="K431" s="26" t="str">
        <f t="shared" si="40"/>
        <v>TWH4.5B16/17 Q4</v>
      </c>
    </row>
    <row r="432" spans="1:11" x14ac:dyDescent="0.2">
      <c r="A432" s="26" t="s">
        <v>9784</v>
      </c>
      <c r="B432" s="4" t="s">
        <v>12094</v>
      </c>
      <c r="C432" s="4" t="s">
        <v>12116</v>
      </c>
      <c r="D432" s="28">
        <f>IFERROR(HLOOKUP(A432,'Data 1'!$E$76:$Y$101,VLOOKUP(C432,Lookups2!$A$16:$B$22,2,FALSE),FALSE),"")</f>
        <v>61.7</v>
      </c>
      <c r="E432" s="42">
        <f>IFERROR(INDEX(Dom_4_patient_numbers,MATCH(A432,'Data 1'!$F$76:$Y$76,0))*D432/100,0)</f>
        <v>59.849000000000004</v>
      </c>
      <c r="F432" s="33"/>
      <c r="G432" s="33"/>
      <c r="H432" s="26" t="str">
        <f>VLOOKUP(A432,Lookups2!$J$2:$K$23,2,FALSE)</f>
        <v>Medway</v>
      </c>
      <c r="I432" s="26" t="str">
        <f>VLOOKUP(C432,Lookups2!$A$1:$C$53,3,FALSE)</f>
        <v>4.5B</v>
      </c>
      <c r="J432" s="26" t="str">
        <f t="shared" si="41"/>
        <v>16/17 Q4</v>
      </c>
      <c r="K432" s="26" t="str">
        <f t="shared" si="40"/>
        <v>Medway4.5B16/17 Q4</v>
      </c>
    </row>
    <row r="433" spans="1:11" x14ac:dyDescent="0.2">
      <c r="A433" s="26" t="s">
        <v>9785</v>
      </c>
      <c r="B433" s="4" t="s">
        <v>12094</v>
      </c>
      <c r="C433" s="4" t="s">
        <v>12116</v>
      </c>
      <c r="D433" s="28">
        <f>IFERROR(HLOOKUP(A433,'Data 1'!$E$76:$Y$101,VLOOKUP(C433,Lookups2!$A$16:$B$22,2,FALSE),FALSE),"")</f>
        <v>50</v>
      </c>
      <c r="E433" s="42">
        <f>IFERROR(INDEX(Dom_4_patient_numbers,MATCH(A433,'Data 1'!$F$76:$Y$76,0))*D433/100,0)</f>
        <v>28</v>
      </c>
      <c r="F433" s="33"/>
      <c r="G433" s="33"/>
      <c r="H433" s="26" t="str">
        <f>VLOOKUP(A433,Lookups2!$J$2:$K$23,2,FALSE)</f>
        <v>RSCH</v>
      </c>
      <c r="I433" s="26" t="str">
        <f>VLOOKUP(C433,Lookups2!$A$1:$C$53,3,FALSE)</f>
        <v>4.5B</v>
      </c>
      <c r="J433" s="26" t="str">
        <f t="shared" si="41"/>
        <v>16/17 Q4</v>
      </c>
      <c r="K433" s="26" t="str">
        <f t="shared" si="40"/>
        <v>RSCH4.5B16/17 Q4</v>
      </c>
    </row>
    <row r="434" spans="1:11" x14ac:dyDescent="0.2">
      <c r="A434" s="26" t="s">
        <v>9786</v>
      </c>
      <c r="B434" s="4" t="s">
        <v>12094</v>
      </c>
      <c r="C434" s="4" t="s">
        <v>12116</v>
      </c>
      <c r="D434" s="28">
        <f>IFERROR(HLOOKUP(A434,'Data 1'!$E$76:$Y$101,VLOOKUP(C434,Lookups2!$A$16:$B$22,2,FALSE),FALSE),"")</f>
        <v>85.2</v>
      </c>
      <c r="E434" s="42">
        <f>IFERROR(INDEX(Dom_4_patient_numbers,MATCH(A434,'Data 1'!$F$76:$Y$76,0))*D434/100,0)</f>
        <v>167.84400000000002</v>
      </c>
      <c r="F434" s="33"/>
      <c r="G434" s="33"/>
      <c r="H434" s="26" t="str">
        <f>VLOOKUP(A434,Lookups2!$J$2:$K$23,2,FALSE)</f>
        <v>SASH</v>
      </c>
      <c r="I434" s="26" t="str">
        <f>VLOOKUP(C434,Lookups2!$A$1:$C$53,3,FALSE)</f>
        <v>4.5B</v>
      </c>
      <c r="J434" s="26" t="str">
        <f t="shared" si="41"/>
        <v>16/17 Q4</v>
      </c>
      <c r="K434" s="26" t="str">
        <f t="shared" si="40"/>
        <v>SASH4.5B16/17 Q4</v>
      </c>
    </row>
    <row r="435" spans="1:11" x14ac:dyDescent="0.2">
      <c r="A435" s="26" t="s">
        <v>9787</v>
      </c>
      <c r="B435" s="4" t="s">
        <v>12094</v>
      </c>
      <c r="C435" s="4" t="s">
        <v>12116</v>
      </c>
      <c r="D435" s="28">
        <f>IFERROR(HLOOKUP(A435,'Data 1'!$E$76:$Y$101,VLOOKUP(C435,Lookups2!$A$16:$B$22,2,FALSE),FALSE),"")</f>
        <v>72.599999999999994</v>
      </c>
      <c r="E435" s="42">
        <f>IFERROR(INDEX(Dom_4_patient_numbers,MATCH(A435,'Data 1'!$F$76:$Y$76,0))*D435/100,0)</f>
        <v>100.914</v>
      </c>
      <c r="F435" s="33"/>
      <c r="G435" s="33"/>
      <c r="H435" s="26" t="str">
        <f>VLOOKUP(A435,Lookups2!$J$2:$K$23,2,FALSE)</f>
        <v>STR</v>
      </c>
      <c r="I435" s="26" t="str">
        <f>VLOOKUP(C435,Lookups2!$A$1:$C$53,3,FALSE)</f>
        <v>4.5B</v>
      </c>
      <c r="J435" s="26" t="str">
        <f t="shared" si="41"/>
        <v>16/17 Q4</v>
      </c>
      <c r="K435" s="26" t="str">
        <f t="shared" si="40"/>
        <v>STR4.5B16/17 Q4</v>
      </c>
    </row>
    <row r="436" spans="1:11" x14ac:dyDescent="0.2">
      <c r="A436" s="26" t="s">
        <v>9788</v>
      </c>
      <c r="B436" s="4" t="s">
        <v>12094</v>
      </c>
      <c r="C436" s="4" t="s">
        <v>12116</v>
      </c>
      <c r="D436" s="28">
        <f>IFERROR(HLOOKUP(A436,'Data 1'!$E$76:$Y$101,VLOOKUP(C436,Lookups2!$A$16:$B$22,2,FALSE),FALSE),"")</f>
        <v>98.4</v>
      </c>
      <c r="E436" s="42">
        <f>IFERROR(INDEX(Dom_4_patient_numbers,MATCH(A436,'Data 1'!$F$76:$Y$76,0))*D436/100,0)</f>
        <v>160.392</v>
      </c>
      <c r="F436" s="33"/>
      <c r="G436" s="33"/>
      <c r="H436" s="26" t="str">
        <f>VLOOKUP(A436,Lookups2!$J$2:$K$23,2,FALSE)</f>
        <v>WOR</v>
      </c>
      <c r="I436" s="26" t="str">
        <f>VLOOKUP(C436,Lookups2!$A$1:$C$53,3,FALSE)</f>
        <v>4.5B</v>
      </c>
      <c r="J436" s="26" t="str">
        <f t="shared" si="41"/>
        <v>16/17 Q4</v>
      </c>
      <c r="K436" s="26" t="str">
        <f t="shared" si="40"/>
        <v>WOR4.5B16/17 Q4</v>
      </c>
    </row>
    <row r="437" spans="1:11" x14ac:dyDescent="0.2">
      <c r="A437" s="26" t="s">
        <v>12031</v>
      </c>
      <c r="B437" s="4" t="s">
        <v>12094</v>
      </c>
      <c r="C437" s="4" t="s">
        <v>12116</v>
      </c>
      <c r="D437" s="28" t="str">
        <f>IFERROR(HLOOKUP(A437,'Data 1'!$E$76:$Y$101,VLOOKUP(C437,Lookups2!$A$16:$B$22,2,FALSE),FALSE),"")</f>
        <v>.</v>
      </c>
      <c r="E437" s="42">
        <f>IFERROR(INDEX(Dom_4_patient_numbers,MATCH(A437,'Data 1'!$F$76:$Y$76,0))*D437/100,0)</f>
        <v>0</v>
      </c>
      <c r="F437" s="33"/>
      <c r="G437" s="33"/>
      <c r="H437" s="26" t="str">
        <f>VLOOKUP(A437,Lookups2!$J$2:$K$23,2,FALSE)</f>
        <v>CRA</v>
      </c>
      <c r="I437" s="26" t="str">
        <f>VLOOKUP(C437,Lookups2!$A$1:$C$53,3,FALSE)</f>
        <v>4.5B</v>
      </c>
      <c r="J437" s="26" t="str">
        <f t="shared" si="41"/>
        <v>16/17 Q4</v>
      </c>
      <c r="K437" s="26" t="str">
        <f t="shared" si="40"/>
        <v>CRA4.5B16/17 Q4</v>
      </c>
    </row>
    <row r="438" spans="1:11" x14ac:dyDescent="0.2">
      <c r="A438" s="4" t="s">
        <v>6597</v>
      </c>
      <c r="B438" s="4" t="s">
        <v>12094</v>
      </c>
      <c r="C438" s="4" t="s">
        <v>12116</v>
      </c>
      <c r="D438" s="28">
        <f>IFERROR(HLOOKUP(A438,'Data 1'!$E$76:$Y$101,VLOOKUP(C438,Lookups2!$A$16:$B$22,2,FALSE),FALSE),"")</f>
        <v>74.400000000000006</v>
      </c>
      <c r="E438" s="42">
        <f>IFERROR(INDEX(Dom_4_patient_numbers,MATCH(A438,'Data 1'!$F$76:$Y$76,0))*D438/100,0)</f>
        <v>266.35200000000003</v>
      </c>
      <c r="F438" s="33"/>
      <c r="G438" s="33"/>
      <c r="H438" s="4" t="s">
        <v>2763</v>
      </c>
      <c r="I438" s="26" t="str">
        <f>VLOOKUP(C438,Lookups2!$A$1:$C$53,3,FALSE)</f>
        <v>4.5B</v>
      </c>
      <c r="J438" s="26" t="str">
        <f t="shared" si="41"/>
        <v>16/17 Q4</v>
      </c>
      <c r="K438" s="26" t="str">
        <f t="shared" ref="K438:K439" si="42">H438&amp;I438&amp;J438</f>
        <v>PORT4.5B16/17 Q4</v>
      </c>
    </row>
    <row r="439" spans="1:11" x14ac:dyDescent="0.2">
      <c r="A439" t="s">
        <v>12343</v>
      </c>
      <c r="B439" s="4" t="s">
        <v>12094</v>
      </c>
      <c r="C439" s="4" t="s">
        <v>12116</v>
      </c>
      <c r="D439" s="28" t="str">
        <f>IFERROR(HLOOKUP(A439,'Data 1'!$E$76:$Y$101,VLOOKUP(C439,Lookups2!$A$16:$B$22,2,FALSE),FALSE),"")</f>
        <v>.</v>
      </c>
      <c r="E439" s="42">
        <f>IFERROR(INDEX(Dom_4_patient_numbers,MATCH(A439,'Data 1'!$F$76:$Y$76,0))*D439/100,0)</f>
        <v>0</v>
      </c>
      <c r="F439" s="33"/>
      <c r="G439" s="33"/>
      <c r="H439" s="26" t="str">
        <f>VLOOKUP(A439,Lookups2!$J$2:$K$23,2,FALSE)</f>
        <v>BEX</v>
      </c>
      <c r="I439" s="26" t="str">
        <f>VLOOKUP(C439,Lookups2!$A$1:$C$53,3,FALSE)</f>
        <v>4.5B</v>
      </c>
      <c r="J439" s="26" t="str">
        <f t="shared" si="41"/>
        <v>16/17 Q4</v>
      </c>
      <c r="K439" s="26" t="str">
        <f t="shared" si="42"/>
        <v>BEX4.5B16/17 Q4</v>
      </c>
    </row>
    <row r="440" spans="1:11" x14ac:dyDescent="0.2">
      <c r="A440" s="26" t="s">
        <v>12323</v>
      </c>
      <c r="B440" s="4" t="s">
        <v>12094</v>
      </c>
      <c r="C440" s="4" t="s">
        <v>12116</v>
      </c>
      <c r="D440" s="28">
        <f>IFERROR(HLOOKUP(A440,'Data 1'!$E$76:$Y$101,VLOOKUP(C440,Lookups2!$A$16:$B$22,2,FALSE),FALSE),"")</f>
        <v>73.5</v>
      </c>
      <c r="E440" s="34">
        <f>D440</f>
        <v>73.5</v>
      </c>
      <c r="F440" s="34">
        <f>E440</f>
        <v>73.5</v>
      </c>
      <c r="G440" s="34"/>
      <c r="H440" s="26" t="str">
        <f>VLOOKUP(A440,Lookups2!$J$2:$K$23,2,FALSE)</f>
        <v>ENG</v>
      </c>
      <c r="I440" s="26" t="str">
        <f>VLOOKUP(C440,Lookups2!$A$1:$C$53,3,FALSE)</f>
        <v>4.5B</v>
      </c>
      <c r="J440" s="26" t="str">
        <f>+J437</f>
        <v>16/17 Q4</v>
      </c>
      <c r="K440" s="26" t="str">
        <f t="shared" si="40"/>
        <v>ENG4.5B16/17 Q4</v>
      </c>
    </row>
    <row r="441" spans="1:11" x14ac:dyDescent="0.2">
      <c r="A441" s="26" t="s">
        <v>2794</v>
      </c>
      <c r="B441" s="4" t="s">
        <v>12094</v>
      </c>
      <c r="C441" s="4" t="s">
        <v>12116</v>
      </c>
      <c r="D441" s="28" t="str">
        <f>IFERROR(HLOOKUP(A441,'Data 1'!$E$76:$Y$101,VLOOKUP(C441,Lookups2!$A$16:$B$22,2,FALSE),FALSE),"")</f>
        <v/>
      </c>
      <c r="E441" s="35">
        <f>SUM(E420:E439)</f>
        <v>1934.9950000000001</v>
      </c>
      <c r="F441" s="41">
        <f>Lookups2!O18</f>
        <v>79.596668037844509</v>
      </c>
      <c r="G441" s="41"/>
      <c r="H441" s="26" t="str">
        <f>VLOOKUP(A441,Lookups2!$J$2:$K$23,2,FALSE)</f>
        <v>SEC</v>
      </c>
      <c r="I441" s="26" t="str">
        <f>VLOOKUP(C441,Lookups2!$A$1:$C$53,3,FALSE)</f>
        <v>4.5B</v>
      </c>
      <c r="J441" s="26" t="str">
        <f t="shared" si="41"/>
        <v>16/17 Q4</v>
      </c>
      <c r="K441" s="26" t="str">
        <f t="shared" si="40"/>
        <v>SEC4.5B16/17 Q4</v>
      </c>
    </row>
    <row r="442" spans="1:11" x14ac:dyDescent="0.2">
      <c r="A442" s="26" t="s">
        <v>9771</v>
      </c>
      <c r="B442" s="4" t="s">
        <v>12094</v>
      </c>
      <c r="C442" s="4" t="s">
        <v>12119</v>
      </c>
      <c r="D442" s="28">
        <f>IFERROR(HLOOKUP(A442,'Data 1'!$E$76:$Y$101,VLOOKUP(C442,Lookups2!$A$16:$B$22,2,FALSE),FALSE),"")</f>
        <v>98.8</v>
      </c>
      <c r="E442" s="42">
        <f>IFERROR(INDEX(Dom_4_patient_numbers,MATCH(A442,'Data 1'!$F$76:$Y$76,0))*D442/100,0)</f>
        <v>164.99599999999998</v>
      </c>
      <c r="F442" s="33"/>
      <c r="G442" s="33"/>
      <c r="H442" s="26" t="str">
        <f>VLOOKUP(A442,Lookups2!$J$2:$K$23,2,FALSE)</f>
        <v>ASPH</v>
      </c>
      <c r="I442" s="26" t="str">
        <f>VLOOKUP(C442,Lookups2!$A$1:$C$53,3,FALSE)</f>
        <v>4.6B</v>
      </c>
      <c r="J442" s="26" t="str">
        <f t="shared" si="41"/>
        <v>16/17 Q4</v>
      </c>
      <c r="K442" s="26" t="str">
        <f t="shared" si="40"/>
        <v>ASPH4.6B16/17 Q4</v>
      </c>
    </row>
    <row r="443" spans="1:11" x14ac:dyDescent="0.2">
      <c r="A443" s="26" t="s">
        <v>9772</v>
      </c>
      <c r="B443" s="4" t="s">
        <v>12094</v>
      </c>
      <c r="C443" s="4" t="s">
        <v>12119</v>
      </c>
      <c r="D443" s="28">
        <f>IFERROR(HLOOKUP(A443,'Data 1'!$E$76:$Y$101,VLOOKUP(C443,Lookups2!$A$16:$B$22,2,FALSE),FALSE),"")</f>
        <v>0</v>
      </c>
      <c r="E443" s="42">
        <f>IFERROR(INDEX(Dom_4_patient_numbers,MATCH(A443,'Data 1'!$F$76:$Y$76,0))*D443/100,0)</f>
        <v>0</v>
      </c>
      <c r="F443" s="33"/>
      <c r="G443" s="33"/>
      <c r="H443" s="26" t="str">
        <f>VLOOKUP(A443,Lookups2!$J$2:$K$23,2,FALSE)</f>
        <v>PRH</v>
      </c>
      <c r="I443" s="26" t="str">
        <f>VLOOKUP(C443,Lookups2!$A$1:$C$53,3,FALSE)</f>
        <v>4.6B</v>
      </c>
      <c r="J443" s="26" t="str">
        <f t="shared" si="41"/>
        <v>16/17 Q4</v>
      </c>
      <c r="K443" s="26" t="str">
        <f t="shared" si="40"/>
        <v>PRH4.6B16/17 Q4</v>
      </c>
    </row>
    <row r="444" spans="1:11" x14ac:dyDescent="0.2">
      <c r="A444" s="26" t="s">
        <v>9773</v>
      </c>
      <c r="B444" s="4" t="s">
        <v>12094</v>
      </c>
      <c r="C444" s="4" t="s">
        <v>12119</v>
      </c>
      <c r="D444" s="28">
        <f>IFERROR(HLOOKUP(A444,'Data 1'!$E$76:$Y$101,VLOOKUP(C444,Lookups2!$A$16:$B$22,2,FALSE),FALSE),"")</f>
        <v>94.8</v>
      </c>
      <c r="E444" s="42">
        <f>IFERROR(INDEX(Dom_4_patient_numbers,MATCH(A444,'Data 1'!$F$76:$Y$76,0))*D444/100,0)</f>
        <v>163.05600000000001</v>
      </c>
      <c r="F444" s="33"/>
      <c r="G444" s="33"/>
      <c r="H444" s="26" t="str">
        <f>VLOOKUP(A444,Lookups2!$J$2:$K$23,2,FALSE)</f>
        <v>RSC</v>
      </c>
      <c r="I444" s="26" t="str">
        <f>VLOOKUP(C444,Lookups2!$A$1:$C$53,3,FALSE)</f>
        <v>4.6B</v>
      </c>
      <c r="J444" s="26" t="str">
        <f t="shared" si="41"/>
        <v>16/17 Q4</v>
      </c>
      <c r="K444" s="26" t="str">
        <f t="shared" si="40"/>
        <v>RSC4.6B16/17 Q4</v>
      </c>
    </row>
    <row r="445" spans="1:11" x14ac:dyDescent="0.2">
      <c r="A445" s="26" t="s">
        <v>9774</v>
      </c>
      <c r="B445" s="4" t="s">
        <v>12094</v>
      </c>
      <c r="C445" s="4" t="s">
        <v>12119</v>
      </c>
      <c r="D445" s="28">
        <f>IFERROR(HLOOKUP(A445,'Data 1'!$E$76:$Y$101,VLOOKUP(C445,Lookups2!$A$16:$B$22,2,FALSE),FALSE),"")</f>
        <v>93.8</v>
      </c>
      <c r="E445" s="42">
        <f>IFERROR(INDEX(Dom_4_patient_numbers,MATCH(A445,'Data 1'!$F$76:$Y$76,0))*D445/100,0)</f>
        <v>108.80799999999999</v>
      </c>
      <c r="F445" s="33"/>
      <c r="G445" s="33"/>
      <c r="H445" s="26" t="str">
        <f>VLOOKUP(A445,Lookups2!$J$2:$K$23,2,FALSE)</f>
        <v>DVH</v>
      </c>
      <c r="I445" s="26" t="str">
        <f>VLOOKUP(C445,Lookups2!$A$1:$C$53,3,FALSE)</f>
        <v>4.6B</v>
      </c>
      <c r="J445" s="26" t="str">
        <f t="shared" si="41"/>
        <v>16/17 Q4</v>
      </c>
      <c r="K445" s="26" t="str">
        <f t="shared" si="40"/>
        <v>DVH4.6B16/17 Q4</v>
      </c>
    </row>
    <row r="446" spans="1:11" x14ac:dyDescent="0.2">
      <c r="A446" s="26" t="s">
        <v>9775</v>
      </c>
      <c r="B446" s="4" t="s">
        <v>12094</v>
      </c>
      <c r="C446" s="4" t="s">
        <v>12119</v>
      </c>
      <c r="D446" s="28">
        <f>IFERROR(HLOOKUP(A446,'Data 1'!$E$76:$Y$101,VLOOKUP(C446,Lookups2!$A$16:$B$22,2,FALSE),FALSE),"")</f>
        <v>69.2</v>
      </c>
      <c r="E446" s="42">
        <f>IFERROR(INDEX(Dom_4_patient_numbers,MATCH(A446,'Data 1'!$F$76:$Y$76,0))*D446/100,0)</f>
        <v>52.591999999999999</v>
      </c>
      <c r="F446" s="33"/>
      <c r="G446" s="33"/>
      <c r="H446" s="26" t="str">
        <f>VLOOKUP(A446,Lookups2!$J$2:$K$23,2,FALSE)</f>
        <v>K&amp;C</v>
      </c>
      <c r="I446" s="26" t="str">
        <f>VLOOKUP(C446,Lookups2!$A$1:$C$53,3,FALSE)</f>
        <v>4.6B</v>
      </c>
      <c r="J446" s="26" t="str">
        <f t="shared" si="41"/>
        <v>16/17 Q4</v>
      </c>
      <c r="K446" s="26" t="str">
        <f t="shared" si="40"/>
        <v>K&amp;C4.6B16/17 Q4</v>
      </c>
    </row>
    <row r="447" spans="1:11" x14ac:dyDescent="0.2">
      <c r="A447" s="26" t="s">
        <v>9776</v>
      </c>
      <c r="B447" s="4" t="s">
        <v>12094</v>
      </c>
      <c r="C447" s="4" t="s">
        <v>12119</v>
      </c>
      <c r="D447" s="28">
        <f>IFERROR(HLOOKUP(A447,'Data 1'!$E$76:$Y$101,VLOOKUP(C447,Lookups2!$A$16:$B$22,2,FALSE),FALSE),"")</f>
        <v>91.7</v>
      </c>
      <c r="E447" s="42">
        <f>IFERROR(INDEX(Dom_4_patient_numbers,MATCH(A447,'Data 1'!$F$76:$Y$76,0))*D447/100,0)</f>
        <v>99.953000000000017</v>
      </c>
      <c r="F447" s="33"/>
      <c r="G447" s="33"/>
      <c r="H447" s="26" t="str">
        <f>VLOOKUP(A447,Lookups2!$J$2:$K$23,2,FALSE)</f>
        <v>QEQM</v>
      </c>
      <c r="I447" s="26" t="str">
        <f>VLOOKUP(C447,Lookups2!$A$1:$C$53,3,FALSE)</f>
        <v>4.6B</v>
      </c>
      <c r="J447" s="26" t="str">
        <f t="shared" si="41"/>
        <v>16/17 Q4</v>
      </c>
      <c r="K447" s="26" t="str">
        <f t="shared" si="40"/>
        <v>QEQM4.6B16/17 Q4</v>
      </c>
    </row>
    <row r="448" spans="1:11" x14ac:dyDescent="0.2">
      <c r="A448" s="26" t="s">
        <v>9777</v>
      </c>
      <c r="B448" s="4" t="s">
        <v>12094</v>
      </c>
      <c r="C448" s="4" t="s">
        <v>12119</v>
      </c>
      <c r="D448" s="28">
        <f>IFERROR(HLOOKUP(A448,'Data 1'!$E$76:$Y$101,VLOOKUP(C448,Lookups2!$A$16:$B$22,2,FALSE),FALSE),"")</f>
        <v>89.5</v>
      </c>
      <c r="E448" s="42">
        <f>IFERROR(INDEX(Dom_4_patient_numbers,MATCH(A448,'Data 1'!$F$76:$Y$76,0))*D448/100,0)</f>
        <v>124.405</v>
      </c>
      <c r="F448" s="33"/>
      <c r="G448" s="33"/>
      <c r="H448" s="26" t="str">
        <f>VLOOKUP(A448,Lookups2!$J$2:$K$23,2,FALSE)</f>
        <v>WHH</v>
      </c>
      <c r="I448" s="26" t="str">
        <f>VLOOKUP(C448,Lookups2!$A$1:$C$53,3,FALSE)</f>
        <v>4.6B</v>
      </c>
      <c r="J448" s="26" t="str">
        <f t="shared" si="41"/>
        <v>16/17 Q4</v>
      </c>
      <c r="K448" s="26" t="str">
        <f t="shared" si="40"/>
        <v>WHH4.6B16/17 Q4</v>
      </c>
    </row>
    <row r="449" spans="1:11" x14ac:dyDescent="0.2">
      <c r="A449" s="26" t="s">
        <v>9779</v>
      </c>
      <c r="B449" s="4" t="s">
        <v>12094</v>
      </c>
      <c r="C449" s="4" t="s">
        <v>12119</v>
      </c>
      <c r="D449" s="28">
        <f>IFERROR(HLOOKUP(A449,'Data 1'!$E$76:$Y$101,VLOOKUP(C449,Lookups2!$A$16:$B$22,2,FALSE),FALSE),"")</f>
        <v>97.2</v>
      </c>
      <c r="E449" s="42">
        <f>IFERROR(INDEX(Dom_4_patient_numbers,MATCH(A449,'Data 1'!$F$76:$Y$76,0))*D449/100,0)</f>
        <v>162.32399999999998</v>
      </c>
      <c r="F449" s="33"/>
      <c r="G449" s="33"/>
      <c r="H449" s="26" t="str">
        <f>VLOOKUP(A449,Lookups2!$J$2:$K$23,2,FALSE)</f>
        <v>EDGH</v>
      </c>
      <c r="I449" s="26" t="str">
        <f>VLOOKUP(C449,Lookups2!$A$1:$C$53,3,FALSE)</f>
        <v>4.6B</v>
      </c>
      <c r="J449" s="26" t="str">
        <f t="shared" si="41"/>
        <v>16/17 Q4</v>
      </c>
      <c r="K449" s="26" t="str">
        <f t="shared" si="40"/>
        <v>EDGH4.6B16/17 Q4</v>
      </c>
    </row>
    <row r="450" spans="1:11" x14ac:dyDescent="0.2">
      <c r="A450" s="26" t="s">
        <v>9780</v>
      </c>
      <c r="B450" s="4" t="s">
        <v>12094</v>
      </c>
      <c r="C450" s="4" t="s">
        <v>12119</v>
      </c>
      <c r="D450" s="28">
        <f>IFERROR(HLOOKUP(A450,'Data 1'!$E$76:$Y$101,VLOOKUP(C450,Lookups2!$A$16:$B$22,2,FALSE),FALSE),"")</f>
        <v>96.8</v>
      </c>
      <c r="E450" s="42">
        <f>IFERROR(INDEX(Dom_4_patient_numbers,MATCH(A450,'Data 1'!$F$76:$Y$76,0))*D450/100,0)</f>
        <v>82.28</v>
      </c>
      <c r="F450" s="33"/>
      <c r="G450" s="33"/>
      <c r="H450" s="26" t="str">
        <f>VLOOKUP(A450,Lookups2!$J$2:$K$23,2,FALSE)</f>
        <v>ESUH</v>
      </c>
      <c r="I450" s="26" t="str">
        <f>VLOOKUP(C450,Lookups2!$A$1:$C$53,3,FALSE)</f>
        <v>4.6B</v>
      </c>
      <c r="J450" s="26" t="str">
        <f t="shared" si="41"/>
        <v>16/17 Q4</v>
      </c>
      <c r="K450" s="26" t="str">
        <f t="shared" si="40"/>
        <v>ESUH4.6B16/17 Q4</v>
      </c>
    </row>
    <row r="451" spans="1:11" x14ac:dyDescent="0.2">
      <c r="A451" s="26" t="s">
        <v>9781</v>
      </c>
      <c r="B451" s="4" t="s">
        <v>12094</v>
      </c>
      <c r="C451" s="4" t="s">
        <v>12119</v>
      </c>
      <c r="D451" s="28">
        <f>IFERROR(HLOOKUP(A451,'Data 1'!$E$76:$Y$101,VLOOKUP(C451,Lookups2!$A$16:$B$22,2,FALSE),FALSE),"")</f>
        <v>95.9</v>
      </c>
      <c r="E451" s="42">
        <f>IFERROR(INDEX(Dom_4_patient_numbers,MATCH(A451,'Data 1'!$F$76:$Y$76,0))*D451/100,0)</f>
        <v>163.989</v>
      </c>
      <c r="F451" s="33"/>
      <c r="G451" s="33"/>
      <c r="H451" s="26" t="str">
        <f>VLOOKUP(A451,Lookups2!$J$2:$K$23,2,FALSE)</f>
        <v>Frimley</v>
      </c>
      <c r="I451" s="26" t="str">
        <f>VLOOKUP(C451,Lookups2!$A$1:$C$53,3,FALSE)</f>
        <v>4.6B</v>
      </c>
      <c r="J451" s="26" t="str">
        <f t="shared" si="41"/>
        <v>16/17 Q4</v>
      </c>
      <c r="K451" s="26" t="str">
        <f t="shared" si="40"/>
        <v>Frimley4.6B16/17 Q4</v>
      </c>
    </row>
    <row r="452" spans="1:11" x14ac:dyDescent="0.2">
      <c r="A452" s="26" t="s">
        <v>9782</v>
      </c>
      <c r="B452" s="4" t="s">
        <v>12094</v>
      </c>
      <c r="C452" s="4" t="s">
        <v>12119</v>
      </c>
      <c r="D452" s="28">
        <f>IFERROR(HLOOKUP(A452,'Data 1'!$E$76:$Y$101,VLOOKUP(C452,Lookups2!$A$16:$B$22,2,FALSE),FALSE),"")</f>
        <v>86.5</v>
      </c>
      <c r="E452" s="42">
        <f>IFERROR(INDEX(Dom_4_patient_numbers,MATCH(A452,'Data 1'!$F$76:$Y$76,0))*D452/100,0)</f>
        <v>88.23</v>
      </c>
      <c r="F452" s="33"/>
      <c r="G452" s="33"/>
      <c r="H452" s="26" t="str">
        <f>VLOOKUP(A452,Lookups2!$J$2:$K$23,2,FALSE)</f>
        <v>MDGH</v>
      </c>
      <c r="I452" s="26" t="str">
        <f>VLOOKUP(C452,Lookups2!$A$1:$C$53,3,FALSE)</f>
        <v>4.6B</v>
      </c>
      <c r="J452" s="26" t="str">
        <f t="shared" si="41"/>
        <v>16/17 Q4</v>
      </c>
      <c r="K452" s="26" t="str">
        <f t="shared" si="40"/>
        <v>MDGH4.6B16/17 Q4</v>
      </c>
    </row>
    <row r="453" spans="1:11" x14ac:dyDescent="0.2">
      <c r="A453" s="26" t="s">
        <v>9783</v>
      </c>
      <c r="B453" s="4" t="s">
        <v>12094</v>
      </c>
      <c r="C453" s="4" t="s">
        <v>12119</v>
      </c>
      <c r="D453" s="28">
        <f>IFERROR(HLOOKUP(A453,'Data 1'!$E$76:$Y$101,VLOOKUP(C453,Lookups2!$A$16:$B$22,2,FALSE),FALSE),"")</f>
        <v>86.8</v>
      </c>
      <c r="E453" s="42">
        <f>IFERROR(INDEX(Dom_4_patient_numbers,MATCH(A453,'Data 1'!$F$76:$Y$76,0))*D453/100,0)</f>
        <v>101.556</v>
      </c>
      <c r="F453" s="33"/>
      <c r="G453" s="33"/>
      <c r="H453" s="26" t="str">
        <f>VLOOKUP(A453,Lookups2!$J$2:$K$23,2,FALSE)</f>
        <v>TWH</v>
      </c>
      <c r="I453" s="26" t="str">
        <f>VLOOKUP(C453,Lookups2!$A$1:$C$53,3,FALSE)</f>
        <v>4.6B</v>
      </c>
      <c r="J453" s="26" t="str">
        <f t="shared" si="41"/>
        <v>16/17 Q4</v>
      </c>
      <c r="K453" s="26" t="str">
        <f t="shared" si="40"/>
        <v>TWH4.6B16/17 Q4</v>
      </c>
    </row>
    <row r="454" spans="1:11" x14ac:dyDescent="0.2">
      <c r="A454" s="26" t="s">
        <v>9784</v>
      </c>
      <c r="B454" s="4" t="s">
        <v>12094</v>
      </c>
      <c r="C454" s="4" t="s">
        <v>12119</v>
      </c>
      <c r="D454" s="28">
        <f>IFERROR(HLOOKUP(A454,'Data 1'!$E$76:$Y$101,VLOOKUP(C454,Lookups2!$A$16:$B$22,2,FALSE),FALSE),"")</f>
        <v>100</v>
      </c>
      <c r="E454" s="42">
        <f>IFERROR(INDEX(Dom_4_patient_numbers,MATCH(A454,'Data 1'!$F$76:$Y$76,0))*D454/100,0)</f>
        <v>97</v>
      </c>
      <c r="F454" s="33"/>
      <c r="G454" s="33"/>
      <c r="H454" s="26" t="str">
        <f>VLOOKUP(A454,Lookups2!$J$2:$K$23,2,FALSE)</f>
        <v>Medway</v>
      </c>
      <c r="I454" s="26" t="str">
        <f>VLOOKUP(C454,Lookups2!$A$1:$C$53,3,FALSE)</f>
        <v>4.6B</v>
      </c>
      <c r="J454" s="26" t="str">
        <f t="shared" si="41"/>
        <v>16/17 Q4</v>
      </c>
      <c r="K454" s="26" t="str">
        <f t="shared" si="40"/>
        <v>Medway4.6B16/17 Q4</v>
      </c>
    </row>
    <row r="455" spans="1:11" x14ac:dyDescent="0.2">
      <c r="A455" s="26" t="s">
        <v>9785</v>
      </c>
      <c r="B455" s="4" t="s">
        <v>12094</v>
      </c>
      <c r="C455" s="4" t="s">
        <v>12119</v>
      </c>
      <c r="D455" s="28">
        <f>IFERROR(HLOOKUP(A455,'Data 1'!$E$76:$Y$101,VLOOKUP(C455,Lookups2!$A$16:$B$22,2,FALSE),FALSE),"")</f>
        <v>72.2</v>
      </c>
      <c r="E455" s="42">
        <f>IFERROR(INDEX(Dom_4_patient_numbers,MATCH(A455,'Data 1'!$F$76:$Y$76,0))*D455/100,0)</f>
        <v>40.432000000000002</v>
      </c>
      <c r="F455" s="33"/>
      <c r="G455" s="33"/>
      <c r="H455" s="26" t="str">
        <f>VLOOKUP(A455,Lookups2!$J$2:$K$23,2,FALSE)</f>
        <v>RSCH</v>
      </c>
      <c r="I455" s="26" t="str">
        <f>VLOOKUP(C455,Lookups2!$A$1:$C$53,3,FALSE)</f>
        <v>4.6B</v>
      </c>
      <c r="J455" s="26" t="str">
        <f t="shared" si="41"/>
        <v>16/17 Q4</v>
      </c>
      <c r="K455" s="26" t="str">
        <f t="shared" si="40"/>
        <v>RSCH4.6B16/17 Q4</v>
      </c>
    </row>
    <row r="456" spans="1:11" x14ac:dyDescent="0.2">
      <c r="A456" s="26" t="s">
        <v>9786</v>
      </c>
      <c r="B456" s="4" t="s">
        <v>12094</v>
      </c>
      <c r="C456" s="4" t="s">
        <v>12119</v>
      </c>
      <c r="D456" s="28">
        <f>IFERROR(HLOOKUP(A456,'Data 1'!$E$76:$Y$101,VLOOKUP(C456,Lookups2!$A$16:$B$22,2,FALSE),FALSE),"")</f>
        <v>94.1</v>
      </c>
      <c r="E456" s="42">
        <f>IFERROR(INDEX(Dom_4_patient_numbers,MATCH(A456,'Data 1'!$F$76:$Y$76,0))*D456/100,0)</f>
        <v>185.37699999999998</v>
      </c>
      <c r="F456" s="33"/>
      <c r="G456" s="33"/>
      <c r="H456" s="26" t="str">
        <f>VLOOKUP(A456,Lookups2!$J$2:$K$23,2,FALSE)</f>
        <v>SASH</v>
      </c>
      <c r="I456" s="26" t="str">
        <f>VLOOKUP(C456,Lookups2!$A$1:$C$53,3,FALSE)</f>
        <v>4.6B</v>
      </c>
      <c r="J456" s="26" t="str">
        <f t="shared" si="41"/>
        <v>16/17 Q4</v>
      </c>
      <c r="K456" s="26" t="str">
        <f t="shared" si="40"/>
        <v>SASH4.6B16/17 Q4</v>
      </c>
    </row>
    <row r="457" spans="1:11" x14ac:dyDescent="0.2">
      <c r="A457" s="26" t="s">
        <v>9787</v>
      </c>
      <c r="B457" s="4" t="s">
        <v>12094</v>
      </c>
      <c r="C457" s="4" t="s">
        <v>12119</v>
      </c>
      <c r="D457" s="28">
        <f>IFERROR(HLOOKUP(A457,'Data 1'!$E$76:$Y$101,VLOOKUP(C457,Lookups2!$A$16:$B$22,2,FALSE),FALSE),"")</f>
        <v>97</v>
      </c>
      <c r="E457" s="42">
        <f>IFERROR(INDEX(Dom_4_patient_numbers,MATCH(A457,'Data 1'!$F$76:$Y$76,0))*D457/100,0)</f>
        <v>134.83000000000001</v>
      </c>
      <c r="F457" s="33"/>
      <c r="G457" s="33"/>
      <c r="H457" s="26" t="str">
        <f>VLOOKUP(A457,Lookups2!$J$2:$K$23,2,FALSE)</f>
        <v>STR</v>
      </c>
      <c r="I457" s="26" t="str">
        <f>VLOOKUP(C457,Lookups2!$A$1:$C$53,3,FALSE)</f>
        <v>4.6B</v>
      </c>
      <c r="J457" s="26" t="str">
        <f t="shared" si="41"/>
        <v>16/17 Q4</v>
      </c>
      <c r="K457" s="26" t="str">
        <f t="shared" si="40"/>
        <v>STR4.6B16/17 Q4</v>
      </c>
    </row>
    <row r="458" spans="1:11" x14ac:dyDescent="0.2">
      <c r="A458" s="26" t="s">
        <v>9788</v>
      </c>
      <c r="B458" s="4" t="s">
        <v>12094</v>
      </c>
      <c r="C458" s="4" t="s">
        <v>12119</v>
      </c>
      <c r="D458" s="28">
        <f>IFERROR(HLOOKUP(A458,'Data 1'!$E$76:$Y$101,VLOOKUP(C458,Lookups2!$A$16:$B$22,2,FALSE),FALSE),"")</f>
        <v>96.4</v>
      </c>
      <c r="E458" s="42">
        <f>IFERROR(INDEX(Dom_4_patient_numbers,MATCH(A458,'Data 1'!$F$76:$Y$76,0))*D458/100,0)</f>
        <v>157.13200000000001</v>
      </c>
      <c r="F458" s="33"/>
      <c r="G458" s="33"/>
      <c r="H458" s="26" t="str">
        <f>VLOOKUP(A458,Lookups2!$J$2:$K$23,2,FALSE)</f>
        <v>WOR</v>
      </c>
      <c r="I458" s="26" t="str">
        <f>VLOOKUP(C458,Lookups2!$A$1:$C$53,3,FALSE)</f>
        <v>4.6B</v>
      </c>
      <c r="J458" s="26" t="str">
        <f t="shared" si="41"/>
        <v>16/17 Q4</v>
      </c>
      <c r="K458" s="26" t="str">
        <f t="shared" si="40"/>
        <v>WOR4.6B16/17 Q4</v>
      </c>
    </row>
    <row r="459" spans="1:11" x14ac:dyDescent="0.2">
      <c r="A459" s="26" t="s">
        <v>12031</v>
      </c>
      <c r="B459" s="4" t="s">
        <v>12094</v>
      </c>
      <c r="C459" s="4" t="s">
        <v>12119</v>
      </c>
      <c r="D459" s="28" t="str">
        <f>IFERROR(HLOOKUP(A459,'Data 1'!$E$76:$Y$101,VLOOKUP(C459,Lookups2!$A$16:$B$22,2,FALSE),FALSE),"")</f>
        <v>.</v>
      </c>
      <c r="E459" s="42">
        <f>IFERROR(INDEX(Dom_4_patient_numbers,MATCH(A459,'Data 1'!$F$76:$Y$76,0))*D459/100,0)</f>
        <v>0</v>
      </c>
      <c r="F459" s="33"/>
      <c r="G459" s="33"/>
      <c r="H459" s="26" t="str">
        <f>VLOOKUP(A459,Lookups2!$J$2:$K$23,2,FALSE)</f>
        <v>CRA</v>
      </c>
      <c r="I459" s="26" t="str">
        <f>VLOOKUP(C459,Lookups2!$A$1:$C$53,3,FALSE)</f>
        <v>4.6B</v>
      </c>
      <c r="J459" s="26" t="str">
        <f t="shared" si="41"/>
        <v>16/17 Q4</v>
      </c>
      <c r="K459" s="26" t="str">
        <f t="shared" si="40"/>
        <v>CRA4.6B16/17 Q4</v>
      </c>
    </row>
    <row r="460" spans="1:11" x14ac:dyDescent="0.2">
      <c r="A460" s="4" t="s">
        <v>6597</v>
      </c>
      <c r="B460" s="4" t="s">
        <v>12094</v>
      </c>
      <c r="C460" s="4" t="s">
        <v>12119</v>
      </c>
      <c r="D460" s="28">
        <f>IFERROR(HLOOKUP(A460,'Data 1'!$E$76:$Y$101,VLOOKUP(C460,Lookups2!$A$16:$B$22,2,FALSE),FALSE),"")</f>
        <v>89.3</v>
      </c>
      <c r="E460" s="42">
        <f>IFERROR(INDEX(Dom_4_patient_numbers,MATCH(A460,'Data 1'!$F$76:$Y$76,0))*D460/100,0)</f>
        <v>319.69399999999996</v>
      </c>
      <c r="F460" s="33"/>
      <c r="G460" s="33"/>
      <c r="H460" s="4" t="s">
        <v>2763</v>
      </c>
      <c r="I460" s="26" t="str">
        <f>VLOOKUP(C460,Lookups2!$A$1:$C$53,3,FALSE)</f>
        <v>4.6B</v>
      </c>
      <c r="J460" s="26" t="str">
        <f t="shared" si="41"/>
        <v>16/17 Q4</v>
      </c>
      <c r="K460" s="26" t="str">
        <f t="shared" ref="K460:K461" si="43">H460&amp;I460&amp;J460</f>
        <v>PORT4.6B16/17 Q4</v>
      </c>
    </row>
    <row r="461" spans="1:11" x14ac:dyDescent="0.2">
      <c r="A461" t="s">
        <v>12343</v>
      </c>
      <c r="B461" s="4" t="s">
        <v>12094</v>
      </c>
      <c r="C461" s="4" t="s">
        <v>12119</v>
      </c>
      <c r="D461" s="28" t="str">
        <f>IFERROR(HLOOKUP(A461,'Data 1'!$E$76:$Y$101,VLOOKUP(C461,Lookups2!$A$16:$B$22,2,FALSE),FALSE),"")</f>
        <v>.</v>
      </c>
      <c r="E461" s="42">
        <f>IFERROR(INDEX(Dom_4_patient_numbers,MATCH(A461,'Data 1'!$F$76:$Y$76,0))*D461/100,0)</f>
        <v>0</v>
      </c>
      <c r="F461" s="33"/>
      <c r="G461" s="33"/>
      <c r="H461" s="26" t="str">
        <f>VLOOKUP(A461,Lookups2!$J$2:$K$23,2,FALSE)</f>
        <v>BEX</v>
      </c>
      <c r="I461" s="26" t="str">
        <f>VLOOKUP(C461,Lookups2!$A$1:$C$53,3,FALSE)</f>
        <v>4.6B</v>
      </c>
      <c r="J461" s="26" t="str">
        <f t="shared" si="41"/>
        <v>16/17 Q4</v>
      </c>
      <c r="K461" s="26" t="str">
        <f t="shared" si="43"/>
        <v>BEX4.6B16/17 Q4</v>
      </c>
    </row>
    <row r="462" spans="1:11" x14ac:dyDescent="0.2">
      <c r="A462" s="26" t="s">
        <v>12323</v>
      </c>
      <c r="B462" s="4" t="s">
        <v>12094</v>
      </c>
      <c r="C462" s="4" t="s">
        <v>12119</v>
      </c>
      <c r="D462" s="28">
        <f>IFERROR(HLOOKUP(A462,'Data 1'!$E$76:$Y$101,VLOOKUP(C462,Lookups2!$A$16:$B$22,2,FALSE),FALSE),"")</f>
        <v>86.9</v>
      </c>
      <c r="E462" s="34">
        <f>D462</f>
        <v>86.9</v>
      </c>
      <c r="F462" s="34">
        <f>E462</f>
        <v>86.9</v>
      </c>
      <c r="G462" s="34"/>
      <c r="H462" s="26" t="str">
        <f>VLOOKUP(A462,Lookups2!$J$2:$K$23,2,FALSE)</f>
        <v>ENG</v>
      </c>
      <c r="I462" s="26" t="str">
        <f>VLOOKUP(C462,Lookups2!$A$1:$C$53,3,FALSE)</f>
        <v>4.6B</v>
      </c>
      <c r="J462" s="26" t="str">
        <f>+J459</f>
        <v>16/17 Q4</v>
      </c>
      <c r="K462" s="26" t="str">
        <f t="shared" si="40"/>
        <v>ENG4.6B16/17 Q4</v>
      </c>
    </row>
    <row r="463" spans="1:11" x14ac:dyDescent="0.2">
      <c r="A463" s="26" t="s">
        <v>2794</v>
      </c>
      <c r="B463" s="4" t="s">
        <v>12094</v>
      </c>
      <c r="C463" s="4" t="s">
        <v>12119</v>
      </c>
      <c r="D463" s="28" t="str">
        <f>IFERROR(HLOOKUP(A463,'Data 1'!$E$76:$Y$101,VLOOKUP(C463,Lookups2!$A$16:$B$22,2,FALSE),FALSE),"")</f>
        <v/>
      </c>
      <c r="E463" s="35">
        <f>SUM(E442:E461)</f>
        <v>2246.6539999999995</v>
      </c>
      <c r="F463" s="41">
        <f>Lookups2!O19</f>
        <v>92.416865487453705</v>
      </c>
      <c r="G463" s="41"/>
      <c r="H463" s="26" t="str">
        <f>VLOOKUP(A463,Lookups2!$J$2:$K$23,2,FALSE)</f>
        <v>SEC</v>
      </c>
      <c r="I463" s="26" t="str">
        <f>VLOOKUP(C463,Lookups2!$A$1:$C$53,3,FALSE)</f>
        <v>4.6B</v>
      </c>
      <c r="J463" s="26" t="str">
        <f t="shared" si="41"/>
        <v>16/17 Q4</v>
      </c>
      <c r="K463" s="26" t="str">
        <f t="shared" si="40"/>
        <v>SEC4.6B16/17 Q4</v>
      </c>
    </row>
    <row r="464" spans="1:11" x14ac:dyDescent="0.2">
      <c r="A464" s="26" t="s">
        <v>9771</v>
      </c>
      <c r="B464" s="4" t="s">
        <v>12120</v>
      </c>
      <c r="C464" s="4" t="s">
        <v>12124</v>
      </c>
      <c r="D464" s="28">
        <f>IFERROR(HLOOKUP(A464,'Data 1'!$E$106:$Y$125,VLOOKUP(C464,Lookups2!$A$23:$C$27,2,FALSE),FALSE),"")</f>
        <v>84.6</v>
      </c>
      <c r="E464" s="33"/>
      <c r="F464" s="33"/>
      <c r="G464" s="33"/>
      <c r="H464" s="26" t="str">
        <f>VLOOKUP(A464,Lookups2!$J$2:$K$23,2,FALSE)</f>
        <v>ASPH</v>
      </c>
      <c r="I464" s="26" t="str">
        <f>VLOOKUP(C464,Lookups2!$A$1:$C$53,3,FALSE)</f>
        <v>D5</v>
      </c>
      <c r="J464" s="26" t="str">
        <f t="shared" si="41"/>
        <v>16/17 Q4</v>
      </c>
      <c r="K464" s="26" t="str">
        <f t="shared" si="40"/>
        <v>ASPHD516/17 Q4</v>
      </c>
    </row>
    <row r="465" spans="1:11" x14ac:dyDescent="0.2">
      <c r="A465" s="26" t="s">
        <v>9772</v>
      </c>
      <c r="B465" s="4" t="s">
        <v>12120</v>
      </c>
      <c r="C465" s="4" t="s">
        <v>12124</v>
      </c>
      <c r="D465" s="28">
        <f>IFERROR(HLOOKUP(A465,'Data 1'!$E$106:$Y$125,VLOOKUP(C465,Lookups2!$A$23:$C$27,2,FALSE),FALSE),"")</f>
        <v>0</v>
      </c>
      <c r="E465" s="33"/>
      <c r="F465" s="33"/>
      <c r="G465" s="33"/>
      <c r="H465" s="26" t="str">
        <f>VLOOKUP(A465,Lookups2!$J$2:$K$23,2,FALSE)</f>
        <v>PRH</v>
      </c>
      <c r="I465" s="26" t="str">
        <f>VLOOKUP(C465,Lookups2!$A$1:$C$53,3,FALSE)</f>
        <v>D5</v>
      </c>
      <c r="J465" s="26" t="str">
        <f t="shared" si="41"/>
        <v>16/17 Q4</v>
      </c>
      <c r="K465" s="26" t="str">
        <f t="shared" si="40"/>
        <v>PRHD516/17 Q4</v>
      </c>
    </row>
    <row r="466" spans="1:11" x14ac:dyDescent="0.2">
      <c r="A466" s="26" t="s">
        <v>9773</v>
      </c>
      <c r="B466" s="4" t="s">
        <v>12120</v>
      </c>
      <c r="C466" s="4" t="s">
        <v>12124</v>
      </c>
      <c r="D466" s="28">
        <f>IFERROR(HLOOKUP(A466,'Data 1'!$E$106:$Y$125,VLOOKUP(C466,Lookups2!$A$23:$C$27,2,FALSE),FALSE),"")</f>
        <v>74.400000000000006</v>
      </c>
      <c r="E466" s="33"/>
      <c r="F466" s="33"/>
      <c r="G466" s="33"/>
      <c r="H466" s="26" t="str">
        <f>VLOOKUP(A466,Lookups2!$J$2:$K$23,2,FALSE)</f>
        <v>RSC</v>
      </c>
      <c r="I466" s="26" t="str">
        <f>VLOOKUP(C466,Lookups2!$A$1:$C$53,3,FALSE)</f>
        <v>D5</v>
      </c>
      <c r="J466" s="26" t="str">
        <f t="shared" si="41"/>
        <v>16/17 Q4</v>
      </c>
      <c r="K466" s="26" t="str">
        <f t="shared" si="40"/>
        <v>RSCD516/17 Q4</v>
      </c>
    </row>
    <row r="467" spans="1:11" x14ac:dyDescent="0.2">
      <c r="A467" s="26" t="s">
        <v>9774</v>
      </c>
      <c r="B467" s="4" t="s">
        <v>12120</v>
      </c>
      <c r="C467" s="4" t="s">
        <v>12124</v>
      </c>
      <c r="D467" s="28">
        <f>IFERROR(HLOOKUP(A467,'Data 1'!$E$106:$Y$125,VLOOKUP(C467,Lookups2!$A$23:$C$27,2,FALSE),FALSE),"")</f>
        <v>70</v>
      </c>
      <c r="E467" s="33"/>
      <c r="F467" s="33"/>
      <c r="G467" s="33"/>
      <c r="H467" s="26" t="str">
        <f>VLOOKUP(A467,Lookups2!$J$2:$K$23,2,FALSE)</f>
        <v>DVH</v>
      </c>
      <c r="I467" s="26" t="str">
        <f>VLOOKUP(C467,Lookups2!$A$1:$C$53,3,FALSE)</f>
        <v>D5</v>
      </c>
      <c r="J467" s="26" t="str">
        <f t="shared" si="41"/>
        <v>16/17 Q4</v>
      </c>
      <c r="K467" s="26" t="str">
        <f t="shared" si="40"/>
        <v>DVHD516/17 Q4</v>
      </c>
    </row>
    <row r="468" spans="1:11" x14ac:dyDescent="0.2">
      <c r="A468" s="26" t="s">
        <v>9775</v>
      </c>
      <c r="B468" s="4" t="s">
        <v>12120</v>
      </c>
      <c r="C468" s="4" t="s">
        <v>12124</v>
      </c>
      <c r="D468" s="28">
        <f>IFERROR(HLOOKUP(A468,'Data 1'!$E$106:$Y$125,VLOOKUP(C468,Lookups2!$A$23:$C$27,2,FALSE),FALSE),"")</f>
        <v>49.4</v>
      </c>
      <c r="E468" s="33"/>
      <c r="F468" s="33"/>
      <c r="G468" s="33"/>
      <c r="H468" s="26" t="str">
        <f>VLOOKUP(A468,Lookups2!$J$2:$K$23,2,FALSE)</f>
        <v>K&amp;C</v>
      </c>
      <c r="I468" s="26" t="str">
        <f>VLOOKUP(C468,Lookups2!$A$1:$C$53,3,FALSE)</f>
        <v>D5</v>
      </c>
      <c r="J468" s="26" t="str">
        <f t="shared" si="41"/>
        <v>16/17 Q4</v>
      </c>
      <c r="K468" s="26" t="str">
        <f t="shared" si="40"/>
        <v>K&amp;CD516/17 Q4</v>
      </c>
    </row>
    <row r="469" spans="1:11" x14ac:dyDescent="0.2">
      <c r="A469" s="26" t="s">
        <v>9776</v>
      </c>
      <c r="B469" s="4" t="s">
        <v>12120</v>
      </c>
      <c r="C469" s="4" t="s">
        <v>12124</v>
      </c>
      <c r="D469" s="28">
        <f>IFERROR(HLOOKUP(A469,'Data 1'!$E$106:$Y$125,VLOOKUP(C469,Lookups2!$A$23:$C$27,2,FALSE),FALSE),"")</f>
        <v>78.5</v>
      </c>
      <c r="E469" s="33"/>
      <c r="F469" s="33"/>
      <c r="G469" s="33"/>
      <c r="H469" s="26" t="str">
        <f>VLOOKUP(A469,Lookups2!$J$2:$K$23,2,FALSE)</f>
        <v>QEQM</v>
      </c>
      <c r="I469" s="26" t="str">
        <f>VLOOKUP(C469,Lookups2!$A$1:$C$53,3,FALSE)</f>
        <v>D5</v>
      </c>
      <c r="J469" s="26" t="str">
        <f t="shared" si="41"/>
        <v>16/17 Q4</v>
      </c>
      <c r="K469" s="26" t="str">
        <f t="shared" si="40"/>
        <v>QEQMD516/17 Q4</v>
      </c>
    </row>
    <row r="470" spans="1:11" x14ac:dyDescent="0.2">
      <c r="A470" s="26" t="s">
        <v>9777</v>
      </c>
      <c r="B470" s="4" t="s">
        <v>12120</v>
      </c>
      <c r="C470" s="4" t="s">
        <v>12124</v>
      </c>
      <c r="D470" s="28">
        <f>IFERROR(HLOOKUP(A470,'Data 1'!$E$106:$Y$125,VLOOKUP(C470,Lookups2!$A$23:$C$27,2,FALSE),FALSE),"")</f>
        <v>85.4</v>
      </c>
      <c r="E470" s="33"/>
      <c r="F470" s="33"/>
      <c r="G470" s="33"/>
      <c r="H470" s="26" t="str">
        <f>VLOOKUP(A470,Lookups2!$J$2:$K$23,2,FALSE)</f>
        <v>WHH</v>
      </c>
      <c r="I470" s="26" t="str">
        <f>VLOOKUP(C470,Lookups2!$A$1:$C$53,3,FALSE)</f>
        <v>D5</v>
      </c>
      <c r="J470" s="26" t="str">
        <f t="shared" si="41"/>
        <v>16/17 Q4</v>
      </c>
      <c r="K470" s="26" t="str">
        <f t="shared" si="40"/>
        <v>WHHD516/17 Q4</v>
      </c>
    </row>
    <row r="471" spans="1:11" x14ac:dyDescent="0.2">
      <c r="A471" s="26" t="s">
        <v>9779</v>
      </c>
      <c r="B471" s="4" t="s">
        <v>12120</v>
      </c>
      <c r="C471" s="4" t="s">
        <v>12124</v>
      </c>
      <c r="D471" s="28">
        <f>IFERROR(HLOOKUP(A471,'Data 1'!$E$106:$Y$125,VLOOKUP(C471,Lookups2!$A$23:$C$27,2,FALSE),FALSE),"")</f>
        <v>73.599999999999994</v>
      </c>
      <c r="E471" s="33"/>
      <c r="F471" s="33"/>
      <c r="G471" s="33"/>
      <c r="H471" s="26" t="str">
        <f>VLOOKUP(A471,Lookups2!$J$2:$K$23,2,FALSE)</f>
        <v>EDGH</v>
      </c>
      <c r="I471" s="26" t="str">
        <f>VLOOKUP(C471,Lookups2!$A$1:$C$53,3,FALSE)</f>
        <v>D5</v>
      </c>
      <c r="J471" s="26" t="str">
        <f t="shared" si="41"/>
        <v>16/17 Q4</v>
      </c>
      <c r="K471" s="26" t="str">
        <f t="shared" si="40"/>
        <v>EDGHD516/17 Q4</v>
      </c>
    </row>
    <row r="472" spans="1:11" x14ac:dyDescent="0.2">
      <c r="A472" s="26" t="s">
        <v>9780</v>
      </c>
      <c r="B472" s="4" t="s">
        <v>12120</v>
      </c>
      <c r="C472" s="4" t="s">
        <v>12124</v>
      </c>
      <c r="D472" s="28">
        <f>IFERROR(HLOOKUP(A472,'Data 1'!$E$106:$Y$125,VLOOKUP(C472,Lookups2!$A$23:$C$27,2,FALSE),FALSE),"")</f>
        <v>78.8</v>
      </c>
      <c r="E472" s="33"/>
      <c r="F472" s="33"/>
      <c r="G472" s="33"/>
      <c r="H472" s="26" t="str">
        <f>VLOOKUP(A472,Lookups2!$J$2:$K$23,2,FALSE)</f>
        <v>ESUH</v>
      </c>
      <c r="I472" s="26" t="str">
        <f>VLOOKUP(C472,Lookups2!$A$1:$C$53,3,FALSE)</f>
        <v>D5</v>
      </c>
      <c r="J472" s="26" t="str">
        <f t="shared" si="41"/>
        <v>16/17 Q4</v>
      </c>
      <c r="K472" s="26" t="str">
        <f t="shared" si="40"/>
        <v>ESUHD516/17 Q4</v>
      </c>
    </row>
    <row r="473" spans="1:11" x14ac:dyDescent="0.2">
      <c r="A473" s="26" t="s">
        <v>9781</v>
      </c>
      <c r="B473" s="4" t="s">
        <v>12120</v>
      </c>
      <c r="C473" s="4" t="s">
        <v>12124</v>
      </c>
      <c r="D473" s="28">
        <f>IFERROR(HLOOKUP(A473,'Data 1'!$E$106:$Y$125,VLOOKUP(C473,Lookups2!$A$23:$C$27,2,FALSE),FALSE),"")</f>
        <v>82.9</v>
      </c>
      <c r="E473" s="33"/>
      <c r="F473" s="33"/>
      <c r="G473" s="33"/>
      <c r="H473" s="26" t="str">
        <f>VLOOKUP(A473,Lookups2!$J$2:$K$23,2,FALSE)</f>
        <v>Frimley</v>
      </c>
      <c r="I473" s="26" t="str">
        <f>VLOOKUP(C473,Lookups2!$A$1:$C$53,3,FALSE)</f>
        <v>D5</v>
      </c>
      <c r="J473" s="26" t="str">
        <f t="shared" si="41"/>
        <v>16/17 Q4</v>
      </c>
      <c r="K473" s="26" t="str">
        <f t="shared" si="40"/>
        <v>FrimleyD516/17 Q4</v>
      </c>
    </row>
    <row r="474" spans="1:11" x14ac:dyDescent="0.2">
      <c r="A474" s="26" t="s">
        <v>9782</v>
      </c>
      <c r="B474" s="4" t="s">
        <v>12120</v>
      </c>
      <c r="C474" s="4" t="s">
        <v>12124</v>
      </c>
      <c r="D474" s="28">
        <f>IFERROR(HLOOKUP(A474,'Data 1'!$E$106:$Y$125,VLOOKUP(C474,Lookups2!$A$23:$C$27,2,FALSE),FALSE),"")</f>
        <v>101</v>
      </c>
      <c r="E474" s="33"/>
      <c r="F474" s="33"/>
      <c r="G474" s="33"/>
      <c r="H474" s="26" t="str">
        <f>VLOOKUP(A474,Lookups2!$J$2:$K$23,2,FALSE)</f>
        <v>MDGH</v>
      </c>
      <c r="I474" s="26" t="str">
        <f>VLOOKUP(C474,Lookups2!$A$1:$C$53,3,FALSE)</f>
        <v>D5</v>
      </c>
      <c r="J474" s="26" t="str">
        <f t="shared" si="41"/>
        <v>16/17 Q4</v>
      </c>
      <c r="K474" s="26" t="str">
        <f t="shared" si="40"/>
        <v>MDGHD516/17 Q4</v>
      </c>
    </row>
    <row r="475" spans="1:11" x14ac:dyDescent="0.2">
      <c r="A475" s="26" t="s">
        <v>9783</v>
      </c>
      <c r="B475" s="4" t="s">
        <v>12120</v>
      </c>
      <c r="C475" s="4" t="s">
        <v>12124</v>
      </c>
      <c r="D475" s="28">
        <f>IFERROR(HLOOKUP(A475,'Data 1'!$E$106:$Y$125,VLOOKUP(C475,Lookups2!$A$23:$C$27,2,FALSE),FALSE),"")</f>
        <v>79.7</v>
      </c>
      <c r="E475" s="33"/>
      <c r="F475" s="33"/>
      <c r="G475" s="33"/>
      <c r="H475" s="26" t="str">
        <f>VLOOKUP(A475,Lookups2!$J$2:$K$23,2,FALSE)</f>
        <v>TWH</v>
      </c>
      <c r="I475" s="26" t="str">
        <f>VLOOKUP(C475,Lookups2!$A$1:$C$53,3,FALSE)</f>
        <v>D5</v>
      </c>
      <c r="J475" s="26" t="str">
        <f t="shared" si="41"/>
        <v>16/17 Q4</v>
      </c>
      <c r="K475" s="26" t="str">
        <f t="shared" si="40"/>
        <v>TWHD516/17 Q4</v>
      </c>
    </row>
    <row r="476" spans="1:11" x14ac:dyDescent="0.2">
      <c r="A476" s="26" t="s">
        <v>9784</v>
      </c>
      <c r="B476" s="4" t="s">
        <v>12120</v>
      </c>
      <c r="C476" s="4" t="s">
        <v>12124</v>
      </c>
      <c r="D476" s="28">
        <f>IFERROR(HLOOKUP(A476,'Data 1'!$E$106:$Y$125,VLOOKUP(C476,Lookups2!$A$23:$C$27,2,FALSE),FALSE),"")</f>
        <v>48.9</v>
      </c>
      <c r="E476" s="33"/>
      <c r="F476" s="33"/>
      <c r="G476" s="33"/>
      <c r="H476" s="26" t="str">
        <f>VLOOKUP(A476,Lookups2!$J$2:$K$23,2,FALSE)</f>
        <v>Medway</v>
      </c>
      <c r="I476" s="26" t="str">
        <f>VLOOKUP(C476,Lookups2!$A$1:$C$53,3,FALSE)</f>
        <v>D5</v>
      </c>
      <c r="J476" s="26" t="str">
        <f t="shared" si="41"/>
        <v>16/17 Q4</v>
      </c>
      <c r="K476" s="26" t="str">
        <f t="shared" si="40"/>
        <v>MedwayD516/17 Q4</v>
      </c>
    </row>
    <row r="477" spans="1:11" x14ac:dyDescent="0.2">
      <c r="A477" s="26" t="s">
        <v>9785</v>
      </c>
      <c r="B477" s="4" t="s">
        <v>12120</v>
      </c>
      <c r="C477" s="4" t="s">
        <v>12124</v>
      </c>
      <c r="D477" s="28">
        <f>IFERROR(HLOOKUP(A477,'Data 1'!$E$106:$Y$125,VLOOKUP(C477,Lookups2!$A$23:$C$27,2,FALSE),FALSE),"")</f>
        <v>80.2</v>
      </c>
      <c r="E477" s="33"/>
      <c r="F477" s="33"/>
      <c r="G477" s="33"/>
      <c r="H477" s="26" t="str">
        <f>VLOOKUP(A477,Lookups2!$J$2:$K$23,2,FALSE)</f>
        <v>RSCH</v>
      </c>
      <c r="I477" s="26" t="str">
        <f>VLOOKUP(C477,Lookups2!$A$1:$C$53,3,FALSE)</f>
        <v>D5</v>
      </c>
      <c r="J477" s="26" t="str">
        <f t="shared" si="41"/>
        <v>16/17 Q4</v>
      </c>
      <c r="K477" s="26" t="str">
        <f t="shared" si="40"/>
        <v>RSCHD516/17 Q4</v>
      </c>
    </row>
    <row r="478" spans="1:11" x14ac:dyDescent="0.2">
      <c r="A478" s="26" t="s">
        <v>9786</v>
      </c>
      <c r="B478" s="4" t="s">
        <v>12120</v>
      </c>
      <c r="C478" s="4" t="s">
        <v>12124</v>
      </c>
      <c r="D478" s="28">
        <f>IFERROR(HLOOKUP(A478,'Data 1'!$E$106:$Y$125,VLOOKUP(C478,Lookups2!$A$23:$C$27,2,FALSE),FALSE),"")</f>
        <v>83.7</v>
      </c>
      <c r="E478" s="33"/>
      <c r="F478" s="33"/>
      <c r="G478" s="33"/>
      <c r="H478" s="26" t="str">
        <f>VLOOKUP(A478,Lookups2!$J$2:$K$23,2,FALSE)</f>
        <v>SASH</v>
      </c>
      <c r="I478" s="26" t="str">
        <f>VLOOKUP(C478,Lookups2!$A$1:$C$53,3,FALSE)</f>
        <v>D5</v>
      </c>
      <c r="J478" s="26" t="str">
        <f t="shared" si="41"/>
        <v>16/17 Q4</v>
      </c>
      <c r="K478" s="26" t="str">
        <f t="shared" si="40"/>
        <v>SASHD516/17 Q4</v>
      </c>
    </row>
    <row r="479" spans="1:11" x14ac:dyDescent="0.2">
      <c r="A479" s="26" t="s">
        <v>9787</v>
      </c>
      <c r="B479" s="4" t="s">
        <v>12120</v>
      </c>
      <c r="C479" s="4" t="s">
        <v>12124</v>
      </c>
      <c r="D479" s="28">
        <f>IFERROR(HLOOKUP(A479,'Data 1'!$E$106:$Y$125,VLOOKUP(C479,Lookups2!$A$23:$C$27,2,FALSE),FALSE),"")</f>
        <v>74.599999999999994</v>
      </c>
      <c r="E479" s="33"/>
      <c r="F479" s="33"/>
      <c r="G479" s="33"/>
      <c r="H479" s="26" t="str">
        <f>VLOOKUP(A479,Lookups2!$J$2:$K$23,2,FALSE)</f>
        <v>STR</v>
      </c>
      <c r="I479" s="26" t="str">
        <f>VLOOKUP(C479,Lookups2!$A$1:$C$53,3,FALSE)</f>
        <v>D5</v>
      </c>
      <c r="J479" s="26" t="str">
        <f t="shared" si="41"/>
        <v>16/17 Q4</v>
      </c>
      <c r="K479" s="26" t="str">
        <f t="shared" si="40"/>
        <v>STRD516/17 Q4</v>
      </c>
    </row>
    <row r="480" spans="1:11" x14ac:dyDescent="0.2">
      <c r="A480" s="26" t="s">
        <v>9788</v>
      </c>
      <c r="B480" s="4" t="s">
        <v>12120</v>
      </c>
      <c r="C480" s="4" t="s">
        <v>12124</v>
      </c>
      <c r="D480" s="28">
        <f>IFERROR(HLOOKUP(A480,'Data 1'!$E$106:$Y$125,VLOOKUP(C480,Lookups2!$A$23:$C$27,2,FALSE),FALSE),"")</f>
        <v>85.7</v>
      </c>
      <c r="E480" s="33"/>
      <c r="F480" s="33"/>
      <c r="G480" s="33"/>
      <c r="H480" s="26" t="str">
        <f>VLOOKUP(A480,Lookups2!$J$2:$K$23,2,FALSE)</f>
        <v>WOR</v>
      </c>
      <c r="I480" s="26" t="str">
        <f>VLOOKUP(C480,Lookups2!$A$1:$C$53,3,FALSE)</f>
        <v>D5</v>
      </c>
      <c r="J480" s="26" t="str">
        <f t="shared" si="41"/>
        <v>16/17 Q4</v>
      </c>
      <c r="K480" s="26" t="str">
        <f t="shared" si="40"/>
        <v>WORD516/17 Q4</v>
      </c>
    </row>
    <row r="481" spans="1:11" x14ac:dyDescent="0.2">
      <c r="A481" s="26" t="s">
        <v>12031</v>
      </c>
      <c r="B481" s="4" t="s">
        <v>12120</v>
      </c>
      <c r="C481" s="4" t="s">
        <v>12124</v>
      </c>
      <c r="D481" s="28">
        <f>IFERROR(HLOOKUP(A481,'Data 1'!$E$106:$Y$125,VLOOKUP(C481,Lookups2!$A$23:$C$27,2,FALSE),FALSE),"")</f>
        <v>72.599999999999994</v>
      </c>
      <c r="E481" s="33"/>
      <c r="F481" s="33"/>
      <c r="G481" s="33"/>
      <c r="H481" s="26" t="str">
        <f>VLOOKUP(A481,Lookups2!$J$2:$K$23,2,FALSE)</f>
        <v>CRA</v>
      </c>
      <c r="I481" s="26" t="str">
        <f>VLOOKUP(C481,Lookups2!$A$1:$C$53,3,FALSE)</f>
        <v>D5</v>
      </c>
      <c r="J481" s="26" t="str">
        <f t="shared" si="41"/>
        <v>16/17 Q4</v>
      </c>
      <c r="K481" s="26" t="str">
        <f t="shared" si="40"/>
        <v>CRAD516/17 Q4</v>
      </c>
    </row>
    <row r="482" spans="1:11" x14ac:dyDescent="0.2">
      <c r="A482" s="4" t="s">
        <v>6597</v>
      </c>
      <c r="B482" s="4" t="s">
        <v>12120</v>
      </c>
      <c r="C482" s="4" t="s">
        <v>12124</v>
      </c>
      <c r="D482" s="28">
        <f>IFERROR(HLOOKUP(A482,'Data 1'!$E$106:$Y$125,VLOOKUP(C482,Lookups2!$A$23:$C$27,2,FALSE),FALSE),"")</f>
        <v>81.900000000000006</v>
      </c>
      <c r="E482" s="33"/>
      <c r="F482" s="33"/>
      <c r="G482" s="33"/>
      <c r="H482" s="4" t="s">
        <v>2763</v>
      </c>
      <c r="I482" s="26" t="str">
        <f>VLOOKUP(C482,Lookups2!$A$1:$C$53,3,FALSE)</f>
        <v>D5</v>
      </c>
      <c r="J482" s="26" t="str">
        <f t="shared" si="41"/>
        <v>16/17 Q4</v>
      </c>
      <c r="K482" s="26" t="str">
        <f t="shared" ref="K482:K483" si="44">H482&amp;I482&amp;J482</f>
        <v>PORTD516/17 Q4</v>
      </c>
    </row>
    <row r="483" spans="1:11" x14ac:dyDescent="0.2">
      <c r="A483" t="s">
        <v>12343</v>
      </c>
      <c r="B483" s="4" t="s">
        <v>12120</v>
      </c>
      <c r="C483" s="4" t="s">
        <v>12124</v>
      </c>
      <c r="D483" s="28">
        <f>IFERROR(HLOOKUP(A483,'Data 1'!$E$106:$Y$125,VLOOKUP(C483,Lookups2!$A$23:$C$27,2,FALSE),FALSE),"")</f>
        <v>67.7</v>
      </c>
      <c r="E483" s="33"/>
      <c r="F483" s="33"/>
      <c r="G483" s="33"/>
      <c r="H483" s="26" t="str">
        <f>VLOOKUP(A483,Lookups2!$J$2:$K$23,2,FALSE)</f>
        <v>BEX</v>
      </c>
      <c r="I483" s="26" t="str">
        <f>VLOOKUP(C483,Lookups2!$A$1:$C$53,3,FALSE)</f>
        <v>D5</v>
      </c>
      <c r="J483" s="26" t="str">
        <f t="shared" si="41"/>
        <v>16/17 Q4</v>
      </c>
      <c r="K483" s="26" t="str">
        <f t="shared" si="44"/>
        <v>BEXD516/17 Q4</v>
      </c>
    </row>
    <row r="484" spans="1:11" x14ac:dyDescent="0.2">
      <c r="A484" s="26" t="s">
        <v>12323</v>
      </c>
      <c r="B484" s="4" t="s">
        <v>12120</v>
      </c>
      <c r="C484" s="4" t="s">
        <v>12124</v>
      </c>
      <c r="D484" s="28" t="str">
        <f>IFERROR(HLOOKUP(A484,'Data 1'!$E$106:$Y$125,VLOOKUP(C484,Lookups2!$A$23:$C$27,2,FALSE),FALSE),"")</f>
        <v/>
      </c>
      <c r="E484" s="34"/>
      <c r="F484" s="57">
        <f>AVERAGE(F506,F526,F550,F572)</f>
        <v>80.95</v>
      </c>
      <c r="G484" s="57"/>
      <c r="H484" s="26" t="str">
        <f>VLOOKUP(A484,Lookups2!$J$2:$K$23,2,FALSE)</f>
        <v>ENG</v>
      </c>
      <c r="I484" s="26" t="str">
        <f>VLOOKUP(C484,Lookups2!$A$1:$C$53,3,FALSE)</f>
        <v>D5</v>
      </c>
      <c r="J484" s="26" t="str">
        <f>+J481</f>
        <v>16/17 Q4</v>
      </c>
      <c r="K484" s="26" t="str">
        <f t="shared" si="40"/>
        <v>ENGD516/17 Q4</v>
      </c>
    </row>
    <row r="485" spans="1:11" x14ac:dyDescent="0.2">
      <c r="A485" s="26" t="s">
        <v>2794</v>
      </c>
      <c r="B485" s="4" t="s">
        <v>12120</v>
      </c>
      <c r="C485" s="4" t="s">
        <v>12124</v>
      </c>
      <c r="D485" s="28" t="str">
        <f>IFERROR(HLOOKUP(A485,'Data 1'!$E$106:$Y$125,VLOOKUP(C485,Lookups2!$A$23:$C$27,2,FALSE),FALSE),"")</f>
        <v/>
      </c>
      <c r="E485" s="34"/>
      <c r="F485" s="57">
        <f>AVERAGE(F507,F527,F551,F573)</f>
        <v>74.903199608610578</v>
      </c>
      <c r="G485" s="57"/>
      <c r="H485" s="26" t="str">
        <f>VLOOKUP(A485,Lookups2!$J$2:$K$23,2,FALSE)</f>
        <v>SEC</v>
      </c>
      <c r="I485" s="26" t="str">
        <f>VLOOKUP(C485,Lookups2!$A$1:$C$53,3,FALSE)</f>
        <v>D5</v>
      </c>
      <c r="J485" s="26" t="str">
        <f t="shared" si="41"/>
        <v>16/17 Q4</v>
      </c>
      <c r="K485" s="26" t="str">
        <f t="shared" si="40"/>
        <v>SECD516/17 Q4</v>
      </c>
    </row>
    <row r="486" spans="1:11" x14ac:dyDescent="0.2">
      <c r="A486" s="26" t="s">
        <v>9771</v>
      </c>
      <c r="B486" s="4" t="s">
        <v>12120</v>
      </c>
      <c r="C486" s="4" t="s">
        <v>12127</v>
      </c>
      <c r="D486" s="28">
        <f>IFERROR(HLOOKUP(A486,'Data 1'!$E$106:$Y$125,VLOOKUP(C486,Lookups2!$A$23:$C$27,2,FALSE),FALSE),"")</f>
        <v>76.599999999999994</v>
      </c>
      <c r="E486" s="42">
        <f>IFERROR(INDEX(Dom_5_patient_numbers,MATCH(A486,'Data 1'!$F$106:$Y$106,0))*D486/100,0)</f>
        <v>130.98599999999999</v>
      </c>
      <c r="F486" s="33"/>
      <c r="G486" s="33"/>
      <c r="H486" s="26" t="str">
        <f>VLOOKUP(A486,Lookups2!$J$2:$K$23,2,FALSE)</f>
        <v>ASPH</v>
      </c>
      <c r="I486" s="26" t="str">
        <f>VLOOKUP(C486,Lookups2!$A$1:$C$53,3,FALSE)</f>
        <v>5.1B</v>
      </c>
      <c r="J486" s="26" t="str">
        <f t="shared" si="41"/>
        <v>16/17 Q4</v>
      </c>
      <c r="K486" s="26" t="str">
        <f t="shared" si="40"/>
        <v>ASPH5.1B16/17 Q4</v>
      </c>
    </row>
    <row r="487" spans="1:11" x14ac:dyDescent="0.2">
      <c r="A487" s="26" t="s">
        <v>9772</v>
      </c>
      <c r="B487" s="4" t="s">
        <v>12120</v>
      </c>
      <c r="C487" s="4" t="s">
        <v>12127</v>
      </c>
      <c r="D487" s="28">
        <f>IFERROR(HLOOKUP(A487,'Data 1'!$E$106:$Y$125,VLOOKUP(C487,Lookups2!$A$23:$C$27,2,FALSE),FALSE),"")</f>
        <v>0</v>
      </c>
      <c r="E487" s="42">
        <f>IFERROR(INDEX(Dom_5_patient_numbers,MATCH(A487,'Data 1'!$F$106:$Y$106,0))*D487/100,0)</f>
        <v>0</v>
      </c>
      <c r="F487" s="33"/>
      <c r="G487" s="33"/>
      <c r="H487" s="26" t="str">
        <f>VLOOKUP(A487,Lookups2!$J$2:$K$23,2,FALSE)</f>
        <v>PRH</v>
      </c>
      <c r="I487" s="26" t="str">
        <f>VLOOKUP(C487,Lookups2!$A$1:$C$53,3,FALSE)</f>
        <v>5.1B</v>
      </c>
      <c r="J487" s="26" t="str">
        <f t="shared" si="41"/>
        <v>16/17 Q4</v>
      </c>
      <c r="K487" s="26" t="str">
        <f t="shared" si="40"/>
        <v>PRH5.1B16/17 Q4</v>
      </c>
    </row>
    <row r="488" spans="1:11" x14ac:dyDescent="0.2">
      <c r="A488" s="26" t="s">
        <v>9773</v>
      </c>
      <c r="B488" s="4" t="s">
        <v>12120</v>
      </c>
      <c r="C488" s="4" t="s">
        <v>12127</v>
      </c>
      <c r="D488" s="28">
        <f>IFERROR(HLOOKUP(A488,'Data 1'!$E$106:$Y$125,VLOOKUP(C488,Lookups2!$A$23:$C$27,2,FALSE),FALSE),"")</f>
        <v>79.2</v>
      </c>
      <c r="E488" s="42">
        <f>IFERROR(INDEX(Dom_5_patient_numbers,MATCH(A488,'Data 1'!$F$106:$Y$106,0))*D488/100,0)</f>
        <v>133.05600000000001</v>
      </c>
      <c r="F488" s="33"/>
      <c r="G488" s="33"/>
      <c r="H488" s="26" t="str">
        <f>VLOOKUP(A488,Lookups2!$J$2:$K$23,2,FALSE)</f>
        <v>RSC</v>
      </c>
      <c r="I488" s="26" t="str">
        <f>VLOOKUP(C488,Lookups2!$A$1:$C$53,3,FALSE)</f>
        <v>5.1B</v>
      </c>
      <c r="J488" s="26" t="str">
        <f t="shared" si="41"/>
        <v>16/17 Q4</v>
      </c>
      <c r="K488" s="26" t="str">
        <f t="shared" si="40"/>
        <v>RSC5.1B16/17 Q4</v>
      </c>
    </row>
    <row r="489" spans="1:11" x14ac:dyDescent="0.2">
      <c r="A489" s="26" t="s">
        <v>9774</v>
      </c>
      <c r="B489" s="4" t="s">
        <v>12120</v>
      </c>
      <c r="C489" s="4" t="s">
        <v>12127</v>
      </c>
      <c r="D489" s="28">
        <f>IFERROR(HLOOKUP(A489,'Data 1'!$E$106:$Y$125,VLOOKUP(C489,Lookups2!$A$23:$C$27,2,FALSE),FALSE),"")</f>
        <v>86.9</v>
      </c>
      <c r="E489" s="42">
        <f>IFERROR(INDEX(Dom_5_patient_numbers,MATCH(A489,'Data 1'!$F$106:$Y$106,0))*D489/100,0)</f>
        <v>92.983000000000004</v>
      </c>
      <c r="F489" s="33"/>
      <c r="G489" s="33"/>
      <c r="H489" s="26" t="str">
        <f>VLOOKUP(A489,Lookups2!$J$2:$K$23,2,FALSE)</f>
        <v>DVH</v>
      </c>
      <c r="I489" s="26" t="str">
        <f>VLOOKUP(C489,Lookups2!$A$1:$C$53,3,FALSE)</f>
        <v>5.1B</v>
      </c>
      <c r="J489" s="26" t="str">
        <f t="shared" si="41"/>
        <v>16/17 Q4</v>
      </c>
      <c r="K489" s="26" t="str">
        <f t="shared" si="40"/>
        <v>DVH5.1B16/17 Q4</v>
      </c>
    </row>
    <row r="490" spans="1:11" x14ac:dyDescent="0.2">
      <c r="A490" s="26" t="s">
        <v>9775</v>
      </c>
      <c r="B490" s="4" t="s">
        <v>12120</v>
      </c>
      <c r="C490" s="4" t="s">
        <v>12127</v>
      </c>
      <c r="D490" s="28">
        <f>IFERROR(HLOOKUP(A490,'Data 1'!$E$106:$Y$125,VLOOKUP(C490,Lookups2!$A$23:$C$27,2,FALSE),FALSE),"")</f>
        <v>59</v>
      </c>
      <c r="E490" s="42">
        <f>IFERROR(INDEX(Dom_5_patient_numbers,MATCH(A490,'Data 1'!$F$106:$Y$106,0))*D490/100,0)</f>
        <v>48.97</v>
      </c>
      <c r="F490" s="33"/>
      <c r="G490" s="33"/>
      <c r="H490" s="26" t="str">
        <f>VLOOKUP(A490,Lookups2!$J$2:$K$23,2,FALSE)</f>
        <v>K&amp;C</v>
      </c>
      <c r="I490" s="26" t="str">
        <f>VLOOKUP(C490,Lookups2!$A$1:$C$53,3,FALSE)</f>
        <v>5.1B</v>
      </c>
      <c r="J490" s="26" t="str">
        <f t="shared" si="41"/>
        <v>16/17 Q4</v>
      </c>
      <c r="K490" s="26" t="str">
        <f t="shared" si="40"/>
        <v>K&amp;C5.1B16/17 Q4</v>
      </c>
    </row>
    <row r="491" spans="1:11" x14ac:dyDescent="0.2">
      <c r="A491" s="26" t="s">
        <v>9776</v>
      </c>
      <c r="B491" s="4" t="s">
        <v>12120</v>
      </c>
      <c r="C491" s="4" t="s">
        <v>12127</v>
      </c>
      <c r="D491" s="28">
        <f>IFERROR(HLOOKUP(A491,'Data 1'!$E$106:$Y$125,VLOOKUP(C491,Lookups2!$A$23:$C$27,2,FALSE),FALSE),"")</f>
        <v>95.4</v>
      </c>
      <c r="E491" s="42">
        <f>IFERROR(INDEX(Dom_5_patient_numbers,MATCH(A491,'Data 1'!$F$106:$Y$106,0))*D491/100,0)</f>
        <v>103.03200000000001</v>
      </c>
      <c r="F491" s="33"/>
      <c r="G491" s="33"/>
      <c r="H491" s="26" t="str">
        <f>VLOOKUP(A491,Lookups2!$J$2:$K$23,2,FALSE)</f>
        <v>QEQM</v>
      </c>
      <c r="I491" s="26" t="str">
        <f>VLOOKUP(C491,Lookups2!$A$1:$C$53,3,FALSE)</f>
        <v>5.1B</v>
      </c>
      <c r="J491" s="26" t="str">
        <f t="shared" si="41"/>
        <v>16/17 Q4</v>
      </c>
      <c r="K491" s="26" t="str">
        <f t="shared" si="40"/>
        <v>QEQM5.1B16/17 Q4</v>
      </c>
    </row>
    <row r="492" spans="1:11" x14ac:dyDescent="0.2">
      <c r="A492" s="26" t="s">
        <v>9777</v>
      </c>
      <c r="B492" s="4" t="s">
        <v>12120</v>
      </c>
      <c r="C492" s="4" t="s">
        <v>12127</v>
      </c>
      <c r="D492" s="28">
        <f>IFERROR(HLOOKUP(A492,'Data 1'!$E$106:$Y$125,VLOOKUP(C492,Lookups2!$A$23:$C$27,2,FALSE),FALSE),"")</f>
        <v>85.9</v>
      </c>
      <c r="E492" s="42">
        <f>IFERROR(INDEX(Dom_5_patient_numbers,MATCH(A492,'Data 1'!$F$106:$Y$106,0))*D492/100,0)</f>
        <v>115.965</v>
      </c>
      <c r="F492" s="33"/>
      <c r="G492" s="33"/>
      <c r="H492" s="26" t="str">
        <f>VLOOKUP(A492,Lookups2!$J$2:$K$23,2,FALSE)</f>
        <v>WHH</v>
      </c>
      <c r="I492" s="26" t="str">
        <f>VLOOKUP(C492,Lookups2!$A$1:$C$53,3,FALSE)</f>
        <v>5.1B</v>
      </c>
      <c r="J492" s="26" t="str">
        <f t="shared" si="41"/>
        <v>16/17 Q4</v>
      </c>
      <c r="K492" s="26" t="str">
        <f t="shared" si="40"/>
        <v>WHH5.1B16/17 Q4</v>
      </c>
    </row>
    <row r="493" spans="1:11" x14ac:dyDescent="0.2">
      <c r="A493" s="26" t="s">
        <v>9779</v>
      </c>
      <c r="B493" s="4" t="s">
        <v>12120</v>
      </c>
      <c r="C493" s="4" t="s">
        <v>12127</v>
      </c>
      <c r="D493" s="28">
        <f>IFERROR(HLOOKUP(A493,'Data 1'!$E$106:$Y$125,VLOOKUP(C493,Lookups2!$A$23:$C$27,2,FALSE),FALSE),"")</f>
        <v>82</v>
      </c>
      <c r="E493" s="42">
        <f>IFERROR(INDEX(Dom_5_patient_numbers,MATCH(A493,'Data 1'!$F$106:$Y$106,0))*D493/100,0)</f>
        <v>159.08000000000001</v>
      </c>
      <c r="F493" s="33"/>
      <c r="G493" s="33"/>
      <c r="H493" s="26" t="str">
        <f>VLOOKUP(A493,Lookups2!$J$2:$K$23,2,FALSE)</f>
        <v>EDGH</v>
      </c>
      <c r="I493" s="26" t="str">
        <f>VLOOKUP(C493,Lookups2!$A$1:$C$53,3,FALSE)</f>
        <v>5.1B</v>
      </c>
      <c r="J493" s="26" t="str">
        <f t="shared" si="41"/>
        <v>16/17 Q4</v>
      </c>
      <c r="K493" s="26" t="str">
        <f t="shared" si="40"/>
        <v>EDGH5.1B16/17 Q4</v>
      </c>
    </row>
    <row r="494" spans="1:11" x14ac:dyDescent="0.2">
      <c r="A494" s="26" t="s">
        <v>9780</v>
      </c>
      <c r="B494" s="4" t="s">
        <v>12120</v>
      </c>
      <c r="C494" s="4" t="s">
        <v>12127</v>
      </c>
      <c r="D494" s="28">
        <f>IFERROR(HLOOKUP(A494,'Data 1'!$E$106:$Y$125,VLOOKUP(C494,Lookups2!$A$23:$C$27,2,FALSE),FALSE),"")</f>
        <v>95.6</v>
      </c>
      <c r="E494" s="42">
        <f>IFERROR(INDEX(Dom_5_patient_numbers,MATCH(A494,'Data 1'!$F$106:$Y$106,0))*D494/100,0)</f>
        <v>86.04</v>
      </c>
      <c r="F494" s="33"/>
      <c r="G494" s="33"/>
      <c r="H494" s="26" t="str">
        <f>VLOOKUP(A494,Lookups2!$J$2:$K$23,2,FALSE)</f>
        <v>ESUH</v>
      </c>
      <c r="I494" s="26" t="str">
        <f>VLOOKUP(C494,Lookups2!$A$1:$C$53,3,FALSE)</f>
        <v>5.1B</v>
      </c>
      <c r="J494" s="26" t="str">
        <f t="shared" si="41"/>
        <v>16/17 Q4</v>
      </c>
      <c r="K494" s="26" t="str">
        <f t="shared" ref="K494:K563" si="45">H494&amp;I494&amp;J494</f>
        <v>ESUH5.1B16/17 Q4</v>
      </c>
    </row>
    <row r="495" spans="1:11" x14ac:dyDescent="0.2">
      <c r="A495" s="26" t="s">
        <v>9781</v>
      </c>
      <c r="B495" s="4" t="s">
        <v>12120</v>
      </c>
      <c r="C495" s="4" t="s">
        <v>12127</v>
      </c>
      <c r="D495" s="28">
        <f>IFERROR(HLOOKUP(A495,'Data 1'!$E$106:$Y$125,VLOOKUP(C495,Lookups2!$A$23:$C$27,2,FALSE),FALSE),"")</f>
        <v>84.6</v>
      </c>
      <c r="E495" s="42">
        <f>IFERROR(INDEX(Dom_5_patient_numbers,MATCH(A495,'Data 1'!$F$106:$Y$106,0))*D495/100,0)</f>
        <v>148.04999999999998</v>
      </c>
      <c r="F495" s="33"/>
      <c r="G495" s="33"/>
      <c r="H495" s="26" t="str">
        <f>VLOOKUP(A495,Lookups2!$J$2:$K$23,2,FALSE)</f>
        <v>Frimley</v>
      </c>
      <c r="I495" s="26" t="str">
        <f>VLOOKUP(C495,Lookups2!$A$1:$C$53,3,FALSE)</f>
        <v>5.1B</v>
      </c>
      <c r="J495" s="26" t="str">
        <f t="shared" si="41"/>
        <v>16/17 Q4</v>
      </c>
      <c r="K495" s="26" t="str">
        <f t="shared" si="45"/>
        <v>Frimley5.1B16/17 Q4</v>
      </c>
    </row>
    <row r="496" spans="1:11" x14ac:dyDescent="0.2">
      <c r="A496" s="26" t="s">
        <v>9782</v>
      </c>
      <c r="B496" s="4" t="s">
        <v>12120</v>
      </c>
      <c r="C496" s="4" t="s">
        <v>12127</v>
      </c>
      <c r="D496" s="28">
        <f>IFERROR(HLOOKUP(A496,'Data 1'!$E$106:$Y$125,VLOOKUP(C496,Lookups2!$A$23:$C$27,2,FALSE),FALSE),"")</f>
        <v>90.6</v>
      </c>
      <c r="E496" s="42">
        <f>IFERROR(INDEX(Dom_5_patient_numbers,MATCH(A496,'Data 1'!$F$106:$Y$106,0))*D496/100,0)</f>
        <v>96.035999999999987</v>
      </c>
      <c r="F496" s="33"/>
      <c r="G496" s="33"/>
      <c r="H496" s="26" t="str">
        <f>VLOOKUP(A496,Lookups2!$J$2:$K$23,2,FALSE)</f>
        <v>MDGH</v>
      </c>
      <c r="I496" s="26" t="str">
        <f>VLOOKUP(C496,Lookups2!$A$1:$C$53,3,FALSE)</f>
        <v>5.1B</v>
      </c>
      <c r="J496" s="26" t="str">
        <f t="shared" ref="J496:J565" si="46">+J495</f>
        <v>16/17 Q4</v>
      </c>
      <c r="K496" s="26" t="str">
        <f t="shared" si="45"/>
        <v>MDGH5.1B16/17 Q4</v>
      </c>
    </row>
    <row r="497" spans="1:11" x14ac:dyDescent="0.2">
      <c r="A497" s="26" t="s">
        <v>9783</v>
      </c>
      <c r="B497" s="4" t="s">
        <v>12120</v>
      </c>
      <c r="C497" s="4" t="s">
        <v>12127</v>
      </c>
      <c r="D497" s="28">
        <f>IFERROR(HLOOKUP(A497,'Data 1'!$E$106:$Y$125,VLOOKUP(C497,Lookups2!$A$23:$C$27,2,FALSE),FALSE),"")</f>
        <v>87.7</v>
      </c>
      <c r="E497" s="42">
        <f>IFERROR(INDEX(Dom_5_patient_numbers,MATCH(A497,'Data 1'!$F$106:$Y$106,0))*D497/100,0)</f>
        <v>106.994</v>
      </c>
      <c r="F497" s="33"/>
      <c r="G497" s="33"/>
      <c r="H497" s="26" t="str">
        <f>VLOOKUP(A497,Lookups2!$J$2:$K$23,2,FALSE)</f>
        <v>TWH</v>
      </c>
      <c r="I497" s="26" t="str">
        <f>VLOOKUP(C497,Lookups2!$A$1:$C$53,3,FALSE)</f>
        <v>5.1B</v>
      </c>
      <c r="J497" s="26" t="str">
        <f t="shared" si="46"/>
        <v>16/17 Q4</v>
      </c>
      <c r="K497" s="26" t="str">
        <f t="shared" si="45"/>
        <v>TWH5.1B16/17 Q4</v>
      </c>
    </row>
    <row r="498" spans="1:11" x14ac:dyDescent="0.2">
      <c r="A498" s="26" t="s">
        <v>9784</v>
      </c>
      <c r="B498" s="4" t="s">
        <v>12120</v>
      </c>
      <c r="C498" s="4" t="s">
        <v>12127</v>
      </c>
      <c r="D498" s="28">
        <f>IFERROR(HLOOKUP(A498,'Data 1'!$E$106:$Y$125,VLOOKUP(C498,Lookups2!$A$23:$C$27,2,FALSE),FALSE),"")</f>
        <v>52</v>
      </c>
      <c r="E498" s="42">
        <f>IFERROR(INDEX(Dom_5_patient_numbers,MATCH(A498,'Data 1'!$F$106:$Y$106,0))*D498/100,0)</f>
        <v>50.96</v>
      </c>
      <c r="F498" s="33"/>
      <c r="G498" s="33"/>
      <c r="H498" s="26" t="str">
        <f>VLOOKUP(A498,Lookups2!$J$2:$K$23,2,FALSE)</f>
        <v>Medway</v>
      </c>
      <c r="I498" s="26" t="str">
        <f>VLOOKUP(C498,Lookups2!$A$1:$C$53,3,FALSE)</f>
        <v>5.1B</v>
      </c>
      <c r="J498" s="26" t="str">
        <f t="shared" si="46"/>
        <v>16/17 Q4</v>
      </c>
      <c r="K498" s="26" t="str">
        <f t="shared" si="45"/>
        <v>Medway5.1B16/17 Q4</v>
      </c>
    </row>
    <row r="499" spans="1:11" x14ac:dyDescent="0.2">
      <c r="A499" s="26" t="s">
        <v>9785</v>
      </c>
      <c r="B499" s="4" t="s">
        <v>12120</v>
      </c>
      <c r="C499" s="4" t="s">
        <v>12127</v>
      </c>
      <c r="D499" s="28">
        <f>IFERROR(HLOOKUP(A499,'Data 1'!$E$106:$Y$125,VLOOKUP(C499,Lookups2!$A$23:$C$27,2,FALSE),FALSE),"")</f>
        <v>92.8</v>
      </c>
      <c r="E499" s="42">
        <f>IFERROR(INDEX(Dom_5_patient_numbers,MATCH(A499,'Data 1'!$F$106:$Y$106,0))*D499/100,0)</f>
        <v>90.016000000000005</v>
      </c>
      <c r="F499" s="33"/>
      <c r="G499" s="33"/>
      <c r="H499" s="26" t="str">
        <f>VLOOKUP(A499,Lookups2!$J$2:$K$23,2,FALSE)</f>
        <v>RSCH</v>
      </c>
      <c r="I499" s="26" t="str">
        <f>VLOOKUP(C499,Lookups2!$A$1:$C$53,3,FALSE)</f>
        <v>5.1B</v>
      </c>
      <c r="J499" s="26" t="str">
        <f t="shared" si="46"/>
        <v>16/17 Q4</v>
      </c>
      <c r="K499" s="26" t="str">
        <f t="shared" si="45"/>
        <v>RSCH5.1B16/17 Q4</v>
      </c>
    </row>
    <row r="500" spans="1:11" x14ac:dyDescent="0.2">
      <c r="A500" s="26" t="s">
        <v>9786</v>
      </c>
      <c r="B500" s="4" t="s">
        <v>12120</v>
      </c>
      <c r="C500" s="4" t="s">
        <v>12127</v>
      </c>
      <c r="D500" s="28">
        <f>IFERROR(HLOOKUP(A500,'Data 1'!$E$106:$Y$125,VLOOKUP(C500,Lookups2!$A$23:$C$27,2,FALSE),FALSE),"")</f>
        <v>92.5</v>
      </c>
      <c r="E500" s="42">
        <f>IFERROR(INDEX(Dom_5_patient_numbers,MATCH(A500,'Data 1'!$F$106:$Y$106,0))*D500/100,0)</f>
        <v>184.07499999999999</v>
      </c>
      <c r="F500" s="33"/>
      <c r="G500" s="33"/>
      <c r="H500" s="26" t="str">
        <f>VLOOKUP(A500,Lookups2!$J$2:$K$23,2,FALSE)</f>
        <v>SASH</v>
      </c>
      <c r="I500" s="26" t="str">
        <f>VLOOKUP(C500,Lookups2!$A$1:$C$53,3,FALSE)</f>
        <v>5.1B</v>
      </c>
      <c r="J500" s="26" t="str">
        <f t="shared" si="46"/>
        <v>16/17 Q4</v>
      </c>
      <c r="K500" s="26" t="str">
        <f t="shared" si="45"/>
        <v>SASH5.1B16/17 Q4</v>
      </c>
    </row>
    <row r="501" spans="1:11" x14ac:dyDescent="0.2">
      <c r="A501" s="26" t="s">
        <v>9787</v>
      </c>
      <c r="B501" s="4" t="s">
        <v>12120</v>
      </c>
      <c r="C501" s="4" t="s">
        <v>12127</v>
      </c>
      <c r="D501" s="28">
        <f>IFERROR(HLOOKUP(A501,'Data 1'!$E$106:$Y$125,VLOOKUP(C501,Lookups2!$A$23:$C$27,2,FALSE),FALSE),"")</f>
        <v>78.599999999999994</v>
      </c>
      <c r="E501" s="42">
        <f>IFERROR(INDEX(Dom_5_patient_numbers,MATCH(A501,'Data 1'!$F$106:$Y$106,0))*D501/100,0)</f>
        <v>113.97</v>
      </c>
      <c r="F501" s="33"/>
      <c r="G501" s="33"/>
      <c r="H501" s="26" t="str">
        <f>VLOOKUP(A501,Lookups2!$J$2:$K$23,2,FALSE)</f>
        <v>STR</v>
      </c>
      <c r="I501" s="26" t="str">
        <f>VLOOKUP(C501,Lookups2!$A$1:$C$53,3,FALSE)</f>
        <v>5.1B</v>
      </c>
      <c r="J501" s="26" t="str">
        <f t="shared" si="46"/>
        <v>16/17 Q4</v>
      </c>
      <c r="K501" s="26" t="str">
        <f t="shared" si="45"/>
        <v>STR5.1B16/17 Q4</v>
      </c>
    </row>
    <row r="502" spans="1:11" x14ac:dyDescent="0.2">
      <c r="A502" s="26" t="s">
        <v>9788</v>
      </c>
      <c r="B502" s="4" t="s">
        <v>12120</v>
      </c>
      <c r="C502" s="4" t="s">
        <v>12127</v>
      </c>
      <c r="D502" s="28">
        <f>IFERROR(HLOOKUP(A502,'Data 1'!$E$106:$Y$125,VLOOKUP(C502,Lookups2!$A$23:$C$27,2,FALSE),FALSE),"")</f>
        <v>86.3</v>
      </c>
      <c r="E502" s="42">
        <f>IFERROR(INDEX(Dom_5_patient_numbers,MATCH(A502,'Data 1'!$F$106:$Y$106,0))*D502/100,0)</f>
        <v>138.94299999999998</v>
      </c>
      <c r="F502" s="33"/>
      <c r="G502" s="33"/>
      <c r="H502" s="26" t="str">
        <f>VLOOKUP(A502,Lookups2!$J$2:$K$23,2,FALSE)</f>
        <v>WOR</v>
      </c>
      <c r="I502" s="26" t="str">
        <f>VLOOKUP(C502,Lookups2!$A$1:$C$53,3,FALSE)</f>
        <v>5.1B</v>
      </c>
      <c r="J502" s="26" t="str">
        <f t="shared" si="46"/>
        <v>16/17 Q4</v>
      </c>
      <c r="K502" s="26" t="str">
        <f t="shared" si="45"/>
        <v>WOR5.1B16/17 Q4</v>
      </c>
    </row>
    <row r="503" spans="1:11" x14ac:dyDescent="0.2">
      <c r="A503" s="26" t="s">
        <v>12031</v>
      </c>
      <c r="B503" s="4" t="s">
        <v>12120</v>
      </c>
      <c r="C503" s="4" t="s">
        <v>12127</v>
      </c>
      <c r="D503" s="28">
        <f>IFERROR(HLOOKUP(A503,'Data 1'!$E$106:$Y$125,VLOOKUP(C503,Lookups2!$A$23:$C$27,2,FALSE),FALSE),"")</f>
        <v>100</v>
      </c>
      <c r="E503" s="42">
        <f>IFERROR(INDEX(Dom_5_patient_numbers,MATCH(A503,'Data 1'!$F$106:$Y$106,0))*D503/100,0)</f>
        <v>29</v>
      </c>
      <c r="F503" s="33"/>
      <c r="G503" s="33"/>
      <c r="H503" s="26" t="str">
        <f>VLOOKUP(A503,Lookups2!$J$2:$K$23,2,FALSE)</f>
        <v>CRA</v>
      </c>
      <c r="I503" s="26" t="str">
        <f>VLOOKUP(C503,Lookups2!$A$1:$C$53,3,FALSE)</f>
        <v>5.1B</v>
      </c>
      <c r="J503" s="26" t="str">
        <f t="shared" si="46"/>
        <v>16/17 Q4</v>
      </c>
      <c r="K503" s="26" t="str">
        <f t="shared" si="45"/>
        <v>CRA5.1B16/17 Q4</v>
      </c>
    </row>
    <row r="504" spans="1:11" x14ac:dyDescent="0.2">
      <c r="A504" s="4" t="s">
        <v>6597</v>
      </c>
      <c r="B504" s="4" t="s">
        <v>12120</v>
      </c>
      <c r="C504" s="4" t="s">
        <v>12127</v>
      </c>
      <c r="D504" s="28">
        <f>IFERROR(HLOOKUP(A504,'Data 1'!$E$106:$Y$125,VLOOKUP(C504,Lookups2!$A$23:$C$27,2,FALSE),FALSE),"")</f>
        <v>87.5</v>
      </c>
      <c r="E504" s="42">
        <f>IFERROR(INDEX(Dom_5_patient_numbers,MATCH(A504,'Data 1'!$F$106:$Y$106,0))*D504/100,0)</f>
        <v>301</v>
      </c>
      <c r="F504" s="33"/>
      <c r="G504" s="33"/>
      <c r="H504" s="4" t="s">
        <v>2763</v>
      </c>
      <c r="I504" s="26" t="str">
        <f>VLOOKUP(C504,Lookups2!$A$1:$C$53,3,FALSE)</f>
        <v>5.1B</v>
      </c>
      <c r="J504" s="26" t="str">
        <f t="shared" si="46"/>
        <v>16/17 Q4</v>
      </c>
      <c r="K504" s="26" t="str">
        <f t="shared" ref="K504:K505" si="47">H504&amp;I504&amp;J504</f>
        <v>PORT5.1B16/17 Q4</v>
      </c>
    </row>
    <row r="505" spans="1:11" x14ac:dyDescent="0.2">
      <c r="A505" t="s">
        <v>12343</v>
      </c>
      <c r="B505" s="4" t="s">
        <v>12120</v>
      </c>
      <c r="C505" s="4" t="s">
        <v>12127</v>
      </c>
      <c r="D505" s="28">
        <f>IFERROR(HLOOKUP(A505,'Data 1'!$E$106:$Y$125,VLOOKUP(C505,Lookups2!$A$23:$C$27,2,FALSE),FALSE),"")</f>
        <v>100</v>
      </c>
      <c r="E505" s="42">
        <f>IFERROR(INDEX(Dom_5_patient_numbers,MATCH(A505,'Data 1'!$F$106:$Y$106,0))*D505/100,0)</f>
        <v>23</v>
      </c>
      <c r="F505" s="33"/>
      <c r="G505" s="33"/>
      <c r="H505" s="26" t="str">
        <f>VLOOKUP(A505,Lookups2!$J$2:$K$23,2,FALSE)</f>
        <v>BEX</v>
      </c>
      <c r="I505" s="26" t="str">
        <f>VLOOKUP(C505,Lookups2!$A$1:$C$53,3,FALSE)</f>
        <v>5.1B</v>
      </c>
      <c r="J505" s="26" t="str">
        <f t="shared" si="46"/>
        <v>16/17 Q4</v>
      </c>
      <c r="K505" s="26" t="str">
        <f t="shared" si="47"/>
        <v>BEX5.1B16/17 Q4</v>
      </c>
    </row>
    <row r="506" spans="1:11" x14ac:dyDescent="0.2">
      <c r="A506" s="26" t="s">
        <v>12323</v>
      </c>
      <c r="B506" s="4" t="s">
        <v>12120</v>
      </c>
      <c r="C506" s="4" t="s">
        <v>12127</v>
      </c>
      <c r="D506" s="28">
        <f>IFERROR(HLOOKUP(A506,'Data 1'!$E$106:$Y$125,VLOOKUP(C506,Lookups2!$A$23:$C$27,2,FALSE),FALSE),"")</f>
        <v>84.5</v>
      </c>
      <c r="E506" s="34">
        <f>D506</f>
        <v>84.5</v>
      </c>
      <c r="F506" s="34">
        <f>E506</f>
        <v>84.5</v>
      </c>
      <c r="G506" s="34"/>
      <c r="H506" s="26" t="str">
        <f>VLOOKUP(A506,Lookups2!$J$2:$K$23,2,FALSE)</f>
        <v>ENG</v>
      </c>
      <c r="I506" s="26" t="str">
        <f>VLOOKUP(C506,Lookups2!$A$1:$C$53,3,FALSE)</f>
        <v>5.1B</v>
      </c>
      <c r="J506" s="26" t="str">
        <f>+J503</f>
        <v>16/17 Q4</v>
      </c>
      <c r="K506" s="26" t="str">
        <f t="shared" si="45"/>
        <v>ENG5.1B16/17 Q4</v>
      </c>
    </row>
    <row r="507" spans="1:11" x14ac:dyDescent="0.2">
      <c r="A507" s="26" t="s">
        <v>2794</v>
      </c>
      <c r="B507" s="4" t="s">
        <v>12120</v>
      </c>
      <c r="C507" s="4" t="s">
        <v>12127</v>
      </c>
      <c r="D507" s="28" t="str">
        <f>IFERROR(HLOOKUP(A507,'Data 1'!$E$106:$Y$125,VLOOKUP(C507,Lookups2!$A$23:$C$27,2,FALSE),FALSE),"")</f>
        <v/>
      </c>
      <c r="E507" s="35">
        <f>SUM(E486:E505)</f>
        <v>2152.1559999999999</v>
      </c>
      <c r="F507" s="41">
        <f>Lookups2!O20</f>
        <v>84.233111545988265</v>
      </c>
      <c r="G507" s="41"/>
      <c r="H507" s="26" t="str">
        <f>VLOOKUP(A507,Lookups2!$J$2:$K$23,2,FALSE)</f>
        <v>SEC</v>
      </c>
      <c r="I507" s="26" t="str">
        <f>VLOOKUP(C507,Lookups2!$A$1:$C$53,3,FALSE)</f>
        <v>5.1B</v>
      </c>
      <c r="J507" s="26" t="str">
        <f t="shared" si="46"/>
        <v>16/17 Q4</v>
      </c>
      <c r="K507" s="26" t="str">
        <f t="shared" si="45"/>
        <v>SEC5.1B16/17 Q4</v>
      </c>
    </row>
    <row r="508" spans="1:11" x14ac:dyDescent="0.2">
      <c r="A508" s="26" t="s">
        <v>9771</v>
      </c>
      <c r="B508" s="4" t="s">
        <v>12120</v>
      </c>
      <c r="C508" s="4" t="s">
        <v>12129</v>
      </c>
      <c r="D508" s="28">
        <f>IFERROR(HLOOKUP(A508,'Data 1'!$E$106:$Y$125,VLOOKUP(C508,Lookups2!$A$23:$C$27,2,FALSE),FALSE),"")</f>
        <v>52.5</v>
      </c>
      <c r="E508" s="42">
        <f>IFERROR(INDEX(Dom_5_patient_numbers,MATCH(A508,'Data 1'!$F$106:$Y$106,0))*D508/100,0)</f>
        <v>89.775000000000006</v>
      </c>
      <c r="F508" s="33"/>
      <c r="G508" s="33"/>
      <c r="H508" s="26" t="str">
        <f>VLOOKUP(A508,Lookups2!$J$2:$K$23,2,FALSE)</f>
        <v>ASPH</v>
      </c>
      <c r="I508" s="26" t="str">
        <f>VLOOKUP(C508,Lookups2!$A$1:$C$53,3,FALSE)</f>
        <v>5.2B</v>
      </c>
      <c r="J508" s="26" t="str">
        <f t="shared" si="46"/>
        <v>16/17 Q4</v>
      </c>
      <c r="K508" s="26" t="str">
        <f t="shared" si="45"/>
        <v>ASPH5.2B16/17 Q4</v>
      </c>
    </row>
    <row r="509" spans="1:11" x14ac:dyDescent="0.2">
      <c r="A509" s="26" t="s">
        <v>9772</v>
      </c>
      <c r="B509" s="4" t="s">
        <v>12120</v>
      </c>
      <c r="C509" s="4" t="s">
        <v>12129</v>
      </c>
      <c r="D509" s="28">
        <f>IFERROR(HLOOKUP(A509,'Data 1'!$E$106:$Y$125,VLOOKUP(C509,Lookups2!$A$23:$C$27,2,FALSE),FALSE),"")</f>
        <v>0</v>
      </c>
      <c r="E509" s="42">
        <f>IFERROR(INDEX(Dom_5_patient_numbers,MATCH(A509,'Data 1'!$F$106:$Y$106,0))*D509/100,0)</f>
        <v>0</v>
      </c>
      <c r="F509" s="33"/>
      <c r="G509" s="33"/>
      <c r="H509" s="26" t="str">
        <f>VLOOKUP(A509,Lookups2!$J$2:$K$23,2,FALSE)</f>
        <v>PRH</v>
      </c>
      <c r="I509" s="26" t="str">
        <f>VLOOKUP(C509,Lookups2!$A$1:$C$53,3,FALSE)</f>
        <v>5.2B</v>
      </c>
      <c r="J509" s="26" t="str">
        <f t="shared" si="46"/>
        <v>16/17 Q4</v>
      </c>
      <c r="K509" s="26" t="str">
        <f t="shared" si="45"/>
        <v>PRH5.2B16/17 Q4</v>
      </c>
    </row>
    <row r="510" spans="1:11" x14ac:dyDescent="0.2">
      <c r="A510" s="26" t="s">
        <v>9773</v>
      </c>
      <c r="B510" s="4" t="s">
        <v>12120</v>
      </c>
      <c r="C510" s="4" t="s">
        <v>12129</v>
      </c>
      <c r="D510" s="28">
        <f>IFERROR(HLOOKUP(A510,'Data 1'!$E$106:$Y$125,VLOOKUP(C510,Lookups2!$A$23:$C$27,2,FALSE),FALSE),"")</f>
        <v>41.3</v>
      </c>
      <c r="E510" s="42">
        <f>IFERROR(INDEX(Dom_5_patient_numbers,MATCH(A510,'Data 1'!$F$106:$Y$106,0))*D510/100,0)</f>
        <v>69.384</v>
      </c>
      <c r="F510" s="33"/>
      <c r="G510" s="33"/>
      <c r="H510" s="26" t="str">
        <f>VLOOKUP(A510,Lookups2!$J$2:$K$23,2,FALSE)</f>
        <v>RSC</v>
      </c>
      <c r="I510" s="26" t="str">
        <f>VLOOKUP(C510,Lookups2!$A$1:$C$53,3,FALSE)</f>
        <v>5.2B</v>
      </c>
      <c r="J510" s="26" t="str">
        <f t="shared" si="46"/>
        <v>16/17 Q4</v>
      </c>
      <c r="K510" s="26" t="str">
        <f t="shared" si="45"/>
        <v>RSC5.2B16/17 Q4</v>
      </c>
    </row>
    <row r="511" spans="1:11" x14ac:dyDescent="0.2">
      <c r="A511" s="26" t="s">
        <v>9774</v>
      </c>
      <c r="B511" s="4" t="s">
        <v>12120</v>
      </c>
      <c r="C511" s="4" t="s">
        <v>12129</v>
      </c>
      <c r="D511" s="28">
        <f>IFERROR(HLOOKUP(A511,'Data 1'!$E$106:$Y$125,VLOOKUP(C511,Lookups2!$A$23:$C$27,2,FALSE),FALSE),"")</f>
        <v>37.5</v>
      </c>
      <c r="E511" s="42">
        <f>IFERROR(INDEX(Dom_5_patient_numbers,MATCH(A511,'Data 1'!$F$106:$Y$106,0))*D511/100,0)</f>
        <v>40.125</v>
      </c>
      <c r="F511" s="33"/>
      <c r="G511" s="33"/>
      <c r="H511" s="26" t="str">
        <f>VLOOKUP(A511,Lookups2!$J$2:$K$23,2,FALSE)</f>
        <v>DVH</v>
      </c>
      <c r="I511" s="26" t="str">
        <f>VLOOKUP(C511,Lookups2!$A$1:$C$53,3,FALSE)</f>
        <v>5.2B</v>
      </c>
      <c r="J511" s="26" t="str">
        <f t="shared" si="46"/>
        <v>16/17 Q4</v>
      </c>
      <c r="K511" s="26" t="str">
        <f t="shared" si="45"/>
        <v>DVH5.2B16/17 Q4</v>
      </c>
    </row>
    <row r="512" spans="1:11" x14ac:dyDescent="0.2">
      <c r="A512" s="26" t="s">
        <v>9775</v>
      </c>
      <c r="B512" s="4" t="s">
        <v>12120</v>
      </c>
      <c r="C512" s="4" t="s">
        <v>12129</v>
      </c>
      <c r="D512" s="28">
        <f>IFERROR(HLOOKUP(A512,'Data 1'!$E$106:$Y$125,VLOOKUP(C512,Lookups2!$A$23:$C$27,2,FALSE),FALSE),"")</f>
        <v>27.5</v>
      </c>
      <c r="E512" s="42">
        <f>IFERROR(INDEX(Dom_5_patient_numbers,MATCH(A512,'Data 1'!$F$106:$Y$106,0))*D512/100,0)</f>
        <v>22.824999999999999</v>
      </c>
      <c r="F512" s="33"/>
      <c r="G512" s="33"/>
      <c r="H512" s="26" t="str">
        <f>VLOOKUP(A512,Lookups2!$J$2:$K$23,2,FALSE)</f>
        <v>K&amp;C</v>
      </c>
      <c r="I512" s="26" t="str">
        <f>VLOOKUP(C512,Lookups2!$A$1:$C$53,3,FALSE)</f>
        <v>5.2B</v>
      </c>
      <c r="J512" s="26" t="str">
        <f t="shared" si="46"/>
        <v>16/17 Q4</v>
      </c>
      <c r="K512" s="26" t="str">
        <f t="shared" si="45"/>
        <v>K&amp;C5.2B16/17 Q4</v>
      </c>
    </row>
    <row r="513" spans="1:11" x14ac:dyDescent="0.2">
      <c r="A513" s="26" t="s">
        <v>9776</v>
      </c>
      <c r="B513" s="4" t="s">
        <v>12120</v>
      </c>
      <c r="C513" s="4" t="s">
        <v>12129</v>
      </c>
      <c r="D513" s="28">
        <f>IFERROR(HLOOKUP(A513,'Data 1'!$E$106:$Y$125,VLOOKUP(C513,Lookups2!$A$23:$C$27,2,FALSE),FALSE),"")</f>
        <v>30</v>
      </c>
      <c r="E513" s="42">
        <f>IFERROR(INDEX(Dom_5_patient_numbers,MATCH(A513,'Data 1'!$F$106:$Y$106,0))*D513/100,0)</f>
        <v>32.4</v>
      </c>
      <c r="F513" s="33"/>
      <c r="G513" s="33"/>
      <c r="H513" s="26" t="str">
        <f>VLOOKUP(A513,Lookups2!$J$2:$K$23,2,FALSE)</f>
        <v>QEQM</v>
      </c>
      <c r="I513" s="26" t="str">
        <f>VLOOKUP(C513,Lookups2!$A$1:$C$53,3,FALSE)</f>
        <v>5.2B</v>
      </c>
      <c r="J513" s="26" t="str">
        <f t="shared" si="46"/>
        <v>16/17 Q4</v>
      </c>
      <c r="K513" s="26" t="str">
        <f t="shared" si="45"/>
        <v>QEQM5.2B16/17 Q4</v>
      </c>
    </row>
    <row r="514" spans="1:11" x14ac:dyDescent="0.2">
      <c r="A514" s="26" t="s">
        <v>9777</v>
      </c>
      <c r="B514" s="4" t="s">
        <v>12120</v>
      </c>
      <c r="C514" s="4" t="s">
        <v>12129</v>
      </c>
      <c r="D514" s="28">
        <f>IFERROR(HLOOKUP(A514,'Data 1'!$E$106:$Y$125,VLOOKUP(C514,Lookups2!$A$23:$C$27,2,FALSE),FALSE),"")</f>
        <v>43.5</v>
      </c>
      <c r="E514" s="42">
        <f>IFERROR(INDEX(Dom_5_patient_numbers,MATCH(A514,'Data 1'!$F$106:$Y$106,0))*D514/100,0)</f>
        <v>58.725000000000001</v>
      </c>
      <c r="F514" s="33"/>
      <c r="G514" s="33"/>
      <c r="H514" s="26" t="str">
        <f>VLOOKUP(A514,Lookups2!$J$2:$K$23,2,FALSE)</f>
        <v>WHH</v>
      </c>
      <c r="I514" s="26" t="str">
        <f>VLOOKUP(C514,Lookups2!$A$1:$C$53,3,FALSE)</f>
        <v>5.2B</v>
      </c>
      <c r="J514" s="26" t="str">
        <f t="shared" si="46"/>
        <v>16/17 Q4</v>
      </c>
      <c r="K514" s="26" t="str">
        <f t="shared" si="45"/>
        <v>WHH5.2B16/17 Q4</v>
      </c>
    </row>
    <row r="515" spans="1:11" x14ac:dyDescent="0.2">
      <c r="A515" s="26" t="s">
        <v>9779</v>
      </c>
      <c r="B515" s="4" t="s">
        <v>12120</v>
      </c>
      <c r="C515" s="4" t="s">
        <v>12129</v>
      </c>
      <c r="D515" s="28">
        <f>IFERROR(HLOOKUP(A515,'Data 1'!$E$106:$Y$125,VLOOKUP(C515,Lookups2!$A$23:$C$27,2,FALSE),FALSE),"")</f>
        <v>44</v>
      </c>
      <c r="E515" s="42">
        <f>IFERROR(INDEX(Dom_5_patient_numbers,MATCH(A515,'Data 1'!$F$106:$Y$106,0))*D515/100,0)</f>
        <v>85.36</v>
      </c>
      <c r="F515" s="33"/>
      <c r="G515" s="33"/>
      <c r="H515" s="26" t="str">
        <f>VLOOKUP(A515,Lookups2!$J$2:$K$23,2,FALSE)</f>
        <v>EDGH</v>
      </c>
      <c r="I515" s="26" t="str">
        <f>VLOOKUP(C515,Lookups2!$A$1:$C$53,3,FALSE)</f>
        <v>5.2B</v>
      </c>
      <c r="J515" s="26" t="str">
        <f t="shared" si="46"/>
        <v>16/17 Q4</v>
      </c>
      <c r="K515" s="26" t="str">
        <f t="shared" si="45"/>
        <v>EDGH5.2B16/17 Q4</v>
      </c>
    </row>
    <row r="516" spans="1:11" x14ac:dyDescent="0.2">
      <c r="A516" s="26" t="s">
        <v>9780</v>
      </c>
      <c r="B516" s="4" t="s">
        <v>12120</v>
      </c>
      <c r="C516" s="4" t="s">
        <v>12129</v>
      </c>
      <c r="D516" s="28">
        <f>IFERROR(HLOOKUP(A516,'Data 1'!$E$106:$Y$125,VLOOKUP(C516,Lookups2!$A$23:$C$27,2,FALSE),FALSE),"")</f>
        <v>44.3</v>
      </c>
      <c r="E516" s="42">
        <f>IFERROR(INDEX(Dom_5_patient_numbers,MATCH(A516,'Data 1'!$F$106:$Y$106,0))*D516/100,0)</f>
        <v>39.869999999999997</v>
      </c>
      <c r="F516" s="33"/>
      <c r="G516" s="33"/>
      <c r="H516" s="26" t="str">
        <f>VLOOKUP(A516,Lookups2!$J$2:$K$23,2,FALSE)</f>
        <v>ESUH</v>
      </c>
      <c r="I516" s="26" t="str">
        <f>VLOOKUP(C516,Lookups2!$A$1:$C$53,3,FALSE)</f>
        <v>5.2B</v>
      </c>
      <c r="J516" s="26" t="str">
        <f t="shared" si="46"/>
        <v>16/17 Q4</v>
      </c>
      <c r="K516" s="26" t="str">
        <f t="shared" si="45"/>
        <v>ESUH5.2B16/17 Q4</v>
      </c>
    </row>
    <row r="517" spans="1:11" x14ac:dyDescent="0.2">
      <c r="A517" s="26" t="s">
        <v>9781</v>
      </c>
      <c r="B517" s="4" t="s">
        <v>12120</v>
      </c>
      <c r="C517" s="4" t="s">
        <v>12129</v>
      </c>
      <c r="D517" s="28">
        <f>IFERROR(HLOOKUP(A517,'Data 1'!$E$106:$Y$125,VLOOKUP(C517,Lookups2!$A$23:$C$27,2,FALSE),FALSE),"")</f>
        <v>34.799999999999997</v>
      </c>
      <c r="E517" s="42">
        <f>IFERROR(INDEX(Dom_5_patient_numbers,MATCH(A517,'Data 1'!$F$106:$Y$106,0))*D517/100,0)</f>
        <v>60.899999999999991</v>
      </c>
      <c r="F517" s="33"/>
      <c r="G517" s="33"/>
      <c r="H517" s="26" t="str">
        <f>VLOOKUP(A517,Lookups2!$J$2:$K$23,2,FALSE)</f>
        <v>Frimley</v>
      </c>
      <c r="I517" s="26" t="str">
        <f>VLOOKUP(C517,Lookups2!$A$1:$C$53,3,FALSE)</f>
        <v>5.2B</v>
      </c>
      <c r="J517" s="26" t="str">
        <f t="shared" si="46"/>
        <v>16/17 Q4</v>
      </c>
      <c r="K517" s="26" t="str">
        <f t="shared" si="45"/>
        <v>Frimley5.2B16/17 Q4</v>
      </c>
    </row>
    <row r="518" spans="1:11" x14ac:dyDescent="0.2">
      <c r="A518" s="26" t="s">
        <v>9782</v>
      </c>
      <c r="B518" s="4" t="s">
        <v>12120</v>
      </c>
      <c r="C518" s="4" t="s">
        <v>12129</v>
      </c>
      <c r="D518" s="28">
        <f>IFERROR(HLOOKUP(A518,'Data 1'!$E$106:$Y$125,VLOOKUP(C518,Lookups2!$A$23:$C$27,2,FALSE),FALSE),"")</f>
        <v>43.6</v>
      </c>
      <c r="E518" s="42">
        <f>IFERROR(INDEX(Dom_5_patient_numbers,MATCH(A518,'Data 1'!$F$106:$Y$106,0))*D518/100,0)</f>
        <v>46.216000000000001</v>
      </c>
      <c r="F518" s="33"/>
      <c r="G518" s="33"/>
      <c r="H518" s="26" t="str">
        <f>VLOOKUP(A518,Lookups2!$J$2:$K$23,2,FALSE)</f>
        <v>MDGH</v>
      </c>
      <c r="I518" s="26" t="str">
        <f>VLOOKUP(C518,Lookups2!$A$1:$C$53,3,FALSE)</f>
        <v>5.2B</v>
      </c>
      <c r="J518" s="26" t="str">
        <f t="shared" si="46"/>
        <v>16/17 Q4</v>
      </c>
      <c r="K518" s="26" t="str">
        <f t="shared" si="45"/>
        <v>MDGH5.2B16/17 Q4</v>
      </c>
    </row>
    <row r="519" spans="1:11" x14ac:dyDescent="0.2">
      <c r="A519" s="26" t="s">
        <v>9783</v>
      </c>
      <c r="B519" s="4" t="s">
        <v>12120</v>
      </c>
      <c r="C519" s="4" t="s">
        <v>12129</v>
      </c>
      <c r="D519" s="28">
        <f>IFERROR(HLOOKUP(A519,'Data 1'!$E$106:$Y$125,VLOOKUP(C519,Lookups2!$A$23:$C$27,2,FALSE),FALSE),"")</f>
        <v>36.9</v>
      </c>
      <c r="E519" s="42">
        <f>IFERROR(INDEX(Dom_5_patient_numbers,MATCH(A519,'Data 1'!$F$106:$Y$106,0))*D519/100,0)</f>
        <v>45.018000000000001</v>
      </c>
      <c r="F519" s="33"/>
      <c r="G519" s="33"/>
      <c r="H519" s="26" t="str">
        <f>VLOOKUP(A519,Lookups2!$J$2:$K$23,2,FALSE)</f>
        <v>TWH</v>
      </c>
      <c r="I519" s="26" t="str">
        <f>VLOOKUP(C519,Lookups2!$A$1:$C$53,3,FALSE)</f>
        <v>5.2B</v>
      </c>
      <c r="J519" s="26" t="str">
        <f t="shared" si="46"/>
        <v>16/17 Q4</v>
      </c>
      <c r="K519" s="26" t="str">
        <f t="shared" si="45"/>
        <v>TWH5.2B16/17 Q4</v>
      </c>
    </row>
    <row r="520" spans="1:11" x14ac:dyDescent="0.2">
      <c r="A520" s="26" t="s">
        <v>9784</v>
      </c>
      <c r="B520" s="4" t="s">
        <v>12120</v>
      </c>
      <c r="C520" s="4" t="s">
        <v>12129</v>
      </c>
      <c r="D520" s="28">
        <f>IFERROR(HLOOKUP(A520,'Data 1'!$E$106:$Y$125,VLOOKUP(C520,Lookups2!$A$23:$C$27,2,FALSE),FALSE),"")</f>
        <v>40</v>
      </c>
      <c r="E520" s="42">
        <f>IFERROR(INDEX(Dom_5_patient_numbers,MATCH(A520,'Data 1'!$F$106:$Y$106,0))*D520/100,0)</f>
        <v>39.200000000000003</v>
      </c>
      <c r="F520" s="33"/>
      <c r="G520" s="33"/>
      <c r="H520" s="26" t="str">
        <f>VLOOKUP(A520,Lookups2!$J$2:$K$23,2,FALSE)</f>
        <v>Medway</v>
      </c>
      <c r="I520" s="26" t="str">
        <f>VLOOKUP(C520,Lookups2!$A$1:$C$53,3,FALSE)</f>
        <v>5.2B</v>
      </c>
      <c r="J520" s="26" t="str">
        <f t="shared" si="46"/>
        <v>16/17 Q4</v>
      </c>
      <c r="K520" s="26" t="str">
        <f t="shared" si="45"/>
        <v>Medway5.2B16/17 Q4</v>
      </c>
    </row>
    <row r="521" spans="1:11" x14ac:dyDescent="0.2">
      <c r="A521" s="26" t="s">
        <v>9785</v>
      </c>
      <c r="B521" s="4" t="s">
        <v>12120</v>
      </c>
      <c r="C521" s="4" t="s">
        <v>12129</v>
      </c>
      <c r="D521" s="28">
        <f>IFERROR(HLOOKUP(A521,'Data 1'!$E$106:$Y$125,VLOOKUP(C521,Lookups2!$A$23:$C$27,2,FALSE),FALSE),"")</f>
        <v>37.5</v>
      </c>
      <c r="E521" s="42">
        <f>IFERROR(INDEX(Dom_5_patient_numbers,MATCH(A521,'Data 1'!$F$106:$Y$106,0))*D521/100,0)</f>
        <v>36.375</v>
      </c>
      <c r="F521" s="33"/>
      <c r="G521" s="33"/>
      <c r="H521" s="26" t="str">
        <f>VLOOKUP(A521,Lookups2!$J$2:$K$23,2,FALSE)</f>
        <v>RSCH</v>
      </c>
      <c r="I521" s="26" t="str">
        <f>VLOOKUP(C521,Lookups2!$A$1:$C$53,3,FALSE)</f>
        <v>5.2B</v>
      </c>
      <c r="J521" s="26" t="str">
        <f t="shared" si="46"/>
        <v>16/17 Q4</v>
      </c>
      <c r="K521" s="26" t="str">
        <f t="shared" si="45"/>
        <v>RSCH5.2B16/17 Q4</v>
      </c>
    </row>
    <row r="522" spans="1:11" x14ac:dyDescent="0.2">
      <c r="A522" s="26" t="s">
        <v>9786</v>
      </c>
      <c r="B522" s="4" t="s">
        <v>12120</v>
      </c>
      <c r="C522" s="4" t="s">
        <v>12129</v>
      </c>
      <c r="D522" s="28">
        <f>IFERROR(HLOOKUP(A522,'Data 1'!$E$106:$Y$125,VLOOKUP(C522,Lookups2!$A$23:$C$27,2,FALSE),FALSE),"")</f>
        <v>32.5</v>
      </c>
      <c r="E522" s="42">
        <f>IFERROR(INDEX(Dom_5_patient_numbers,MATCH(A522,'Data 1'!$F$106:$Y$106,0))*D522/100,0)</f>
        <v>64.674999999999997</v>
      </c>
      <c r="F522" s="33"/>
      <c r="G522" s="33"/>
      <c r="H522" s="26" t="str">
        <f>VLOOKUP(A522,Lookups2!$J$2:$K$23,2,FALSE)</f>
        <v>SASH</v>
      </c>
      <c r="I522" s="26" t="str">
        <f>VLOOKUP(C522,Lookups2!$A$1:$C$53,3,FALSE)</f>
        <v>5.2B</v>
      </c>
      <c r="J522" s="26" t="str">
        <f t="shared" si="46"/>
        <v>16/17 Q4</v>
      </c>
      <c r="K522" s="26" t="str">
        <f t="shared" si="45"/>
        <v>SASH5.2B16/17 Q4</v>
      </c>
    </row>
    <row r="523" spans="1:11" x14ac:dyDescent="0.2">
      <c r="A523" s="26" t="s">
        <v>9787</v>
      </c>
      <c r="B523" s="4" t="s">
        <v>12120</v>
      </c>
      <c r="C523" s="4" t="s">
        <v>12129</v>
      </c>
      <c r="D523" s="28">
        <f>IFERROR(HLOOKUP(A523,'Data 1'!$E$106:$Y$125,VLOOKUP(C523,Lookups2!$A$23:$C$27,2,FALSE),FALSE),"")</f>
        <v>39.799999999999997</v>
      </c>
      <c r="E523" s="42">
        <f>IFERROR(INDEX(Dom_5_patient_numbers,MATCH(A523,'Data 1'!$F$106:$Y$106,0))*D523/100,0)</f>
        <v>57.71</v>
      </c>
      <c r="F523" s="33"/>
      <c r="G523" s="33"/>
      <c r="H523" s="26" t="str">
        <f>VLOOKUP(A523,Lookups2!$J$2:$K$23,2,FALSE)</f>
        <v>STR</v>
      </c>
      <c r="I523" s="26" t="str">
        <f>VLOOKUP(C523,Lookups2!$A$1:$C$53,3,FALSE)</f>
        <v>5.2B</v>
      </c>
      <c r="J523" s="26" t="str">
        <f t="shared" si="46"/>
        <v>16/17 Q4</v>
      </c>
      <c r="K523" s="26" t="str">
        <f t="shared" si="45"/>
        <v>STR5.2B16/17 Q4</v>
      </c>
    </row>
    <row r="524" spans="1:11" x14ac:dyDescent="0.2">
      <c r="A524" s="26" t="s">
        <v>9788</v>
      </c>
      <c r="B524" s="4" t="s">
        <v>12120</v>
      </c>
      <c r="C524" s="4" t="s">
        <v>12129</v>
      </c>
      <c r="D524" s="28">
        <f>IFERROR(HLOOKUP(A524,'Data 1'!$E$106:$Y$125,VLOOKUP(C524,Lookups2!$A$23:$C$27,2,FALSE),FALSE),"")</f>
        <v>40.799999999999997</v>
      </c>
      <c r="E524" s="42">
        <f>IFERROR(INDEX(Dom_5_patient_numbers,MATCH(A524,'Data 1'!$F$106:$Y$106,0))*D524/100,0)</f>
        <v>65.687999999999988</v>
      </c>
      <c r="F524" s="33"/>
      <c r="G524" s="33"/>
      <c r="H524" s="26" t="str">
        <f>VLOOKUP(A524,Lookups2!$J$2:$K$23,2,FALSE)</f>
        <v>WOR</v>
      </c>
      <c r="I524" s="26" t="str">
        <f>VLOOKUP(C524,Lookups2!$A$1:$C$53,3,FALSE)</f>
        <v>5.2B</v>
      </c>
      <c r="J524" s="26" t="str">
        <f t="shared" si="46"/>
        <v>16/17 Q4</v>
      </c>
      <c r="K524" s="26" t="str">
        <f t="shared" si="45"/>
        <v>WOR5.2B16/17 Q4</v>
      </c>
    </row>
    <row r="525" spans="1:11" x14ac:dyDescent="0.2">
      <c r="A525" s="26" t="s">
        <v>12031</v>
      </c>
      <c r="B525" s="4" t="s">
        <v>12120</v>
      </c>
      <c r="C525" s="4" t="s">
        <v>12129</v>
      </c>
      <c r="D525" s="28">
        <f>IFERROR(HLOOKUP(A525,'Data 1'!$E$106:$Y$125,VLOOKUP(C525,Lookups2!$A$23:$C$27,2,FALSE),FALSE),"")</f>
        <v>38.5</v>
      </c>
      <c r="E525" s="42">
        <f>IFERROR(INDEX(Dom_5_patient_numbers,MATCH(A525,'Data 1'!$F$106:$Y$106,0))*D525/100,0)</f>
        <v>11.164999999999999</v>
      </c>
      <c r="G525" s="56"/>
      <c r="H525" s="26" t="str">
        <f>VLOOKUP(A525,Lookups2!$J$2:$K$23,2,FALSE)</f>
        <v>CRA</v>
      </c>
      <c r="I525" s="26" t="str">
        <f>VLOOKUP(C525,Lookups2!$A$1:$C$53,3,FALSE)</f>
        <v>5.2B</v>
      </c>
      <c r="J525" s="26" t="str">
        <f t="shared" si="46"/>
        <v>16/17 Q4</v>
      </c>
      <c r="K525" s="26" t="str">
        <f t="shared" si="45"/>
        <v>CRA5.2B16/17 Q4</v>
      </c>
    </row>
    <row r="526" spans="1:11" x14ac:dyDescent="0.2">
      <c r="A526" s="4" t="s">
        <v>6597</v>
      </c>
      <c r="B526" s="4" t="s">
        <v>12120</v>
      </c>
      <c r="C526" s="4" t="s">
        <v>12129</v>
      </c>
      <c r="D526" s="28">
        <f>IFERROR(HLOOKUP(A526,'Data 1'!$E$106:$Y$125,VLOOKUP(C526,Lookups2!$A$23:$C$27,2,FALSE),FALSE),"")</f>
        <v>45</v>
      </c>
      <c r="E526" s="42">
        <f>IFERROR(INDEX(Dom_5_patient_numbers,MATCH(A526,'Data 1'!$F$106:$Y$106,0))*D526/100,0)</f>
        <v>154.80000000000001</v>
      </c>
      <c r="F526" s="56">
        <f>VLOOKUP(E528,Lookups2!$F$77:$H$87,3,TRUE)</f>
        <v>90</v>
      </c>
      <c r="G526" s="56"/>
      <c r="H526" s="4" t="s">
        <v>2763</v>
      </c>
      <c r="I526" s="26" t="str">
        <f>VLOOKUP(C526,Lookups2!$A$1:$C$53,3,FALSE)</f>
        <v>5.2B</v>
      </c>
      <c r="J526" s="26" t="str">
        <f t="shared" si="46"/>
        <v>16/17 Q4</v>
      </c>
      <c r="K526" s="26" t="str">
        <f t="shared" ref="K526:K527" si="48">H526&amp;I526&amp;J526</f>
        <v>PORT5.2B16/17 Q4</v>
      </c>
    </row>
    <row r="527" spans="1:11" x14ac:dyDescent="0.2">
      <c r="A527" t="s">
        <v>12343</v>
      </c>
      <c r="B527" s="4" t="s">
        <v>12120</v>
      </c>
      <c r="C527" s="4" t="s">
        <v>12129</v>
      </c>
      <c r="D527" s="28">
        <f>IFERROR(HLOOKUP(A527,'Data 1'!$E$106:$Y$125,VLOOKUP(C527,Lookups2!$A$23:$C$27,2,FALSE),FALSE),"")</f>
        <v>44.5</v>
      </c>
      <c r="E527" s="42">
        <f>IFERROR(INDEX(Dom_5_patient_numbers,MATCH(A527,'Data 1'!$F$106:$Y$106,0))*D527/100,0)</f>
        <v>10.234999999999999</v>
      </c>
      <c r="F527" s="56">
        <f>VLOOKUP(Lookups2!O19,Lookups2!F75:H85,3,TRUE)</f>
        <v>80</v>
      </c>
      <c r="G527" s="56"/>
      <c r="H527" s="26" t="str">
        <f>VLOOKUP(A527,Lookups2!$J$2:$K$23,2,FALSE)</f>
        <v>BEX</v>
      </c>
      <c r="I527" s="26" t="str">
        <f>VLOOKUP(C527,Lookups2!$A$1:$C$53,3,FALSE)</f>
        <v>5.2B</v>
      </c>
      <c r="J527" s="26" t="str">
        <f t="shared" si="46"/>
        <v>16/17 Q4</v>
      </c>
      <c r="K527" s="26" t="str">
        <f t="shared" si="48"/>
        <v>BEX5.2B16/17 Q4</v>
      </c>
    </row>
    <row r="528" spans="1:11" x14ac:dyDescent="0.2">
      <c r="A528" s="26" t="s">
        <v>12323</v>
      </c>
      <c r="B528" s="26" t="s">
        <v>12120</v>
      </c>
      <c r="C528" s="26" t="s">
        <v>12129</v>
      </c>
      <c r="D528" s="28">
        <f>IFERROR(HLOOKUP(A528,'Data 1'!$E$106:$Y$125,VLOOKUP(C528,Lookups2!$A$23:$C$27,2,FALSE),FALSE),"")</f>
        <v>40</v>
      </c>
      <c r="E528" s="34">
        <f>D528</f>
        <v>40</v>
      </c>
      <c r="F528" s="34">
        <f>E528</f>
        <v>40</v>
      </c>
      <c r="G528" s="34"/>
      <c r="H528" s="26" t="str">
        <f>VLOOKUP(A528,Lookups2!$J$2:$K$23,2,FALSE)</f>
        <v>ENG</v>
      </c>
      <c r="I528" s="26" t="str">
        <f>VLOOKUP(C528,Lookups2!$A$1:$C$53,3,FALSE)</f>
        <v>5.2B</v>
      </c>
      <c r="J528" s="26" t="str">
        <f>+J525</f>
        <v>16/17 Q4</v>
      </c>
      <c r="K528" s="26" t="str">
        <f t="shared" si="45"/>
        <v>ENG5.2B16/17 Q4</v>
      </c>
    </row>
    <row r="529" spans="1:11" x14ac:dyDescent="0.2">
      <c r="A529" s="26" t="s">
        <v>2794</v>
      </c>
      <c r="B529" s="26" t="s">
        <v>12120</v>
      </c>
      <c r="C529" s="26" t="s">
        <v>12129</v>
      </c>
      <c r="D529" s="28" t="str">
        <f>IFERROR(HLOOKUP(A529,'Data 1'!$E$106:$Y$125,VLOOKUP(C529,Lookups2!$A$23:$C$27,2,FALSE),FALSE),"")</f>
        <v/>
      </c>
      <c r="E529" s="35">
        <f>SUM(E508:E527)</f>
        <v>1030.4459999999999</v>
      </c>
      <c r="F529" s="34">
        <f>Lookups2!O21</f>
        <v>40.330567514677099</v>
      </c>
      <c r="G529" s="34"/>
      <c r="H529" s="26" t="str">
        <f>VLOOKUP(A529,Lookups2!$J$2:$K$23,2,FALSE)</f>
        <v>SEC</v>
      </c>
      <c r="I529" s="26" t="str">
        <f>VLOOKUP(C529,Lookups2!$A$1:$C$53,3,FALSE)</f>
        <v>5.2B</v>
      </c>
      <c r="J529" s="26" t="str">
        <f t="shared" si="46"/>
        <v>16/17 Q4</v>
      </c>
      <c r="K529" s="26" t="str">
        <f t="shared" si="45"/>
        <v>SEC5.2B16/17 Q4</v>
      </c>
    </row>
    <row r="530" spans="1:11" x14ac:dyDescent="0.2">
      <c r="A530" s="26" t="s">
        <v>9771</v>
      </c>
      <c r="B530" s="4" t="s">
        <v>12120</v>
      </c>
      <c r="C530" s="4" t="s">
        <v>12131</v>
      </c>
      <c r="D530" s="28">
        <f>IFERROR(HLOOKUP(A530,'Data 1'!$E$106:$Y$125,VLOOKUP(C530,Lookups2!$A$23:$C$27,2,FALSE),FALSE),"")</f>
        <v>63.1</v>
      </c>
      <c r="E530" s="42">
        <f>IFERROR(INDEX(Dom_5_patient_numbers,MATCH(A530,'Data 1'!$F$106:$Y$106,0))*D530/100,0)</f>
        <v>107.90100000000001</v>
      </c>
      <c r="F530" s="28"/>
      <c r="G530" s="28"/>
      <c r="H530" s="26" t="str">
        <f>VLOOKUP(A530,Lookups2!$J$2:$K$23,2,FALSE)</f>
        <v>ASPH</v>
      </c>
      <c r="I530" s="26" t="str">
        <f>VLOOKUP(C530,Lookups2!$A$1:$C$53,3,FALSE)</f>
        <v>5.3B</v>
      </c>
      <c r="J530" s="26" t="str">
        <f t="shared" si="46"/>
        <v>16/17 Q4</v>
      </c>
      <c r="K530" s="26" t="str">
        <f t="shared" si="45"/>
        <v>ASPH5.3B16/17 Q4</v>
      </c>
    </row>
    <row r="531" spans="1:11" x14ac:dyDescent="0.2">
      <c r="A531" s="26" t="s">
        <v>9772</v>
      </c>
      <c r="B531" s="4" t="s">
        <v>12120</v>
      </c>
      <c r="C531" s="4" t="s">
        <v>12131</v>
      </c>
      <c r="D531" s="28">
        <f>IFERROR(HLOOKUP(A531,'Data 1'!$E$106:$Y$125,VLOOKUP(C531,Lookups2!$A$23:$C$27,2,FALSE),FALSE),"")</f>
        <v>0</v>
      </c>
      <c r="E531" s="42">
        <f>IFERROR(INDEX(Dom_5_patient_numbers,MATCH(A531,'Data 1'!$F$106:$Y$106,0))*D531/100,0)</f>
        <v>0</v>
      </c>
      <c r="F531" s="33"/>
      <c r="G531" s="33"/>
      <c r="H531" s="26" t="str">
        <f>VLOOKUP(A531,Lookups2!$J$2:$K$23,2,FALSE)</f>
        <v>PRH</v>
      </c>
      <c r="I531" s="26" t="str">
        <f>VLOOKUP(C531,Lookups2!$A$1:$C$53,3,FALSE)</f>
        <v>5.3B</v>
      </c>
      <c r="J531" s="26" t="str">
        <f t="shared" si="46"/>
        <v>16/17 Q4</v>
      </c>
      <c r="K531" s="26" t="str">
        <f t="shared" si="45"/>
        <v>PRH5.3B16/17 Q4</v>
      </c>
    </row>
    <row r="532" spans="1:11" x14ac:dyDescent="0.2">
      <c r="A532" s="26" t="s">
        <v>9773</v>
      </c>
      <c r="B532" s="4" t="s">
        <v>12120</v>
      </c>
      <c r="C532" s="4" t="s">
        <v>12131</v>
      </c>
      <c r="D532" s="28">
        <f>IFERROR(HLOOKUP(A532,'Data 1'!$E$106:$Y$125,VLOOKUP(C532,Lookups2!$A$23:$C$27,2,FALSE),FALSE),"")</f>
        <v>52.3</v>
      </c>
      <c r="E532" s="42">
        <f>IFERROR(INDEX(Dom_5_patient_numbers,MATCH(A532,'Data 1'!$F$106:$Y$106,0))*D532/100,0)</f>
        <v>87.86399999999999</v>
      </c>
      <c r="F532" s="33"/>
      <c r="G532" s="33"/>
      <c r="H532" s="26" t="str">
        <f>VLOOKUP(A532,Lookups2!$J$2:$K$23,2,FALSE)</f>
        <v>RSC</v>
      </c>
      <c r="I532" s="26" t="str">
        <f>VLOOKUP(C532,Lookups2!$A$1:$C$53,3,FALSE)</f>
        <v>5.3B</v>
      </c>
      <c r="J532" s="26" t="str">
        <f t="shared" si="46"/>
        <v>16/17 Q4</v>
      </c>
      <c r="K532" s="26" t="str">
        <f t="shared" si="45"/>
        <v>RSC5.3B16/17 Q4</v>
      </c>
    </row>
    <row r="533" spans="1:11" x14ac:dyDescent="0.2">
      <c r="A533" s="26" t="s">
        <v>9774</v>
      </c>
      <c r="B533" s="4" t="s">
        <v>12120</v>
      </c>
      <c r="C533" s="4" t="s">
        <v>12131</v>
      </c>
      <c r="D533" s="28">
        <f>IFERROR(HLOOKUP(A533,'Data 1'!$E$106:$Y$125,VLOOKUP(C533,Lookups2!$A$23:$C$27,2,FALSE),FALSE),"")</f>
        <v>45.4</v>
      </c>
      <c r="E533" s="42">
        <f>IFERROR(INDEX(Dom_5_patient_numbers,MATCH(A533,'Data 1'!$F$106:$Y$106,0))*D533/100,0)</f>
        <v>48.578000000000003</v>
      </c>
      <c r="F533" s="33"/>
      <c r="G533" s="33"/>
      <c r="H533" s="26" t="str">
        <f>VLOOKUP(A533,Lookups2!$J$2:$K$23,2,FALSE)</f>
        <v>DVH</v>
      </c>
      <c r="I533" s="26" t="str">
        <f>VLOOKUP(C533,Lookups2!$A$1:$C$53,3,FALSE)</f>
        <v>5.3B</v>
      </c>
      <c r="J533" s="26" t="str">
        <f t="shared" si="46"/>
        <v>16/17 Q4</v>
      </c>
      <c r="K533" s="26" t="str">
        <f t="shared" si="45"/>
        <v>DVH5.3B16/17 Q4</v>
      </c>
    </row>
    <row r="534" spans="1:11" x14ac:dyDescent="0.2">
      <c r="A534" s="26" t="s">
        <v>9775</v>
      </c>
      <c r="B534" s="4" t="s">
        <v>12120</v>
      </c>
      <c r="C534" s="4" t="s">
        <v>12131</v>
      </c>
      <c r="D534" s="28">
        <f>IFERROR(HLOOKUP(A534,'Data 1'!$E$106:$Y$125,VLOOKUP(C534,Lookups2!$A$23:$C$27,2,FALSE),FALSE),"")</f>
        <v>41.9</v>
      </c>
      <c r="E534" s="42">
        <f>IFERROR(INDEX(Dom_5_patient_numbers,MATCH(A534,'Data 1'!$F$106:$Y$106,0))*D534/100,0)</f>
        <v>34.777000000000001</v>
      </c>
      <c r="F534" s="33"/>
      <c r="G534" s="33"/>
      <c r="H534" s="26" t="str">
        <f>VLOOKUP(A534,Lookups2!$J$2:$K$23,2,FALSE)</f>
        <v>K&amp;C</v>
      </c>
      <c r="I534" s="26" t="str">
        <f>VLOOKUP(C534,Lookups2!$A$1:$C$53,3,FALSE)</f>
        <v>5.3B</v>
      </c>
      <c r="J534" s="26" t="str">
        <f t="shared" si="46"/>
        <v>16/17 Q4</v>
      </c>
      <c r="K534" s="26" t="str">
        <f t="shared" si="45"/>
        <v>K&amp;C5.3B16/17 Q4</v>
      </c>
    </row>
    <row r="535" spans="1:11" x14ac:dyDescent="0.2">
      <c r="A535" s="26" t="s">
        <v>9776</v>
      </c>
      <c r="B535" s="4" t="s">
        <v>12120</v>
      </c>
      <c r="C535" s="4" t="s">
        <v>12131</v>
      </c>
      <c r="D535" s="28">
        <f>IFERROR(HLOOKUP(A535,'Data 1'!$E$106:$Y$125,VLOOKUP(C535,Lookups2!$A$23:$C$27,2,FALSE),FALSE),"")</f>
        <v>65.599999999999994</v>
      </c>
      <c r="E535" s="42">
        <f>IFERROR(INDEX(Dom_5_patient_numbers,MATCH(A535,'Data 1'!$F$106:$Y$106,0))*D535/100,0)</f>
        <v>70.847999999999999</v>
      </c>
      <c r="F535" s="33"/>
      <c r="G535" s="33"/>
      <c r="H535" s="26" t="str">
        <f>VLOOKUP(A535,Lookups2!$J$2:$K$23,2,FALSE)</f>
        <v>QEQM</v>
      </c>
      <c r="I535" s="26" t="str">
        <f>VLOOKUP(C535,Lookups2!$A$1:$C$53,3,FALSE)</f>
        <v>5.3B</v>
      </c>
      <c r="J535" s="26" t="str">
        <f t="shared" si="46"/>
        <v>16/17 Q4</v>
      </c>
      <c r="K535" s="26" t="str">
        <f t="shared" si="45"/>
        <v>QEQM5.3B16/17 Q4</v>
      </c>
    </row>
    <row r="536" spans="1:11" x14ac:dyDescent="0.2">
      <c r="A536" s="26" t="s">
        <v>9777</v>
      </c>
      <c r="B536" s="4" t="s">
        <v>12120</v>
      </c>
      <c r="C536" s="4" t="s">
        <v>12131</v>
      </c>
      <c r="D536" s="28">
        <f>IFERROR(HLOOKUP(A536,'Data 1'!$E$106:$Y$125,VLOOKUP(C536,Lookups2!$A$23:$C$27,2,FALSE),FALSE),"")</f>
        <v>63.5</v>
      </c>
      <c r="E536" s="42">
        <f>IFERROR(INDEX(Dom_5_patient_numbers,MATCH(A536,'Data 1'!$F$106:$Y$106,0))*D536/100,0)</f>
        <v>85.724999999999994</v>
      </c>
      <c r="F536" s="33"/>
      <c r="G536" s="33"/>
      <c r="H536" s="26" t="str">
        <f>VLOOKUP(A536,Lookups2!$J$2:$K$23,2,FALSE)</f>
        <v>WHH</v>
      </c>
      <c r="I536" s="26" t="str">
        <f>VLOOKUP(C536,Lookups2!$A$1:$C$53,3,FALSE)</f>
        <v>5.3B</v>
      </c>
      <c r="J536" s="26" t="str">
        <f t="shared" si="46"/>
        <v>16/17 Q4</v>
      </c>
      <c r="K536" s="26" t="str">
        <f t="shared" si="45"/>
        <v>WHH5.3B16/17 Q4</v>
      </c>
    </row>
    <row r="537" spans="1:11" x14ac:dyDescent="0.2">
      <c r="A537" s="26" t="s">
        <v>9779</v>
      </c>
      <c r="B537" s="4" t="s">
        <v>12120</v>
      </c>
      <c r="C537" s="4" t="s">
        <v>12131</v>
      </c>
      <c r="D537" s="28">
        <f>IFERROR(HLOOKUP(A537,'Data 1'!$E$106:$Y$125,VLOOKUP(C537,Lookups2!$A$23:$C$27,2,FALSE),FALSE),"")</f>
        <v>46.8</v>
      </c>
      <c r="E537" s="42">
        <f>IFERROR(INDEX(Dom_5_patient_numbers,MATCH(A537,'Data 1'!$F$106:$Y$106,0))*D537/100,0)</f>
        <v>90.791999999999987</v>
      </c>
      <c r="F537" s="33"/>
      <c r="G537" s="33"/>
      <c r="H537" s="26" t="str">
        <f>VLOOKUP(A537,Lookups2!$J$2:$K$23,2,FALSE)</f>
        <v>EDGH</v>
      </c>
      <c r="I537" s="26" t="str">
        <f>VLOOKUP(C537,Lookups2!$A$1:$C$53,3,FALSE)</f>
        <v>5.3B</v>
      </c>
      <c r="J537" s="26" t="str">
        <f t="shared" si="46"/>
        <v>16/17 Q4</v>
      </c>
      <c r="K537" s="26" t="str">
        <f t="shared" si="45"/>
        <v>EDGH5.3B16/17 Q4</v>
      </c>
    </row>
    <row r="538" spans="1:11" x14ac:dyDescent="0.2">
      <c r="A538" s="26" t="s">
        <v>9780</v>
      </c>
      <c r="B538" s="4" t="s">
        <v>12120</v>
      </c>
      <c r="C538" s="4" t="s">
        <v>12131</v>
      </c>
      <c r="D538" s="28">
        <f>IFERROR(HLOOKUP(A538,'Data 1'!$E$106:$Y$125,VLOOKUP(C538,Lookups2!$A$23:$C$27,2,FALSE),FALSE),"")</f>
        <v>45.3</v>
      </c>
      <c r="E538" s="42">
        <f>IFERROR(INDEX(Dom_5_patient_numbers,MATCH(A538,'Data 1'!$F$106:$Y$106,0))*D538/100,0)</f>
        <v>40.769999999999996</v>
      </c>
      <c r="F538" s="33"/>
      <c r="G538" s="33"/>
      <c r="H538" s="26" t="str">
        <f>VLOOKUP(A538,Lookups2!$J$2:$K$23,2,FALSE)</f>
        <v>ESUH</v>
      </c>
      <c r="I538" s="26" t="str">
        <f>VLOOKUP(C538,Lookups2!$A$1:$C$53,3,FALSE)</f>
        <v>5.3B</v>
      </c>
      <c r="J538" s="26" t="str">
        <f t="shared" si="46"/>
        <v>16/17 Q4</v>
      </c>
      <c r="K538" s="26" t="str">
        <f t="shared" si="45"/>
        <v>ESUH5.3B16/17 Q4</v>
      </c>
    </row>
    <row r="539" spans="1:11" x14ac:dyDescent="0.2">
      <c r="A539" s="26" t="s">
        <v>9781</v>
      </c>
      <c r="B539" s="4" t="s">
        <v>12120</v>
      </c>
      <c r="C539" s="4" t="s">
        <v>12131</v>
      </c>
      <c r="D539" s="28">
        <f>IFERROR(HLOOKUP(A539,'Data 1'!$E$106:$Y$125,VLOOKUP(C539,Lookups2!$A$23:$C$27,2,FALSE),FALSE),"")</f>
        <v>73.3</v>
      </c>
      <c r="E539" s="42">
        <f>IFERROR(INDEX(Dom_5_patient_numbers,MATCH(A539,'Data 1'!$F$106:$Y$106,0))*D539/100,0)</f>
        <v>128.27500000000001</v>
      </c>
      <c r="F539" s="33"/>
      <c r="G539" s="33"/>
      <c r="H539" s="26" t="str">
        <f>VLOOKUP(A539,Lookups2!$J$2:$K$23,2,FALSE)</f>
        <v>Frimley</v>
      </c>
      <c r="I539" s="26" t="str">
        <f>VLOOKUP(C539,Lookups2!$A$1:$C$53,3,FALSE)</f>
        <v>5.3B</v>
      </c>
      <c r="J539" s="26" t="str">
        <f t="shared" si="46"/>
        <v>16/17 Q4</v>
      </c>
      <c r="K539" s="26" t="str">
        <f t="shared" si="45"/>
        <v>Frimley5.3B16/17 Q4</v>
      </c>
    </row>
    <row r="540" spans="1:11" x14ac:dyDescent="0.2">
      <c r="A540" s="26" t="s">
        <v>9782</v>
      </c>
      <c r="B540" s="4" t="s">
        <v>12120</v>
      </c>
      <c r="C540" s="4" t="s">
        <v>12131</v>
      </c>
      <c r="D540" s="28">
        <f>IFERROR(HLOOKUP(A540,'Data 1'!$E$106:$Y$125,VLOOKUP(C540,Lookups2!$A$23:$C$27,2,FALSE),FALSE),"")</f>
        <v>84.3</v>
      </c>
      <c r="E540" s="42">
        <f>IFERROR(INDEX(Dom_5_patient_numbers,MATCH(A540,'Data 1'!$F$106:$Y$106,0))*D540/100,0)</f>
        <v>89.35799999999999</v>
      </c>
      <c r="F540" s="33"/>
      <c r="G540" s="33"/>
      <c r="H540" s="26" t="str">
        <f>VLOOKUP(A540,Lookups2!$J$2:$K$23,2,FALSE)</f>
        <v>MDGH</v>
      </c>
      <c r="I540" s="26" t="str">
        <f>VLOOKUP(C540,Lookups2!$A$1:$C$53,3,FALSE)</f>
        <v>5.3B</v>
      </c>
      <c r="J540" s="26" t="str">
        <f t="shared" si="46"/>
        <v>16/17 Q4</v>
      </c>
      <c r="K540" s="26" t="str">
        <f t="shared" si="45"/>
        <v>MDGH5.3B16/17 Q4</v>
      </c>
    </row>
    <row r="541" spans="1:11" x14ac:dyDescent="0.2">
      <c r="A541" s="26" t="s">
        <v>9783</v>
      </c>
      <c r="B541" s="4" t="s">
        <v>12120</v>
      </c>
      <c r="C541" s="4" t="s">
        <v>12131</v>
      </c>
      <c r="D541" s="28">
        <f>IFERROR(HLOOKUP(A541,'Data 1'!$E$106:$Y$125,VLOOKUP(C541,Lookups2!$A$23:$C$27,2,FALSE),FALSE),"")</f>
        <v>62.4</v>
      </c>
      <c r="E541" s="42">
        <f>IFERROR(INDEX(Dom_5_patient_numbers,MATCH(A541,'Data 1'!$F$106:$Y$106,0))*D541/100,0)</f>
        <v>76.128</v>
      </c>
      <c r="F541" s="33"/>
      <c r="G541" s="33"/>
      <c r="H541" s="26" t="str">
        <f>VLOOKUP(A541,Lookups2!$J$2:$K$23,2,FALSE)</f>
        <v>TWH</v>
      </c>
      <c r="I541" s="26" t="str">
        <f>VLOOKUP(C541,Lookups2!$A$1:$C$53,3,FALSE)</f>
        <v>5.3B</v>
      </c>
      <c r="J541" s="26" t="str">
        <f t="shared" si="46"/>
        <v>16/17 Q4</v>
      </c>
      <c r="K541" s="26" t="str">
        <f t="shared" si="45"/>
        <v>TWH5.3B16/17 Q4</v>
      </c>
    </row>
    <row r="542" spans="1:11" x14ac:dyDescent="0.2">
      <c r="A542" s="26" t="s">
        <v>9784</v>
      </c>
      <c r="B542" s="4" t="s">
        <v>12120</v>
      </c>
      <c r="C542" s="4" t="s">
        <v>12131</v>
      </c>
      <c r="D542" s="28">
        <f>IFERROR(HLOOKUP(A542,'Data 1'!$E$106:$Y$125,VLOOKUP(C542,Lookups2!$A$23:$C$27,2,FALSE),FALSE),"")</f>
        <v>29.7</v>
      </c>
      <c r="E542" s="42">
        <f>IFERROR(INDEX(Dom_5_patient_numbers,MATCH(A542,'Data 1'!$F$106:$Y$106,0))*D542/100,0)</f>
        <v>29.105999999999998</v>
      </c>
      <c r="F542" s="33"/>
      <c r="G542" s="33"/>
      <c r="H542" s="26" t="str">
        <f>VLOOKUP(A542,Lookups2!$J$2:$K$23,2,FALSE)</f>
        <v>Medway</v>
      </c>
      <c r="I542" s="26" t="str">
        <f>VLOOKUP(C542,Lookups2!$A$1:$C$53,3,FALSE)</f>
        <v>5.3B</v>
      </c>
      <c r="J542" s="26" t="str">
        <f t="shared" si="46"/>
        <v>16/17 Q4</v>
      </c>
      <c r="K542" s="26" t="str">
        <f t="shared" si="45"/>
        <v>Medway5.3B16/17 Q4</v>
      </c>
    </row>
    <row r="543" spans="1:11" x14ac:dyDescent="0.2">
      <c r="A543" s="26" t="s">
        <v>9785</v>
      </c>
      <c r="B543" s="4" t="s">
        <v>12120</v>
      </c>
      <c r="C543" s="4" t="s">
        <v>12131</v>
      </c>
      <c r="D543" s="28">
        <f>IFERROR(HLOOKUP(A543,'Data 1'!$E$106:$Y$125,VLOOKUP(C543,Lookups2!$A$23:$C$27,2,FALSE),FALSE),"")</f>
        <v>58.6</v>
      </c>
      <c r="E543" s="42">
        <f>IFERROR(INDEX(Dom_5_patient_numbers,MATCH(A543,'Data 1'!$F$106:$Y$106,0))*D543/100,0)</f>
        <v>56.841999999999999</v>
      </c>
      <c r="F543" s="33"/>
      <c r="G543" s="33"/>
      <c r="H543" s="26" t="str">
        <f>VLOOKUP(A543,Lookups2!$J$2:$K$23,2,FALSE)</f>
        <v>RSCH</v>
      </c>
      <c r="I543" s="26" t="str">
        <f>VLOOKUP(C543,Lookups2!$A$1:$C$53,3,FALSE)</f>
        <v>5.3B</v>
      </c>
      <c r="J543" s="26" t="str">
        <f t="shared" si="46"/>
        <v>16/17 Q4</v>
      </c>
      <c r="K543" s="26" t="str">
        <f t="shared" si="45"/>
        <v>RSCH5.3B16/17 Q4</v>
      </c>
    </row>
    <row r="544" spans="1:11" x14ac:dyDescent="0.2">
      <c r="A544" s="26" t="s">
        <v>9786</v>
      </c>
      <c r="B544" s="4" t="s">
        <v>12120</v>
      </c>
      <c r="C544" s="4" t="s">
        <v>12131</v>
      </c>
      <c r="D544" s="28">
        <f>IFERROR(HLOOKUP(A544,'Data 1'!$E$106:$Y$125,VLOOKUP(C544,Lookups2!$A$23:$C$27,2,FALSE),FALSE),"")</f>
        <v>70.2</v>
      </c>
      <c r="E544" s="42">
        <f>IFERROR(INDEX(Dom_5_patient_numbers,MATCH(A544,'Data 1'!$F$106:$Y$106,0))*D544/100,0)</f>
        <v>139.69800000000001</v>
      </c>
      <c r="F544" s="33"/>
      <c r="G544" s="33"/>
      <c r="H544" s="26" t="str">
        <f>VLOOKUP(A544,Lookups2!$J$2:$K$23,2,FALSE)</f>
        <v>SASH</v>
      </c>
      <c r="I544" s="26" t="str">
        <f>VLOOKUP(C544,Lookups2!$A$1:$C$53,3,FALSE)</f>
        <v>5.3B</v>
      </c>
      <c r="J544" s="26" t="str">
        <f t="shared" si="46"/>
        <v>16/17 Q4</v>
      </c>
      <c r="K544" s="26" t="str">
        <f t="shared" si="45"/>
        <v>SASH5.3B16/17 Q4</v>
      </c>
    </row>
    <row r="545" spans="1:11" x14ac:dyDescent="0.2">
      <c r="A545" s="26" t="s">
        <v>9787</v>
      </c>
      <c r="B545" s="4" t="s">
        <v>12120</v>
      </c>
      <c r="C545" s="4" t="s">
        <v>12131</v>
      </c>
      <c r="D545" s="28">
        <f>IFERROR(HLOOKUP(A545,'Data 1'!$E$106:$Y$125,VLOOKUP(C545,Lookups2!$A$23:$C$27,2,FALSE),FALSE),"")</f>
        <v>58.5</v>
      </c>
      <c r="E545" s="42">
        <f>IFERROR(INDEX(Dom_5_patient_numbers,MATCH(A545,'Data 1'!$F$106:$Y$106,0))*D545/100,0)</f>
        <v>84.825000000000003</v>
      </c>
      <c r="F545" s="33"/>
      <c r="G545" s="33"/>
      <c r="H545" s="26" t="str">
        <f>VLOOKUP(A545,Lookups2!$J$2:$K$23,2,FALSE)</f>
        <v>STR</v>
      </c>
      <c r="I545" s="26" t="str">
        <f>VLOOKUP(C545,Lookups2!$A$1:$C$53,3,FALSE)</f>
        <v>5.3B</v>
      </c>
      <c r="J545" s="26" t="str">
        <f t="shared" si="46"/>
        <v>16/17 Q4</v>
      </c>
      <c r="K545" s="26" t="str">
        <f t="shared" si="45"/>
        <v>STR5.3B16/17 Q4</v>
      </c>
    </row>
    <row r="546" spans="1:11" x14ac:dyDescent="0.2">
      <c r="A546" s="26" t="s">
        <v>9788</v>
      </c>
      <c r="B546" s="4" t="s">
        <v>12120</v>
      </c>
      <c r="C546" s="4" t="s">
        <v>12131</v>
      </c>
      <c r="D546" s="28">
        <f>IFERROR(HLOOKUP(A546,'Data 1'!$E$106:$Y$125,VLOOKUP(C546,Lookups2!$A$23:$C$27,2,FALSE),FALSE),"")</f>
        <v>66.099999999999994</v>
      </c>
      <c r="E546" s="42">
        <f>IFERROR(INDEX(Dom_5_patient_numbers,MATCH(A546,'Data 1'!$F$106:$Y$106,0))*D546/100,0)</f>
        <v>106.42099999999999</v>
      </c>
      <c r="F546" s="33"/>
      <c r="G546" s="33"/>
      <c r="H546" s="26" t="str">
        <f>VLOOKUP(A546,Lookups2!$J$2:$K$23,2,FALSE)</f>
        <v>WOR</v>
      </c>
      <c r="I546" s="26" t="str">
        <f>VLOOKUP(C546,Lookups2!$A$1:$C$53,3,FALSE)</f>
        <v>5.3B</v>
      </c>
      <c r="J546" s="26" t="str">
        <f t="shared" si="46"/>
        <v>16/17 Q4</v>
      </c>
      <c r="K546" s="26" t="str">
        <f t="shared" si="45"/>
        <v>WOR5.3B16/17 Q4</v>
      </c>
    </row>
    <row r="547" spans="1:11" x14ac:dyDescent="0.2">
      <c r="A547" s="26" t="s">
        <v>12031</v>
      </c>
      <c r="B547" s="4" t="s">
        <v>12120</v>
      </c>
      <c r="C547" s="4" t="s">
        <v>12131</v>
      </c>
      <c r="D547" s="28">
        <f>IFERROR(HLOOKUP(A547,'Data 1'!$E$106:$Y$125,VLOOKUP(C547,Lookups2!$A$23:$C$27,2,FALSE),FALSE),"")</f>
        <v>40.200000000000003</v>
      </c>
      <c r="E547" s="42">
        <f>IFERROR(INDEX(Dom_5_patient_numbers,MATCH(A547,'Data 1'!$F$106:$Y$106,0))*D547/100,0)</f>
        <v>11.658000000000001</v>
      </c>
      <c r="F547" s="33"/>
      <c r="G547" s="33"/>
      <c r="H547" s="26" t="str">
        <f>VLOOKUP(A547,Lookups2!$J$2:$K$23,2,FALSE)</f>
        <v>CRA</v>
      </c>
      <c r="I547" s="26" t="str">
        <f>VLOOKUP(C547,Lookups2!$A$1:$C$53,3,FALSE)</f>
        <v>5.3B</v>
      </c>
      <c r="J547" s="26" t="str">
        <f t="shared" si="46"/>
        <v>16/17 Q4</v>
      </c>
      <c r="K547" s="26" t="str">
        <f t="shared" si="45"/>
        <v>CRA5.3B16/17 Q4</v>
      </c>
    </row>
    <row r="548" spans="1:11" x14ac:dyDescent="0.2">
      <c r="A548" s="4" t="s">
        <v>6597</v>
      </c>
      <c r="B548" s="4" t="s">
        <v>12120</v>
      </c>
      <c r="C548" s="4" t="s">
        <v>12131</v>
      </c>
      <c r="D548" s="28">
        <f>IFERROR(HLOOKUP(A548,'Data 1'!$E$106:$Y$125,VLOOKUP(C548,Lookups2!$A$23:$C$27,2,FALSE),FALSE),"")</f>
        <v>55.3</v>
      </c>
      <c r="E548" s="42">
        <f>IFERROR(INDEX(Dom_5_patient_numbers,MATCH(A548,'Data 1'!$F$106:$Y$106,0))*D548/100,0)</f>
        <v>190.232</v>
      </c>
      <c r="F548" s="33"/>
      <c r="G548" s="33"/>
      <c r="H548" s="4" t="s">
        <v>2763</v>
      </c>
      <c r="I548" s="26" t="str">
        <f>VLOOKUP(C548,Lookups2!$A$1:$C$53,3,FALSE)</f>
        <v>5.3B</v>
      </c>
      <c r="J548" s="26" t="str">
        <f t="shared" si="46"/>
        <v>16/17 Q4</v>
      </c>
      <c r="K548" s="26" t="str">
        <f t="shared" ref="K548:K549" si="49">H548&amp;I548&amp;J548</f>
        <v>PORT5.3B16/17 Q4</v>
      </c>
    </row>
    <row r="549" spans="1:11" x14ac:dyDescent="0.2">
      <c r="A549" t="s">
        <v>12343</v>
      </c>
      <c r="B549" s="4" t="s">
        <v>12120</v>
      </c>
      <c r="C549" s="4" t="s">
        <v>12131</v>
      </c>
      <c r="D549" s="28">
        <f>IFERROR(HLOOKUP(A549,'Data 1'!$E$106:$Y$125,VLOOKUP(C549,Lookups2!$A$23:$C$27,2,FALSE),FALSE),"")</f>
        <v>26</v>
      </c>
      <c r="E549" s="42">
        <f>IFERROR(INDEX(Dom_5_patient_numbers,MATCH(A549,'Data 1'!$F$106:$Y$106,0))*D549/100,0)</f>
        <v>5.98</v>
      </c>
      <c r="F549" s="33"/>
      <c r="G549" s="33"/>
      <c r="H549" s="26" t="str">
        <f>VLOOKUP(A549,Lookups2!$J$2:$K$23,2,FALSE)</f>
        <v>BEX</v>
      </c>
      <c r="I549" s="26" t="str">
        <f>VLOOKUP(C549,Lookups2!$A$1:$C$53,3,FALSE)</f>
        <v>5.3B</v>
      </c>
      <c r="J549" s="26" t="str">
        <f t="shared" si="46"/>
        <v>16/17 Q4</v>
      </c>
      <c r="K549" s="26" t="str">
        <f t="shared" si="49"/>
        <v>BEX5.3B16/17 Q4</v>
      </c>
    </row>
    <row r="550" spans="1:11" x14ac:dyDescent="0.2">
      <c r="A550" s="26" t="s">
        <v>12323</v>
      </c>
      <c r="B550" s="4" t="s">
        <v>12120</v>
      </c>
      <c r="C550" s="4" t="s">
        <v>12131</v>
      </c>
      <c r="D550" s="28">
        <f>IFERROR(HLOOKUP(A550,'Data 1'!$E$106:$Y$125,VLOOKUP(C550,Lookups2!$A$23:$C$27,2,FALSE),FALSE),"")</f>
        <v>64.5</v>
      </c>
      <c r="E550" s="34">
        <f>D550</f>
        <v>64.5</v>
      </c>
      <c r="F550" s="34">
        <f>E550</f>
        <v>64.5</v>
      </c>
      <c r="G550" s="34"/>
      <c r="H550" s="26" t="str">
        <f>VLOOKUP(A550,Lookups2!$J$2:$K$23,2,FALSE)</f>
        <v>ENG</v>
      </c>
      <c r="I550" s="26" t="str">
        <f>VLOOKUP(C550,Lookups2!$A$1:$C$53,3,FALSE)</f>
        <v>5.3B</v>
      </c>
      <c r="J550" s="26" t="str">
        <f>+J547</f>
        <v>16/17 Q4</v>
      </c>
      <c r="K550" s="26" t="str">
        <f t="shared" si="45"/>
        <v>ENG5.3B16/17 Q4</v>
      </c>
    </row>
    <row r="551" spans="1:11" x14ac:dyDescent="0.2">
      <c r="A551" s="26" t="s">
        <v>2794</v>
      </c>
      <c r="B551" s="4" t="s">
        <v>12120</v>
      </c>
      <c r="C551" s="4" t="s">
        <v>12131</v>
      </c>
      <c r="D551" s="28" t="str">
        <f>IFERROR(HLOOKUP(A551,'Data 1'!$E$106:$Y$125,VLOOKUP(C551,Lookups2!$A$23:$C$27,2,FALSE),FALSE),"")</f>
        <v/>
      </c>
      <c r="E551" s="35">
        <f>SUM(E530:E549)</f>
        <v>1485.778</v>
      </c>
      <c r="F551" s="41">
        <f>Lookups2!O22</f>
        <v>58.151780821917811</v>
      </c>
      <c r="G551" s="41"/>
      <c r="H551" s="26" t="str">
        <f>VLOOKUP(A551,Lookups2!$J$2:$K$23,2,FALSE)</f>
        <v>SEC</v>
      </c>
      <c r="I551" s="26" t="str">
        <f>VLOOKUP(C551,Lookups2!$A$1:$C$53,3,FALSE)</f>
        <v>5.3B</v>
      </c>
      <c r="J551" s="26" t="str">
        <f t="shared" si="46"/>
        <v>16/17 Q4</v>
      </c>
      <c r="K551" s="26" t="str">
        <f t="shared" si="45"/>
        <v>SEC5.3B16/17 Q4</v>
      </c>
    </row>
    <row r="552" spans="1:11" x14ac:dyDescent="0.2">
      <c r="A552" s="26" t="s">
        <v>9771</v>
      </c>
      <c r="B552" s="4" t="s">
        <v>12120</v>
      </c>
      <c r="C552" s="4" t="s">
        <v>12134</v>
      </c>
      <c r="D552" s="28">
        <f>IFERROR(HLOOKUP(A552,'Data 1'!$E$106:$Y$125,VLOOKUP(C552,Lookups2!$A$23:$C$27,2,FALSE),FALSE),"")</f>
        <v>98.6</v>
      </c>
      <c r="E552" s="42">
        <f>IFERROR(INDEX(Dom_5_patient_numbers,MATCH(A552,'Data 1'!$F$106:$Y$106,0))*D552/100,0)</f>
        <v>168.60599999999999</v>
      </c>
      <c r="F552" s="33"/>
      <c r="G552" s="33"/>
      <c r="H552" s="26" t="str">
        <f>VLOOKUP(A552,Lookups2!$J$2:$K$23,2,FALSE)</f>
        <v>ASPH</v>
      </c>
      <c r="I552" s="26" t="str">
        <f>VLOOKUP(C552,Lookups2!$A$1:$C$53,3,FALSE)</f>
        <v>5.4B</v>
      </c>
      <c r="J552" s="26" t="str">
        <f t="shared" si="46"/>
        <v>16/17 Q4</v>
      </c>
      <c r="K552" s="26" t="str">
        <f t="shared" si="45"/>
        <v>ASPH5.4B16/17 Q4</v>
      </c>
    </row>
    <row r="553" spans="1:11" x14ac:dyDescent="0.2">
      <c r="A553" s="26" t="s">
        <v>9772</v>
      </c>
      <c r="B553" s="4" t="s">
        <v>12120</v>
      </c>
      <c r="C553" s="4" t="s">
        <v>12134</v>
      </c>
      <c r="D553" s="28">
        <f>IFERROR(HLOOKUP(A553,'Data 1'!$E$106:$Y$125,VLOOKUP(C553,Lookups2!$A$23:$C$27,2,FALSE),FALSE),"")</f>
        <v>0</v>
      </c>
      <c r="E553" s="42">
        <f>IFERROR(INDEX(Dom_5_patient_numbers,MATCH(A553,'Data 1'!$F$106:$Y$106,0))*D553/100,0)</f>
        <v>0</v>
      </c>
      <c r="F553" s="33"/>
      <c r="G553" s="33"/>
      <c r="H553" s="26" t="str">
        <f>VLOOKUP(A553,Lookups2!$J$2:$K$23,2,FALSE)</f>
        <v>PRH</v>
      </c>
      <c r="I553" s="26" t="str">
        <f>VLOOKUP(C553,Lookups2!$A$1:$C$53,3,FALSE)</f>
        <v>5.4B</v>
      </c>
      <c r="J553" s="26" t="str">
        <f t="shared" si="46"/>
        <v>16/17 Q4</v>
      </c>
      <c r="K553" s="26" t="str">
        <f t="shared" si="45"/>
        <v>PRH5.4B16/17 Q4</v>
      </c>
    </row>
    <row r="554" spans="1:11" x14ac:dyDescent="0.2">
      <c r="A554" s="26" t="s">
        <v>9773</v>
      </c>
      <c r="B554" s="4" t="s">
        <v>12120</v>
      </c>
      <c r="C554" s="4" t="s">
        <v>12134</v>
      </c>
      <c r="D554" s="28">
        <f>IFERROR(HLOOKUP(A554,'Data 1'!$E$106:$Y$125,VLOOKUP(C554,Lookups2!$A$23:$C$27,2,FALSE),FALSE),"")</f>
        <v>66.400000000000006</v>
      </c>
      <c r="E554" s="42">
        <f>IFERROR(INDEX(Dom_5_patient_numbers,MATCH(A554,'Data 1'!$F$106:$Y$106,0))*D554/100,0)</f>
        <v>111.55200000000001</v>
      </c>
      <c r="F554" s="33"/>
      <c r="G554" s="33"/>
      <c r="H554" s="26" t="str">
        <f>VLOOKUP(A554,Lookups2!$J$2:$K$23,2,FALSE)</f>
        <v>RSC</v>
      </c>
      <c r="I554" s="26" t="str">
        <f>VLOOKUP(C554,Lookups2!$A$1:$C$53,3,FALSE)</f>
        <v>5.4B</v>
      </c>
      <c r="J554" s="26" t="str">
        <f t="shared" si="46"/>
        <v>16/17 Q4</v>
      </c>
      <c r="K554" s="26" t="str">
        <f t="shared" si="45"/>
        <v>RSC5.4B16/17 Q4</v>
      </c>
    </row>
    <row r="555" spans="1:11" x14ac:dyDescent="0.2">
      <c r="A555" s="26" t="s">
        <v>9774</v>
      </c>
      <c r="B555" s="4" t="s">
        <v>12120</v>
      </c>
      <c r="C555" s="4" t="s">
        <v>12134</v>
      </c>
      <c r="D555" s="28">
        <f>IFERROR(HLOOKUP(A555,'Data 1'!$E$106:$Y$125,VLOOKUP(C555,Lookups2!$A$23:$C$27,2,FALSE),FALSE),"")</f>
        <v>57.5</v>
      </c>
      <c r="E555" s="42">
        <f>IFERROR(INDEX(Dom_5_patient_numbers,MATCH(A555,'Data 1'!$F$106:$Y$106,0))*D555/100,0)</f>
        <v>61.524999999999999</v>
      </c>
      <c r="F555" s="33"/>
      <c r="G555" s="33"/>
      <c r="H555" s="26" t="str">
        <f>VLOOKUP(A555,Lookups2!$J$2:$K$23,2,FALSE)</f>
        <v>DVH</v>
      </c>
      <c r="I555" s="26" t="str">
        <f>VLOOKUP(C555,Lookups2!$A$1:$C$53,3,FALSE)</f>
        <v>5.4B</v>
      </c>
      <c r="J555" s="26" t="str">
        <f t="shared" si="46"/>
        <v>16/17 Q4</v>
      </c>
      <c r="K555" s="26" t="str">
        <f t="shared" si="45"/>
        <v>DVH5.4B16/17 Q4</v>
      </c>
    </row>
    <row r="556" spans="1:11" x14ac:dyDescent="0.2">
      <c r="A556" s="26" t="s">
        <v>9775</v>
      </c>
      <c r="B556" s="4" t="s">
        <v>12120</v>
      </c>
      <c r="C556" s="4" t="s">
        <v>12134</v>
      </c>
      <c r="D556" s="28">
        <f>IFERROR(HLOOKUP(A556,'Data 1'!$E$106:$Y$125,VLOOKUP(C556,Lookups2!$A$23:$C$27,2,FALSE),FALSE),"")</f>
        <v>26.5</v>
      </c>
      <c r="E556" s="42">
        <f>IFERROR(INDEX(Dom_5_patient_numbers,MATCH(A556,'Data 1'!$F$106:$Y$106,0))*D556/100,0)</f>
        <v>21.995000000000001</v>
      </c>
      <c r="F556" s="33"/>
      <c r="G556" s="33"/>
      <c r="H556" s="26" t="str">
        <f>VLOOKUP(A556,Lookups2!$J$2:$K$23,2,FALSE)</f>
        <v>K&amp;C</v>
      </c>
      <c r="I556" s="26" t="str">
        <f>VLOOKUP(C556,Lookups2!$A$1:$C$53,3,FALSE)</f>
        <v>5.4B</v>
      </c>
      <c r="J556" s="26" t="str">
        <f t="shared" si="46"/>
        <v>16/17 Q4</v>
      </c>
      <c r="K556" s="26" t="str">
        <f t="shared" si="45"/>
        <v>K&amp;C5.4B16/17 Q4</v>
      </c>
    </row>
    <row r="557" spans="1:11" x14ac:dyDescent="0.2">
      <c r="A557" s="26" t="s">
        <v>9776</v>
      </c>
      <c r="B557" s="4" t="s">
        <v>12120</v>
      </c>
      <c r="C557" s="4" t="s">
        <v>12134</v>
      </c>
      <c r="D557" s="28">
        <f>IFERROR(HLOOKUP(A557,'Data 1'!$E$106:$Y$125,VLOOKUP(C557,Lookups2!$A$23:$C$27,2,FALSE),FALSE),"")</f>
        <v>73</v>
      </c>
      <c r="E557" s="42">
        <f>IFERROR(INDEX(Dom_5_patient_numbers,MATCH(A557,'Data 1'!$F$106:$Y$106,0))*D557/100,0)</f>
        <v>78.84</v>
      </c>
      <c r="F557" s="33"/>
      <c r="G557" s="33"/>
      <c r="H557" s="26" t="str">
        <f>VLOOKUP(A557,Lookups2!$J$2:$K$23,2,FALSE)</f>
        <v>QEQM</v>
      </c>
      <c r="I557" s="26" t="str">
        <f>VLOOKUP(C557,Lookups2!$A$1:$C$53,3,FALSE)</f>
        <v>5.4B</v>
      </c>
      <c r="J557" s="26" t="str">
        <f t="shared" si="46"/>
        <v>16/17 Q4</v>
      </c>
      <c r="K557" s="26" t="str">
        <f t="shared" si="45"/>
        <v>QEQM5.4B16/17 Q4</v>
      </c>
    </row>
    <row r="558" spans="1:11" x14ac:dyDescent="0.2">
      <c r="A558" s="26" t="s">
        <v>9777</v>
      </c>
      <c r="B558" s="4" t="s">
        <v>12120</v>
      </c>
      <c r="C558" s="4" t="s">
        <v>12134</v>
      </c>
      <c r="D558" s="28">
        <f>IFERROR(HLOOKUP(A558,'Data 1'!$E$106:$Y$125,VLOOKUP(C558,Lookups2!$A$23:$C$27,2,FALSE),FALSE),"")</f>
        <v>92.2</v>
      </c>
      <c r="E558" s="42">
        <f>IFERROR(INDEX(Dom_5_patient_numbers,MATCH(A558,'Data 1'!$F$106:$Y$106,0))*D558/100,0)</f>
        <v>124.47</v>
      </c>
      <c r="F558" s="33"/>
      <c r="G558" s="33"/>
      <c r="H558" s="26" t="str">
        <f>VLOOKUP(A558,Lookups2!$J$2:$K$23,2,FALSE)</f>
        <v>WHH</v>
      </c>
      <c r="I558" s="26" t="str">
        <f>VLOOKUP(C558,Lookups2!$A$1:$C$53,3,FALSE)</f>
        <v>5.4B</v>
      </c>
      <c r="J558" s="26" t="str">
        <f t="shared" si="46"/>
        <v>16/17 Q4</v>
      </c>
      <c r="K558" s="26" t="str">
        <f t="shared" si="45"/>
        <v>WHH5.4B16/17 Q4</v>
      </c>
    </row>
    <row r="559" spans="1:11" x14ac:dyDescent="0.2">
      <c r="A559" s="26" t="s">
        <v>9779</v>
      </c>
      <c r="B559" s="4" t="s">
        <v>12120</v>
      </c>
      <c r="C559" s="4" t="s">
        <v>12134</v>
      </c>
      <c r="D559" s="28">
        <f>IFERROR(HLOOKUP(A559,'Data 1'!$E$106:$Y$125,VLOOKUP(C559,Lookups2!$A$23:$C$27,2,FALSE),FALSE),"")</f>
        <v>65.599999999999994</v>
      </c>
      <c r="E559" s="42">
        <f>IFERROR(INDEX(Dom_5_patient_numbers,MATCH(A559,'Data 1'!$F$106:$Y$106,0))*D559/100,0)</f>
        <v>127.264</v>
      </c>
      <c r="F559" s="33"/>
      <c r="G559" s="33"/>
      <c r="H559" s="26" t="str">
        <f>VLOOKUP(A559,Lookups2!$J$2:$K$23,2,FALSE)</f>
        <v>EDGH</v>
      </c>
      <c r="I559" s="26" t="str">
        <f>VLOOKUP(C559,Lookups2!$A$1:$C$53,3,FALSE)</f>
        <v>5.4B</v>
      </c>
      <c r="J559" s="26" t="str">
        <f t="shared" si="46"/>
        <v>16/17 Q4</v>
      </c>
      <c r="K559" s="26" t="str">
        <f t="shared" si="45"/>
        <v>EDGH5.4B16/17 Q4</v>
      </c>
    </row>
    <row r="560" spans="1:11" x14ac:dyDescent="0.2">
      <c r="A560" s="26" t="s">
        <v>9780</v>
      </c>
      <c r="B560" s="4" t="s">
        <v>12120</v>
      </c>
      <c r="C560" s="4" t="s">
        <v>12134</v>
      </c>
      <c r="D560" s="28">
        <f>IFERROR(HLOOKUP(A560,'Data 1'!$E$106:$Y$125,VLOOKUP(C560,Lookups2!$A$23:$C$27,2,FALSE),FALSE),"")</f>
        <v>74.5</v>
      </c>
      <c r="E560" s="42">
        <f>IFERROR(INDEX(Dom_5_patient_numbers,MATCH(A560,'Data 1'!$F$106:$Y$106,0))*D560/100,0)</f>
        <v>67.05</v>
      </c>
      <c r="F560" s="33"/>
      <c r="G560" s="33"/>
      <c r="H560" s="26" t="str">
        <f>VLOOKUP(A560,Lookups2!$J$2:$K$23,2,FALSE)</f>
        <v>ESUH</v>
      </c>
      <c r="I560" s="26" t="str">
        <f>VLOOKUP(C560,Lookups2!$A$1:$C$53,3,FALSE)</f>
        <v>5.4B</v>
      </c>
      <c r="J560" s="26" t="str">
        <f t="shared" si="46"/>
        <v>16/17 Q4</v>
      </c>
      <c r="K560" s="26" t="str">
        <f t="shared" si="45"/>
        <v>ESUH5.4B16/17 Q4</v>
      </c>
    </row>
    <row r="561" spans="1:11" x14ac:dyDescent="0.2">
      <c r="A561" s="26" t="s">
        <v>9781</v>
      </c>
      <c r="B561" s="4" t="s">
        <v>12120</v>
      </c>
      <c r="C561" s="4" t="s">
        <v>12134</v>
      </c>
      <c r="D561" s="28">
        <f>IFERROR(HLOOKUP(A561,'Data 1'!$E$106:$Y$125,VLOOKUP(C561,Lookups2!$A$23:$C$27,2,FALSE),FALSE),"")</f>
        <v>83.9</v>
      </c>
      <c r="E561" s="42">
        <f>IFERROR(INDEX(Dom_5_patient_numbers,MATCH(A561,'Data 1'!$F$106:$Y$106,0))*D561/100,0)</f>
        <v>146.82500000000002</v>
      </c>
      <c r="F561" s="33"/>
      <c r="G561" s="33"/>
      <c r="H561" s="26" t="str">
        <f>VLOOKUP(A561,Lookups2!$J$2:$K$23,2,FALSE)</f>
        <v>Frimley</v>
      </c>
      <c r="I561" s="26" t="str">
        <f>VLOOKUP(C561,Lookups2!$A$1:$C$53,3,FALSE)</f>
        <v>5.4B</v>
      </c>
      <c r="J561" s="26" t="str">
        <f t="shared" si="46"/>
        <v>16/17 Q4</v>
      </c>
      <c r="K561" s="26" t="str">
        <f t="shared" si="45"/>
        <v>Frimley5.4B16/17 Q4</v>
      </c>
    </row>
    <row r="562" spans="1:11" x14ac:dyDescent="0.2">
      <c r="A562" s="26" t="s">
        <v>9782</v>
      </c>
      <c r="B562" s="4" t="s">
        <v>12120</v>
      </c>
      <c r="C562" s="4" t="s">
        <v>12134</v>
      </c>
      <c r="D562" s="28">
        <f>IFERROR(HLOOKUP(A562,'Data 1'!$E$106:$Y$125,VLOOKUP(C562,Lookups2!$A$23:$C$27,2,FALSE),FALSE),"")</f>
        <v>129.30000000000001</v>
      </c>
      <c r="E562" s="42">
        <f>IFERROR(INDEX(Dom_5_patient_numbers,MATCH(A562,'Data 1'!$F$106:$Y$106,0))*D562/100,0)</f>
        <v>137.05800000000002</v>
      </c>
      <c r="F562" s="33"/>
      <c r="G562" s="33"/>
      <c r="H562" s="26" t="str">
        <f>VLOOKUP(A562,Lookups2!$J$2:$K$23,2,FALSE)</f>
        <v>MDGH</v>
      </c>
      <c r="I562" s="26" t="str">
        <f>VLOOKUP(C562,Lookups2!$A$1:$C$53,3,FALSE)</f>
        <v>5.4B</v>
      </c>
      <c r="J562" s="26" t="str">
        <f t="shared" si="46"/>
        <v>16/17 Q4</v>
      </c>
      <c r="K562" s="26" t="str">
        <f t="shared" si="45"/>
        <v>MDGH5.4B16/17 Q4</v>
      </c>
    </row>
    <row r="563" spans="1:11" x14ac:dyDescent="0.2">
      <c r="A563" s="26" t="s">
        <v>9783</v>
      </c>
      <c r="B563" s="4" t="s">
        <v>12120</v>
      </c>
      <c r="C563" s="4" t="s">
        <v>12134</v>
      </c>
      <c r="D563" s="28">
        <f>IFERROR(HLOOKUP(A563,'Data 1'!$E$106:$Y$125,VLOOKUP(C563,Lookups2!$A$23:$C$27,2,FALSE),FALSE),"")</f>
        <v>78.5</v>
      </c>
      <c r="E563" s="42">
        <f>IFERROR(INDEX(Dom_5_patient_numbers,MATCH(A563,'Data 1'!$F$106:$Y$106,0))*D563/100,0)</f>
        <v>95.77</v>
      </c>
      <c r="F563" s="33"/>
      <c r="G563" s="33"/>
      <c r="H563" s="26" t="str">
        <f>VLOOKUP(A563,Lookups2!$J$2:$K$23,2,FALSE)</f>
        <v>TWH</v>
      </c>
      <c r="I563" s="26" t="str">
        <f>VLOOKUP(C563,Lookups2!$A$1:$C$53,3,FALSE)</f>
        <v>5.4B</v>
      </c>
      <c r="J563" s="26" t="str">
        <f t="shared" si="46"/>
        <v>16/17 Q4</v>
      </c>
      <c r="K563" s="26" t="str">
        <f t="shared" si="45"/>
        <v>TWH5.4B16/17 Q4</v>
      </c>
    </row>
    <row r="564" spans="1:11" x14ac:dyDescent="0.2">
      <c r="A564" s="26" t="s">
        <v>9784</v>
      </c>
      <c r="B564" s="4" t="s">
        <v>12120</v>
      </c>
      <c r="C564" s="4" t="s">
        <v>12134</v>
      </c>
      <c r="D564" s="28">
        <f>IFERROR(HLOOKUP(A564,'Data 1'!$E$106:$Y$125,VLOOKUP(C564,Lookups2!$A$23:$C$27,2,FALSE),FALSE),"")</f>
        <v>24</v>
      </c>
      <c r="E564" s="42">
        <f>IFERROR(INDEX(Dom_5_patient_numbers,MATCH(A564,'Data 1'!$F$106:$Y$106,0))*D564/100,0)</f>
        <v>23.52</v>
      </c>
      <c r="F564" s="33"/>
      <c r="G564" s="33"/>
      <c r="H564" s="26" t="str">
        <f>VLOOKUP(A564,Lookups2!$J$2:$K$23,2,FALSE)</f>
        <v>Medway</v>
      </c>
      <c r="I564" s="26" t="str">
        <f>VLOOKUP(C564,Lookups2!$A$1:$C$53,3,FALSE)</f>
        <v>5.4B</v>
      </c>
      <c r="J564" s="26" t="str">
        <f t="shared" si="46"/>
        <v>16/17 Q4</v>
      </c>
      <c r="K564" s="26" t="str">
        <f t="shared" ref="K564:K633" si="50">H564&amp;I564&amp;J564</f>
        <v>Medway5.4B16/17 Q4</v>
      </c>
    </row>
    <row r="565" spans="1:11" x14ac:dyDescent="0.2">
      <c r="A565" s="26" t="s">
        <v>9785</v>
      </c>
      <c r="B565" s="4" t="s">
        <v>12120</v>
      </c>
      <c r="C565" s="4" t="s">
        <v>12134</v>
      </c>
      <c r="D565" s="28">
        <f>IFERROR(HLOOKUP(A565,'Data 1'!$E$106:$Y$125,VLOOKUP(C565,Lookups2!$A$23:$C$27,2,FALSE),FALSE),"")</f>
        <v>79.3</v>
      </c>
      <c r="E565" s="42">
        <f>IFERROR(INDEX(Dom_5_patient_numbers,MATCH(A565,'Data 1'!$F$106:$Y$106,0))*D565/100,0)</f>
        <v>76.920999999999992</v>
      </c>
      <c r="F565" s="33"/>
      <c r="G565" s="33"/>
      <c r="H565" s="26" t="str">
        <f>VLOOKUP(A565,Lookups2!$J$2:$K$23,2,FALSE)</f>
        <v>RSCH</v>
      </c>
      <c r="I565" s="26" t="str">
        <f>VLOOKUP(C565,Lookups2!$A$1:$C$53,3,FALSE)</f>
        <v>5.4B</v>
      </c>
      <c r="J565" s="26" t="str">
        <f t="shared" si="46"/>
        <v>16/17 Q4</v>
      </c>
      <c r="K565" s="26" t="str">
        <f t="shared" si="50"/>
        <v>RSCH5.4B16/17 Q4</v>
      </c>
    </row>
    <row r="566" spans="1:11" x14ac:dyDescent="0.2">
      <c r="A566" s="26" t="s">
        <v>9786</v>
      </c>
      <c r="B566" s="4" t="s">
        <v>12120</v>
      </c>
      <c r="C566" s="4" t="s">
        <v>12134</v>
      </c>
      <c r="D566" s="28">
        <f>IFERROR(HLOOKUP(A566,'Data 1'!$E$106:$Y$125,VLOOKUP(C566,Lookups2!$A$23:$C$27,2,FALSE),FALSE),"")</f>
        <v>82.1</v>
      </c>
      <c r="E566" s="42">
        <f>IFERROR(INDEX(Dom_5_patient_numbers,MATCH(A566,'Data 1'!$F$106:$Y$106,0))*D566/100,0)</f>
        <v>163.37899999999999</v>
      </c>
      <c r="F566" s="33"/>
      <c r="G566" s="33"/>
      <c r="H566" s="26" t="str">
        <f>VLOOKUP(A566,Lookups2!$J$2:$K$23,2,FALSE)</f>
        <v>SASH</v>
      </c>
      <c r="I566" s="26" t="str">
        <f>VLOOKUP(C566,Lookups2!$A$1:$C$53,3,FALSE)</f>
        <v>5.4B</v>
      </c>
      <c r="J566" s="26" t="str">
        <f t="shared" ref="J566:J637" si="51">+J565</f>
        <v>16/17 Q4</v>
      </c>
      <c r="K566" s="26" t="str">
        <f t="shared" si="50"/>
        <v>SASH5.4B16/17 Q4</v>
      </c>
    </row>
    <row r="567" spans="1:11" x14ac:dyDescent="0.2">
      <c r="A567" s="26" t="s">
        <v>9787</v>
      </c>
      <c r="B567" s="4" t="s">
        <v>12120</v>
      </c>
      <c r="C567" s="4" t="s">
        <v>12134</v>
      </c>
      <c r="D567" s="28">
        <f>IFERROR(HLOOKUP(A567,'Data 1'!$E$106:$Y$125,VLOOKUP(C567,Lookups2!$A$23:$C$27,2,FALSE),FALSE),"")</f>
        <v>71.3</v>
      </c>
      <c r="E567" s="42">
        <f>IFERROR(INDEX(Dom_5_patient_numbers,MATCH(A567,'Data 1'!$F$106:$Y$106,0))*D567/100,0)</f>
        <v>103.38500000000001</v>
      </c>
      <c r="F567" s="33"/>
      <c r="G567" s="33"/>
      <c r="H567" s="26" t="str">
        <f>VLOOKUP(A567,Lookups2!$J$2:$K$23,2,FALSE)</f>
        <v>STR</v>
      </c>
      <c r="I567" s="26" t="str">
        <f>VLOOKUP(C567,Lookups2!$A$1:$C$53,3,FALSE)</f>
        <v>5.4B</v>
      </c>
      <c r="J567" s="26" t="str">
        <f t="shared" si="51"/>
        <v>16/17 Q4</v>
      </c>
      <c r="K567" s="26" t="str">
        <f t="shared" si="50"/>
        <v>STR5.4B16/17 Q4</v>
      </c>
    </row>
    <row r="568" spans="1:11" x14ac:dyDescent="0.2">
      <c r="A568" s="26" t="s">
        <v>9788</v>
      </c>
      <c r="B568" s="4" t="s">
        <v>12120</v>
      </c>
      <c r="C568" s="4" t="s">
        <v>12134</v>
      </c>
      <c r="D568" s="28">
        <f>IFERROR(HLOOKUP(A568,'Data 1'!$E$106:$Y$125,VLOOKUP(C568,Lookups2!$A$23:$C$27,2,FALSE),FALSE),"")</f>
        <v>90.6</v>
      </c>
      <c r="E568" s="42">
        <f>IFERROR(INDEX(Dom_5_patient_numbers,MATCH(A568,'Data 1'!$F$106:$Y$106,0))*D568/100,0)</f>
        <v>145.86599999999999</v>
      </c>
      <c r="F568" s="33"/>
      <c r="G568" s="33"/>
      <c r="H568" s="26" t="str">
        <f>VLOOKUP(A568,Lookups2!$J$2:$K$23,2,FALSE)</f>
        <v>WOR</v>
      </c>
      <c r="I568" s="26" t="str">
        <f>VLOOKUP(C568,Lookups2!$A$1:$C$53,3,FALSE)</f>
        <v>5.4B</v>
      </c>
      <c r="J568" s="26" t="str">
        <f t="shared" si="51"/>
        <v>16/17 Q4</v>
      </c>
      <c r="K568" s="26" t="str">
        <f t="shared" si="50"/>
        <v>WOR5.4B16/17 Q4</v>
      </c>
    </row>
    <row r="569" spans="1:11" x14ac:dyDescent="0.2">
      <c r="A569" s="26" t="s">
        <v>12031</v>
      </c>
      <c r="B569" s="4" t="s">
        <v>12120</v>
      </c>
      <c r="C569" s="4" t="s">
        <v>12134</v>
      </c>
      <c r="D569" s="28">
        <f>IFERROR(HLOOKUP(A569,'Data 1'!$E$106:$Y$125,VLOOKUP(C569,Lookups2!$A$23:$C$27,2,FALSE),FALSE),"")</f>
        <v>60.1</v>
      </c>
      <c r="E569" s="42">
        <f>IFERROR(INDEX(Dom_5_patient_numbers,MATCH(A569,'Data 1'!$F$106:$Y$106,0))*D569/100,0)</f>
        <v>17.429000000000002</v>
      </c>
      <c r="F569" s="33"/>
      <c r="G569" s="33"/>
      <c r="H569" s="26" t="str">
        <f>VLOOKUP(A569,Lookups2!$J$2:$K$23,2,FALSE)</f>
        <v>CRA</v>
      </c>
      <c r="I569" s="26" t="str">
        <f>VLOOKUP(C569,Lookups2!$A$1:$C$53,3,FALSE)</f>
        <v>5.4B</v>
      </c>
      <c r="J569" s="26" t="str">
        <f t="shared" si="51"/>
        <v>16/17 Q4</v>
      </c>
      <c r="K569" s="26" t="str">
        <f t="shared" si="50"/>
        <v>CRA5.4B16/17 Q4</v>
      </c>
    </row>
    <row r="570" spans="1:11" x14ac:dyDescent="0.2">
      <c r="A570" s="4" t="s">
        <v>6597</v>
      </c>
      <c r="B570" s="4" t="s">
        <v>12120</v>
      </c>
      <c r="C570" s="4" t="s">
        <v>12134</v>
      </c>
      <c r="D570" s="28">
        <f>IFERROR(HLOOKUP(A570,'Data 1'!$E$106:$Y$125,VLOOKUP(C570,Lookups2!$A$23:$C$27,2,FALSE),FALSE),"")</f>
        <v>84.7</v>
      </c>
      <c r="E570" s="42">
        <f>IFERROR(INDEX(Dom_5_patient_numbers,MATCH(A570,'Data 1'!$F$106:$Y$106,0))*D570/100,0)</f>
        <v>291.36799999999999</v>
      </c>
      <c r="F570" s="33"/>
      <c r="G570" s="33"/>
      <c r="H570" s="4" t="s">
        <v>2763</v>
      </c>
      <c r="I570" s="26" t="str">
        <f>VLOOKUP(C570,Lookups2!$A$1:$C$53,3,FALSE)</f>
        <v>5.4B</v>
      </c>
      <c r="J570" s="26" t="str">
        <f t="shared" si="51"/>
        <v>16/17 Q4</v>
      </c>
      <c r="K570" s="26" t="str">
        <f t="shared" ref="K570:K571" si="52">H570&amp;I570&amp;J570</f>
        <v>PORT5.4B16/17 Q4</v>
      </c>
    </row>
    <row r="571" spans="1:11" x14ac:dyDescent="0.2">
      <c r="A571" t="s">
        <v>12343</v>
      </c>
      <c r="B571" s="4" t="s">
        <v>12120</v>
      </c>
      <c r="C571" s="4" t="s">
        <v>12134</v>
      </c>
      <c r="D571" s="28">
        <f>IFERROR(HLOOKUP(A571,'Data 1'!$E$106:$Y$125,VLOOKUP(C571,Lookups2!$A$23:$C$27,2,FALSE),FALSE),"")</f>
        <v>45</v>
      </c>
      <c r="E571" s="42">
        <f>IFERROR(INDEX(Dom_5_patient_numbers,MATCH(A571,'Data 1'!$F$106:$Y$106,0))*D571/100,0)</f>
        <v>10.35</v>
      </c>
      <c r="F571" s="33"/>
      <c r="G571" s="33"/>
      <c r="H571" s="26" t="str">
        <f>VLOOKUP(A571,Lookups2!$J$2:$K$23,2,FALSE)</f>
        <v>BEX</v>
      </c>
      <c r="I571" s="26" t="str">
        <f>VLOOKUP(C571,Lookups2!$A$1:$C$53,3,FALSE)</f>
        <v>5.4B</v>
      </c>
      <c r="J571" s="26" t="str">
        <f t="shared" si="51"/>
        <v>16/17 Q4</v>
      </c>
      <c r="K571" s="26" t="str">
        <f t="shared" si="52"/>
        <v>BEX5.4B16/17 Q4</v>
      </c>
    </row>
    <row r="572" spans="1:11" x14ac:dyDescent="0.2">
      <c r="A572" s="26" t="s">
        <v>12323</v>
      </c>
      <c r="B572" s="4" t="s">
        <v>12120</v>
      </c>
      <c r="C572" s="4" t="s">
        <v>12134</v>
      </c>
      <c r="D572" s="28">
        <f>IFERROR(HLOOKUP(A572,'Data 1'!$E$106:$Y$125,VLOOKUP(C572,Lookups2!$A$23:$C$27,2,FALSE),FALSE),"")</f>
        <v>84.8</v>
      </c>
      <c r="E572" s="34">
        <f>D572</f>
        <v>84.8</v>
      </c>
      <c r="F572" s="34">
        <f>E572</f>
        <v>84.8</v>
      </c>
      <c r="G572" s="34"/>
      <c r="H572" s="26" t="str">
        <f>VLOOKUP(A572,Lookups2!$J$2:$K$23,2,FALSE)</f>
        <v>ENG</v>
      </c>
      <c r="I572" s="26" t="str">
        <f>VLOOKUP(C572,Lookups2!$A$1:$C$53,3,FALSE)</f>
        <v>5.4B</v>
      </c>
      <c r="J572" s="26" t="str">
        <f>+J569</f>
        <v>16/17 Q4</v>
      </c>
      <c r="K572" s="26" t="str">
        <f t="shared" si="50"/>
        <v>ENG5.4B16/17 Q4</v>
      </c>
    </row>
    <row r="573" spans="1:11" x14ac:dyDescent="0.2">
      <c r="A573" s="26" t="s">
        <v>2794</v>
      </c>
      <c r="B573" s="4" t="s">
        <v>12120</v>
      </c>
      <c r="C573" s="4" t="s">
        <v>12134</v>
      </c>
      <c r="D573" s="28" t="str">
        <f>IFERROR(HLOOKUP(A573,'Data 1'!$E$106:$Y$125,VLOOKUP(C573,Lookups2!$A$23:$C$27,2,FALSE),FALSE),"")</f>
        <v/>
      </c>
      <c r="E573" s="35">
        <f>SUM(E552:E571)</f>
        <v>1973.173</v>
      </c>
      <c r="F573" s="41">
        <f>Lookups2!O23</f>
        <v>77.227906066536207</v>
      </c>
      <c r="G573" s="41"/>
      <c r="H573" s="26" t="str">
        <f>VLOOKUP(A573,Lookups2!$J$2:$K$23,2,FALSE)</f>
        <v>SEC</v>
      </c>
      <c r="I573" s="26" t="str">
        <f>VLOOKUP(C573,Lookups2!$A$1:$C$53,3,FALSE)</f>
        <v>5.4B</v>
      </c>
      <c r="J573" s="26" t="str">
        <f t="shared" si="51"/>
        <v>16/17 Q4</v>
      </c>
      <c r="K573" s="26" t="str">
        <f t="shared" si="50"/>
        <v>SEC5.4B16/17 Q4</v>
      </c>
    </row>
    <row r="574" spans="1:11" x14ac:dyDescent="0.2">
      <c r="A574" s="26" t="s">
        <v>9771</v>
      </c>
      <c r="B574" s="4" t="s">
        <v>2798</v>
      </c>
      <c r="C574" s="4" t="s">
        <v>12138</v>
      </c>
      <c r="D574" s="28">
        <f>IFERROR(HLOOKUP(A574,'Data 1'!$E$130:$Y$149,VLOOKUP(C574,Lookups2!$A$28:$C$32,2,FALSE),FALSE),"")</f>
        <v>89.8</v>
      </c>
      <c r="E574" s="33"/>
      <c r="F574" s="33"/>
      <c r="G574" s="33"/>
      <c r="H574" s="26" t="str">
        <f>VLOOKUP(A574,Lookups2!$J$2:$K$23,2,FALSE)</f>
        <v>ASPH</v>
      </c>
      <c r="I574" s="26" t="str">
        <f>VLOOKUP(C574,Lookups2!$A$1:$C$53,3,FALSE)</f>
        <v>D6</v>
      </c>
      <c r="J574" s="26" t="str">
        <f t="shared" si="51"/>
        <v>16/17 Q4</v>
      </c>
      <c r="K574" s="26" t="str">
        <f t="shared" si="50"/>
        <v>ASPHD616/17 Q4</v>
      </c>
    </row>
    <row r="575" spans="1:11" x14ac:dyDescent="0.2">
      <c r="A575" s="26" t="s">
        <v>9772</v>
      </c>
      <c r="B575" s="4" t="s">
        <v>2798</v>
      </c>
      <c r="C575" s="4" t="s">
        <v>12138</v>
      </c>
      <c r="D575" s="28">
        <f>IFERROR(HLOOKUP(A575,'Data 1'!$E$130:$Y$149,VLOOKUP(C575,Lookups2!$A$28:$C$32,2,FALSE),FALSE),"")</f>
        <v>0</v>
      </c>
      <c r="E575" s="33"/>
      <c r="F575" s="33"/>
      <c r="G575" s="33"/>
      <c r="H575" s="26" t="str">
        <f>VLOOKUP(A575,Lookups2!$J$2:$K$23,2,FALSE)</f>
        <v>PRH</v>
      </c>
      <c r="I575" s="26" t="str">
        <f>VLOOKUP(C575,Lookups2!$A$1:$C$53,3,FALSE)</f>
        <v>D6</v>
      </c>
      <c r="J575" s="26" t="str">
        <f t="shared" si="51"/>
        <v>16/17 Q4</v>
      </c>
      <c r="K575" s="26" t="str">
        <f t="shared" si="50"/>
        <v>PRHD616/17 Q4</v>
      </c>
    </row>
    <row r="576" spans="1:11" x14ac:dyDescent="0.2">
      <c r="A576" s="26" t="s">
        <v>9773</v>
      </c>
      <c r="B576" s="4" t="s">
        <v>2798</v>
      </c>
      <c r="C576" s="4" t="s">
        <v>12138</v>
      </c>
      <c r="D576" s="28">
        <f>IFERROR(HLOOKUP(A576,'Data 1'!$E$130:$Y$149,VLOOKUP(C576,Lookups2!$A$28:$C$32,2,FALSE),FALSE),"")</f>
        <v>75.400000000000006</v>
      </c>
      <c r="E576" s="33"/>
      <c r="F576" s="33"/>
      <c r="G576" s="33"/>
      <c r="H576" s="26" t="str">
        <f>VLOOKUP(A576,Lookups2!$J$2:$K$23,2,FALSE)</f>
        <v>RSC</v>
      </c>
      <c r="I576" s="26" t="str">
        <f>VLOOKUP(C576,Lookups2!$A$1:$C$53,3,FALSE)</f>
        <v>D6</v>
      </c>
      <c r="J576" s="26" t="str">
        <f t="shared" si="51"/>
        <v>16/17 Q4</v>
      </c>
      <c r="K576" s="26" t="str">
        <f t="shared" si="50"/>
        <v>RSCD616/17 Q4</v>
      </c>
    </row>
    <row r="577" spans="1:11" x14ac:dyDescent="0.2">
      <c r="A577" s="26" t="s">
        <v>9774</v>
      </c>
      <c r="B577" s="4" t="s">
        <v>2798</v>
      </c>
      <c r="C577" s="4" t="s">
        <v>12138</v>
      </c>
      <c r="D577" s="28">
        <f>IFERROR(HLOOKUP(A577,'Data 1'!$E$130:$Y$149,VLOOKUP(C577,Lookups2!$A$28:$C$32,2,FALSE),FALSE),"")</f>
        <v>77.599999999999994</v>
      </c>
      <c r="E577" s="33"/>
      <c r="F577" s="33"/>
      <c r="G577" s="33"/>
      <c r="H577" s="26" t="str">
        <f>VLOOKUP(A577,Lookups2!$J$2:$K$23,2,FALSE)</f>
        <v>DVH</v>
      </c>
      <c r="I577" s="26" t="str">
        <f>VLOOKUP(C577,Lookups2!$A$1:$C$53,3,FALSE)</f>
        <v>D6</v>
      </c>
      <c r="J577" s="26" t="str">
        <f t="shared" si="51"/>
        <v>16/17 Q4</v>
      </c>
      <c r="K577" s="26" t="str">
        <f t="shared" si="50"/>
        <v>DVHD616/17 Q4</v>
      </c>
    </row>
    <row r="578" spans="1:11" x14ac:dyDescent="0.2">
      <c r="A578" s="26" t="s">
        <v>9775</v>
      </c>
      <c r="B578" s="4" t="s">
        <v>2798</v>
      </c>
      <c r="C578" s="4" t="s">
        <v>12138</v>
      </c>
      <c r="D578" s="28">
        <f>IFERROR(HLOOKUP(A578,'Data 1'!$E$130:$Y$149,VLOOKUP(C578,Lookups2!$A$28:$C$32,2,FALSE),FALSE),"")</f>
        <v>60.1</v>
      </c>
      <c r="E578" s="33"/>
      <c r="F578" s="33"/>
      <c r="G578" s="33"/>
      <c r="H578" s="26" t="str">
        <f>VLOOKUP(A578,Lookups2!$J$2:$K$23,2,FALSE)</f>
        <v>K&amp;C</v>
      </c>
      <c r="I578" s="26" t="str">
        <f>VLOOKUP(C578,Lookups2!$A$1:$C$53,3,FALSE)</f>
        <v>D6</v>
      </c>
      <c r="J578" s="26" t="str">
        <f t="shared" si="51"/>
        <v>16/17 Q4</v>
      </c>
      <c r="K578" s="26" t="str">
        <f t="shared" si="50"/>
        <v>K&amp;CD616/17 Q4</v>
      </c>
    </row>
    <row r="579" spans="1:11" x14ac:dyDescent="0.2">
      <c r="A579" s="26" t="s">
        <v>9776</v>
      </c>
      <c r="B579" s="4" t="s">
        <v>2798</v>
      </c>
      <c r="C579" s="4" t="s">
        <v>12138</v>
      </c>
      <c r="D579" s="28">
        <f>IFERROR(HLOOKUP(A579,'Data 1'!$E$130:$Y$149,VLOOKUP(C579,Lookups2!$A$28:$C$32,2,FALSE),FALSE),"")</f>
        <v>78</v>
      </c>
      <c r="E579" s="33"/>
      <c r="F579" s="33"/>
      <c r="G579" s="33"/>
      <c r="H579" s="26" t="str">
        <f>VLOOKUP(A579,Lookups2!$J$2:$K$23,2,FALSE)</f>
        <v>QEQM</v>
      </c>
      <c r="I579" s="26" t="str">
        <f>VLOOKUP(C579,Lookups2!$A$1:$C$53,3,FALSE)</f>
        <v>D6</v>
      </c>
      <c r="J579" s="26" t="str">
        <f t="shared" si="51"/>
        <v>16/17 Q4</v>
      </c>
      <c r="K579" s="26" t="str">
        <f t="shared" si="50"/>
        <v>QEQMD616/17 Q4</v>
      </c>
    </row>
    <row r="580" spans="1:11" x14ac:dyDescent="0.2">
      <c r="A580" s="26" t="s">
        <v>9777</v>
      </c>
      <c r="B580" s="4" t="s">
        <v>2798</v>
      </c>
      <c r="C580" s="4" t="s">
        <v>12138</v>
      </c>
      <c r="D580" s="28">
        <f>IFERROR(HLOOKUP(A580,'Data 1'!$E$130:$Y$149,VLOOKUP(C580,Lookups2!$A$28:$C$32,2,FALSE),FALSE),"")</f>
        <v>79.599999999999994</v>
      </c>
      <c r="E580" s="33"/>
      <c r="F580" s="33"/>
      <c r="G580" s="33"/>
      <c r="H580" s="26" t="str">
        <f>VLOOKUP(A580,Lookups2!$J$2:$K$23,2,FALSE)</f>
        <v>WHH</v>
      </c>
      <c r="I580" s="26" t="str">
        <f>VLOOKUP(C580,Lookups2!$A$1:$C$53,3,FALSE)</f>
        <v>D6</v>
      </c>
      <c r="J580" s="26" t="str">
        <f t="shared" si="51"/>
        <v>16/17 Q4</v>
      </c>
      <c r="K580" s="26" t="str">
        <f t="shared" si="50"/>
        <v>WHHD616/17 Q4</v>
      </c>
    </row>
    <row r="581" spans="1:11" x14ac:dyDescent="0.2">
      <c r="A581" s="26" t="s">
        <v>9779</v>
      </c>
      <c r="B581" s="4" t="s">
        <v>2798</v>
      </c>
      <c r="C581" s="4" t="s">
        <v>12138</v>
      </c>
      <c r="D581" s="28">
        <f>IFERROR(HLOOKUP(A581,'Data 1'!$E$130:$Y$149,VLOOKUP(C581,Lookups2!$A$28:$C$32,2,FALSE),FALSE),"")</f>
        <v>76</v>
      </c>
      <c r="E581" s="33"/>
      <c r="F581" s="33"/>
      <c r="G581" s="33"/>
      <c r="H581" s="26" t="str">
        <f>VLOOKUP(A581,Lookups2!$J$2:$K$23,2,FALSE)</f>
        <v>EDGH</v>
      </c>
      <c r="I581" s="26" t="str">
        <f>VLOOKUP(C581,Lookups2!$A$1:$C$53,3,FALSE)</f>
        <v>D6</v>
      </c>
      <c r="J581" s="26" t="str">
        <f t="shared" si="51"/>
        <v>16/17 Q4</v>
      </c>
      <c r="K581" s="26" t="str">
        <f t="shared" si="50"/>
        <v>EDGHD616/17 Q4</v>
      </c>
    </row>
    <row r="582" spans="1:11" x14ac:dyDescent="0.2">
      <c r="A582" s="26" t="s">
        <v>9780</v>
      </c>
      <c r="B582" s="4" t="s">
        <v>2798</v>
      </c>
      <c r="C582" s="4" t="s">
        <v>12138</v>
      </c>
      <c r="D582" s="28">
        <f>IFERROR(HLOOKUP(A582,'Data 1'!$E$130:$Y$149,VLOOKUP(C582,Lookups2!$A$28:$C$32,2,FALSE),FALSE),"")</f>
        <v>69.900000000000006</v>
      </c>
      <c r="E582" s="33"/>
      <c r="F582" s="33"/>
      <c r="G582" s="33"/>
      <c r="H582" s="26" t="str">
        <f>VLOOKUP(A582,Lookups2!$J$2:$K$23,2,FALSE)</f>
        <v>ESUH</v>
      </c>
      <c r="I582" s="26" t="str">
        <f>VLOOKUP(C582,Lookups2!$A$1:$C$53,3,FALSE)</f>
        <v>D6</v>
      </c>
      <c r="J582" s="26" t="str">
        <f t="shared" si="51"/>
        <v>16/17 Q4</v>
      </c>
      <c r="K582" s="26" t="str">
        <f t="shared" si="50"/>
        <v>ESUHD616/17 Q4</v>
      </c>
    </row>
    <row r="583" spans="1:11" x14ac:dyDescent="0.2">
      <c r="A583" s="26" t="s">
        <v>9781</v>
      </c>
      <c r="B583" s="4" t="s">
        <v>2798</v>
      </c>
      <c r="C583" s="4" t="s">
        <v>12138</v>
      </c>
      <c r="D583" s="28">
        <f>IFERROR(HLOOKUP(A583,'Data 1'!$E$130:$Y$149,VLOOKUP(C583,Lookups2!$A$28:$C$32,2,FALSE),FALSE),"")</f>
        <v>108.6</v>
      </c>
      <c r="E583" s="33"/>
      <c r="F583" s="33"/>
      <c r="G583" s="33"/>
      <c r="H583" s="26" t="str">
        <f>VLOOKUP(A583,Lookups2!$J$2:$K$23,2,FALSE)</f>
        <v>Frimley</v>
      </c>
      <c r="I583" s="26" t="str">
        <f>VLOOKUP(C583,Lookups2!$A$1:$C$53,3,FALSE)</f>
        <v>D6</v>
      </c>
      <c r="J583" s="26" t="str">
        <f t="shared" si="51"/>
        <v>16/17 Q4</v>
      </c>
      <c r="K583" s="26" t="str">
        <f t="shared" si="50"/>
        <v>FrimleyD616/17 Q4</v>
      </c>
    </row>
    <row r="584" spans="1:11" x14ac:dyDescent="0.2">
      <c r="A584" s="26" t="s">
        <v>9782</v>
      </c>
      <c r="B584" s="4" t="s">
        <v>2798</v>
      </c>
      <c r="C584" s="4" t="s">
        <v>12138</v>
      </c>
      <c r="D584" s="28">
        <f>IFERROR(HLOOKUP(A584,'Data 1'!$E$130:$Y$149,VLOOKUP(C584,Lookups2!$A$28:$C$32,2,FALSE),FALSE),"")</f>
        <v>89.5</v>
      </c>
      <c r="E584" s="33"/>
      <c r="F584" s="33"/>
      <c r="G584" s="33"/>
      <c r="H584" s="26" t="str">
        <f>VLOOKUP(A584,Lookups2!$J$2:$K$23,2,FALSE)</f>
        <v>MDGH</v>
      </c>
      <c r="I584" s="26" t="str">
        <f>VLOOKUP(C584,Lookups2!$A$1:$C$53,3,FALSE)</f>
        <v>D6</v>
      </c>
      <c r="J584" s="26" t="str">
        <f t="shared" si="51"/>
        <v>16/17 Q4</v>
      </c>
      <c r="K584" s="26" t="str">
        <f t="shared" si="50"/>
        <v>MDGHD616/17 Q4</v>
      </c>
    </row>
    <row r="585" spans="1:11" x14ac:dyDescent="0.2">
      <c r="A585" s="26" t="s">
        <v>9783</v>
      </c>
      <c r="B585" s="4" t="s">
        <v>2798</v>
      </c>
      <c r="C585" s="4" t="s">
        <v>12138</v>
      </c>
      <c r="D585" s="28">
        <f>IFERROR(HLOOKUP(A585,'Data 1'!$E$130:$Y$149,VLOOKUP(C585,Lookups2!$A$28:$C$32,2,FALSE),FALSE),"")</f>
        <v>87.2</v>
      </c>
      <c r="E585" s="33"/>
      <c r="F585" s="33"/>
      <c r="G585" s="33"/>
      <c r="H585" s="26" t="str">
        <f>VLOOKUP(A585,Lookups2!$J$2:$K$23,2,FALSE)</f>
        <v>TWH</v>
      </c>
      <c r="I585" s="26" t="str">
        <f>VLOOKUP(C585,Lookups2!$A$1:$C$53,3,FALSE)</f>
        <v>D6</v>
      </c>
      <c r="J585" s="26" t="str">
        <f t="shared" si="51"/>
        <v>16/17 Q4</v>
      </c>
      <c r="K585" s="26" t="str">
        <f t="shared" si="50"/>
        <v>TWHD616/17 Q4</v>
      </c>
    </row>
    <row r="586" spans="1:11" x14ac:dyDescent="0.2">
      <c r="A586" s="26" t="s">
        <v>9784</v>
      </c>
      <c r="B586" s="4" t="s">
        <v>2798</v>
      </c>
      <c r="C586" s="4" t="s">
        <v>12138</v>
      </c>
      <c r="D586" s="28">
        <f>IFERROR(HLOOKUP(A586,'Data 1'!$E$130:$Y$149,VLOOKUP(C586,Lookups2!$A$28:$C$32,2,FALSE),FALSE),"")</f>
        <v>60.7</v>
      </c>
      <c r="E586" s="33"/>
      <c r="F586" s="33"/>
      <c r="G586" s="33"/>
      <c r="H586" s="26" t="str">
        <f>VLOOKUP(A586,Lookups2!$J$2:$K$23,2,FALSE)</f>
        <v>Medway</v>
      </c>
      <c r="I586" s="26" t="str">
        <f>VLOOKUP(C586,Lookups2!$A$1:$C$53,3,FALSE)</f>
        <v>D6</v>
      </c>
      <c r="J586" s="26" t="str">
        <f t="shared" si="51"/>
        <v>16/17 Q4</v>
      </c>
      <c r="K586" s="26" t="str">
        <f t="shared" si="50"/>
        <v>MedwayD616/17 Q4</v>
      </c>
    </row>
    <row r="587" spans="1:11" x14ac:dyDescent="0.2">
      <c r="A587" s="26" t="s">
        <v>9785</v>
      </c>
      <c r="B587" s="4" t="s">
        <v>2798</v>
      </c>
      <c r="C587" s="4" t="s">
        <v>12138</v>
      </c>
      <c r="D587" s="28">
        <f>IFERROR(HLOOKUP(A587,'Data 1'!$E$130:$Y$149,VLOOKUP(C587,Lookups2!$A$28:$C$32,2,FALSE),FALSE),"")</f>
        <v>90.2</v>
      </c>
      <c r="E587" s="33"/>
      <c r="F587" s="33"/>
      <c r="G587" s="33"/>
      <c r="H587" s="26" t="str">
        <f>VLOOKUP(A587,Lookups2!$J$2:$K$23,2,FALSE)</f>
        <v>RSCH</v>
      </c>
      <c r="I587" s="26" t="str">
        <f>VLOOKUP(C587,Lookups2!$A$1:$C$53,3,FALSE)</f>
        <v>D6</v>
      </c>
      <c r="J587" s="26" t="str">
        <f t="shared" si="51"/>
        <v>16/17 Q4</v>
      </c>
      <c r="K587" s="26" t="str">
        <f t="shared" si="50"/>
        <v>RSCHD616/17 Q4</v>
      </c>
    </row>
    <row r="588" spans="1:11" x14ac:dyDescent="0.2">
      <c r="A588" s="26" t="s">
        <v>9786</v>
      </c>
      <c r="B588" s="4" t="s">
        <v>2798</v>
      </c>
      <c r="C588" s="4" t="s">
        <v>12138</v>
      </c>
      <c r="D588" s="28">
        <f>IFERROR(HLOOKUP(A588,'Data 1'!$E$130:$Y$149,VLOOKUP(C588,Lookups2!$A$28:$C$32,2,FALSE),FALSE),"")</f>
        <v>79.900000000000006</v>
      </c>
      <c r="E588" s="33"/>
      <c r="F588" s="33"/>
      <c r="G588" s="33"/>
      <c r="H588" s="26" t="str">
        <f>VLOOKUP(A588,Lookups2!$J$2:$K$23,2,FALSE)</f>
        <v>SASH</v>
      </c>
      <c r="I588" s="26" t="str">
        <f>VLOOKUP(C588,Lookups2!$A$1:$C$53,3,FALSE)</f>
        <v>D6</v>
      </c>
      <c r="J588" s="26" t="str">
        <f t="shared" si="51"/>
        <v>16/17 Q4</v>
      </c>
      <c r="K588" s="26" t="str">
        <f t="shared" si="50"/>
        <v>SASHD616/17 Q4</v>
      </c>
    </row>
    <row r="589" spans="1:11" x14ac:dyDescent="0.2">
      <c r="A589" s="26" t="s">
        <v>9787</v>
      </c>
      <c r="B589" s="4" t="s">
        <v>2798</v>
      </c>
      <c r="C589" s="4" t="s">
        <v>12138</v>
      </c>
      <c r="D589" s="28">
        <f>IFERROR(HLOOKUP(A589,'Data 1'!$E$130:$Y$149,VLOOKUP(C589,Lookups2!$A$28:$C$32,2,FALSE),FALSE),"")</f>
        <v>73.599999999999994</v>
      </c>
      <c r="E589" s="33"/>
      <c r="F589" s="33"/>
      <c r="G589" s="33"/>
      <c r="H589" s="26" t="str">
        <f>VLOOKUP(A589,Lookups2!$J$2:$K$23,2,FALSE)</f>
        <v>STR</v>
      </c>
      <c r="I589" s="26" t="str">
        <f>VLOOKUP(C589,Lookups2!$A$1:$C$53,3,FALSE)</f>
        <v>D6</v>
      </c>
      <c r="J589" s="26" t="str">
        <f t="shared" si="51"/>
        <v>16/17 Q4</v>
      </c>
      <c r="K589" s="26" t="str">
        <f t="shared" si="50"/>
        <v>STRD616/17 Q4</v>
      </c>
    </row>
    <row r="590" spans="1:11" x14ac:dyDescent="0.2">
      <c r="A590" s="26" t="s">
        <v>9788</v>
      </c>
      <c r="B590" s="4" t="s">
        <v>2798</v>
      </c>
      <c r="C590" s="4" t="s">
        <v>12138</v>
      </c>
      <c r="D590" s="28">
        <f>IFERROR(HLOOKUP(A590,'Data 1'!$E$130:$Y$149,VLOOKUP(C590,Lookups2!$A$28:$C$32,2,FALSE),FALSE),"")</f>
        <v>80.5</v>
      </c>
      <c r="E590" s="33"/>
      <c r="F590" s="33"/>
      <c r="G590" s="33"/>
      <c r="H590" s="26" t="str">
        <f>VLOOKUP(A590,Lookups2!$J$2:$K$23,2,FALSE)</f>
        <v>WOR</v>
      </c>
      <c r="I590" s="26" t="str">
        <f>VLOOKUP(C590,Lookups2!$A$1:$C$53,3,FALSE)</f>
        <v>D6</v>
      </c>
      <c r="J590" s="26" t="str">
        <f t="shared" si="51"/>
        <v>16/17 Q4</v>
      </c>
      <c r="K590" s="26" t="str">
        <f t="shared" si="50"/>
        <v>WORD616/17 Q4</v>
      </c>
    </row>
    <row r="591" spans="1:11" x14ac:dyDescent="0.2">
      <c r="A591" s="26" t="s">
        <v>12031</v>
      </c>
      <c r="B591" s="4" t="s">
        <v>2798</v>
      </c>
      <c r="C591" s="4" t="s">
        <v>12138</v>
      </c>
      <c r="D591" s="28">
        <f>IFERROR(HLOOKUP(A591,'Data 1'!$E$130:$Y$149,VLOOKUP(C591,Lookups2!$A$28:$C$32,2,FALSE),FALSE),"")</f>
        <v>69.900000000000006</v>
      </c>
      <c r="E591" s="33"/>
      <c r="F591" s="33"/>
      <c r="G591" s="33"/>
      <c r="H591" s="26" t="str">
        <f>VLOOKUP(A591,Lookups2!$J$2:$K$23,2,FALSE)</f>
        <v>CRA</v>
      </c>
      <c r="I591" s="26" t="str">
        <f>VLOOKUP(C591,Lookups2!$A$1:$C$53,3,FALSE)</f>
        <v>D6</v>
      </c>
      <c r="J591" s="26" t="str">
        <f t="shared" si="51"/>
        <v>16/17 Q4</v>
      </c>
      <c r="K591" s="26" t="str">
        <f t="shared" si="50"/>
        <v>CRAD616/17 Q4</v>
      </c>
    </row>
    <row r="592" spans="1:11" x14ac:dyDescent="0.2">
      <c r="A592" s="4" t="s">
        <v>6597</v>
      </c>
      <c r="B592" s="4" t="s">
        <v>2798</v>
      </c>
      <c r="C592" s="4" t="s">
        <v>12138</v>
      </c>
      <c r="D592" s="28">
        <f>IFERROR(HLOOKUP(A592,'Data 1'!$E$130:$Y$149,VLOOKUP(C592,Lookups2!$A$28:$C$32,2,FALSE),FALSE),"")</f>
        <v>85.3</v>
      </c>
      <c r="E592" s="33"/>
      <c r="F592" s="33"/>
      <c r="G592" s="33"/>
      <c r="H592" s="4" t="s">
        <v>2763</v>
      </c>
      <c r="I592" s="26" t="str">
        <f>VLOOKUP(C592,Lookups2!$A$1:$C$53,3,FALSE)</f>
        <v>D6</v>
      </c>
      <c r="J592" s="26" t="str">
        <f t="shared" si="51"/>
        <v>16/17 Q4</v>
      </c>
      <c r="K592" s="26" t="str">
        <f t="shared" ref="K592:K593" si="53">H592&amp;I592&amp;J592</f>
        <v>PORTD616/17 Q4</v>
      </c>
    </row>
    <row r="593" spans="1:11" x14ac:dyDescent="0.2">
      <c r="A593" t="s">
        <v>12343</v>
      </c>
      <c r="B593" s="4" t="s">
        <v>2798</v>
      </c>
      <c r="C593" s="4" t="s">
        <v>12138</v>
      </c>
      <c r="D593" s="28">
        <f>IFERROR(HLOOKUP(A593,'Data 1'!$E$130:$Y$149,VLOOKUP(C593,Lookups2!$A$28:$C$32,2,FALSE),FALSE),"")</f>
        <v>80.7</v>
      </c>
      <c r="E593" s="33"/>
      <c r="F593" s="33"/>
      <c r="G593" s="33"/>
      <c r="H593" s="26" t="str">
        <f>VLOOKUP(A593,Lookups2!$J$2:$K$23,2,FALSE)</f>
        <v>BEX</v>
      </c>
      <c r="I593" s="26" t="str">
        <f>VLOOKUP(C593,Lookups2!$A$1:$C$53,3,FALSE)</f>
        <v>D6</v>
      </c>
      <c r="J593" s="26" t="str">
        <f t="shared" si="51"/>
        <v>16/17 Q4</v>
      </c>
      <c r="K593" s="26" t="str">
        <f t="shared" si="53"/>
        <v>BEXD616/17 Q4</v>
      </c>
    </row>
    <row r="594" spans="1:11" x14ac:dyDescent="0.2">
      <c r="A594" s="26" t="s">
        <v>12323</v>
      </c>
      <c r="B594" s="4" t="s">
        <v>2798</v>
      </c>
      <c r="C594" s="4" t="s">
        <v>12138</v>
      </c>
      <c r="D594" s="28" t="str">
        <f>IFERROR(HLOOKUP(A594,'Data 1'!$E$130:$Y$149,VLOOKUP(C594,Lookups2!$A$28:$C$32,2,FALSE),FALSE),"")</f>
        <v/>
      </c>
      <c r="E594" s="34"/>
      <c r="F594" s="57">
        <f>AVERAGE(F616,F636,F660,F682)</f>
        <v>81.95</v>
      </c>
      <c r="G594" s="57"/>
      <c r="H594" s="26" t="str">
        <f>VLOOKUP(A594,Lookups2!$J$2:$K$23,2,FALSE)</f>
        <v>ENG</v>
      </c>
      <c r="I594" s="26" t="str">
        <f>VLOOKUP(C594,Lookups2!$A$1:$C$53,3,FALSE)</f>
        <v>D6</v>
      </c>
      <c r="J594" s="26" t="str">
        <f>+J591</f>
        <v>16/17 Q4</v>
      </c>
      <c r="K594" s="26" t="str">
        <f t="shared" si="50"/>
        <v>ENGD616/17 Q4</v>
      </c>
    </row>
    <row r="595" spans="1:11" x14ac:dyDescent="0.2">
      <c r="A595" s="26" t="s">
        <v>2794</v>
      </c>
      <c r="B595" s="4" t="s">
        <v>2798</v>
      </c>
      <c r="C595" s="4" t="s">
        <v>12138</v>
      </c>
      <c r="D595" s="28" t="str">
        <f>IFERROR(HLOOKUP(A595,'Data 1'!$E$130:$Y$149,VLOOKUP(C595,Lookups2!$A$28:$C$32,2,FALSE),FALSE),"")</f>
        <v/>
      </c>
      <c r="E595" s="34"/>
      <c r="F595" s="57">
        <f>AVERAGE(F617,F637,F661,F683)</f>
        <v>81.7118590998043</v>
      </c>
      <c r="G595" s="57"/>
      <c r="H595" s="26" t="str">
        <f>VLOOKUP(A595,Lookups2!$J$2:$K$23,2,FALSE)</f>
        <v>SEC</v>
      </c>
      <c r="I595" s="26" t="str">
        <f>VLOOKUP(C595,Lookups2!$A$1:$C$53,3,FALSE)</f>
        <v>D6</v>
      </c>
      <c r="J595" s="26" t="str">
        <f t="shared" si="51"/>
        <v>16/17 Q4</v>
      </c>
      <c r="K595" s="26" t="str">
        <f t="shared" si="50"/>
        <v>SECD616/17 Q4</v>
      </c>
    </row>
    <row r="596" spans="1:11" x14ac:dyDescent="0.2">
      <c r="A596" s="26" t="s">
        <v>9771</v>
      </c>
      <c r="B596" s="4" t="s">
        <v>2798</v>
      </c>
      <c r="C596" s="4" t="s">
        <v>12141</v>
      </c>
      <c r="D596" s="28">
        <f>IFERROR(HLOOKUP(A596,'Data 1'!$E$130:$Y$149,VLOOKUP(C596,Lookups2!$A$28:$C$32,2,FALSE),FALSE),"")</f>
        <v>83</v>
      </c>
      <c r="E596" s="42">
        <f>IFERROR(INDEX(Dom_6_patient_numbers,MATCH(A596,'Data 1'!$F$130:$Y$130,0))*D596/100,0)</f>
        <v>141.93</v>
      </c>
      <c r="F596" s="33"/>
      <c r="G596" s="33"/>
      <c r="H596" s="26" t="str">
        <f>VLOOKUP(A596,Lookups2!$J$2:$K$23,2,FALSE)</f>
        <v>ASPH</v>
      </c>
      <c r="I596" s="26" t="str">
        <f>VLOOKUP(C596,Lookups2!$A$1:$C$53,3,FALSE)</f>
        <v>6.1B</v>
      </c>
      <c r="J596" s="26" t="str">
        <f t="shared" si="51"/>
        <v>16/17 Q4</v>
      </c>
      <c r="K596" s="26" t="str">
        <f t="shared" si="50"/>
        <v>ASPH6.1B16/17 Q4</v>
      </c>
    </row>
    <row r="597" spans="1:11" x14ac:dyDescent="0.2">
      <c r="A597" s="26" t="s">
        <v>9772</v>
      </c>
      <c r="B597" s="4" t="s">
        <v>2798</v>
      </c>
      <c r="C597" s="4" t="s">
        <v>12141</v>
      </c>
      <c r="D597" s="28">
        <f>IFERROR(HLOOKUP(A597,'Data 1'!$E$130:$Y$149,VLOOKUP(C597,Lookups2!$A$28:$C$32,2,FALSE),FALSE),"")</f>
        <v>0</v>
      </c>
      <c r="E597" s="42">
        <f>IFERROR(INDEX(Dom_6_patient_numbers,MATCH(A597,'Data 1'!$F$130:$Y$130,0))*D597/100,0)</f>
        <v>0</v>
      </c>
      <c r="F597" s="33"/>
      <c r="G597" s="33"/>
      <c r="H597" s="26" t="str">
        <f>VLOOKUP(A597,Lookups2!$J$2:$K$23,2,FALSE)</f>
        <v>PRH</v>
      </c>
      <c r="I597" s="26" t="str">
        <f>VLOOKUP(C597,Lookups2!$A$1:$C$53,3,FALSE)</f>
        <v>6.1B</v>
      </c>
      <c r="J597" s="26" t="str">
        <f t="shared" si="51"/>
        <v>16/17 Q4</v>
      </c>
      <c r="K597" s="26" t="str">
        <f t="shared" si="50"/>
        <v>PRH6.1B16/17 Q4</v>
      </c>
    </row>
    <row r="598" spans="1:11" x14ac:dyDescent="0.2">
      <c r="A598" s="26" t="s">
        <v>9773</v>
      </c>
      <c r="B598" s="4" t="s">
        <v>2798</v>
      </c>
      <c r="C598" s="4" t="s">
        <v>12141</v>
      </c>
      <c r="D598" s="28">
        <f>IFERROR(HLOOKUP(A598,'Data 1'!$E$130:$Y$149,VLOOKUP(C598,Lookups2!$A$28:$C$32,2,FALSE),FALSE),"")</f>
        <v>79.2</v>
      </c>
      <c r="E598" s="42">
        <f>IFERROR(INDEX(Dom_6_patient_numbers,MATCH(A598,'Data 1'!$F$130:$Y$130,0))*D598/100,0)</f>
        <v>133.05600000000001</v>
      </c>
      <c r="F598" s="33"/>
      <c r="G598" s="33"/>
      <c r="H598" s="26" t="str">
        <f>VLOOKUP(A598,Lookups2!$J$2:$K$23,2,FALSE)</f>
        <v>RSC</v>
      </c>
      <c r="I598" s="26" t="str">
        <f>VLOOKUP(C598,Lookups2!$A$1:$C$53,3,FALSE)</f>
        <v>6.1B</v>
      </c>
      <c r="J598" s="26" t="str">
        <f t="shared" si="51"/>
        <v>16/17 Q4</v>
      </c>
      <c r="K598" s="26" t="str">
        <f t="shared" si="50"/>
        <v>RSC6.1B16/17 Q4</v>
      </c>
    </row>
    <row r="599" spans="1:11" x14ac:dyDescent="0.2">
      <c r="A599" s="26" t="s">
        <v>9774</v>
      </c>
      <c r="B599" s="4" t="s">
        <v>2798</v>
      </c>
      <c r="C599" s="4" t="s">
        <v>12141</v>
      </c>
      <c r="D599" s="28">
        <f>IFERROR(HLOOKUP(A599,'Data 1'!$E$130:$Y$149,VLOOKUP(C599,Lookups2!$A$28:$C$32,2,FALSE),FALSE),"")</f>
        <v>94.4</v>
      </c>
      <c r="E599" s="42">
        <f>IFERROR(INDEX(Dom_6_patient_numbers,MATCH(A599,'Data 1'!$F$130:$Y$130,0))*D599/100,0)</f>
        <v>101.00800000000001</v>
      </c>
      <c r="F599" s="33"/>
      <c r="G599" s="33"/>
      <c r="H599" s="26" t="str">
        <f>VLOOKUP(A599,Lookups2!$J$2:$K$23,2,FALSE)</f>
        <v>DVH</v>
      </c>
      <c r="I599" s="26" t="str">
        <f>VLOOKUP(C599,Lookups2!$A$1:$C$53,3,FALSE)</f>
        <v>6.1B</v>
      </c>
      <c r="J599" s="26" t="str">
        <f t="shared" si="51"/>
        <v>16/17 Q4</v>
      </c>
      <c r="K599" s="26" t="str">
        <f t="shared" si="50"/>
        <v>DVH6.1B16/17 Q4</v>
      </c>
    </row>
    <row r="600" spans="1:11" x14ac:dyDescent="0.2">
      <c r="A600" s="26" t="s">
        <v>9775</v>
      </c>
      <c r="B600" s="4" t="s">
        <v>2798</v>
      </c>
      <c r="C600" s="4" t="s">
        <v>12141</v>
      </c>
      <c r="D600" s="28">
        <f>IFERROR(HLOOKUP(A600,'Data 1'!$E$130:$Y$149,VLOOKUP(C600,Lookups2!$A$28:$C$32,2,FALSE),FALSE),"")</f>
        <v>55.4</v>
      </c>
      <c r="E600" s="42">
        <f>IFERROR(INDEX(Dom_6_patient_numbers,MATCH(A600,'Data 1'!$F$130:$Y$130,0))*D600/100,0)</f>
        <v>45.981999999999999</v>
      </c>
      <c r="F600" s="33"/>
      <c r="G600" s="33"/>
      <c r="H600" s="26" t="str">
        <f>VLOOKUP(A600,Lookups2!$J$2:$K$23,2,FALSE)</f>
        <v>K&amp;C</v>
      </c>
      <c r="I600" s="26" t="str">
        <f>VLOOKUP(C600,Lookups2!$A$1:$C$53,3,FALSE)</f>
        <v>6.1B</v>
      </c>
      <c r="J600" s="26" t="str">
        <f t="shared" si="51"/>
        <v>16/17 Q4</v>
      </c>
      <c r="K600" s="26" t="str">
        <f t="shared" si="50"/>
        <v>K&amp;C6.1B16/17 Q4</v>
      </c>
    </row>
    <row r="601" spans="1:11" x14ac:dyDescent="0.2">
      <c r="A601" s="26" t="s">
        <v>9776</v>
      </c>
      <c r="B601" s="4" t="s">
        <v>2798</v>
      </c>
      <c r="C601" s="4" t="s">
        <v>12141</v>
      </c>
      <c r="D601" s="28">
        <f>IFERROR(HLOOKUP(A601,'Data 1'!$E$130:$Y$149,VLOOKUP(C601,Lookups2!$A$28:$C$32,2,FALSE),FALSE),"")</f>
        <v>97.2</v>
      </c>
      <c r="E601" s="42">
        <f>IFERROR(INDEX(Dom_6_patient_numbers,MATCH(A601,'Data 1'!$F$130:$Y$130,0))*D601/100,0)</f>
        <v>104.976</v>
      </c>
      <c r="F601" s="33"/>
      <c r="G601" s="33"/>
      <c r="H601" s="26" t="str">
        <f>VLOOKUP(A601,Lookups2!$J$2:$K$23,2,FALSE)</f>
        <v>QEQM</v>
      </c>
      <c r="I601" s="26" t="str">
        <f>VLOOKUP(C601,Lookups2!$A$1:$C$53,3,FALSE)</f>
        <v>6.1B</v>
      </c>
      <c r="J601" s="26" t="str">
        <f t="shared" si="51"/>
        <v>16/17 Q4</v>
      </c>
      <c r="K601" s="26" t="str">
        <f t="shared" si="50"/>
        <v>QEQM6.1B16/17 Q4</v>
      </c>
    </row>
    <row r="602" spans="1:11" x14ac:dyDescent="0.2">
      <c r="A602" s="26" t="s">
        <v>9777</v>
      </c>
      <c r="B602" s="4" t="s">
        <v>2798</v>
      </c>
      <c r="C602" s="4" t="s">
        <v>12141</v>
      </c>
      <c r="D602" s="28">
        <f>IFERROR(HLOOKUP(A602,'Data 1'!$E$130:$Y$149,VLOOKUP(C602,Lookups2!$A$28:$C$32,2,FALSE),FALSE),"")</f>
        <v>84.4</v>
      </c>
      <c r="E602" s="42">
        <f>IFERROR(INDEX(Dom_6_patient_numbers,MATCH(A602,'Data 1'!$F$130:$Y$130,0))*D602/100,0)</f>
        <v>113.94</v>
      </c>
      <c r="F602" s="33"/>
      <c r="G602" s="33"/>
      <c r="H602" s="26" t="str">
        <f>VLOOKUP(A602,Lookups2!$J$2:$K$23,2,FALSE)</f>
        <v>WHH</v>
      </c>
      <c r="I602" s="26" t="str">
        <f>VLOOKUP(C602,Lookups2!$A$1:$C$53,3,FALSE)</f>
        <v>6.1B</v>
      </c>
      <c r="J602" s="26" t="str">
        <f t="shared" si="51"/>
        <v>16/17 Q4</v>
      </c>
      <c r="K602" s="26" t="str">
        <f t="shared" si="50"/>
        <v>WHH6.1B16/17 Q4</v>
      </c>
    </row>
    <row r="603" spans="1:11" x14ac:dyDescent="0.2">
      <c r="A603" s="26" t="s">
        <v>9779</v>
      </c>
      <c r="B603" s="4" t="s">
        <v>2798</v>
      </c>
      <c r="C603" s="4" t="s">
        <v>12141</v>
      </c>
      <c r="D603" s="28">
        <f>IFERROR(HLOOKUP(A603,'Data 1'!$E$130:$Y$149,VLOOKUP(C603,Lookups2!$A$28:$C$32,2,FALSE),FALSE),"")</f>
        <v>93.3</v>
      </c>
      <c r="E603" s="42">
        <f>IFERROR(INDEX(Dom_6_patient_numbers,MATCH(A603,'Data 1'!$F$130:$Y$130,0))*D603/100,0)</f>
        <v>181.00200000000001</v>
      </c>
      <c r="F603" s="33"/>
      <c r="G603" s="33"/>
      <c r="H603" s="26" t="str">
        <f>VLOOKUP(A603,Lookups2!$J$2:$K$23,2,FALSE)</f>
        <v>EDGH</v>
      </c>
      <c r="I603" s="26" t="str">
        <f>VLOOKUP(C603,Lookups2!$A$1:$C$53,3,FALSE)</f>
        <v>6.1B</v>
      </c>
      <c r="J603" s="26" t="str">
        <f t="shared" si="51"/>
        <v>16/17 Q4</v>
      </c>
      <c r="K603" s="26" t="str">
        <f t="shared" si="50"/>
        <v>EDGH6.1B16/17 Q4</v>
      </c>
    </row>
    <row r="604" spans="1:11" x14ac:dyDescent="0.2">
      <c r="A604" s="26" t="s">
        <v>9780</v>
      </c>
      <c r="B604" s="4" t="s">
        <v>2798</v>
      </c>
      <c r="C604" s="4" t="s">
        <v>12141</v>
      </c>
      <c r="D604" s="28">
        <f>IFERROR(HLOOKUP(A604,'Data 1'!$E$130:$Y$149,VLOOKUP(C604,Lookups2!$A$28:$C$32,2,FALSE),FALSE),"")</f>
        <v>93.3</v>
      </c>
      <c r="E604" s="42">
        <f>IFERROR(INDEX(Dom_6_patient_numbers,MATCH(A604,'Data 1'!$F$130:$Y$130,0))*D604/100,0)</f>
        <v>83.97</v>
      </c>
      <c r="F604" s="33"/>
      <c r="G604" s="33"/>
      <c r="H604" s="26" t="str">
        <f>VLOOKUP(A604,Lookups2!$J$2:$K$23,2,FALSE)</f>
        <v>ESUH</v>
      </c>
      <c r="I604" s="26" t="str">
        <f>VLOOKUP(C604,Lookups2!$A$1:$C$53,3,FALSE)</f>
        <v>6.1B</v>
      </c>
      <c r="J604" s="26" t="str">
        <f t="shared" si="51"/>
        <v>16/17 Q4</v>
      </c>
      <c r="K604" s="26" t="str">
        <f t="shared" si="50"/>
        <v>ESUH6.1B16/17 Q4</v>
      </c>
    </row>
    <row r="605" spans="1:11" x14ac:dyDescent="0.2">
      <c r="A605" s="26" t="s">
        <v>9781</v>
      </c>
      <c r="B605" s="4" t="s">
        <v>2798</v>
      </c>
      <c r="C605" s="4" t="s">
        <v>12141</v>
      </c>
      <c r="D605" s="28">
        <f>IFERROR(HLOOKUP(A605,'Data 1'!$E$130:$Y$149,VLOOKUP(C605,Lookups2!$A$28:$C$32,2,FALSE),FALSE),"")</f>
        <v>88.6</v>
      </c>
      <c r="E605" s="42">
        <f>IFERROR(INDEX(Dom_6_patient_numbers,MATCH(A605,'Data 1'!$F$130:$Y$130,0))*D605/100,0)</f>
        <v>155.04999999999998</v>
      </c>
      <c r="F605" s="33"/>
      <c r="G605" s="33"/>
      <c r="H605" s="26" t="str">
        <f>VLOOKUP(A605,Lookups2!$J$2:$K$23,2,FALSE)</f>
        <v>Frimley</v>
      </c>
      <c r="I605" s="26" t="str">
        <f>VLOOKUP(C605,Lookups2!$A$1:$C$53,3,FALSE)</f>
        <v>6.1B</v>
      </c>
      <c r="J605" s="26" t="str">
        <f t="shared" si="51"/>
        <v>16/17 Q4</v>
      </c>
      <c r="K605" s="26" t="str">
        <f t="shared" si="50"/>
        <v>Frimley6.1B16/17 Q4</v>
      </c>
    </row>
    <row r="606" spans="1:11" x14ac:dyDescent="0.2">
      <c r="A606" s="26" t="s">
        <v>9782</v>
      </c>
      <c r="B606" s="4" t="s">
        <v>2798</v>
      </c>
      <c r="C606" s="4" t="s">
        <v>12141</v>
      </c>
      <c r="D606" s="28">
        <f>IFERROR(HLOOKUP(A606,'Data 1'!$E$130:$Y$149,VLOOKUP(C606,Lookups2!$A$28:$C$32,2,FALSE),FALSE),"")</f>
        <v>89.6</v>
      </c>
      <c r="E606" s="42">
        <f>IFERROR(INDEX(Dom_6_patient_numbers,MATCH(A606,'Data 1'!$F$130:$Y$130,0))*D606/100,0)</f>
        <v>94.975999999999985</v>
      </c>
      <c r="F606" s="33"/>
      <c r="G606" s="33"/>
      <c r="H606" s="26" t="str">
        <f>VLOOKUP(A606,Lookups2!$J$2:$K$23,2,FALSE)</f>
        <v>MDGH</v>
      </c>
      <c r="I606" s="26" t="str">
        <f>VLOOKUP(C606,Lookups2!$A$1:$C$53,3,FALSE)</f>
        <v>6.1B</v>
      </c>
      <c r="J606" s="26" t="str">
        <f t="shared" si="51"/>
        <v>16/17 Q4</v>
      </c>
      <c r="K606" s="26" t="str">
        <f t="shared" si="50"/>
        <v>MDGH6.1B16/17 Q4</v>
      </c>
    </row>
    <row r="607" spans="1:11" x14ac:dyDescent="0.2">
      <c r="A607" s="26" t="s">
        <v>9783</v>
      </c>
      <c r="B607" s="4" t="s">
        <v>2798</v>
      </c>
      <c r="C607" s="4" t="s">
        <v>12141</v>
      </c>
      <c r="D607" s="28">
        <f>IFERROR(HLOOKUP(A607,'Data 1'!$E$130:$Y$149,VLOOKUP(C607,Lookups2!$A$28:$C$32,2,FALSE),FALSE),"")</f>
        <v>91</v>
      </c>
      <c r="E607" s="42">
        <f>IFERROR(INDEX(Dom_6_patient_numbers,MATCH(A607,'Data 1'!$F$130:$Y$130,0))*D607/100,0)</f>
        <v>111.02</v>
      </c>
      <c r="F607" s="33"/>
      <c r="G607" s="33"/>
      <c r="H607" s="26" t="str">
        <f>VLOOKUP(A607,Lookups2!$J$2:$K$23,2,FALSE)</f>
        <v>TWH</v>
      </c>
      <c r="I607" s="26" t="str">
        <f>VLOOKUP(C607,Lookups2!$A$1:$C$53,3,FALSE)</f>
        <v>6.1B</v>
      </c>
      <c r="J607" s="26" t="str">
        <f t="shared" si="51"/>
        <v>16/17 Q4</v>
      </c>
      <c r="K607" s="26" t="str">
        <f t="shared" si="50"/>
        <v>TWH6.1B16/17 Q4</v>
      </c>
    </row>
    <row r="608" spans="1:11" x14ac:dyDescent="0.2">
      <c r="A608" s="26" t="s">
        <v>9784</v>
      </c>
      <c r="B608" s="4" t="s">
        <v>2798</v>
      </c>
      <c r="C608" s="4" t="s">
        <v>12141</v>
      </c>
      <c r="D608" s="28">
        <f>IFERROR(HLOOKUP(A608,'Data 1'!$E$130:$Y$149,VLOOKUP(C608,Lookups2!$A$28:$C$32,2,FALSE),FALSE),"")</f>
        <v>72.400000000000006</v>
      </c>
      <c r="E608" s="42">
        <f>IFERROR(INDEX(Dom_6_patient_numbers,MATCH(A608,'Data 1'!$F$130:$Y$130,0))*D608/100,0)</f>
        <v>70.952000000000012</v>
      </c>
      <c r="F608" s="33"/>
      <c r="G608" s="33"/>
      <c r="H608" s="26" t="str">
        <f>VLOOKUP(A608,Lookups2!$J$2:$K$23,2,FALSE)</f>
        <v>Medway</v>
      </c>
      <c r="I608" s="26" t="str">
        <f>VLOOKUP(C608,Lookups2!$A$1:$C$53,3,FALSE)</f>
        <v>6.1B</v>
      </c>
      <c r="J608" s="26" t="str">
        <f t="shared" si="51"/>
        <v>16/17 Q4</v>
      </c>
      <c r="K608" s="26" t="str">
        <f t="shared" si="50"/>
        <v>Medway6.1B16/17 Q4</v>
      </c>
    </row>
    <row r="609" spans="1:11" x14ac:dyDescent="0.2">
      <c r="A609" s="26" t="s">
        <v>9785</v>
      </c>
      <c r="B609" s="4" t="s">
        <v>2798</v>
      </c>
      <c r="C609" s="4" t="s">
        <v>12141</v>
      </c>
      <c r="D609" s="28">
        <f>IFERROR(HLOOKUP(A609,'Data 1'!$E$130:$Y$149,VLOOKUP(C609,Lookups2!$A$28:$C$32,2,FALSE),FALSE),"")</f>
        <v>90.7</v>
      </c>
      <c r="E609" s="42">
        <f>IFERROR(INDEX(Dom_6_patient_numbers,MATCH(A609,'Data 1'!$F$130:$Y$130,0))*D609/100,0)</f>
        <v>87.978999999999999</v>
      </c>
      <c r="F609" s="33"/>
      <c r="G609" s="33"/>
      <c r="H609" s="26" t="str">
        <f>VLOOKUP(A609,Lookups2!$J$2:$K$23,2,FALSE)</f>
        <v>RSCH</v>
      </c>
      <c r="I609" s="26" t="str">
        <f>VLOOKUP(C609,Lookups2!$A$1:$C$53,3,FALSE)</f>
        <v>6.1B</v>
      </c>
      <c r="J609" s="26" t="str">
        <f t="shared" si="51"/>
        <v>16/17 Q4</v>
      </c>
      <c r="K609" s="26" t="str">
        <f t="shared" si="50"/>
        <v>RSCH6.1B16/17 Q4</v>
      </c>
    </row>
    <row r="610" spans="1:11" x14ac:dyDescent="0.2">
      <c r="A610" s="26" t="s">
        <v>9786</v>
      </c>
      <c r="B610" s="4" t="s">
        <v>2798</v>
      </c>
      <c r="C610" s="4" t="s">
        <v>12141</v>
      </c>
      <c r="D610" s="28">
        <f>IFERROR(HLOOKUP(A610,'Data 1'!$E$130:$Y$149,VLOOKUP(C610,Lookups2!$A$28:$C$32,2,FALSE),FALSE),"")</f>
        <v>93</v>
      </c>
      <c r="E610" s="42">
        <f>IFERROR(INDEX(Dom_6_patient_numbers,MATCH(A610,'Data 1'!$F$130:$Y$130,0))*D610/100,0)</f>
        <v>185.07</v>
      </c>
      <c r="F610" s="33"/>
      <c r="G610" s="33"/>
      <c r="H610" s="26" t="str">
        <f>VLOOKUP(A610,Lookups2!$J$2:$K$23,2,FALSE)</f>
        <v>SASH</v>
      </c>
      <c r="I610" s="26" t="str">
        <f>VLOOKUP(C610,Lookups2!$A$1:$C$53,3,FALSE)</f>
        <v>6.1B</v>
      </c>
      <c r="J610" s="26" t="str">
        <f t="shared" si="51"/>
        <v>16/17 Q4</v>
      </c>
      <c r="K610" s="26" t="str">
        <f t="shared" si="50"/>
        <v>SASH6.1B16/17 Q4</v>
      </c>
    </row>
    <row r="611" spans="1:11" x14ac:dyDescent="0.2">
      <c r="A611" s="26" t="s">
        <v>9787</v>
      </c>
      <c r="B611" s="4" t="s">
        <v>2798</v>
      </c>
      <c r="C611" s="4" t="s">
        <v>12141</v>
      </c>
      <c r="D611" s="28">
        <f>IFERROR(HLOOKUP(A611,'Data 1'!$E$130:$Y$149,VLOOKUP(C611,Lookups2!$A$28:$C$32,2,FALSE),FALSE),"")</f>
        <v>82.8</v>
      </c>
      <c r="E611" s="42">
        <f>IFERROR(INDEX(Dom_6_patient_numbers,MATCH(A611,'Data 1'!$F$130:$Y$130,0))*D611/100,0)</f>
        <v>120.06</v>
      </c>
      <c r="F611" s="33"/>
      <c r="G611" s="33"/>
      <c r="H611" s="26" t="str">
        <f>VLOOKUP(A611,Lookups2!$J$2:$K$23,2,FALSE)</f>
        <v>STR</v>
      </c>
      <c r="I611" s="26" t="str">
        <f>VLOOKUP(C611,Lookups2!$A$1:$C$53,3,FALSE)</f>
        <v>6.1B</v>
      </c>
      <c r="J611" s="26" t="str">
        <f t="shared" si="51"/>
        <v>16/17 Q4</v>
      </c>
      <c r="K611" s="26" t="str">
        <f t="shared" si="50"/>
        <v>STR6.1B16/17 Q4</v>
      </c>
    </row>
    <row r="612" spans="1:11" x14ac:dyDescent="0.2">
      <c r="A612" s="26" t="s">
        <v>9788</v>
      </c>
      <c r="B612" s="4" t="s">
        <v>2798</v>
      </c>
      <c r="C612" s="4" t="s">
        <v>12141</v>
      </c>
      <c r="D612" s="28">
        <f>IFERROR(HLOOKUP(A612,'Data 1'!$E$130:$Y$149,VLOOKUP(C612,Lookups2!$A$28:$C$32,2,FALSE),FALSE),"")</f>
        <v>85.7</v>
      </c>
      <c r="E612" s="42">
        <f>IFERROR(INDEX(Dom_6_patient_numbers,MATCH(A612,'Data 1'!$F$130:$Y$130,0))*D612/100,0)</f>
        <v>137.977</v>
      </c>
      <c r="F612" s="33"/>
      <c r="G612" s="33"/>
      <c r="H612" s="26" t="str">
        <f>VLOOKUP(A612,Lookups2!$J$2:$K$23,2,FALSE)</f>
        <v>WOR</v>
      </c>
      <c r="I612" s="26" t="str">
        <f>VLOOKUP(C612,Lookups2!$A$1:$C$53,3,FALSE)</f>
        <v>6.1B</v>
      </c>
      <c r="J612" s="26" t="str">
        <f t="shared" si="51"/>
        <v>16/17 Q4</v>
      </c>
      <c r="K612" s="26" t="str">
        <f t="shared" si="50"/>
        <v>WOR6.1B16/17 Q4</v>
      </c>
    </row>
    <row r="613" spans="1:11" x14ac:dyDescent="0.2">
      <c r="A613" s="26" t="s">
        <v>12031</v>
      </c>
      <c r="B613" s="4" t="s">
        <v>2798</v>
      </c>
      <c r="C613" s="4" t="s">
        <v>12141</v>
      </c>
      <c r="D613" s="28">
        <f>IFERROR(HLOOKUP(A613,'Data 1'!$E$130:$Y$149,VLOOKUP(C613,Lookups2!$A$28:$C$32,2,FALSE),FALSE),"")</f>
        <v>96.6</v>
      </c>
      <c r="E613" s="42">
        <f>IFERROR(INDEX(Dom_6_patient_numbers,MATCH(A613,'Data 1'!$F$130:$Y$130,0))*D613/100,0)</f>
        <v>28.013999999999996</v>
      </c>
      <c r="F613" s="33"/>
      <c r="G613" s="33"/>
      <c r="H613" s="26" t="str">
        <f>VLOOKUP(A613,Lookups2!$J$2:$K$23,2,FALSE)</f>
        <v>CRA</v>
      </c>
      <c r="I613" s="26" t="str">
        <f>VLOOKUP(C613,Lookups2!$A$1:$C$53,3,FALSE)</f>
        <v>6.1B</v>
      </c>
      <c r="J613" s="26" t="str">
        <f t="shared" si="51"/>
        <v>16/17 Q4</v>
      </c>
      <c r="K613" s="26" t="str">
        <f t="shared" si="50"/>
        <v>CRA6.1B16/17 Q4</v>
      </c>
    </row>
    <row r="614" spans="1:11" x14ac:dyDescent="0.2">
      <c r="A614" s="4" t="s">
        <v>6597</v>
      </c>
      <c r="B614" s="4" t="s">
        <v>2798</v>
      </c>
      <c r="C614" s="4" t="s">
        <v>12141</v>
      </c>
      <c r="D614" s="28">
        <f>IFERROR(HLOOKUP(A614,'Data 1'!$E$130:$Y$149,VLOOKUP(C614,Lookups2!$A$28:$C$32,2,FALSE),FALSE),"")</f>
        <v>92.2</v>
      </c>
      <c r="E614" s="42">
        <f>IFERROR(INDEX(Dom_6_patient_numbers,MATCH(A614,'Data 1'!$F$130:$Y$130,0))*D614/100,0)</f>
        <v>317.16800000000001</v>
      </c>
      <c r="F614" s="33"/>
      <c r="G614" s="33"/>
      <c r="H614" s="4" t="s">
        <v>2763</v>
      </c>
      <c r="I614" s="26" t="str">
        <f>VLOOKUP(C614,Lookups2!$A$1:$C$53,3,FALSE)</f>
        <v>6.1B</v>
      </c>
      <c r="J614" s="26" t="str">
        <f t="shared" si="51"/>
        <v>16/17 Q4</v>
      </c>
      <c r="K614" s="26" t="str">
        <f t="shared" ref="K614:K615" si="54">H614&amp;I614&amp;J614</f>
        <v>PORT6.1B16/17 Q4</v>
      </c>
    </row>
    <row r="615" spans="1:11" x14ac:dyDescent="0.2">
      <c r="A615" t="s">
        <v>12343</v>
      </c>
      <c r="B615" s="4" t="s">
        <v>2798</v>
      </c>
      <c r="C615" s="4" t="s">
        <v>12141</v>
      </c>
      <c r="D615" s="28">
        <f>IFERROR(HLOOKUP(A615,'Data 1'!$E$130:$Y$149,VLOOKUP(C615,Lookups2!$A$28:$C$32,2,FALSE),FALSE),"")</f>
        <v>100</v>
      </c>
      <c r="E615" s="42">
        <f>IFERROR(INDEX(Dom_6_patient_numbers,MATCH(A615,'Data 1'!$F$130:$Y$130,0))*D615/100,0)</f>
        <v>23</v>
      </c>
      <c r="F615" s="33"/>
      <c r="G615" s="33"/>
      <c r="H615" s="26" t="str">
        <f>VLOOKUP(A615,Lookups2!$J$2:$K$23,2,FALSE)</f>
        <v>BEX</v>
      </c>
      <c r="I615" s="26" t="str">
        <f>VLOOKUP(C615,Lookups2!$A$1:$C$53,3,FALSE)</f>
        <v>6.1B</v>
      </c>
      <c r="J615" s="26" t="str">
        <f t="shared" si="51"/>
        <v>16/17 Q4</v>
      </c>
      <c r="K615" s="26" t="str">
        <f t="shared" si="54"/>
        <v>BEX6.1B16/17 Q4</v>
      </c>
    </row>
    <row r="616" spans="1:11" x14ac:dyDescent="0.2">
      <c r="A616" s="26" t="s">
        <v>12323</v>
      </c>
      <c r="B616" s="4" t="s">
        <v>2798</v>
      </c>
      <c r="C616" s="4" t="s">
        <v>12141</v>
      </c>
      <c r="D616" s="28">
        <f>IFERROR(HLOOKUP(A616,'Data 1'!$E$130:$Y$149,VLOOKUP(C616,Lookups2!$A$28:$C$32,2,FALSE),FALSE),"")</f>
        <v>86.5</v>
      </c>
      <c r="E616" s="34">
        <f>D616</f>
        <v>86.5</v>
      </c>
      <c r="F616" s="56">
        <f>E616</f>
        <v>86.5</v>
      </c>
      <c r="G616" s="56"/>
      <c r="H616" s="26" t="str">
        <f>VLOOKUP(A616,Lookups2!$J$2:$K$23,2,FALSE)</f>
        <v>ENG</v>
      </c>
      <c r="I616" s="26" t="str">
        <f>VLOOKUP(C616,Lookups2!$A$1:$C$53,3,FALSE)</f>
        <v>6.1B</v>
      </c>
      <c r="J616" s="26" t="str">
        <f>+J613</f>
        <v>16/17 Q4</v>
      </c>
      <c r="K616" s="26" t="str">
        <f t="shared" si="50"/>
        <v>ENG6.1B16/17 Q4</v>
      </c>
    </row>
    <row r="617" spans="1:11" x14ac:dyDescent="0.2">
      <c r="A617" s="26" t="s">
        <v>2794</v>
      </c>
      <c r="B617" s="4" t="s">
        <v>2798</v>
      </c>
      <c r="C617" s="4" t="s">
        <v>12141</v>
      </c>
      <c r="D617" s="28" t="str">
        <f>IFERROR(HLOOKUP(A617,'Data 1'!$E$130:$Y$149,VLOOKUP(C617,Lookups2!$A$28:$C$32,2,FALSE),FALSE),"")</f>
        <v/>
      </c>
      <c r="E617" s="35">
        <f>SUM(E596:E615)</f>
        <v>2237.1299999999997</v>
      </c>
      <c r="F617" s="57">
        <f>Lookups2!O24</f>
        <v>87.558904109589037</v>
      </c>
      <c r="G617" s="57"/>
      <c r="H617" s="26" t="str">
        <f>VLOOKUP(A617,Lookups2!$J$2:$K$23,2,FALSE)</f>
        <v>SEC</v>
      </c>
      <c r="I617" s="26" t="str">
        <f>VLOOKUP(C617,Lookups2!$A$1:$C$53,3,FALSE)</f>
        <v>6.1B</v>
      </c>
      <c r="J617" s="26" t="str">
        <f t="shared" si="51"/>
        <v>16/17 Q4</v>
      </c>
      <c r="K617" s="26" t="str">
        <f t="shared" si="50"/>
        <v>SEC6.1B16/17 Q4</v>
      </c>
    </row>
    <row r="618" spans="1:11" x14ac:dyDescent="0.2">
      <c r="A618" s="26" t="s">
        <v>9771</v>
      </c>
      <c r="B618" s="4" t="s">
        <v>2798</v>
      </c>
      <c r="C618" s="4" t="s">
        <v>12143</v>
      </c>
      <c r="D618" s="28">
        <f>IFERROR(HLOOKUP(A618,'Data 1'!$E$130:$Y$149,VLOOKUP(C618,Lookups2!$A$28:$C$32,2,FALSE),FALSE),"")</f>
        <v>45</v>
      </c>
      <c r="E618" s="42">
        <f>IFERROR(INDEX(Dom_6_patient_numbers,MATCH(A618,'Data 1'!$F$130:$Y$130,0))*D618/100,0)</f>
        <v>76.95</v>
      </c>
      <c r="F618" s="33"/>
      <c r="G618" s="33"/>
      <c r="H618" s="26" t="str">
        <f>VLOOKUP(A618,Lookups2!$J$2:$K$23,2,FALSE)</f>
        <v>ASPH</v>
      </c>
      <c r="I618" s="26" t="str">
        <f>VLOOKUP(C618,Lookups2!$A$1:$C$53,3,FALSE)</f>
        <v>6.2B</v>
      </c>
      <c r="J618" s="26" t="str">
        <f t="shared" si="51"/>
        <v>16/17 Q4</v>
      </c>
      <c r="K618" s="26" t="str">
        <f t="shared" si="50"/>
        <v>ASPH6.2B16/17 Q4</v>
      </c>
    </row>
    <row r="619" spans="1:11" x14ac:dyDescent="0.2">
      <c r="A619" s="26" t="s">
        <v>9772</v>
      </c>
      <c r="B619" s="4" t="s">
        <v>2798</v>
      </c>
      <c r="C619" s="4" t="s">
        <v>12143</v>
      </c>
      <c r="D619" s="28">
        <f>IFERROR(HLOOKUP(A619,'Data 1'!$E$130:$Y$149,VLOOKUP(C619,Lookups2!$A$28:$C$32,2,FALSE),FALSE),"")</f>
        <v>0</v>
      </c>
      <c r="E619" s="42">
        <f>IFERROR(INDEX(Dom_6_patient_numbers,MATCH(A619,'Data 1'!$F$130:$Y$130,0))*D619/100,0)</f>
        <v>0</v>
      </c>
      <c r="F619" s="33"/>
      <c r="G619" s="33"/>
      <c r="H619" s="26" t="str">
        <f>VLOOKUP(A619,Lookups2!$J$2:$K$23,2,FALSE)</f>
        <v>PRH</v>
      </c>
      <c r="I619" s="26" t="str">
        <f>VLOOKUP(C619,Lookups2!$A$1:$C$53,3,FALSE)</f>
        <v>6.2B</v>
      </c>
      <c r="J619" s="26" t="str">
        <f t="shared" si="51"/>
        <v>16/17 Q4</v>
      </c>
      <c r="K619" s="26" t="str">
        <f t="shared" si="50"/>
        <v>PRH6.2B16/17 Q4</v>
      </c>
    </row>
    <row r="620" spans="1:11" x14ac:dyDescent="0.2">
      <c r="A620" s="26" t="s">
        <v>9773</v>
      </c>
      <c r="B620" s="4" t="s">
        <v>2798</v>
      </c>
      <c r="C620" s="4" t="s">
        <v>12143</v>
      </c>
      <c r="D620" s="28">
        <f>IFERROR(HLOOKUP(A620,'Data 1'!$E$130:$Y$149,VLOOKUP(C620,Lookups2!$A$28:$C$32,2,FALSE),FALSE),"")</f>
        <v>44.2</v>
      </c>
      <c r="E620" s="42">
        <f>IFERROR(INDEX(Dom_6_patient_numbers,MATCH(A620,'Data 1'!$F$130:$Y$130,0))*D620/100,0)</f>
        <v>74.256</v>
      </c>
      <c r="F620" s="33"/>
      <c r="G620" s="33"/>
      <c r="H620" s="26" t="str">
        <f>VLOOKUP(A620,Lookups2!$J$2:$K$23,2,FALSE)</f>
        <v>RSC</v>
      </c>
      <c r="I620" s="26" t="str">
        <f>VLOOKUP(C620,Lookups2!$A$1:$C$53,3,FALSE)</f>
        <v>6.2B</v>
      </c>
      <c r="J620" s="26" t="str">
        <f t="shared" si="51"/>
        <v>16/17 Q4</v>
      </c>
      <c r="K620" s="26" t="str">
        <f t="shared" si="50"/>
        <v>RSC6.2B16/17 Q4</v>
      </c>
    </row>
    <row r="621" spans="1:11" x14ac:dyDescent="0.2">
      <c r="A621" s="26" t="s">
        <v>9774</v>
      </c>
      <c r="B621" s="4" t="s">
        <v>2798</v>
      </c>
      <c r="C621" s="4" t="s">
        <v>12143</v>
      </c>
      <c r="D621" s="28">
        <f>IFERROR(HLOOKUP(A621,'Data 1'!$E$130:$Y$149,VLOOKUP(C621,Lookups2!$A$28:$C$32,2,FALSE),FALSE),"")</f>
        <v>30</v>
      </c>
      <c r="E621" s="42">
        <f>IFERROR(INDEX(Dom_6_patient_numbers,MATCH(A621,'Data 1'!$F$130:$Y$130,0))*D621/100,0)</f>
        <v>32.1</v>
      </c>
      <c r="F621" s="33"/>
      <c r="G621" s="33"/>
      <c r="H621" s="26" t="str">
        <f>VLOOKUP(A621,Lookups2!$J$2:$K$23,2,FALSE)</f>
        <v>DVH</v>
      </c>
      <c r="I621" s="26" t="str">
        <f>VLOOKUP(C621,Lookups2!$A$1:$C$53,3,FALSE)</f>
        <v>6.2B</v>
      </c>
      <c r="J621" s="26" t="str">
        <f t="shared" si="51"/>
        <v>16/17 Q4</v>
      </c>
      <c r="K621" s="26" t="str">
        <f t="shared" si="50"/>
        <v>DVH6.2B16/17 Q4</v>
      </c>
    </row>
    <row r="622" spans="1:11" x14ac:dyDescent="0.2">
      <c r="A622" s="26" t="s">
        <v>9775</v>
      </c>
      <c r="B622" s="4" t="s">
        <v>2798</v>
      </c>
      <c r="C622" s="4" t="s">
        <v>12143</v>
      </c>
      <c r="D622" s="28">
        <f>IFERROR(HLOOKUP(A622,'Data 1'!$E$130:$Y$149,VLOOKUP(C622,Lookups2!$A$28:$C$32,2,FALSE),FALSE),"")</f>
        <v>29.1</v>
      </c>
      <c r="E622" s="42">
        <f>IFERROR(INDEX(Dom_6_patient_numbers,MATCH(A622,'Data 1'!$F$130:$Y$130,0))*D622/100,0)</f>
        <v>24.153000000000002</v>
      </c>
      <c r="F622" s="33"/>
      <c r="G622" s="33"/>
      <c r="H622" s="26" t="str">
        <f>VLOOKUP(A622,Lookups2!$J$2:$K$23,2,FALSE)</f>
        <v>K&amp;C</v>
      </c>
      <c r="I622" s="26" t="str">
        <f>VLOOKUP(C622,Lookups2!$A$1:$C$53,3,FALSE)</f>
        <v>6.2B</v>
      </c>
      <c r="J622" s="26" t="str">
        <f t="shared" si="51"/>
        <v>16/17 Q4</v>
      </c>
      <c r="K622" s="26" t="str">
        <f t="shared" si="50"/>
        <v>K&amp;C6.2B16/17 Q4</v>
      </c>
    </row>
    <row r="623" spans="1:11" x14ac:dyDescent="0.2">
      <c r="A623" s="26" t="s">
        <v>9776</v>
      </c>
      <c r="B623" s="4" t="s">
        <v>2798</v>
      </c>
      <c r="C623" s="4" t="s">
        <v>12143</v>
      </c>
      <c r="D623" s="28">
        <f>IFERROR(HLOOKUP(A623,'Data 1'!$E$130:$Y$149,VLOOKUP(C623,Lookups2!$A$28:$C$32,2,FALSE),FALSE),"")</f>
        <v>30</v>
      </c>
      <c r="E623" s="42">
        <f>IFERROR(INDEX(Dom_6_patient_numbers,MATCH(A623,'Data 1'!$F$130:$Y$130,0))*D623/100,0)</f>
        <v>32.4</v>
      </c>
      <c r="F623" s="33"/>
      <c r="G623" s="33"/>
      <c r="H623" s="26" t="str">
        <f>VLOOKUP(A623,Lookups2!$J$2:$K$23,2,FALSE)</f>
        <v>QEQM</v>
      </c>
      <c r="I623" s="26" t="str">
        <f>VLOOKUP(C623,Lookups2!$A$1:$C$53,3,FALSE)</f>
        <v>6.2B</v>
      </c>
      <c r="J623" s="26" t="str">
        <f t="shared" si="51"/>
        <v>16/17 Q4</v>
      </c>
      <c r="K623" s="26" t="str">
        <f t="shared" si="50"/>
        <v>QEQM6.2B16/17 Q4</v>
      </c>
    </row>
    <row r="624" spans="1:11" x14ac:dyDescent="0.2">
      <c r="A624" s="26" t="s">
        <v>9777</v>
      </c>
      <c r="B624" s="4" t="s">
        <v>2798</v>
      </c>
      <c r="C624" s="4" t="s">
        <v>12143</v>
      </c>
      <c r="D624" s="28">
        <f>IFERROR(HLOOKUP(A624,'Data 1'!$E$130:$Y$149,VLOOKUP(C624,Lookups2!$A$28:$C$32,2,FALSE),FALSE),"")</f>
        <v>39.799999999999997</v>
      </c>
      <c r="E624" s="42">
        <f>IFERROR(INDEX(Dom_6_patient_numbers,MATCH(A624,'Data 1'!$F$130:$Y$130,0))*D624/100,0)</f>
        <v>53.73</v>
      </c>
      <c r="F624" s="33"/>
      <c r="G624" s="33"/>
      <c r="H624" s="26" t="str">
        <f>VLOOKUP(A624,Lookups2!$J$2:$K$23,2,FALSE)</f>
        <v>WHH</v>
      </c>
      <c r="I624" s="26" t="str">
        <f>VLOOKUP(C624,Lookups2!$A$1:$C$53,3,FALSE)</f>
        <v>6.2B</v>
      </c>
      <c r="J624" s="26" t="str">
        <f t="shared" si="51"/>
        <v>16/17 Q4</v>
      </c>
      <c r="K624" s="26" t="str">
        <f t="shared" si="50"/>
        <v>WHH6.2B16/17 Q4</v>
      </c>
    </row>
    <row r="625" spans="1:11" x14ac:dyDescent="0.2">
      <c r="A625" s="26" t="s">
        <v>9779</v>
      </c>
      <c r="B625" s="4" t="s">
        <v>2798</v>
      </c>
      <c r="C625" s="4" t="s">
        <v>12143</v>
      </c>
      <c r="D625" s="28">
        <f>IFERROR(HLOOKUP(A625,'Data 1'!$E$130:$Y$149,VLOOKUP(C625,Lookups2!$A$28:$C$32,2,FALSE),FALSE),"")</f>
        <v>30</v>
      </c>
      <c r="E625" s="42">
        <f>IFERROR(INDEX(Dom_6_patient_numbers,MATCH(A625,'Data 1'!$F$130:$Y$130,0))*D625/100,0)</f>
        <v>58.2</v>
      </c>
      <c r="F625" s="33"/>
      <c r="G625" s="33"/>
      <c r="H625" s="26" t="str">
        <f>VLOOKUP(A625,Lookups2!$J$2:$K$23,2,FALSE)</f>
        <v>EDGH</v>
      </c>
      <c r="I625" s="26" t="str">
        <f>VLOOKUP(C625,Lookups2!$A$1:$C$53,3,FALSE)</f>
        <v>6.2B</v>
      </c>
      <c r="J625" s="26" t="str">
        <f t="shared" si="51"/>
        <v>16/17 Q4</v>
      </c>
      <c r="K625" s="26" t="str">
        <f t="shared" si="50"/>
        <v>EDGH6.2B16/17 Q4</v>
      </c>
    </row>
    <row r="626" spans="1:11" x14ac:dyDescent="0.2">
      <c r="A626" s="26" t="s">
        <v>9780</v>
      </c>
      <c r="B626" s="4" t="s">
        <v>2798</v>
      </c>
      <c r="C626" s="4" t="s">
        <v>12143</v>
      </c>
      <c r="D626" s="28">
        <f>IFERROR(HLOOKUP(A626,'Data 1'!$E$130:$Y$149,VLOOKUP(C626,Lookups2!$A$28:$C$32,2,FALSE),FALSE),"")</f>
        <v>31.5</v>
      </c>
      <c r="E626" s="42">
        <f>IFERROR(INDEX(Dom_6_patient_numbers,MATCH(A626,'Data 1'!$F$130:$Y$130,0))*D626/100,0)</f>
        <v>28.35</v>
      </c>
      <c r="F626" s="33"/>
      <c r="G626" s="33"/>
      <c r="H626" s="26" t="str">
        <f>VLOOKUP(A626,Lookups2!$J$2:$K$23,2,FALSE)</f>
        <v>ESUH</v>
      </c>
      <c r="I626" s="26" t="str">
        <f>VLOOKUP(C626,Lookups2!$A$1:$C$53,3,FALSE)</f>
        <v>6.2B</v>
      </c>
      <c r="J626" s="26" t="str">
        <f t="shared" si="51"/>
        <v>16/17 Q4</v>
      </c>
      <c r="K626" s="26" t="str">
        <f t="shared" si="50"/>
        <v>ESUH6.2B16/17 Q4</v>
      </c>
    </row>
    <row r="627" spans="1:11" x14ac:dyDescent="0.2">
      <c r="A627" s="26" t="s">
        <v>9781</v>
      </c>
      <c r="B627" s="4" t="s">
        <v>2798</v>
      </c>
      <c r="C627" s="4" t="s">
        <v>12143</v>
      </c>
      <c r="D627" s="28">
        <f>IFERROR(HLOOKUP(A627,'Data 1'!$E$130:$Y$149,VLOOKUP(C627,Lookups2!$A$28:$C$32,2,FALSE),FALSE),"")</f>
        <v>45</v>
      </c>
      <c r="E627" s="42">
        <f>IFERROR(INDEX(Dom_6_patient_numbers,MATCH(A627,'Data 1'!$F$130:$Y$130,0))*D627/100,0)</f>
        <v>78.75</v>
      </c>
      <c r="F627" s="33"/>
      <c r="G627" s="33"/>
      <c r="H627" s="26" t="str">
        <f>VLOOKUP(A627,Lookups2!$J$2:$K$23,2,FALSE)</f>
        <v>Frimley</v>
      </c>
      <c r="I627" s="26" t="str">
        <f>VLOOKUP(C627,Lookups2!$A$1:$C$53,3,FALSE)</f>
        <v>6.2B</v>
      </c>
      <c r="J627" s="26" t="str">
        <f t="shared" si="51"/>
        <v>16/17 Q4</v>
      </c>
      <c r="K627" s="26" t="str">
        <f t="shared" si="50"/>
        <v>Frimley6.2B16/17 Q4</v>
      </c>
    </row>
    <row r="628" spans="1:11" x14ac:dyDescent="0.2">
      <c r="A628" s="26" t="s">
        <v>9782</v>
      </c>
      <c r="B628" s="4" t="s">
        <v>2798</v>
      </c>
      <c r="C628" s="4" t="s">
        <v>12143</v>
      </c>
      <c r="D628" s="28">
        <f>IFERROR(HLOOKUP(A628,'Data 1'!$E$130:$Y$149,VLOOKUP(C628,Lookups2!$A$28:$C$32,2,FALSE),FALSE),"")</f>
        <v>40</v>
      </c>
      <c r="E628" s="42">
        <f>IFERROR(INDEX(Dom_6_patient_numbers,MATCH(A628,'Data 1'!$F$130:$Y$130,0))*D628/100,0)</f>
        <v>42.4</v>
      </c>
      <c r="F628" s="33"/>
      <c r="G628" s="33"/>
      <c r="H628" s="26" t="str">
        <f>VLOOKUP(A628,Lookups2!$J$2:$K$23,2,FALSE)</f>
        <v>MDGH</v>
      </c>
      <c r="I628" s="26" t="str">
        <f>VLOOKUP(C628,Lookups2!$A$1:$C$53,3,FALSE)</f>
        <v>6.2B</v>
      </c>
      <c r="J628" s="26" t="str">
        <f t="shared" si="51"/>
        <v>16/17 Q4</v>
      </c>
      <c r="K628" s="26" t="str">
        <f t="shared" si="50"/>
        <v>MDGH6.2B16/17 Q4</v>
      </c>
    </row>
    <row r="629" spans="1:11" x14ac:dyDescent="0.2">
      <c r="A629" s="26" t="s">
        <v>9783</v>
      </c>
      <c r="B629" s="4" t="s">
        <v>2798</v>
      </c>
      <c r="C629" s="4" t="s">
        <v>12143</v>
      </c>
      <c r="D629" s="28">
        <f>IFERROR(HLOOKUP(A629,'Data 1'!$E$130:$Y$149,VLOOKUP(C629,Lookups2!$A$28:$C$32,2,FALSE),FALSE),"")</f>
        <v>35</v>
      </c>
      <c r="E629" s="42">
        <f>IFERROR(INDEX(Dom_6_patient_numbers,MATCH(A629,'Data 1'!$F$130:$Y$130,0))*D629/100,0)</f>
        <v>42.7</v>
      </c>
      <c r="F629" s="33"/>
      <c r="G629" s="33"/>
      <c r="H629" s="26" t="str">
        <f>VLOOKUP(A629,Lookups2!$J$2:$K$23,2,FALSE)</f>
        <v>TWH</v>
      </c>
      <c r="I629" s="26" t="str">
        <f>VLOOKUP(C629,Lookups2!$A$1:$C$53,3,FALSE)</f>
        <v>6.2B</v>
      </c>
      <c r="J629" s="26" t="str">
        <f t="shared" si="51"/>
        <v>16/17 Q4</v>
      </c>
      <c r="K629" s="26" t="str">
        <f t="shared" si="50"/>
        <v>TWH6.2B16/17 Q4</v>
      </c>
    </row>
    <row r="630" spans="1:11" x14ac:dyDescent="0.2">
      <c r="A630" s="26" t="s">
        <v>9784</v>
      </c>
      <c r="B630" s="4" t="s">
        <v>2798</v>
      </c>
      <c r="C630" s="4" t="s">
        <v>12143</v>
      </c>
      <c r="D630" s="28">
        <f>IFERROR(HLOOKUP(A630,'Data 1'!$E$130:$Y$149,VLOOKUP(C630,Lookups2!$A$28:$C$32,2,FALSE),FALSE),"")</f>
        <v>32.9</v>
      </c>
      <c r="E630" s="42">
        <f>IFERROR(INDEX(Dom_6_patient_numbers,MATCH(A630,'Data 1'!$F$130:$Y$130,0))*D630/100,0)</f>
        <v>32.241999999999997</v>
      </c>
      <c r="F630" s="33"/>
      <c r="G630" s="33"/>
      <c r="H630" s="26" t="str">
        <f>VLOOKUP(A630,Lookups2!$J$2:$K$23,2,FALSE)</f>
        <v>Medway</v>
      </c>
      <c r="I630" s="26" t="str">
        <f>VLOOKUP(C630,Lookups2!$A$1:$C$53,3,FALSE)</f>
        <v>6.2B</v>
      </c>
      <c r="J630" s="26" t="str">
        <f t="shared" si="51"/>
        <v>16/17 Q4</v>
      </c>
      <c r="K630" s="26" t="str">
        <f t="shared" si="50"/>
        <v>Medway6.2B16/17 Q4</v>
      </c>
    </row>
    <row r="631" spans="1:11" x14ac:dyDescent="0.2">
      <c r="A631" s="26" t="s">
        <v>9785</v>
      </c>
      <c r="B631" s="4" t="s">
        <v>2798</v>
      </c>
      <c r="C631" s="4" t="s">
        <v>12143</v>
      </c>
      <c r="D631" s="28">
        <f>IFERROR(HLOOKUP(A631,'Data 1'!$E$130:$Y$149,VLOOKUP(C631,Lookups2!$A$28:$C$32,2,FALSE),FALSE),"")</f>
        <v>32.5</v>
      </c>
      <c r="E631" s="42">
        <f>IFERROR(INDEX(Dom_6_patient_numbers,MATCH(A631,'Data 1'!$F$130:$Y$130,0))*D631/100,0)</f>
        <v>31.524999999999999</v>
      </c>
      <c r="F631" s="33"/>
      <c r="G631" s="33"/>
      <c r="H631" s="26" t="str">
        <f>VLOOKUP(A631,Lookups2!$J$2:$K$23,2,FALSE)</f>
        <v>RSCH</v>
      </c>
      <c r="I631" s="26" t="str">
        <f>VLOOKUP(C631,Lookups2!$A$1:$C$53,3,FALSE)</f>
        <v>6.2B</v>
      </c>
      <c r="J631" s="26" t="str">
        <f t="shared" si="51"/>
        <v>16/17 Q4</v>
      </c>
      <c r="K631" s="26" t="str">
        <f t="shared" si="50"/>
        <v>RSCH6.2B16/17 Q4</v>
      </c>
    </row>
    <row r="632" spans="1:11" x14ac:dyDescent="0.2">
      <c r="A632" s="26" t="s">
        <v>9786</v>
      </c>
      <c r="B632" s="4" t="s">
        <v>2798</v>
      </c>
      <c r="C632" s="4" t="s">
        <v>12143</v>
      </c>
      <c r="D632" s="28">
        <f>IFERROR(HLOOKUP(A632,'Data 1'!$E$130:$Y$149,VLOOKUP(C632,Lookups2!$A$28:$C$32,2,FALSE),FALSE),"")</f>
        <v>30</v>
      </c>
      <c r="E632" s="42">
        <f>IFERROR(INDEX(Dom_6_patient_numbers,MATCH(A632,'Data 1'!$F$130:$Y$130,0))*D632/100,0)</f>
        <v>59.7</v>
      </c>
      <c r="F632" s="33"/>
      <c r="G632" s="33"/>
      <c r="H632" s="26" t="str">
        <f>VLOOKUP(A632,Lookups2!$J$2:$K$23,2,FALSE)</f>
        <v>SASH</v>
      </c>
      <c r="I632" s="26" t="str">
        <f>VLOOKUP(C632,Lookups2!$A$1:$C$53,3,FALSE)</f>
        <v>6.2B</v>
      </c>
      <c r="J632" s="26" t="str">
        <f t="shared" si="51"/>
        <v>16/17 Q4</v>
      </c>
      <c r="K632" s="26" t="str">
        <f t="shared" si="50"/>
        <v>SASH6.2B16/17 Q4</v>
      </c>
    </row>
    <row r="633" spans="1:11" x14ac:dyDescent="0.2">
      <c r="A633" s="26" t="s">
        <v>9787</v>
      </c>
      <c r="B633" s="4" t="s">
        <v>2798</v>
      </c>
      <c r="C633" s="4" t="s">
        <v>12143</v>
      </c>
      <c r="D633" s="28">
        <f>IFERROR(HLOOKUP(A633,'Data 1'!$E$130:$Y$149,VLOOKUP(C633,Lookups2!$A$28:$C$32,2,FALSE),FALSE),"")</f>
        <v>36.299999999999997</v>
      </c>
      <c r="E633" s="42">
        <f>IFERROR(INDEX(Dom_6_patient_numbers,MATCH(A633,'Data 1'!$F$130:$Y$130,0))*D633/100,0)</f>
        <v>52.634999999999998</v>
      </c>
      <c r="F633" s="33"/>
      <c r="G633" s="33"/>
      <c r="H633" s="26" t="str">
        <f>VLOOKUP(A633,Lookups2!$J$2:$K$23,2,FALSE)</f>
        <v>STR</v>
      </c>
      <c r="I633" s="26" t="str">
        <f>VLOOKUP(C633,Lookups2!$A$1:$C$53,3,FALSE)</f>
        <v>6.2B</v>
      </c>
      <c r="J633" s="26" t="str">
        <f t="shared" si="51"/>
        <v>16/17 Q4</v>
      </c>
      <c r="K633" s="26" t="str">
        <f t="shared" si="50"/>
        <v>STR6.2B16/17 Q4</v>
      </c>
    </row>
    <row r="634" spans="1:11" x14ac:dyDescent="0.2">
      <c r="A634" s="26" t="s">
        <v>9788</v>
      </c>
      <c r="B634" s="4" t="s">
        <v>2798</v>
      </c>
      <c r="C634" s="4" t="s">
        <v>12143</v>
      </c>
      <c r="D634" s="28">
        <f>IFERROR(HLOOKUP(A634,'Data 1'!$E$130:$Y$149,VLOOKUP(C634,Lookups2!$A$28:$C$32,2,FALSE),FALSE),"")</f>
        <v>32.6</v>
      </c>
      <c r="E634" s="42">
        <f>IFERROR(INDEX(Dom_6_patient_numbers,MATCH(A634,'Data 1'!$F$130:$Y$130,0))*D634/100,0)</f>
        <v>52.486000000000004</v>
      </c>
      <c r="F634" s="33"/>
      <c r="G634" s="33"/>
      <c r="H634" s="26" t="str">
        <f>VLOOKUP(A634,Lookups2!$J$2:$K$23,2,FALSE)</f>
        <v>WOR</v>
      </c>
      <c r="I634" s="26" t="str">
        <f>VLOOKUP(C634,Lookups2!$A$1:$C$53,3,FALSE)</f>
        <v>6.2B</v>
      </c>
      <c r="J634" s="26" t="str">
        <f t="shared" si="51"/>
        <v>16/17 Q4</v>
      </c>
      <c r="K634" s="26" t="str">
        <f t="shared" ref="K634:K705" si="55">H634&amp;I634&amp;J634</f>
        <v>WOR6.2B16/17 Q4</v>
      </c>
    </row>
    <row r="635" spans="1:11" x14ac:dyDescent="0.2">
      <c r="A635" s="26" t="s">
        <v>12031</v>
      </c>
      <c r="B635" s="4" t="s">
        <v>2798</v>
      </c>
      <c r="C635" s="4" t="s">
        <v>12143</v>
      </c>
      <c r="D635" s="28">
        <f>IFERROR(HLOOKUP(A635,'Data 1'!$E$130:$Y$149,VLOOKUP(C635,Lookups2!$A$28:$C$32,2,FALSE),FALSE),"")</f>
        <v>33.700000000000003</v>
      </c>
      <c r="E635" s="42">
        <f>IFERROR(INDEX(Dom_6_patient_numbers,MATCH(A635,'Data 1'!$F$130:$Y$130,0))*D635/100,0)</f>
        <v>9.7730000000000015</v>
      </c>
      <c r="G635" s="56"/>
      <c r="H635" s="26" t="str">
        <f>VLOOKUP(A635,Lookups2!$J$2:$K$23,2,FALSE)</f>
        <v>CRA</v>
      </c>
      <c r="I635" s="26" t="str">
        <f>VLOOKUP(C635,Lookups2!$A$1:$C$53,3,FALSE)</f>
        <v>6.2B</v>
      </c>
      <c r="J635" s="26" t="str">
        <f t="shared" si="51"/>
        <v>16/17 Q4</v>
      </c>
      <c r="K635" s="26" t="str">
        <f t="shared" si="55"/>
        <v>CRA6.2B16/17 Q4</v>
      </c>
    </row>
    <row r="636" spans="1:11" x14ac:dyDescent="0.2">
      <c r="A636" s="4" t="s">
        <v>6597</v>
      </c>
      <c r="B636" s="4" t="s">
        <v>2798</v>
      </c>
      <c r="C636" s="4" t="s">
        <v>12143</v>
      </c>
      <c r="D636" s="28">
        <f>IFERROR(HLOOKUP(A636,'Data 1'!$E$130:$Y$149,VLOOKUP(C636,Lookups2!$A$28:$C$32,2,FALSE),FALSE),"")</f>
        <v>37</v>
      </c>
      <c r="E636" s="42">
        <f>IFERROR(INDEX(Dom_6_patient_numbers,MATCH(A636,'Data 1'!$F$130:$Y$130,0))*D636/100,0)</f>
        <v>127.28</v>
      </c>
      <c r="F636" s="56">
        <f>VLOOKUP(E638,Lookups2!$F$89:$H$99,3,TRUE)</f>
        <v>90</v>
      </c>
      <c r="G636" s="56"/>
      <c r="H636" s="4" t="s">
        <v>2763</v>
      </c>
      <c r="I636" s="26" t="str">
        <f>VLOOKUP(C636,Lookups2!$A$1:$C$53,3,FALSE)</f>
        <v>6.2B</v>
      </c>
      <c r="J636" s="26" t="str">
        <f t="shared" si="51"/>
        <v>16/17 Q4</v>
      </c>
      <c r="K636" s="26" t="str">
        <f t="shared" ref="K636:K637" si="56">H636&amp;I636&amp;J636</f>
        <v>PORT6.2B16/17 Q4</v>
      </c>
    </row>
    <row r="637" spans="1:11" x14ac:dyDescent="0.2">
      <c r="A637" t="s">
        <v>12343</v>
      </c>
      <c r="B637" s="4" t="s">
        <v>2798</v>
      </c>
      <c r="C637" s="4" t="s">
        <v>12143</v>
      </c>
      <c r="D637" s="28">
        <f>IFERROR(HLOOKUP(A637,'Data 1'!$E$130:$Y$149,VLOOKUP(C637,Lookups2!$A$28:$C$32,2,FALSE),FALSE),"")</f>
        <v>37.799999999999997</v>
      </c>
      <c r="E637" s="42">
        <f>IFERROR(INDEX(Dom_6_patient_numbers,MATCH(A637,'Data 1'!$F$130:$Y$130,0))*D637/100,0)</f>
        <v>8.6939999999999991</v>
      </c>
      <c r="F637" s="56">
        <f>VLOOKUP(Lookups2!O25,Lookups2!$F$89:$H$99,3,TRUE)</f>
        <v>90</v>
      </c>
      <c r="G637" s="56"/>
      <c r="H637" s="26" t="str">
        <f>VLOOKUP(A637,Lookups2!$J$2:$K$23,2,FALSE)</f>
        <v>BEX</v>
      </c>
      <c r="I637" s="26" t="str">
        <f>VLOOKUP(C637,Lookups2!$A$1:$C$53,3,FALSE)</f>
        <v>6.2B</v>
      </c>
      <c r="J637" s="26" t="str">
        <f t="shared" si="51"/>
        <v>16/17 Q4</v>
      </c>
      <c r="K637" s="26" t="str">
        <f t="shared" si="56"/>
        <v>BEX6.2B16/17 Q4</v>
      </c>
    </row>
    <row r="638" spans="1:11" x14ac:dyDescent="0.2">
      <c r="A638" s="26" t="s">
        <v>12323</v>
      </c>
      <c r="B638" s="26" t="s">
        <v>2798</v>
      </c>
      <c r="C638" s="26" t="s">
        <v>12143</v>
      </c>
      <c r="D638" s="28">
        <f>IFERROR(HLOOKUP(A638,'Data 1'!$E$130:$Y$149,VLOOKUP(C638,Lookups2!$A$28:$C$32,2,FALSE),FALSE),"")</f>
        <v>35</v>
      </c>
      <c r="E638" s="34">
        <f>D638</f>
        <v>35</v>
      </c>
      <c r="F638" s="37">
        <f>E638</f>
        <v>35</v>
      </c>
      <c r="G638" s="37"/>
      <c r="H638" s="26" t="str">
        <f>VLOOKUP(A638,Lookups2!$J$2:$K$23,2,FALSE)</f>
        <v>ENG</v>
      </c>
      <c r="I638" s="26" t="str">
        <f>VLOOKUP(C638,Lookups2!$A$1:$C$53,3,FALSE)</f>
        <v>6.2B</v>
      </c>
      <c r="J638" s="26" t="str">
        <f>+J635</f>
        <v>16/17 Q4</v>
      </c>
      <c r="K638" s="26" t="str">
        <f t="shared" si="55"/>
        <v>ENG6.2B16/17 Q4</v>
      </c>
    </row>
    <row r="639" spans="1:11" x14ac:dyDescent="0.2">
      <c r="A639" s="26" t="s">
        <v>2794</v>
      </c>
      <c r="B639" s="26" t="s">
        <v>2798</v>
      </c>
      <c r="C639" s="26" t="s">
        <v>12143</v>
      </c>
      <c r="D639" s="28" t="str">
        <f>IFERROR(HLOOKUP(A639,'Data 1'!$E$130:$Y$149,VLOOKUP(C639,Lookups2!$A$28:$C$32,2,FALSE),FALSE),"")</f>
        <v/>
      </c>
      <c r="E639" s="35">
        <f>SUM(E618:E637)</f>
        <v>918.32399999999996</v>
      </c>
      <c r="F639" s="37">
        <f>Lookups2!O25</f>
        <v>35.942230919765166</v>
      </c>
      <c r="G639" s="37"/>
      <c r="H639" s="26" t="str">
        <f>VLOOKUP(A639,Lookups2!$J$2:$K$23,2,FALSE)</f>
        <v>SEC</v>
      </c>
      <c r="I639" s="26" t="str">
        <f>VLOOKUP(C639,Lookups2!$A$1:$C$53,3,FALSE)</f>
        <v>6.2B</v>
      </c>
      <c r="J639" s="26" t="str">
        <f>+J638</f>
        <v>16/17 Q4</v>
      </c>
      <c r="K639" s="26" t="str">
        <f t="shared" si="55"/>
        <v>SEC6.2B16/17 Q4</v>
      </c>
    </row>
    <row r="640" spans="1:11" x14ac:dyDescent="0.2">
      <c r="A640" s="26" t="s">
        <v>9771</v>
      </c>
      <c r="B640" s="4" t="s">
        <v>2798</v>
      </c>
      <c r="C640" s="4" t="s">
        <v>12145</v>
      </c>
      <c r="D640" s="28">
        <f>IFERROR(HLOOKUP(A640,'Data 1'!$E$130:$Y$149,VLOOKUP(C640,Lookups2!$A$28:$C$32,2,FALSE),FALSE),"")</f>
        <v>74.3</v>
      </c>
      <c r="E640" s="42">
        <f>IFERROR(INDEX(Dom_6_patient_numbers,MATCH(A640,'Data 1'!$F$130:$Y$130,0))*D640/100,0)</f>
        <v>127.053</v>
      </c>
      <c r="F640" s="33"/>
      <c r="G640" s="33"/>
      <c r="H640" s="26" t="str">
        <f>VLOOKUP(A640,Lookups2!$J$2:$K$23,2,FALSE)</f>
        <v>ASPH</v>
      </c>
      <c r="I640" s="26" t="str">
        <f>VLOOKUP(C640,Lookups2!$A$1:$C$53,3,FALSE)</f>
        <v>6.3B</v>
      </c>
      <c r="J640" s="26" t="str">
        <f t="shared" ref="J640:J707" si="57">+J639</f>
        <v>16/17 Q4</v>
      </c>
      <c r="K640" s="26" t="str">
        <f t="shared" si="55"/>
        <v>ASPH6.3B16/17 Q4</v>
      </c>
    </row>
    <row r="641" spans="1:11" x14ac:dyDescent="0.2">
      <c r="A641" s="26" t="s">
        <v>9772</v>
      </c>
      <c r="B641" s="4" t="s">
        <v>2798</v>
      </c>
      <c r="C641" s="4" t="s">
        <v>12145</v>
      </c>
      <c r="D641" s="28">
        <f>IFERROR(HLOOKUP(A641,'Data 1'!$E$130:$Y$149,VLOOKUP(C641,Lookups2!$A$28:$C$32,2,FALSE),FALSE),"")</f>
        <v>0</v>
      </c>
      <c r="E641" s="42">
        <f>IFERROR(INDEX(Dom_6_patient_numbers,MATCH(A641,'Data 1'!$F$130:$Y$130,0))*D641/100,0)</f>
        <v>0</v>
      </c>
      <c r="F641" s="33"/>
      <c r="G641" s="33"/>
      <c r="H641" s="26" t="str">
        <f>VLOOKUP(A641,Lookups2!$J$2:$K$23,2,FALSE)</f>
        <v>PRH</v>
      </c>
      <c r="I641" s="26" t="str">
        <f>VLOOKUP(C641,Lookups2!$A$1:$C$53,3,FALSE)</f>
        <v>6.3B</v>
      </c>
      <c r="J641" s="26" t="str">
        <f t="shared" si="57"/>
        <v>16/17 Q4</v>
      </c>
      <c r="K641" s="26" t="str">
        <f t="shared" si="55"/>
        <v>PRH6.3B16/17 Q4</v>
      </c>
    </row>
    <row r="642" spans="1:11" x14ac:dyDescent="0.2">
      <c r="A642" s="26" t="s">
        <v>9773</v>
      </c>
      <c r="B642" s="4" t="s">
        <v>2798</v>
      </c>
      <c r="C642" s="4" t="s">
        <v>12145</v>
      </c>
      <c r="D642" s="28">
        <f>IFERROR(HLOOKUP(A642,'Data 1'!$E$130:$Y$149,VLOOKUP(C642,Lookups2!$A$28:$C$32,2,FALSE),FALSE),"")</f>
        <v>53.6</v>
      </c>
      <c r="E642" s="42">
        <f>IFERROR(INDEX(Dom_6_patient_numbers,MATCH(A642,'Data 1'!$F$130:$Y$130,0))*D642/100,0)</f>
        <v>90.048000000000016</v>
      </c>
      <c r="F642" s="33"/>
      <c r="G642" s="33"/>
      <c r="H642" s="26" t="str">
        <f>VLOOKUP(A642,Lookups2!$J$2:$K$23,2,FALSE)</f>
        <v>RSC</v>
      </c>
      <c r="I642" s="26" t="str">
        <f>VLOOKUP(C642,Lookups2!$A$1:$C$53,3,FALSE)</f>
        <v>6.3B</v>
      </c>
      <c r="J642" s="26" t="str">
        <f t="shared" si="57"/>
        <v>16/17 Q4</v>
      </c>
      <c r="K642" s="26" t="str">
        <f t="shared" si="55"/>
        <v>RSC6.3B16/17 Q4</v>
      </c>
    </row>
    <row r="643" spans="1:11" x14ac:dyDescent="0.2">
      <c r="A643" s="26" t="s">
        <v>9774</v>
      </c>
      <c r="B643" s="4" t="s">
        <v>2798</v>
      </c>
      <c r="C643" s="4" t="s">
        <v>12145</v>
      </c>
      <c r="D643" s="28">
        <f>IFERROR(HLOOKUP(A643,'Data 1'!$E$130:$Y$149,VLOOKUP(C643,Lookups2!$A$28:$C$32,2,FALSE),FALSE),"")</f>
        <v>66.7</v>
      </c>
      <c r="E643" s="42">
        <f>IFERROR(INDEX(Dom_6_patient_numbers,MATCH(A643,'Data 1'!$F$130:$Y$130,0))*D643/100,0)</f>
        <v>71.369</v>
      </c>
      <c r="F643" s="33"/>
      <c r="G643" s="33"/>
      <c r="H643" s="26" t="str">
        <f>VLOOKUP(A643,Lookups2!$J$2:$K$23,2,FALSE)</f>
        <v>DVH</v>
      </c>
      <c r="I643" s="26" t="str">
        <f>VLOOKUP(C643,Lookups2!$A$1:$C$53,3,FALSE)</f>
        <v>6.3B</v>
      </c>
      <c r="J643" s="26" t="str">
        <f t="shared" si="57"/>
        <v>16/17 Q4</v>
      </c>
      <c r="K643" s="26" t="str">
        <f t="shared" si="55"/>
        <v>DVH6.3B16/17 Q4</v>
      </c>
    </row>
    <row r="644" spans="1:11" x14ac:dyDescent="0.2">
      <c r="A644" s="26" t="s">
        <v>9775</v>
      </c>
      <c r="B644" s="4" t="s">
        <v>2798</v>
      </c>
      <c r="C644" s="4" t="s">
        <v>12145</v>
      </c>
      <c r="D644" s="28">
        <f>IFERROR(HLOOKUP(A644,'Data 1'!$E$130:$Y$149,VLOOKUP(C644,Lookups2!$A$28:$C$32,2,FALSE),FALSE),"")</f>
        <v>66.099999999999994</v>
      </c>
      <c r="E644" s="42">
        <f>IFERROR(INDEX(Dom_6_patient_numbers,MATCH(A644,'Data 1'!$F$130:$Y$130,0))*D644/100,0)</f>
        <v>54.862999999999992</v>
      </c>
      <c r="F644" s="33"/>
      <c r="G644" s="33"/>
      <c r="H644" s="26" t="str">
        <f>VLOOKUP(A644,Lookups2!$J$2:$K$23,2,FALSE)</f>
        <v>K&amp;C</v>
      </c>
      <c r="I644" s="26" t="str">
        <f>VLOOKUP(C644,Lookups2!$A$1:$C$53,3,FALSE)</f>
        <v>6.3B</v>
      </c>
      <c r="J644" s="26" t="str">
        <f t="shared" si="57"/>
        <v>16/17 Q4</v>
      </c>
      <c r="K644" s="26" t="str">
        <f t="shared" si="55"/>
        <v>K&amp;C6.3B16/17 Q4</v>
      </c>
    </row>
    <row r="645" spans="1:11" x14ac:dyDescent="0.2">
      <c r="A645" s="26" t="s">
        <v>9776</v>
      </c>
      <c r="B645" s="4" t="s">
        <v>2798</v>
      </c>
      <c r="C645" s="4" t="s">
        <v>12145</v>
      </c>
      <c r="D645" s="28">
        <f>IFERROR(HLOOKUP(A645,'Data 1'!$E$130:$Y$149,VLOOKUP(C645,Lookups2!$A$28:$C$32,2,FALSE),FALSE),"")</f>
        <v>65.3</v>
      </c>
      <c r="E645" s="42">
        <f>IFERROR(INDEX(Dom_6_patient_numbers,MATCH(A645,'Data 1'!$F$130:$Y$130,0))*D645/100,0)</f>
        <v>70.524000000000001</v>
      </c>
      <c r="F645" s="33"/>
      <c r="G645" s="33"/>
      <c r="H645" s="26" t="str">
        <f>VLOOKUP(A645,Lookups2!$J$2:$K$23,2,FALSE)</f>
        <v>QEQM</v>
      </c>
      <c r="I645" s="26" t="str">
        <f>VLOOKUP(C645,Lookups2!$A$1:$C$53,3,FALSE)</f>
        <v>6.3B</v>
      </c>
      <c r="J645" s="26" t="str">
        <f t="shared" si="57"/>
        <v>16/17 Q4</v>
      </c>
      <c r="K645" s="26" t="str">
        <f t="shared" si="55"/>
        <v>QEQM6.3B16/17 Q4</v>
      </c>
    </row>
    <row r="646" spans="1:11" x14ac:dyDescent="0.2">
      <c r="A646" s="26" t="s">
        <v>9777</v>
      </c>
      <c r="B646" s="4" t="s">
        <v>2798</v>
      </c>
      <c r="C646" s="4" t="s">
        <v>12145</v>
      </c>
      <c r="D646" s="28">
        <f>IFERROR(HLOOKUP(A646,'Data 1'!$E$130:$Y$149,VLOOKUP(C646,Lookups2!$A$28:$C$32,2,FALSE),FALSE),"")</f>
        <v>64.599999999999994</v>
      </c>
      <c r="E646" s="42">
        <f>IFERROR(INDEX(Dom_6_patient_numbers,MATCH(A646,'Data 1'!$F$130:$Y$130,0))*D646/100,0)</f>
        <v>87.21</v>
      </c>
      <c r="F646" s="33"/>
      <c r="G646" s="33"/>
      <c r="H646" s="26" t="str">
        <f>VLOOKUP(A646,Lookups2!$J$2:$K$23,2,FALSE)</f>
        <v>WHH</v>
      </c>
      <c r="I646" s="26" t="str">
        <f>VLOOKUP(C646,Lookups2!$A$1:$C$53,3,FALSE)</f>
        <v>6.3B</v>
      </c>
      <c r="J646" s="26" t="str">
        <f t="shared" si="57"/>
        <v>16/17 Q4</v>
      </c>
      <c r="K646" s="26" t="str">
        <f t="shared" si="55"/>
        <v>WHH6.3B16/17 Q4</v>
      </c>
    </row>
    <row r="647" spans="1:11" x14ac:dyDescent="0.2">
      <c r="A647" s="26" t="s">
        <v>9779</v>
      </c>
      <c r="B647" s="4" t="s">
        <v>2798</v>
      </c>
      <c r="C647" s="4" t="s">
        <v>12145</v>
      </c>
      <c r="D647" s="28">
        <f>IFERROR(HLOOKUP(A647,'Data 1'!$E$130:$Y$149,VLOOKUP(C647,Lookups2!$A$28:$C$32,2,FALSE),FALSE),"")</f>
        <v>64.5</v>
      </c>
      <c r="E647" s="42">
        <f>IFERROR(INDEX(Dom_6_patient_numbers,MATCH(A647,'Data 1'!$F$130:$Y$130,0))*D647/100,0)</f>
        <v>125.13</v>
      </c>
      <c r="F647" s="33"/>
      <c r="G647" s="33"/>
      <c r="H647" s="26" t="str">
        <f>VLOOKUP(A647,Lookups2!$J$2:$K$23,2,FALSE)</f>
        <v>EDGH</v>
      </c>
      <c r="I647" s="26" t="str">
        <f>VLOOKUP(C647,Lookups2!$A$1:$C$53,3,FALSE)</f>
        <v>6.3B</v>
      </c>
      <c r="J647" s="26" t="str">
        <f t="shared" si="57"/>
        <v>16/17 Q4</v>
      </c>
      <c r="K647" s="26" t="str">
        <f t="shared" si="55"/>
        <v>EDGH6.3B16/17 Q4</v>
      </c>
    </row>
    <row r="648" spans="1:11" x14ac:dyDescent="0.2">
      <c r="A648" s="26" t="s">
        <v>9780</v>
      </c>
      <c r="B648" s="4" t="s">
        <v>2798</v>
      </c>
      <c r="C648" s="4" t="s">
        <v>12145</v>
      </c>
      <c r="D648" s="28">
        <f>IFERROR(HLOOKUP(A648,'Data 1'!$E$130:$Y$149,VLOOKUP(C648,Lookups2!$A$28:$C$32,2,FALSE),FALSE),"")</f>
        <v>51.3</v>
      </c>
      <c r="E648" s="42">
        <f>IFERROR(INDEX(Dom_6_patient_numbers,MATCH(A648,'Data 1'!$F$130:$Y$130,0))*D648/100,0)</f>
        <v>46.17</v>
      </c>
      <c r="F648" s="33"/>
      <c r="G648" s="33"/>
      <c r="H648" s="26" t="str">
        <f>VLOOKUP(A648,Lookups2!$J$2:$K$23,2,FALSE)</f>
        <v>ESUH</v>
      </c>
      <c r="I648" s="26" t="str">
        <f>VLOOKUP(C648,Lookups2!$A$1:$C$53,3,FALSE)</f>
        <v>6.3B</v>
      </c>
      <c r="J648" s="26" t="str">
        <f t="shared" si="57"/>
        <v>16/17 Q4</v>
      </c>
      <c r="K648" s="26" t="str">
        <f t="shared" si="55"/>
        <v>ESUH6.3B16/17 Q4</v>
      </c>
    </row>
    <row r="649" spans="1:11" x14ac:dyDescent="0.2">
      <c r="A649" s="26" t="s">
        <v>9781</v>
      </c>
      <c r="B649" s="4" t="s">
        <v>2798</v>
      </c>
      <c r="C649" s="4" t="s">
        <v>12145</v>
      </c>
      <c r="D649" s="28">
        <f>IFERROR(HLOOKUP(A649,'Data 1'!$E$130:$Y$149,VLOOKUP(C649,Lookups2!$A$28:$C$32,2,FALSE),FALSE),"")</f>
        <v>100</v>
      </c>
      <c r="E649" s="42">
        <f>IFERROR(INDEX(Dom_6_patient_numbers,MATCH(A649,'Data 1'!$F$130:$Y$130,0))*D649/100,0)</f>
        <v>175</v>
      </c>
      <c r="F649" s="33"/>
      <c r="G649" s="33"/>
      <c r="H649" s="26" t="str">
        <f>VLOOKUP(A649,Lookups2!$J$2:$K$23,2,FALSE)</f>
        <v>Frimley</v>
      </c>
      <c r="I649" s="26" t="str">
        <f>VLOOKUP(C649,Lookups2!$A$1:$C$53,3,FALSE)</f>
        <v>6.3B</v>
      </c>
      <c r="J649" s="26" t="str">
        <f t="shared" si="57"/>
        <v>16/17 Q4</v>
      </c>
      <c r="K649" s="26" t="str">
        <f t="shared" si="55"/>
        <v>Frimley6.3B16/17 Q4</v>
      </c>
    </row>
    <row r="650" spans="1:11" x14ac:dyDescent="0.2">
      <c r="A650" s="26" t="s">
        <v>9782</v>
      </c>
      <c r="B650" s="4" t="s">
        <v>2798</v>
      </c>
      <c r="C650" s="4" t="s">
        <v>12145</v>
      </c>
      <c r="D650" s="28">
        <f>IFERROR(HLOOKUP(A650,'Data 1'!$E$130:$Y$149,VLOOKUP(C650,Lookups2!$A$28:$C$32,2,FALSE),FALSE),"")</f>
        <v>77.2</v>
      </c>
      <c r="E650" s="42">
        <f>IFERROR(INDEX(Dom_6_patient_numbers,MATCH(A650,'Data 1'!$F$130:$Y$130,0))*D650/100,0)</f>
        <v>81.832000000000008</v>
      </c>
      <c r="F650" s="33"/>
      <c r="G650" s="33"/>
      <c r="H650" s="26" t="str">
        <f>VLOOKUP(A650,Lookups2!$J$2:$K$23,2,FALSE)</f>
        <v>MDGH</v>
      </c>
      <c r="I650" s="26" t="str">
        <f>VLOOKUP(C650,Lookups2!$A$1:$C$53,3,FALSE)</f>
        <v>6.3B</v>
      </c>
      <c r="J650" s="26" t="str">
        <f t="shared" si="57"/>
        <v>16/17 Q4</v>
      </c>
      <c r="K650" s="26" t="str">
        <f t="shared" si="55"/>
        <v>MDGH6.3B16/17 Q4</v>
      </c>
    </row>
    <row r="651" spans="1:11" x14ac:dyDescent="0.2">
      <c r="A651" s="26" t="s">
        <v>9783</v>
      </c>
      <c r="B651" s="4" t="s">
        <v>2798</v>
      </c>
      <c r="C651" s="4" t="s">
        <v>12145</v>
      </c>
      <c r="D651" s="28">
        <f>IFERROR(HLOOKUP(A651,'Data 1'!$E$130:$Y$149,VLOOKUP(C651,Lookups2!$A$28:$C$32,2,FALSE),FALSE),"")</f>
        <v>77.5</v>
      </c>
      <c r="E651" s="42">
        <f>IFERROR(INDEX(Dom_6_patient_numbers,MATCH(A651,'Data 1'!$F$130:$Y$130,0))*D651/100,0)</f>
        <v>94.55</v>
      </c>
      <c r="F651" s="33"/>
      <c r="G651" s="33"/>
      <c r="H651" s="26" t="str">
        <f>VLOOKUP(A651,Lookups2!$J$2:$K$23,2,FALSE)</f>
        <v>TWH</v>
      </c>
      <c r="I651" s="26" t="str">
        <f>VLOOKUP(C651,Lookups2!$A$1:$C$53,3,FALSE)</f>
        <v>6.3B</v>
      </c>
      <c r="J651" s="26" t="str">
        <f t="shared" si="57"/>
        <v>16/17 Q4</v>
      </c>
      <c r="K651" s="26" t="str">
        <f t="shared" si="55"/>
        <v>TWH6.3B16/17 Q4</v>
      </c>
    </row>
    <row r="652" spans="1:11" x14ac:dyDescent="0.2">
      <c r="A652" s="26" t="s">
        <v>9784</v>
      </c>
      <c r="B652" s="4" t="s">
        <v>2798</v>
      </c>
      <c r="C652" s="4" t="s">
        <v>12145</v>
      </c>
      <c r="D652" s="28">
        <f>IFERROR(HLOOKUP(A652,'Data 1'!$E$130:$Y$149,VLOOKUP(C652,Lookups2!$A$28:$C$32,2,FALSE),FALSE),"")</f>
        <v>42.9</v>
      </c>
      <c r="E652" s="42">
        <f>IFERROR(INDEX(Dom_6_patient_numbers,MATCH(A652,'Data 1'!$F$130:$Y$130,0))*D652/100,0)</f>
        <v>42.042000000000002</v>
      </c>
      <c r="F652" s="33"/>
      <c r="G652" s="33"/>
      <c r="H652" s="26" t="str">
        <f>VLOOKUP(A652,Lookups2!$J$2:$K$23,2,FALSE)</f>
        <v>Medway</v>
      </c>
      <c r="I652" s="26" t="str">
        <f>VLOOKUP(C652,Lookups2!$A$1:$C$53,3,FALSE)</f>
        <v>6.3B</v>
      </c>
      <c r="J652" s="26" t="str">
        <f t="shared" si="57"/>
        <v>16/17 Q4</v>
      </c>
      <c r="K652" s="26" t="str">
        <f t="shared" si="55"/>
        <v>Medway6.3B16/17 Q4</v>
      </c>
    </row>
    <row r="653" spans="1:11" x14ac:dyDescent="0.2">
      <c r="A653" s="26" t="s">
        <v>9785</v>
      </c>
      <c r="B653" s="4" t="s">
        <v>2798</v>
      </c>
      <c r="C653" s="4" t="s">
        <v>12145</v>
      </c>
      <c r="D653" s="28">
        <f>IFERROR(HLOOKUP(A653,'Data 1'!$E$130:$Y$149,VLOOKUP(C653,Lookups2!$A$28:$C$32,2,FALSE),FALSE),"")</f>
        <v>86.6</v>
      </c>
      <c r="E653" s="42">
        <f>IFERROR(INDEX(Dom_6_patient_numbers,MATCH(A653,'Data 1'!$F$130:$Y$130,0))*D653/100,0)</f>
        <v>84.001999999999995</v>
      </c>
      <c r="F653" s="33"/>
      <c r="G653" s="33"/>
      <c r="H653" s="26" t="str">
        <f>VLOOKUP(A653,Lookups2!$J$2:$K$23,2,FALSE)</f>
        <v>RSCH</v>
      </c>
      <c r="I653" s="26" t="str">
        <f>VLOOKUP(C653,Lookups2!$A$1:$C$53,3,FALSE)</f>
        <v>6.3B</v>
      </c>
      <c r="J653" s="26" t="str">
        <f t="shared" si="57"/>
        <v>16/17 Q4</v>
      </c>
      <c r="K653" s="26" t="str">
        <f t="shared" si="55"/>
        <v>RSCH6.3B16/17 Q4</v>
      </c>
    </row>
    <row r="654" spans="1:11" x14ac:dyDescent="0.2">
      <c r="A654" s="26" t="s">
        <v>9786</v>
      </c>
      <c r="B654" s="4" t="s">
        <v>2798</v>
      </c>
      <c r="C654" s="4" t="s">
        <v>12145</v>
      </c>
      <c r="D654" s="28">
        <f>IFERROR(HLOOKUP(A654,'Data 1'!$E$130:$Y$149,VLOOKUP(C654,Lookups2!$A$28:$C$32,2,FALSE),FALSE),"")</f>
        <v>72.599999999999994</v>
      </c>
      <c r="E654" s="42">
        <f>IFERROR(INDEX(Dom_6_patient_numbers,MATCH(A654,'Data 1'!$F$130:$Y$130,0))*D654/100,0)</f>
        <v>144.47399999999999</v>
      </c>
      <c r="F654" s="33"/>
      <c r="G654" s="33"/>
      <c r="H654" s="26" t="str">
        <f>VLOOKUP(A654,Lookups2!$J$2:$K$23,2,FALSE)</f>
        <v>SASH</v>
      </c>
      <c r="I654" s="26" t="str">
        <f>VLOOKUP(C654,Lookups2!$A$1:$C$53,3,FALSE)</f>
        <v>6.3B</v>
      </c>
      <c r="J654" s="26" t="str">
        <f t="shared" si="57"/>
        <v>16/17 Q4</v>
      </c>
      <c r="K654" s="26" t="str">
        <f t="shared" si="55"/>
        <v>SASH6.3B16/17 Q4</v>
      </c>
    </row>
    <row r="655" spans="1:11" x14ac:dyDescent="0.2">
      <c r="A655" s="26" t="s">
        <v>9787</v>
      </c>
      <c r="B655" s="4" t="s">
        <v>2798</v>
      </c>
      <c r="C655" s="4" t="s">
        <v>12145</v>
      </c>
      <c r="D655" s="28">
        <f>IFERROR(HLOOKUP(A655,'Data 1'!$E$130:$Y$149,VLOOKUP(C655,Lookups2!$A$28:$C$32,2,FALSE),FALSE),"")</f>
        <v>57.9</v>
      </c>
      <c r="E655" s="42">
        <f>IFERROR(INDEX(Dom_6_patient_numbers,MATCH(A655,'Data 1'!$F$130:$Y$130,0))*D655/100,0)</f>
        <v>83.954999999999998</v>
      </c>
      <c r="F655" s="33"/>
      <c r="G655" s="33"/>
      <c r="H655" s="26" t="str">
        <f>VLOOKUP(A655,Lookups2!$J$2:$K$23,2,FALSE)</f>
        <v>STR</v>
      </c>
      <c r="I655" s="26" t="str">
        <f>VLOOKUP(C655,Lookups2!$A$1:$C$53,3,FALSE)</f>
        <v>6.3B</v>
      </c>
      <c r="J655" s="26" t="str">
        <f t="shared" si="57"/>
        <v>16/17 Q4</v>
      </c>
      <c r="K655" s="26" t="str">
        <f t="shared" si="55"/>
        <v>STR6.3B16/17 Q4</v>
      </c>
    </row>
    <row r="656" spans="1:11" x14ac:dyDescent="0.2">
      <c r="A656" s="26" t="s">
        <v>9788</v>
      </c>
      <c r="B656" s="4" t="s">
        <v>2798</v>
      </c>
      <c r="C656" s="4" t="s">
        <v>12145</v>
      </c>
      <c r="D656" s="28">
        <f>IFERROR(HLOOKUP(A656,'Data 1'!$E$130:$Y$149,VLOOKUP(C656,Lookups2!$A$28:$C$32,2,FALSE),FALSE),"")</f>
        <v>72.2</v>
      </c>
      <c r="E656" s="42">
        <f>IFERROR(INDEX(Dom_6_patient_numbers,MATCH(A656,'Data 1'!$F$130:$Y$130,0))*D656/100,0)</f>
        <v>116.242</v>
      </c>
      <c r="F656" s="33"/>
      <c r="G656" s="33"/>
      <c r="H656" s="26" t="str">
        <f>VLOOKUP(A656,Lookups2!$J$2:$K$23,2,FALSE)</f>
        <v>WOR</v>
      </c>
      <c r="I656" s="26" t="str">
        <f>VLOOKUP(C656,Lookups2!$A$1:$C$53,3,FALSE)</f>
        <v>6.3B</v>
      </c>
      <c r="J656" s="26" t="str">
        <f t="shared" si="57"/>
        <v>16/17 Q4</v>
      </c>
      <c r="K656" s="26" t="str">
        <f t="shared" si="55"/>
        <v>WOR6.3B16/17 Q4</v>
      </c>
    </row>
    <row r="657" spans="1:11" x14ac:dyDescent="0.2">
      <c r="A657" s="26" t="s">
        <v>12031</v>
      </c>
      <c r="B657" s="4" t="s">
        <v>2798</v>
      </c>
      <c r="C657" s="4" t="s">
        <v>12145</v>
      </c>
      <c r="D657" s="28">
        <f>IFERROR(HLOOKUP(A657,'Data 1'!$E$130:$Y$149,VLOOKUP(C657,Lookups2!$A$28:$C$32,2,FALSE),FALSE),"")</f>
        <v>42.4</v>
      </c>
      <c r="E657" s="42">
        <f>IFERROR(INDEX(Dom_6_patient_numbers,MATCH(A657,'Data 1'!$F$130:$Y$130,0))*D657/100,0)</f>
        <v>12.295999999999999</v>
      </c>
      <c r="F657" s="33"/>
      <c r="G657" s="33"/>
      <c r="H657" s="26" t="str">
        <f>VLOOKUP(A657,Lookups2!$J$2:$K$23,2,FALSE)</f>
        <v>CRA</v>
      </c>
      <c r="I657" s="26" t="str">
        <f>VLOOKUP(C657,Lookups2!$A$1:$C$53,3,FALSE)</f>
        <v>6.3B</v>
      </c>
      <c r="J657" s="26" t="str">
        <f t="shared" si="57"/>
        <v>16/17 Q4</v>
      </c>
      <c r="K657" s="26" t="str">
        <f t="shared" si="55"/>
        <v>CRA6.3B16/17 Q4</v>
      </c>
    </row>
    <row r="658" spans="1:11" x14ac:dyDescent="0.2">
      <c r="A658" s="4" t="s">
        <v>6597</v>
      </c>
      <c r="B658" s="4" t="s">
        <v>2798</v>
      </c>
      <c r="C658" s="4" t="s">
        <v>12145</v>
      </c>
      <c r="D658" s="28">
        <f>IFERROR(HLOOKUP(A658,'Data 1'!$E$130:$Y$149,VLOOKUP(C658,Lookups2!$A$28:$C$32,2,FALSE),FALSE),"")</f>
        <v>70.8</v>
      </c>
      <c r="E658" s="42">
        <f>IFERROR(INDEX(Dom_6_patient_numbers,MATCH(A658,'Data 1'!$F$130:$Y$130,0))*D658/100,0)</f>
        <v>243.55200000000002</v>
      </c>
      <c r="F658" s="33"/>
      <c r="G658" s="33"/>
      <c r="H658" s="4" t="s">
        <v>2763</v>
      </c>
      <c r="I658" s="26" t="str">
        <f>VLOOKUP(C658,Lookups2!$A$1:$C$53,3,FALSE)</f>
        <v>6.3B</v>
      </c>
      <c r="J658" s="26" t="str">
        <f t="shared" si="57"/>
        <v>16/17 Q4</v>
      </c>
      <c r="K658" s="26" t="str">
        <f t="shared" ref="K658:K659" si="58">H658&amp;I658&amp;J658</f>
        <v>PORT6.3B16/17 Q4</v>
      </c>
    </row>
    <row r="659" spans="1:11" x14ac:dyDescent="0.2">
      <c r="A659" t="s">
        <v>12343</v>
      </c>
      <c r="B659" s="4" t="s">
        <v>2798</v>
      </c>
      <c r="C659" s="4" t="s">
        <v>12145</v>
      </c>
      <c r="D659" s="28">
        <f>IFERROR(HLOOKUP(A659,'Data 1'!$E$130:$Y$149,VLOOKUP(C659,Lookups2!$A$28:$C$32,2,FALSE),FALSE),"")</f>
        <v>55.7</v>
      </c>
      <c r="E659" s="42">
        <f>IFERROR(INDEX(Dom_6_patient_numbers,MATCH(A659,'Data 1'!$F$130:$Y$130,0))*D659/100,0)</f>
        <v>12.811000000000002</v>
      </c>
      <c r="F659" s="33"/>
      <c r="G659" s="33"/>
      <c r="H659" s="26" t="str">
        <f>VLOOKUP(A659,Lookups2!$J$2:$K$23,2,FALSE)</f>
        <v>BEX</v>
      </c>
      <c r="I659" s="26" t="str">
        <f>VLOOKUP(C659,Lookups2!$A$1:$C$53,3,FALSE)</f>
        <v>6.3B</v>
      </c>
      <c r="J659" s="26" t="str">
        <f t="shared" si="57"/>
        <v>16/17 Q4</v>
      </c>
      <c r="K659" s="26" t="str">
        <f t="shared" si="58"/>
        <v>BEX6.3B16/17 Q4</v>
      </c>
    </row>
    <row r="660" spans="1:11" x14ac:dyDescent="0.2">
      <c r="A660" s="26" t="s">
        <v>12323</v>
      </c>
      <c r="B660" s="4" t="s">
        <v>2798</v>
      </c>
      <c r="C660" s="4" t="s">
        <v>12145</v>
      </c>
      <c r="D660" s="28">
        <f>IFERROR(HLOOKUP(A660,'Data 1'!$E$130:$Y$149,VLOOKUP(C660,Lookups2!$A$28:$C$32,2,FALSE),FALSE),"")</f>
        <v>71.8</v>
      </c>
      <c r="E660" s="34">
        <f>D660</f>
        <v>71.8</v>
      </c>
      <c r="F660" s="34">
        <f>E660</f>
        <v>71.8</v>
      </c>
      <c r="G660" s="34"/>
      <c r="H660" s="26" t="str">
        <f>VLOOKUP(A660,Lookups2!$J$2:$K$23,2,FALSE)</f>
        <v>ENG</v>
      </c>
      <c r="I660" s="26" t="str">
        <f>VLOOKUP(C660,Lookups2!$A$1:$C$53,3,FALSE)</f>
        <v>6.3B</v>
      </c>
      <c r="J660" s="26" t="str">
        <f>+J657</f>
        <v>16/17 Q4</v>
      </c>
      <c r="K660" s="26" t="str">
        <f t="shared" si="55"/>
        <v>ENG6.3B16/17 Q4</v>
      </c>
    </row>
    <row r="661" spans="1:11" x14ac:dyDescent="0.2">
      <c r="A661" s="26" t="s">
        <v>2794</v>
      </c>
      <c r="B661" s="4" t="s">
        <v>2798</v>
      </c>
      <c r="C661" s="4" t="s">
        <v>12145</v>
      </c>
      <c r="D661" s="28" t="str">
        <f>IFERROR(HLOOKUP(A661,'Data 1'!$E$130:$Y$149,VLOOKUP(C661,Lookups2!$A$28:$C$32,2,FALSE),FALSE),"")</f>
        <v/>
      </c>
      <c r="E661" s="35">
        <f>SUM(E640:E659)</f>
        <v>1763.1229999999998</v>
      </c>
      <c r="F661" s="41">
        <f>Lookups2!O26</f>
        <v>69.006771037181991</v>
      </c>
      <c r="G661" s="41"/>
      <c r="H661" s="26" t="str">
        <f>VLOOKUP(A661,Lookups2!$J$2:$K$23,2,FALSE)</f>
        <v>SEC</v>
      </c>
      <c r="I661" s="26" t="str">
        <f>VLOOKUP(C661,Lookups2!$A$1:$C$53,3,FALSE)</f>
        <v>6.3B</v>
      </c>
      <c r="J661" s="26" t="str">
        <f t="shared" si="57"/>
        <v>16/17 Q4</v>
      </c>
      <c r="K661" s="26" t="str">
        <f t="shared" si="55"/>
        <v>SEC6.3B16/17 Q4</v>
      </c>
    </row>
    <row r="662" spans="1:11" x14ac:dyDescent="0.2">
      <c r="A662" s="26" t="s">
        <v>9771</v>
      </c>
      <c r="B662" s="4" t="s">
        <v>2798</v>
      </c>
      <c r="C662" s="4" t="s">
        <v>12148</v>
      </c>
      <c r="D662" s="28">
        <f>IFERROR(HLOOKUP(A662,'Data 1'!$E$130:$Y$149,VLOOKUP(C662,Lookups2!$A$28:$C$32,2,FALSE),FALSE),"")</f>
        <v>101.7</v>
      </c>
      <c r="E662" s="42">
        <f>IFERROR(INDEX(Dom_6_patient_numbers,MATCH(A662,'Data 1'!$F$130:$Y$130,0))*D662/100,0)</f>
        <v>173.90700000000001</v>
      </c>
      <c r="F662" s="33"/>
      <c r="G662" s="33"/>
      <c r="H662" s="26" t="str">
        <f>VLOOKUP(A662,Lookups2!$J$2:$K$23,2,FALSE)</f>
        <v>ASPH</v>
      </c>
      <c r="I662" s="26" t="str">
        <f>VLOOKUP(C662,Lookups2!$A$1:$C$53,3,FALSE)</f>
        <v>6.4B</v>
      </c>
      <c r="J662" s="26" t="str">
        <f t="shared" si="57"/>
        <v>16/17 Q4</v>
      </c>
      <c r="K662" s="26" t="str">
        <f t="shared" si="55"/>
        <v>ASPH6.4B16/17 Q4</v>
      </c>
    </row>
    <row r="663" spans="1:11" x14ac:dyDescent="0.2">
      <c r="A663" s="26" t="s">
        <v>9772</v>
      </c>
      <c r="B663" s="4" t="s">
        <v>2798</v>
      </c>
      <c r="C663" s="4" t="s">
        <v>12148</v>
      </c>
      <c r="D663" s="28">
        <f>IFERROR(HLOOKUP(A663,'Data 1'!$E$130:$Y$149,VLOOKUP(C663,Lookups2!$A$28:$C$32,2,FALSE),FALSE),"")</f>
        <v>0</v>
      </c>
      <c r="E663" s="42">
        <f>IFERROR(INDEX(Dom_6_patient_numbers,MATCH(A663,'Data 1'!$F$130:$Y$130,0))*D663/100,0)</f>
        <v>0</v>
      </c>
      <c r="F663" s="33"/>
      <c r="G663" s="33"/>
      <c r="H663" s="26" t="str">
        <f>VLOOKUP(A663,Lookups2!$J$2:$K$23,2,FALSE)</f>
        <v>PRH</v>
      </c>
      <c r="I663" s="26" t="str">
        <f>VLOOKUP(C663,Lookups2!$A$1:$C$53,3,FALSE)</f>
        <v>6.4B</v>
      </c>
      <c r="J663" s="26" t="str">
        <f t="shared" si="57"/>
        <v>16/17 Q4</v>
      </c>
      <c r="K663" s="26" t="str">
        <f t="shared" si="55"/>
        <v>PRH6.4B16/17 Q4</v>
      </c>
    </row>
    <row r="664" spans="1:11" x14ac:dyDescent="0.2">
      <c r="A664" s="26" t="s">
        <v>9773</v>
      </c>
      <c r="B664" s="4" t="s">
        <v>2798</v>
      </c>
      <c r="C664" s="4" t="s">
        <v>12148</v>
      </c>
      <c r="D664" s="28">
        <f>IFERROR(HLOOKUP(A664,'Data 1'!$E$130:$Y$149,VLOOKUP(C664,Lookups2!$A$28:$C$32,2,FALSE),FALSE),"")</f>
        <v>68.599999999999994</v>
      </c>
      <c r="E664" s="42">
        <f>IFERROR(INDEX(Dom_6_patient_numbers,MATCH(A664,'Data 1'!$F$130:$Y$130,0))*D664/100,0)</f>
        <v>115.24799999999999</v>
      </c>
      <c r="F664" s="33"/>
      <c r="G664" s="33"/>
      <c r="H664" s="26" t="str">
        <f>VLOOKUP(A664,Lookups2!$J$2:$K$23,2,FALSE)</f>
        <v>RSC</v>
      </c>
      <c r="I664" s="26" t="str">
        <f>VLOOKUP(C664,Lookups2!$A$1:$C$53,3,FALSE)</f>
        <v>6.4B</v>
      </c>
      <c r="J664" s="26" t="str">
        <f t="shared" si="57"/>
        <v>16/17 Q4</v>
      </c>
      <c r="K664" s="26" t="str">
        <f t="shared" si="55"/>
        <v>RSC6.4B16/17 Q4</v>
      </c>
    </row>
    <row r="665" spans="1:11" x14ac:dyDescent="0.2">
      <c r="A665" s="26" t="s">
        <v>9774</v>
      </c>
      <c r="B665" s="4" t="s">
        <v>2798</v>
      </c>
      <c r="C665" s="4" t="s">
        <v>12148</v>
      </c>
      <c r="D665" s="28">
        <f>IFERROR(HLOOKUP(A665,'Data 1'!$E$130:$Y$149,VLOOKUP(C665,Lookups2!$A$28:$C$32,2,FALSE),FALSE),"")</f>
        <v>69.2</v>
      </c>
      <c r="E665" s="42">
        <f>IFERROR(INDEX(Dom_6_patient_numbers,MATCH(A665,'Data 1'!$F$130:$Y$130,0))*D665/100,0)</f>
        <v>74.044000000000011</v>
      </c>
      <c r="F665" s="33"/>
      <c r="G665" s="33"/>
      <c r="H665" s="26" t="str">
        <f>VLOOKUP(A665,Lookups2!$J$2:$K$23,2,FALSE)</f>
        <v>DVH</v>
      </c>
      <c r="I665" s="26" t="str">
        <f>VLOOKUP(C665,Lookups2!$A$1:$C$53,3,FALSE)</f>
        <v>6.4B</v>
      </c>
      <c r="J665" s="26" t="str">
        <f t="shared" si="57"/>
        <v>16/17 Q4</v>
      </c>
      <c r="K665" s="26" t="str">
        <f t="shared" si="55"/>
        <v>DVH6.4B16/17 Q4</v>
      </c>
    </row>
    <row r="666" spans="1:11" x14ac:dyDescent="0.2">
      <c r="A666" s="26" t="s">
        <v>9775</v>
      </c>
      <c r="B666" s="4" t="s">
        <v>2798</v>
      </c>
      <c r="C666" s="4" t="s">
        <v>12148</v>
      </c>
      <c r="D666" s="28">
        <f>IFERROR(HLOOKUP(A666,'Data 1'!$E$130:$Y$149,VLOOKUP(C666,Lookups2!$A$28:$C$32,2,FALSE),FALSE),"")</f>
        <v>39.1</v>
      </c>
      <c r="E666" s="42">
        <f>IFERROR(INDEX(Dom_6_patient_numbers,MATCH(A666,'Data 1'!$F$130:$Y$130,0))*D666/100,0)</f>
        <v>32.453000000000003</v>
      </c>
      <c r="F666" s="33"/>
      <c r="G666" s="33"/>
      <c r="H666" s="26" t="str">
        <f>VLOOKUP(A666,Lookups2!$J$2:$K$23,2,FALSE)</f>
        <v>K&amp;C</v>
      </c>
      <c r="I666" s="26" t="str">
        <f>VLOOKUP(C666,Lookups2!$A$1:$C$53,3,FALSE)</f>
        <v>6.4B</v>
      </c>
      <c r="J666" s="26" t="str">
        <f t="shared" si="57"/>
        <v>16/17 Q4</v>
      </c>
      <c r="K666" s="26" t="str">
        <f t="shared" si="55"/>
        <v>K&amp;C6.4B16/17 Q4</v>
      </c>
    </row>
    <row r="667" spans="1:11" x14ac:dyDescent="0.2">
      <c r="A667" s="26" t="s">
        <v>9776</v>
      </c>
      <c r="B667" s="4" t="s">
        <v>2798</v>
      </c>
      <c r="C667" s="4" t="s">
        <v>12148</v>
      </c>
      <c r="D667" s="28">
        <f>IFERROR(HLOOKUP(A667,'Data 1'!$E$130:$Y$149,VLOOKUP(C667,Lookups2!$A$28:$C$32,2,FALSE),FALSE),"")</f>
        <v>69.7</v>
      </c>
      <c r="E667" s="42">
        <f>IFERROR(INDEX(Dom_6_patient_numbers,MATCH(A667,'Data 1'!$F$130:$Y$130,0))*D667/100,0)</f>
        <v>75.27600000000001</v>
      </c>
      <c r="F667" s="33"/>
      <c r="G667" s="33"/>
      <c r="H667" s="26" t="str">
        <f>VLOOKUP(A667,Lookups2!$J$2:$K$23,2,FALSE)</f>
        <v>QEQM</v>
      </c>
      <c r="I667" s="26" t="str">
        <f>VLOOKUP(C667,Lookups2!$A$1:$C$53,3,FALSE)</f>
        <v>6.4B</v>
      </c>
      <c r="J667" s="26" t="str">
        <f t="shared" si="57"/>
        <v>16/17 Q4</v>
      </c>
      <c r="K667" s="26" t="str">
        <f t="shared" si="55"/>
        <v>QEQM6.4B16/17 Q4</v>
      </c>
    </row>
    <row r="668" spans="1:11" x14ac:dyDescent="0.2">
      <c r="A668" s="26" t="s">
        <v>9777</v>
      </c>
      <c r="B668" s="4" t="s">
        <v>2798</v>
      </c>
      <c r="C668" s="4" t="s">
        <v>12148</v>
      </c>
      <c r="D668" s="28">
        <f>IFERROR(HLOOKUP(A668,'Data 1'!$E$130:$Y$149,VLOOKUP(C668,Lookups2!$A$28:$C$32,2,FALSE),FALSE),"")</f>
        <v>79.400000000000006</v>
      </c>
      <c r="E668" s="42">
        <f>IFERROR(INDEX(Dom_6_patient_numbers,MATCH(A668,'Data 1'!$F$130:$Y$130,0))*D668/100,0)</f>
        <v>107.19</v>
      </c>
      <c r="F668" s="33"/>
      <c r="G668" s="33"/>
      <c r="H668" s="26" t="str">
        <f>VLOOKUP(A668,Lookups2!$J$2:$K$23,2,FALSE)</f>
        <v>WHH</v>
      </c>
      <c r="I668" s="26" t="str">
        <f>VLOOKUP(C668,Lookups2!$A$1:$C$53,3,FALSE)</f>
        <v>6.4B</v>
      </c>
      <c r="J668" s="26" t="str">
        <f t="shared" si="57"/>
        <v>16/17 Q4</v>
      </c>
      <c r="K668" s="26" t="str">
        <f t="shared" si="55"/>
        <v>WHH6.4B16/17 Q4</v>
      </c>
    </row>
    <row r="669" spans="1:11" x14ac:dyDescent="0.2">
      <c r="A669" s="26" t="s">
        <v>9779</v>
      </c>
      <c r="B669" s="4" t="s">
        <v>2798</v>
      </c>
      <c r="C669" s="4" t="s">
        <v>12148</v>
      </c>
      <c r="D669" s="28">
        <f>IFERROR(HLOOKUP(A669,'Data 1'!$E$130:$Y$149,VLOOKUP(C669,Lookups2!$A$28:$C$32,2,FALSE),FALSE),"")</f>
        <v>66.099999999999994</v>
      </c>
      <c r="E669" s="42">
        <f>IFERROR(INDEX(Dom_6_patient_numbers,MATCH(A669,'Data 1'!$F$130:$Y$130,0))*D669/100,0)</f>
        <v>128.23400000000001</v>
      </c>
      <c r="F669" s="33"/>
      <c r="G669" s="33"/>
      <c r="H669" s="26" t="str">
        <f>VLOOKUP(A669,Lookups2!$J$2:$K$23,2,FALSE)</f>
        <v>EDGH</v>
      </c>
      <c r="I669" s="26" t="str">
        <f>VLOOKUP(C669,Lookups2!$A$1:$C$53,3,FALSE)</f>
        <v>6.4B</v>
      </c>
      <c r="J669" s="26" t="str">
        <f t="shared" si="57"/>
        <v>16/17 Q4</v>
      </c>
      <c r="K669" s="26" t="str">
        <f t="shared" si="55"/>
        <v>EDGH6.4B16/17 Q4</v>
      </c>
    </row>
    <row r="670" spans="1:11" x14ac:dyDescent="0.2">
      <c r="A670" s="26" t="s">
        <v>9780</v>
      </c>
      <c r="B670" s="4" t="s">
        <v>2798</v>
      </c>
      <c r="C670" s="4" t="s">
        <v>12148</v>
      </c>
      <c r="D670" s="28">
        <f>IFERROR(HLOOKUP(A670,'Data 1'!$E$130:$Y$149,VLOOKUP(C670,Lookups2!$A$28:$C$32,2,FALSE),FALSE),"")</f>
        <v>55.1</v>
      </c>
      <c r="E670" s="42">
        <f>IFERROR(INDEX(Dom_6_patient_numbers,MATCH(A670,'Data 1'!$F$130:$Y$130,0))*D670/100,0)</f>
        <v>49.59</v>
      </c>
      <c r="F670" s="33"/>
      <c r="G670" s="33"/>
      <c r="H670" s="26" t="str">
        <f>VLOOKUP(A670,Lookups2!$J$2:$K$23,2,FALSE)</f>
        <v>ESUH</v>
      </c>
      <c r="I670" s="26" t="str">
        <f>VLOOKUP(C670,Lookups2!$A$1:$C$53,3,FALSE)</f>
        <v>6.4B</v>
      </c>
      <c r="J670" s="26" t="str">
        <f t="shared" si="57"/>
        <v>16/17 Q4</v>
      </c>
      <c r="K670" s="26" t="str">
        <f t="shared" si="55"/>
        <v>ESUH6.4B16/17 Q4</v>
      </c>
    </row>
    <row r="671" spans="1:11" x14ac:dyDescent="0.2">
      <c r="A671" s="26" t="s">
        <v>9781</v>
      </c>
      <c r="B671" s="4" t="s">
        <v>2798</v>
      </c>
      <c r="C671" s="4" t="s">
        <v>12148</v>
      </c>
      <c r="D671" s="28">
        <f>IFERROR(HLOOKUP(A671,'Data 1'!$E$130:$Y$149,VLOOKUP(C671,Lookups2!$A$28:$C$32,2,FALSE),FALSE),"")</f>
        <v>145.9</v>
      </c>
      <c r="E671" s="42">
        <f>IFERROR(INDEX(Dom_6_patient_numbers,MATCH(A671,'Data 1'!$F$130:$Y$130,0))*D671/100,0)</f>
        <v>255.32499999999999</v>
      </c>
      <c r="F671" s="33"/>
      <c r="G671" s="33"/>
      <c r="H671" s="26" t="str">
        <f>VLOOKUP(A671,Lookups2!$J$2:$K$23,2,FALSE)</f>
        <v>Frimley</v>
      </c>
      <c r="I671" s="26" t="str">
        <f>VLOOKUP(C671,Lookups2!$A$1:$C$53,3,FALSE)</f>
        <v>6.4B</v>
      </c>
      <c r="J671" s="26" t="str">
        <f t="shared" si="57"/>
        <v>16/17 Q4</v>
      </c>
      <c r="K671" s="26" t="str">
        <f t="shared" si="55"/>
        <v>Frimley6.4B16/17 Q4</v>
      </c>
    </row>
    <row r="672" spans="1:11" x14ac:dyDescent="0.2">
      <c r="A672" s="26" t="s">
        <v>9782</v>
      </c>
      <c r="B672" s="4" t="s">
        <v>2798</v>
      </c>
      <c r="C672" s="4" t="s">
        <v>12148</v>
      </c>
      <c r="D672" s="28">
        <f>IFERROR(HLOOKUP(A672,'Data 1'!$E$130:$Y$149,VLOOKUP(C672,Lookups2!$A$28:$C$32,2,FALSE),FALSE),"")</f>
        <v>101.3</v>
      </c>
      <c r="E672" s="42">
        <f>IFERROR(INDEX(Dom_6_patient_numbers,MATCH(A672,'Data 1'!$F$130:$Y$130,0))*D672/100,0)</f>
        <v>107.37799999999999</v>
      </c>
      <c r="F672" s="33"/>
      <c r="G672" s="33"/>
      <c r="H672" s="26" t="str">
        <f>VLOOKUP(A672,Lookups2!$J$2:$K$23,2,FALSE)</f>
        <v>MDGH</v>
      </c>
      <c r="I672" s="26" t="str">
        <f>VLOOKUP(C672,Lookups2!$A$1:$C$53,3,FALSE)</f>
        <v>6.4B</v>
      </c>
      <c r="J672" s="26" t="str">
        <f t="shared" si="57"/>
        <v>16/17 Q4</v>
      </c>
      <c r="K672" s="26" t="str">
        <f t="shared" si="55"/>
        <v>MDGH6.4B16/17 Q4</v>
      </c>
    </row>
    <row r="673" spans="1:11" x14ac:dyDescent="0.2">
      <c r="A673" s="26" t="s">
        <v>9783</v>
      </c>
      <c r="B673" s="4" t="s">
        <v>2798</v>
      </c>
      <c r="C673" s="4" t="s">
        <v>12148</v>
      </c>
      <c r="D673" s="28">
        <f>IFERROR(HLOOKUP(A673,'Data 1'!$E$130:$Y$149,VLOOKUP(C673,Lookups2!$A$28:$C$32,2,FALSE),FALSE),"")</f>
        <v>90.3</v>
      </c>
      <c r="E673" s="42">
        <f>IFERROR(INDEX(Dom_6_patient_numbers,MATCH(A673,'Data 1'!$F$130:$Y$130,0))*D673/100,0)</f>
        <v>110.166</v>
      </c>
      <c r="F673" s="33"/>
      <c r="G673" s="33"/>
      <c r="H673" s="26" t="str">
        <f>VLOOKUP(A673,Lookups2!$J$2:$K$23,2,FALSE)</f>
        <v>TWH</v>
      </c>
      <c r="I673" s="26" t="str">
        <f>VLOOKUP(C673,Lookups2!$A$1:$C$53,3,FALSE)</f>
        <v>6.4B</v>
      </c>
      <c r="J673" s="26" t="str">
        <f t="shared" si="57"/>
        <v>16/17 Q4</v>
      </c>
      <c r="K673" s="26" t="str">
        <f t="shared" si="55"/>
        <v>TWH6.4B16/17 Q4</v>
      </c>
    </row>
    <row r="674" spans="1:11" x14ac:dyDescent="0.2">
      <c r="A674" s="26" t="s">
        <v>9784</v>
      </c>
      <c r="B674" s="4" t="s">
        <v>2798</v>
      </c>
      <c r="C674" s="4" t="s">
        <v>12148</v>
      </c>
      <c r="D674" s="28">
        <f>IFERROR(HLOOKUP(A674,'Data 1'!$E$130:$Y$149,VLOOKUP(C674,Lookups2!$A$28:$C$32,2,FALSE),FALSE),"")</f>
        <v>37.4</v>
      </c>
      <c r="E674" s="42">
        <f>IFERROR(INDEX(Dom_6_patient_numbers,MATCH(A674,'Data 1'!$F$130:$Y$130,0))*D674/100,0)</f>
        <v>36.652000000000001</v>
      </c>
      <c r="F674" s="33"/>
      <c r="G674" s="33"/>
      <c r="H674" s="26" t="str">
        <f>VLOOKUP(A674,Lookups2!$J$2:$K$23,2,FALSE)</f>
        <v>Medway</v>
      </c>
      <c r="I674" s="26" t="str">
        <f>VLOOKUP(C674,Lookups2!$A$1:$C$53,3,FALSE)</f>
        <v>6.4B</v>
      </c>
      <c r="J674" s="26" t="str">
        <f t="shared" si="57"/>
        <v>16/17 Q4</v>
      </c>
      <c r="K674" s="26" t="str">
        <f t="shared" si="55"/>
        <v>Medway6.4B16/17 Q4</v>
      </c>
    </row>
    <row r="675" spans="1:11" x14ac:dyDescent="0.2">
      <c r="A675" s="26" t="s">
        <v>9785</v>
      </c>
      <c r="B675" s="4" t="s">
        <v>2798</v>
      </c>
      <c r="C675" s="4" t="s">
        <v>12148</v>
      </c>
      <c r="D675" s="28">
        <f>IFERROR(HLOOKUP(A675,'Data 1'!$E$130:$Y$149,VLOOKUP(C675,Lookups2!$A$28:$C$32,2,FALSE),FALSE),"")</f>
        <v>93.4</v>
      </c>
      <c r="E675" s="42">
        <f>IFERROR(INDEX(Dom_6_patient_numbers,MATCH(A675,'Data 1'!$F$130:$Y$130,0))*D675/100,0)</f>
        <v>90.598000000000013</v>
      </c>
      <c r="F675" s="33"/>
      <c r="G675" s="33"/>
      <c r="H675" s="26" t="str">
        <f>VLOOKUP(A675,Lookups2!$J$2:$K$23,2,FALSE)</f>
        <v>RSCH</v>
      </c>
      <c r="I675" s="26" t="str">
        <f>VLOOKUP(C675,Lookups2!$A$1:$C$53,3,FALSE)</f>
        <v>6.4B</v>
      </c>
      <c r="J675" s="26" t="str">
        <f t="shared" si="57"/>
        <v>16/17 Q4</v>
      </c>
      <c r="K675" s="26" t="str">
        <f t="shared" si="55"/>
        <v>RSCH6.4B16/17 Q4</v>
      </c>
    </row>
    <row r="676" spans="1:11" x14ac:dyDescent="0.2">
      <c r="A676" s="26" t="s">
        <v>9786</v>
      </c>
      <c r="B676" s="4" t="s">
        <v>2798</v>
      </c>
      <c r="C676" s="4" t="s">
        <v>12148</v>
      </c>
      <c r="D676" s="28">
        <f>IFERROR(HLOOKUP(A676,'Data 1'!$E$130:$Y$149,VLOOKUP(C676,Lookups2!$A$28:$C$32,2,FALSE),FALSE),"")</f>
        <v>74.099999999999994</v>
      </c>
      <c r="E676" s="42">
        <f>IFERROR(INDEX(Dom_6_patient_numbers,MATCH(A676,'Data 1'!$F$130:$Y$130,0))*D676/100,0)</f>
        <v>147.459</v>
      </c>
      <c r="F676" s="33"/>
      <c r="G676" s="33"/>
      <c r="H676" s="26" t="str">
        <f>VLOOKUP(A676,Lookups2!$J$2:$K$23,2,FALSE)</f>
        <v>SASH</v>
      </c>
      <c r="I676" s="26" t="str">
        <f>VLOOKUP(C676,Lookups2!$A$1:$C$53,3,FALSE)</f>
        <v>6.4B</v>
      </c>
      <c r="J676" s="26" t="str">
        <f t="shared" si="57"/>
        <v>16/17 Q4</v>
      </c>
      <c r="K676" s="26" t="str">
        <f t="shared" si="55"/>
        <v>SASH6.4B16/17 Q4</v>
      </c>
    </row>
    <row r="677" spans="1:11" x14ac:dyDescent="0.2">
      <c r="A677" s="26" t="s">
        <v>9787</v>
      </c>
      <c r="B677" s="4" t="s">
        <v>2798</v>
      </c>
      <c r="C677" s="4" t="s">
        <v>12148</v>
      </c>
      <c r="D677" s="28">
        <f>IFERROR(HLOOKUP(A677,'Data 1'!$E$130:$Y$149,VLOOKUP(C677,Lookups2!$A$28:$C$32,2,FALSE),FALSE),"")</f>
        <v>63.6</v>
      </c>
      <c r="E677" s="42">
        <f>IFERROR(INDEX(Dom_6_patient_numbers,MATCH(A677,'Data 1'!$F$130:$Y$130,0))*D677/100,0)</f>
        <v>92.22</v>
      </c>
      <c r="F677" s="33"/>
      <c r="G677" s="33"/>
      <c r="H677" s="26" t="str">
        <f>VLOOKUP(A677,Lookups2!$J$2:$K$23,2,FALSE)</f>
        <v>STR</v>
      </c>
      <c r="I677" s="26" t="str">
        <f>VLOOKUP(C677,Lookups2!$A$1:$C$53,3,FALSE)</f>
        <v>6.4B</v>
      </c>
      <c r="J677" s="26" t="str">
        <f t="shared" si="57"/>
        <v>16/17 Q4</v>
      </c>
      <c r="K677" s="26" t="str">
        <f t="shared" si="55"/>
        <v>STR6.4B16/17 Q4</v>
      </c>
    </row>
    <row r="678" spans="1:11" x14ac:dyDescent="0.2">
      <c r="A678" s="26" t="s">
        <v>9788</v>
      </c>
      <c r="B678" s="4" t="s">
        <v>2798</v>
      </c>
      <c r="C678" s="4" t="s">
        <v>12148</v>
      </c>
      <c r="D678" s="28">
        <f>IFERROR(HLOOKUP(A678,'Data 1'!$E$130:$Y$149,VLOOKUP(C678,Lookups2!$A$28:$C$32,2,FALSE),FALSE),"")</f>
        <v>73.900000000000006</v>
      </c>
      <c r="E678" s="42">
        <f>IFERROR(INDEX(Dom_6_patient_numbers,MATCH(A678,'Data 1'!$F$130:$Y$130,0))*D678/100,0)</f>
        <v>118.97900000000001</v>
      </c>
      <c r="F678" s="33"/>
      <c r="G678" s="33"/>
      <c r="H678" s="26" t="str">
        <f>VLOOKUP(A678,Lookups2!$J$2:$K$23,2,FALSE)</f>
        <v>WOR</v>
      </c>
      <c r="I678" s="26" t="str">
        <f>VLOOKUP(C678,Lookups2!$A$1:$C$53,3,FALSE)</f>
        <v>6.4B</v>
      </c>
      <c r="J678" s="26" t="str">
        <f t="shared" si="57"/>
        <v>16/17 Q4</v>
      </c>
      <c r="K678" s="26" t="str">
        <f t="shared" si="55"/>
        <v>WOR6.4B16/17 Q4</v>
      </c>
    </row>
    <row r="679" spans="1:11" x14ac:dyDescent="0.2">
      <c r="A679" s="26" t="s">
        <v>12031</v>
      </c>
      <c r="B679" s="4" t="s">
        <v>2798</v>
      </c>
      <c r="C679" s="4" t="s">
        <v>12148</v>
      </c>
      <c r="D679" s="28">
        <f>IFERROR(HLOOKUP(A679,'Data 1'!$E$130:$Y$149,VLOOKUP(C679,Lookups2!$A$28:$C$32,2,FALSE),FALSE),"")</f>
        <v>50.6</v>
      </c>
      <c r="E679" s="42">
        <f>IFERROR(INDEX(Dom_6_patient_numbers,MATCH(A679,'Data 1'!$F$130:$Y$130,0))*D679/100,0)</f>
        <v>14.674000000000001</v>
      </c>
      <c r="F679" s="33"/>
      <c r="G679" s="33"/>
      <c r="H679" s="26" t="str">
        <f>VLOOKUP(A679,Lookups2!$J$2:$K$23,2,FALSE)</f>
        <v>CRA</v>
      </c>
      <c r="I679" s="26" t="str">
        <f>VLOOKUP(C679,Lookups2!$A$1:$C$53,3,FALSE)</f>
        <v>6.4B</v>
      </c>
      <c r="J679" s="26" t="str">
        <f t="shared" si="57"/>
        <v>16/17 Q4</v>
      </c>
      <c r="K679" s="26" t="str">
        <f t="shared" si="55"/>
        <v>CRA6.4B16/17 Q4</v>
      </c>
    </row>
    <row r="680" spans="1:11" x14ac:dyDescent="0.2">
      <c r="A680" s="4" t="s">
        <v>6597</v>
      </c>
      <c r="B680" s="4" t="s">
        <v>2798</v>
      </c>
      <c r="C680" s="4" t="s">
        <v>12148</v>
      </c>
      <c r="D680" s="28">
        <f>IFERROR(HLOOKUP(A680,'Data 1'!$E$130:$Y$149,VLOOKUP(C680,Lookups2!$A$28:$C$32,2,FALSE),FALSE),"")</f>
        <v>88.4</v>
      </c>
      <c r="E680" s="42">
        <f>IFERROR(INDEX(Dom_6_patient_numbers,MATCH(A680,'Data 1'!$F$130:$Y$130,0))*D680/100,0)</f>
        <v>304.096</v>
      </c>
      <c r="F680" s="33"/>
      <c r="G680" s="33"/>
      <c r="H680" s="4" t="s">
        <v>2763</v>
      </c>
      <c r="I680" s="26" t="str">
        <f>VLOOKUP(C680,Lookups2!$A$1:$C$53,3,FALSE)</f>
        <v>6.4B</v>
      </c>
      <c r="J680" s="26" t="str">
        <f t="shared" si="57"/>
        <v>16/17 Q4</v>
      </c>
      <c r="K680" s="26" t="str">
        <f t="shared" ref="K680:K681" si="59">H680&amp;I680&amp;J680</f>
        <v>PORT6.4B16/17 Q4</v>
      </c>
    </row>
    <row r="681" spans="1:11" x14ac:dyDescent="0.2">
      <c r="A681" t="s">
        <v>12343</v>
      </c>
      <c r="B681" s="4" t="s">
        <v>2798</v>
      </c>
      <c r="C681" s="4" t="s">
        <v>12148</v>
      </c>
      <c r="D681" s="28">
        <f>IFERROR(HLOOKUP(A681,'Data 1'!$E$130:$Y$149,VLOOKUP(C681,Lookups2!$A$28:$C$32,2,FALSE),FALSE),"")</f>
        <v>77</v>
      </c>
      <c r="E681" s="42">
        <f>IFERROR(INDEX(Dom_6_patient_numbers,MATCH(A681,'Data 1'!$F$130:$Y$130,0))*D681/100,0)</f>
        <v>17.71</v>
      </c>
      <c r="F681" s="33"/>
      <c r="G681" s="33"/>
      <c r="H681" s="26" t="str">
        <f>VLOOKUP(A681,Lookups2!$J$2:$K$23,2,FALSE)</f>
        <v>BEX</v>
      </c>
      <c r="I681" s="26" t="str">
        <f>VLOOKUP(C681,Lookups2!$A$1:$C$53,3,FALSE)</f>
        <v>6.4B</v>
      </c>
      <c r="J681" s="26" t="str">
        <f t="shared" si="57"/>
        <v>16/17 Q4</v>
      </c>
      <c r="K681" s="26" t="str">
        <f t="shared" si="59"/>
        <v>BEX6.4B16/17 Q4</v>
      </c>
    </row>
    <row r="682" spans="1:11" x14ac:dyDescent="0.2">
      <c r="A682" s="26" t="s">
        <v>12323</v>
      </c>
      <c r="B682" s="4" t="s">
        <v>2798</v>
      </c>
      <c r="C682" s="4" t="s">
        <v>12148</v>
      </c>
      <c r="D682" s="28">
        <f>IFERROR(HLOOKUP(A682,'Data 1'!$E$130:$Y$149,VLOOKUP(C682,Lookups2!$A$28:$C$32,2,FALSE),FALSE),"")</f>
        <v>79.5</v>
      </c>
      <c r="E682" s="34">
        <f>D682</f>
        <v>79.5</v>
      </c>
      <c r="F682" s="34">
        <f>E682</f>
        <v>79.5</v>
      </c>
      <c r="G682" s="34"/>
      <c r="H682" s="26" t="str">
        <f>VLOOKUP(A682,Lookups2!$J$2:$K$23,2,FALSE)</f>
        <v>ENG</v>
      </c>
      <c r="I682" s="26" t="str">
        <f>VLOOKUP(C682,Lookups2!$A$1:$C$53,3,FALSE)</f>
        <v>6.4B</v>
      </c>
      <c r="J682" s="26" t="str">
        <f>+J679</f>
        <v>16/17 Q4</v>
      </c>
      <c r="K682" s="26" t="str">
        <f t="shared" si="55"/>
        <v>ENG6.4B16/17 Q4</v>
      </c>
    </row>
    <row r="683" spans="1:11" x14ac:dyDescent="0.2">
      <c r="A683" s="26" t="s">
        <v>2794</v>
      </c>
      <c r="B683" s="4" t="s">
        <v>2798</v>
      </c>
      <c r="C683" s="4" t="s">
        <v>12148</v>
      </c>
      <c r="D683" s="28" t="str">
        <f>IFERROR(HLOOKUP(A683,'Data 1'!$E$130:$Y$149,VLOOKUP(C683,Lookups2!$A$28:$C$32,2,FALSE),FALSE),"")</f>
        <v/>
      </c>
      <c r="E683" s="35">
        <f>SUM(E662:E681)</f>
        <v>2051.1990000000001</v>
      </c>
      <c r="F683" s="41">
        <f>Lookups2!O27</f>
        <v>80.281761252446188</v>
      </c>
      <c r="G683" s="41"/>
      <c r="H683" s="26" t="str">
        <f>VLOOKUP(A683,Lookups2!$J$2:$K$23,2,FALSE)</f>
        <v>SEC</v>
      </c>
      <c r="I683" s="26" t="str">
        <f>VLOOKUP(C683,Lookups2!$A$1:$C$53,3,FALSE)</f>
        <v>6.4B</v>
      </c>
      <c r="J683" s="26" t="str">
        <f t="shared" si="57"/>
        <v>16/17 Q4</v>
      </c>
      <c r="K683" s="26" t="str">
        <f t="shared" si="55"/>
        <v>SEC6.4B16/17 Q4</v>
      </c>
    </row>
    <row r="684" spans="1:11" x14ac:dyDescent="0.2">
      <c r="A684" s="26" t="s">
        <v>9771</v>
      </c>
      <c r="B684" s="4" t="s">
        <v>12149</v>
      </c>
      <c r="C684" s="4" t="s">
        <v>12153</v>
      </c>
      <c r="D684" s="28">
        <f>IFERROR(HLOOKUP(A684,'Data 1'!$E$154:$Y$173,VLOOKUP(C684,Lookups2!$A$33:$C$37,2,FALSE),FALSE),"")</f>
        <v>70.8</v>
      </c>
      <c r="E684" s="33"/>
      <c r="F684" s="33">
        <f t="shared" ref="F684:F701" si="60">D684</f>
        <v>70.8</v>
      </c>
      <c r="G684" s="33"/>
      <c r="H684" s="26" t="str">
        <f>VLOOKUP(A684,Lookups2!$J$2:$K$23,2,FALSE)</f>
        <v>ASPH</v>
      </c>
      <c r="I684" s="26" t="str">
        <f>VLOOKUP(C684,Lookups2!$A$1:$C$53,3,FALSE)</f>
        <v>D7</v>
      </c>
      <c r="J684" s="26" t="str">
        <f t="shared" si="57"/>
        <v>16/17 Q4</v>
      </c>
      <c r="K684" s="26" t="str">
        <f t="shared" si="55"/>
        <v>ASPHD716/17 Q4</v>
      </c>
    </row>
    <row r="685" spans="1:11" x14ac:dyDescent="0.2">
      <c r="A685" s="26" t="s">
        <v>9772</v>
      </c>
      <c r="B685" s="4" t="s">
        <v>12149</v>
      </c>
      <c r="C685" s="4" t="s">
        <v>12153</v>
      </c>
      <c r="D685" s="28">
        <f>IFERROR(HLOOKUP(A685,'Data 1'!$E$154:$Y$173,VLOOKUP(C685,Lookups2!$A$33:$C$37,2,FALSE),FALSE),"")</f>
        <v>0</v>
      </c>
      <c r="E685" s="33"/>
      <c r="F685" s="33">
        <f t="shared" si="60"/>
        <v>0</v>
      </c>
      <c r="G685" s="33"/>
      <c r="H685" s="26" t="str">
        <f>VLOOKUP(A685,Lookups2!$J$2:$K$23,2,FALSE)</f>
        <v>PRH</v>
      </c>
      <c r="I685" s="26" t="str">
        <f>VLOOKUP(C685,Lookups2!$A$1:$C$53,3,FALSE)</f>
        <v>D7</v>
      </c>
      <c r="J685" s="26" t="str">
        <f t="shared" si="57"/>
        <v>16/17 Q4</v>
      </c>
      <c r="K685" s="26" t="str">
        <f t="shared" si="55"/>
        <v>PRHD716/17 Q4</v>
      </c>
    </row>
    <row r="686" spans="1:11" x14ac:dyDescent="0.2">
      <c r="A686" s="26" t="s">
        <v>9773</v>
      </c>
      <c r="B686" s="4" t="s">
        <v>12149</v>
      </c>
      <c r="C686" s="4" t="s">
        <v>12153</v>
      </c>
      <c r="D686" s="28">
        <f>IFERROR(HLOOKUP(A686,'Data 1'!$E$154:$Y$173,VLOOKUP(C686,Lookups2!$A$33:$C$37,2,FALSE),FALSE),"")</f>
        <v>56.5</v>
      </c>
      <c r="E686" s="33"/>
      <c r="F686" s="33">
        <f t="shared" si="60"/>
        <v>56.5</v>
      </c>
      <c r="G686" s="33"/>
      <c r="H686" s="26" t="str">
        <f>VLOOKUP(A686,Lookups2!$J$2:$K$23,2,FALSE)</f>
        <v>RSC</v>
      </c>
      <c r="I686" s="26" t="str">
        <f>VLOOKUP(C686,Lookups2!$A$1:$C$53,3,FALSE)</f>
        <v>D7</v>
      </c>
      <c r="J686" s="26" t="str">
        <f t="shared" si="57"/>
        <v>16/17 Q4</v>
      </c>
      <c r="K686" s="26" t="str">
        <f t="shared" si="55"/>
        <v>RSCD716/17 Q4</v>
      </c>
    </row>
    <row r="687" spans="1:11" x14ac:dyDescent="0.2">
      <c r="A687" s="26" t="s">
        <v>9774</v>
      </c>
      <c r="B687" s="4" t="s">
        <v>12149</v>
      </c>
      <c r="C687" s="4" t="s">
        <v>12153</v>
      </c>
      <c r="D687" s="28">
        <f>IFERROR(HLOOKUP(A687,'Data 1'!$E$154:$Y$173,VLOOKUP(C687,Lookups2!$A$33:$C$37,2,FALSE),FALSE),"")</f>
        <v>43.5</v>
      </c>
      <c r="E687" s="33"/>
      <c r="F687" s="33">
        <f t="shared" si="60"/>
        <v>43.5</v>
      </c>
      <c r="G687" s="33"/>
      <c r="H687" s="26" t="str">
        <f>VLOOKUP(A687,Lookups2!$J$2:$K$23,2,FALSE)</f>
        <v>DVH</v>
      </c>
      <c r="I687" s="26" t="str">
        <f>VLOOKUP(C687,Lookups2!$A$1:$C$53,3,FALSE)</f>
        <v>D7</v>
      </c>
      <c r="J687" s="26" t="str">
        <f t="shared" si="57"/>
        <v>16/17 Q4</v>
      </c>
      <c r="K687" s="26" t="str">
        <f t="shared" si="55"/>
        <v>DVHD716/17 Q4</v>
      </c>
    </row>
    <row r="688" spans="1:11" x14ac:dyDescent="0.2">
      <c r="A688" s="26" t="s">
        <v>9775</v>
      </c>
      <c r="B688" s="4" t="s">
        <v>12149</v>
      </c>
      <c r="C688" s="4" t="s">
        <v>12153</v>
      </c>
      <c r="D688" s="28">
        <f>IFERROR(HLOOKUP(A688,'Data 1'!$E$154:$Y$173,VLOOKUP(C688,Lookups2!$A$33:$C$37,2,FALSE),FALSE),"")</f>
        <v>33.4</v>
      </c>
      <c r="E688" s="33"/>
      <c r="F688" s="33">
        <f t="shared" si="60"/>
        <v>33.4</v>
      </c>
      <c r="G688" s="33"/>
      <c r="H688" s="26" t="str">
        <f>VLOOKUP(A688,Lookups2!$J$2:$K$23,2,FALSE)</f>
        <v>K&amp;C</v>
      </c>
      <c r="I688" s="26" t="str">
        <f>VLOOKUP(C688,Lookups2!$A$1:$C$53,3,FALSE)</f>
        <v>D7</v>
      </c>
      <c r="J688" s="26" t="str">
        <f t="shared" si="57"/>
        <v>16/17 Q4</v>
      </c>
      <c r="K688" s="26" t="str">
        <f t="shared" si="55"/>
        <v>K&amp;CD716/17 Q4</v>
      </c>
    </row>
    <row r="689" spans="1:11" x14ac:dyDescent="0.2">
      <c r="A689" s="26" t="s">
        <v>9776</v>
      </c>
      <c r="B689" s="4" t="s">
        <v>12149</v>
      </c>
      <c r="C689" s="4" t="s">
        <v>12153</v>
      </c>
      <c r="D689" s="28">
        <f>IFERROR(HLOOKUP(A689,'Data 1'!$E$154:$Y$173,VLOOKUP(C689,Lookups2!$A$33:$C$37,2,FALSE),FALSE),"")</f>
        <v>45.2</v>
      </c>
      <c r="E689" s="33"/>
      <c r="F689" s="33">
        <f t="shared" si="60"/>
        <v>45.2</v>
      </c>
      <c r="G689" s="33"/>
      <c r="H689" s="26" t="str">
        <f>VLOOKUP(A689,Lookups2!$J$2:$K$23,2,FALSE)</f>
        <v>QEQM</v>
      </c>
      <c r="I689" s="26" t="str">
        <f>VLOOKUP(C689,Lookups2!$A$1:$C$53,3,FALSE)</f>
        <v>D7</v>
      </c>
      <c r="J689" s="26" t="str">
        <f t="shared" si="57"/>
        <v>16/17 Q4</v>
      </c>
      <c r="K689" s="26" t="str">
        <f t="shared" si="55"/>
        <v>QEQMD716/17 Q4</v>
      </c>
    </row>
    <row r="690" spans="1:11" x14ac:dyDescent="0.2">
      <c r="A690" s="26" t="s">
        <v>9777</v>
      </c>
      <c r="B690" s="4" t="s">
        <v>12149</v>
      </c>
      <c r="C690" s="4" t="s">
        <v>12153</v>
      </c>
      <c r="D690" s="28">
        <f>IFERROR(HLOOKUP(A690,'Data 1'!$E$154:$Y$173,VLOOKUP(C690,Lookups2!$A$33:$C$37,2,FALSE),FALSE),"")</f>
        <v>50.1</v>
      </c>
      <c r="E690" s="33"/>
      <c r="F690" s="33">
        <f t="shared" si="60"/>
        <v>50.1</v>
      </c>
      <c r="G690" s="33"/>
      <c r="H690" s="26" t="str">
        <f>VLOOKUP(A690,Lookups2!$J$2:$K$23,2,FALSE)</f>
        <v>WHH</v>
      </c>
      <c r="I690" s="26" t="str">
        <f>VLOOKUP(C690,Lookups2!$A$1:$C$53,3,FALSE)</f>
        <v>D7</v>
      </c>
      <c r="J690" s="26" t="str">
        <f t="shared" si="57"/>
        <v>16/17 Q4</v>
      </c>
      <c r="K690" s="26" t="str">
        <f t="shared" si="55"/>
        <v>WHHD716/17 Q4</v>
      </c>
    </row>
    <row r="691" spans="1:11" x14ac:dyDescent="0.2">
      <c r="A691" s="26" t="s">
        <v>9779</v>
      </c>
      <c r="B691" s="4" t="s">
        <v>12149</v>
      </c>
      <c r="C691" s="4" t="s">
        <v>12153</v>
      </c>
      <c r="D691" s="28">
        <f>IFERROR(HLOOKUP(A691,'Data 1'!$E$154:$Y$173,VLOOKUP(C691,Lookups2!$A$33:$C$37,2,FALSE),FALSE),"")</f>
        <v>45.1</v>
      </c>
      <c r="E691" s="33"/>
      <c r="F691" s="33">
        <f t="shared" si="60"/>
        <v>45.1</v>
      </c>
      <c r="G691" s="33"/>
      <c r="H691" s="26" t="str">
        <f>VLOOKUP(A691,Lookups2!$J$2:$K$23,2,FALSE)</f>
        <v>EDGH</v>
      </c>
      <c r="I691" s="26" t="str">
        <f>VLOOKUP(C691,Lookups2!$A$1:$C$53,3,FALSE)</f>
        <v>D7</v>
      </c>
      <c r="J691" s="26" t="str">
        <f t="shared" si="57"/>
        <v>16/17 Q4</v>
      </c>
      <c r="K691" s="26" t="str">
        <f t="shared" si="55"/>
        <v>EDGHD716/17 Q4</v>
      </c>
    </row>
    <row r="692" spans="1:11" x14ac:dyDescent="0.2">
      <c r="A692" s="26" t="s">
        <v>9780</v>
      </c>
      <c r="B692" s="4" t="s">
        <v>12149</v>
      </c>
      <c r="C692" s="4" t="s">
        <v>12153</v>
      </c>
      <c r="D692" s="28">
        <f>IFERROR(HLOOKUP(A692,'Data 1'!$E$154:$Y$173,VLOOKUP(C692,Lookups2!$A$33:$C$37,2,FALSE),FALSE),"")</f>
        <v>51.3</v>
      </c>
      <c r="E692" s="33"/>
      <c r="F692" s="33">
        <f t="shared" si="60"/>
        <v>51.3</v>
      </c>
      <c r="G692" s="33"/>
      <c r="H692" s="26" t="str">
        <f>VLOOKUP(A692,Lookups2!$J$2:$K$23,2,FALSE)</f>
        <v>ESUH</v>
      </c>
      <c r="I692" s="26" t="str">
        <f>VLOOKUP(C692,Lookups2!$A$1:$C$53,3,FALSE)</f>
        <v>D7</v>
      </c>
      <c r="J692" s="26" t="str">
        <f t="shared" si="57"/>
        <v>16/17 Q4</v>
      </c>
      <c r="K692" s="26" t="str">
        <f t="shared" si="55"/>
        <v>ESUHD716/17 Q4</v>
      </c>
    </row>
    <row r="693" spans="1:11" x14ac:dyDescent="0.2">
      <c r="A693" s="26" t="s">
        <v>9781</v>
      </c>
      <c r="B693" s="4" t="s">
        <v>12149</v>
      </c>
      <c r="C693" s="4" t="s">
        <v>12153</v>
      </c>
      <c r="D693" s="28">
        <f>IFERROR(HLOOKUP(A693,'Data 1'!$E$154:$Y$173,VLOOKUP(C693,Lookups2!$A$33:$C$37,2,FALSE),FALSE),"")</f>
        <v>72.900000000000006</v>
      </c>
      <c r="E693" s="33"/>
      <c r="F693" s="33">
        <f t="shared" si="60"/>
        <v>72.900000000000006</v>
      </c>
      <c r="G693" s="33"/>
      <c r="H693" s="26" t="str">
        <f>VLOOKUP(A693,Lookups2!$J$2:$K$23,2,FALSE)</f>
        <v>Frimley</v>
      </c>
      <c r="I693" s="26" t="str">
        <f>VLOOKUP(C693,Lookups2!$A$1:$C$53,3,FALSE)</f>
        <v>D7</v>
      </c>
      <c r="J693" s="26" t="str">
        <f t="shared" si="57"/>
        <v>16/17 Q4</v>
      </c>
      <c r="K693" s="26" t="str">
        <f t="shared" si="55"/>
        <v>FrimleyD716/17 Q4</v>
      </c>
    </row>
    <row r="694" spans="1:11" x14ac:dyDescent="0.2">
      <c r="A694" s="26" t="s">
        <v>9782</v>
      </c>
      <c r="B694" s="4" t="s">
        <v>12149</v>
      </c>
      <c r="C694" s="4" t="s">
        <v>12153</v>
      </c>
      <c r="D694" s="28">
        <f>IFERROR(HLOOKUP(A694,'Data 1'!$E$154:$Y$173,VLOOKUP(C694,Lookups2!$A$33:$C$37,2,FALSE),FALSE),"")</f>
        <v>78.900000000000006</v>
      </c>
      <c r="E694" s="33"/>
      <c r="F694" s="33">
        <f t="shared" si="60"/>
        <v>78.900000000000006</v>
      </c>
      <c r="G694" s="33"/>
      <c r="H694" s="26" t="str">
        <f>VLOOKUP(A694,Lookups2!$J$2:$K$23,2,FALSE)</f>
        <v>MDGH</v>
      </c>
      <c r="I694" s="26" t="str">
        <f>VLOOKUP(C694,Lookups2!$A$1:$C$53,3,FALSE)</f>
        <v>D7</v>
      </c>
      <c r="J694" s="26" t="str">
        <f t="shared" si="57"/>
        <v>16/17 Q4</v>
      </c>
      <c r="K694" s="26" t="str">
        <f t="shared" si="55"/>
        <v>MDGHD716/17 Q4</v>
      </c>
    </row>
    <row r="695" spans="1:11" x14ac:dyDescent="0.2">
      <c r="A695" s="26" t="s">
        <v>9783</v>
      </c>
      <c r="B695" s="4" t="s">
        <v>12149</v>
      </c>
      <c r="C695" s="4" t="s">
        <v>12153</v>
      </c>
      <c r="D695" s="28">
        <f>IFERROR(HLOOKUP(A695,'Data 1'!$E$154:$Y$173,VLOOKUP(C695,Lookups2!$A$33:$C$37,2,FALSE),FALSE),"")</f>
        <v>78.3</v>
      </c>
      <c r="E695" s="33"/>
      <c r="F695" s="33">
        <f t="shared" si="60"/>
        <v>78.3</v>
      </c>
      <c r="G695" s="33"/>
      <c r="H695" s="26" t="str">
        <f>VLOOKUP(A695,Lookups2!$J$2:$K$23,2,FALSE)</f>
        <v>TWH</v>
      </c>
      <c r="I695" s="26" t="str">
        <f>VLOOKUP(C695,Lookups2!$A$1:$C$53,3,FALSE)</f>
        <v>D7</v>
      </c>
      <c r="J695" s="26" t="str">
        <f t="shared" si="57"/>
        <v>16/17 Q4</v>
      </c>
      <c r="K695" s="26" t="str">
        <f t="shared" si="55"/>
        <v>TWHD716/17 Q4</v>
      </c>
    </row>
    <row r="696" spans="1:11" x14ac:dyDescent="0.2">
      <c r="A696" s="26" t="s">
        <v>9784</v>
      </c>
      <c r="B696" s="4" t="s">
        <v>12149</v>
      </c>
      <c r="C696" s="4" t="s">
        <v>12153</v>
      </c>
      <c r="D696" s="28">
        <f>IFERROR(HLOOKUP(A696,'Data 1'!$E$154:$Y$173,VLOOKUP(C696,Lookups2!$A$33:$C$37,2,FALSE),FALSE),"")</f>
        <v>56.2</v>
      </c>
      <c r="E696" s="33"/>
      <c r="F696" s="33">
        <f t="shared" si="60"/>
        <v>56.2</v>
      </c>
      <c r="G696" s="33"/>
      <c r="H696" s="26" t="str">
        <f>VLOOKUP(A696,Lookups2!$J$2:$K$23,2,FALSE)</f>
        <v>Medway</v>
      </c>
      <c r="I696" s="26" t="str">
        <f>VLOOKUP(C696,Lookups2!$A$1:$C$53,3,FALSE)</f>
        <v>D7</v>
      </c>
      <c r="J696" s="26" t="str">
        <f t="shared" si="57"/>
        <v>16/17 Q4</v>
      </c>
      <c r="K696" s="26" t="str">
        <f t="shared" si="55"/>
        <v>MedwayD716/17 Q4</v>
      </c>
    </row>
    <row r="697" spans="1:11" x14ac:dyDescent="0.2">
      <c r="A697" s="26" t="s">
        <v>9785</v>
      </c>
      <c r="B697" s="4" t="s">
        <v>12149</v>
      </c>
      <c r="C697" s="4" t="s">
        <v>12153</v>
      </c>
      <c r="D697" s="28">
        <f>IFERROR(HLOOKUP(A697,'Data 1'!$E$154:$Y$173,VLOOKUP(C697,Lookups2!$A$33:$C$37,2,FALSE),FALSE),"")</f>
        <v>68.599999999999994</v>
      </c>
      <c r="E697" s="33"/>
      <c r="F697" s="33">
        <f t="shared" si="60"/>
        <v>68.599999999999994</v>
      </c>
      <c r="G697" s="33"/>
      <c r="H697" s="26" t="str">
        <f>VLOOKUP(A697,Lookups2!$J$2:$K$23,2,FALSE)</f>
        <v>RSCH</v>
      </c>
      <c r="I697" s="26" t="str">
        <f>VLOOKUP(C697,Lookups2!$A$1:$C$53,3,FALSE)</f>
        <v>D7</v>
      </c>
      <c r="J697" s="26" t="str">
        <f t="shared" si="57"/>
        <v>16/17 Q4</v>
      </c>
      <c r="K697" s="26" t="str">
        <f t="shared" si="55"/>
        <v>RSCHD716/17 Q4</v>
      </c>
    </row>
    <row r="698" spans="1:11" x14ac:dyDescent="0.2">
      <c r="A698" s="26" t="s">
        <v>9786</v>
      </c>
      <c r="B698" s="4" t="s">
        <v>12149</v>
      </c>
      <c r="C698" s="4" t="s">
        <v>12153</v>
      </c>
      <c r="D698" s="28">
        <f>IFERROR(HLOOKUP(A698,'Data 1'!$E$154:$Y$173,VLOOKUP(C698,Lookups2!$A$33:$C$37,2,FALSE),FALSE),"")</f>
        <v>69.2</v>
      </c>
      <c r="E698" s="33"/>
      <c r="F698" s="33">
        <f t="shared" si="60"/>
        <v>69.2</v>
      </c>
      <c r="G698" s="33"/>
      <c r="H698" s="26" t="str">
        <f>VLOOKUP(A698,Lookups2!$J$2:$K$23,2,FALSE)</f>
        <v>SASH</v>
      </c>
      <c r="I698" s="26" t="str">
        <f>VLOOKUP(C698,Lookups2!$A$1:$C$53,3,FALSE)</f>
        <v>D7</v>
      </c>
      <c r="J698" s="26" t="str">
        <f t="shared" si="57"/>
        <v>16/17 Q4</v>
      </c>
      <c r="K698" s="26" t="str">
        <f t="shared" si="55"/>
        <v>SASHD716/17 Q4</v>
      </c>
    </row>
    <row r="699" spans="1:11" x14ac:dyDescent="0.2">
      <c r="A699" s="26" t="s">
        <v>9787</v>
      </c>
      <c r="B699" s="4" t="s">
        <v>12149</v>
      </c>
      <c r="C699" s="4" t="s">
        <v>12153</v>
      </c>
      <c r="D699" s="28">
        <f>IFERROR(HLOOKUP(A699,'Data 1'!$E$154:$Y$173,VLOOKUP(C699,Lookups2!$A$33:$C$37,2,FALSE),FALSE),"")</f>
        <v>66.5</v>
      </c>
      <c r="E699" s="33"/>
      <c r="F699" s="33">
        <f t="shared" si="60"/>
        <v>66.5</v>
      </c>
      <c r="G699" s="33"/>
      <c r="H699" s="26" t="str">
        <f>VLOOKUP(A699,Lookups2!$J$2:$K$23,2,FALSE)</f>
        <v>STR</v>
      </c>
      <c r="I699" s="26" t="str">
        <f>VLOOKUP(C699,Lookups2!$A$1:$C$53,3,FALSE)</f>
        <v>D7</v>
      </c>
      <c r="J699" s="26" t="str">
        <f t="shared" si="57"/>
        <v>16/17 Q4</v>
      </c>
      <c r="K699" s="26" t="str">
        <f t="shared" si="55"/>
        <v>STRD716/17 Q4</v>
      </c>
    </row>
    <row r="700" spans="1:11" x14ac:dyDescent="0.2">
      <c r="A700" s="26" t="s">
        <v>9788</v>
      </c>
      <c r="B700" s="4" t="s">
        <v>12149</v>
      </c>
      <c r="C700" s="4" t="s">
        <v>12153</v>
      </c>
      <c r="D700" s="28">
        <f>IFERROR(HLOOKUP(A700,'Data 1'!$E$154:$Y$173,VLOOKUP(C700,Lookups2!$A$33:$C$37,2,FALSE),FALSE),"")</f>
        <v>57</v>
      </c>
      <c r="E700" s="33"/>
      <c r="F700" s="33">
        <f t="shared" si="60"/>
        <v>57</v>
      </c>
      <c r="G700" s="33"/>
      <c r="H700" s="26" t="str">
        <f>VLOOKUP(A700,Lookups2!$J$2:$K$23,2,FALSE)</f>
        <v>WOR</v>
      </c>
      <c r="I700" s="26" t="str">
        <f>VLOOKUP(C700,Lookups2!$A$1:$C$53,3,FALSE)</f>
        <v>D7</v>
      </c>
      <c r="J700" s="26" t="str">
        <f t="shared" si="57"/>
        <v>16/17 Q4</v>
      </c>
      <c r="K700" s="26" t="str">
        <f t="shared" si="55"/>
        <v>WORD716/17 Q4</v>
      </c>
    </row>
    <row r="701" spans="1:11" x14ac:dyDescent="0.2">
      <c r="A701" s="26" t="s">
        <v>12031</v>
      </c>
      <c r="B701" s="4" t="s">
        <v>12149</v>
      </c>
      <c r="C701" s="4" t="s">
        <v>12153</v>
      </c>
      <c r="D701" s="28">
        <f>IFERROR(HLOOKUP(A701,'Data 1'!$E$154:$Y$173,VLOOKUP(C701,Lookups2!$A$33:$C$37,2,FALSE),FALSE),"")</f>
        <v>53.6</v>
      </c>
      <c r="E701" s="33"/>
      <c r="F701" s="33">
        <f t="shared" si="60"/>
        <v>53.6</v>
      </c>
      <c r="G701" s="33"/>
      <c r="H701" s="26" t="str">
        <f>VLOOKUP(A701,Lookups2!$J$2:$K$23,2,FALSE)</f>
        <v>CRA</v>
      </c>
      <c r="I701" s="26" t="str">
        <f>VLOOKUP(C701,Lookups2!$A$1:$C$53,3,FALSE)</f>
        <v>D7</v>
      </c>
      <c r="J701" s="26" t="str">
        <f t="shared" si="57"/>
        <v>16/17 Q4</v>
      </c>
      <c r="K701" s="26" t="str">
        <f t="shared" si="55"/>
        <v>CRAD716/17 Q4</v>
      </c>
    </row>
    <row r="702" spans="1:11" x14ac:dyDescent="0.2">
      <c r="A702" s="4" t="s">
        <v>6597</v>
      </c>
      <c r="B702" s="4" t="s">
        <v>12149</v>
      </c>
      <c r="C702" s="4" t="s">
        <v>12153</v>
      </c>
      <c r="D702" s="28">
        <f>IFERROR(HLOOKUP(A702,'Data 1'!$E$154:$Y$173,VLOOKUP(C702,Lookups2!$A$33:$C$37,2,FALSE),FALSE),"")</f>
        <v>57.4</v>
      </c>
      <c r="E702" s="33"/>
      <c r="F702" s="33"/>
      <c r="G702" s="33"/>
      <c r="H702" s="4" t="s">
        <v>2763</v>
      </c>
      <c r="I702" s="26" t="str">
        <f>VLOOKUP(C702,Lookups2!$A$1:$C$53,3,FALSE)</f>
        <v>D7</v>
      </c>
      <c r="J702" s="26" t="str">
        <f t="shared" si="57"/>
        <v>16/17 Q4</v>
      </c>
      <c r="K702" s="26" t="str">
        <f t="shared" ref="K702:K703" si="61">H702&amp;I702&amp;J702</f>
        <v>PORTD716/17 Q4</v>
      </c>
    </row>
    <row r="703" spans="1:11" x14ac:dyDescent="0.2">
      <c r="A703" t="s">
        <v>12343</v>
      </c>
      <c r="B703" s="4" t="s">
        <v>12149</v>
      </c>
      <c r="C703" s="4" t="s">
        <v>12153</v>
      </c>
      <c r="D703" s="28">
        <f>IFERROR(HLOOKUP(A703,'Data 1'!$E$154:$Y$173,VLOOKUP(C703,Lookups2!$A$33:$C$37,2,FALSE),FALSE),"")</f>
        <v>46.2</v>
      </c>
      <c r="E703" s="33"/>
      <c r="F703" s="33">
        <f t="shared" ref="F703" si="62">D703</f>
        <v>46.2</v>
      </c>
      <c r="G703" s="33"/>
      <c r="H703" s="26" t="str">
        <f>VLOOKUP(A703,Lookups2!$J$2:$K$23,2,FALSE)</f>
        <v>BEX</v>
      </c>
      <c r="I703" s="26" t="str">
        <f>VLOOKUP(C703,Lookups2!$A$1:$C$53,3,FALSE)</f>
        <v>D7</v>
      </c>
      <c r="J703" s="26" t="str">
        <f t="shared" si="57"/>
        <v>16/17 Q4</v>
      </c>
      <c r="K703" s="26" t="str">
        <f t="shared" si="61"/>
        <v>BEXD716/17 Q4</v>
      </c>
    </row>
    <row r="704" spans="1:11" x14ac:dyDescent="0.2">
      <c r="A704" s="26" t="s">
        <v>12323</v>
      </c>
      <c r="B704" s="4" t="s">
        <v>12149</v>
      </c>
      <c r="C704" s="4" t="s">
        <v>12153</v>
      </c>
      <c r="D704" s="28" t="str">
        <f>IFERROR(HLOOKUP(A704,'Data 1'!$E$154:$Y$173,VLOOKUP(C704,Lookups2!$A$33:$C$37,2,FALSE),FALSE),"")</f>
        <v/>
      </c>
      <c r="E704" s="34"/>
      <c r="F704" s="57">
        <f>AVERAGE(F726,F746,F770,F792)</f>
        <v>60.05</v>
      </c>
      <c r="G704" s="57"/>
      <c r="H704" s="26" t="str">
        <f>VLOOKUP(A704,Lookups2!$J$2:$K$23,2,FALSE)</f>
        <v>ENG</v>
      </c>
      <c r="I704" s="26" t="str">
        <f>VLOOKUP(C704,Lookups2!$A$1:$C$53,3,FALSE)</f>
        <v>D7</v>
      </c>
      <c r="J704" s="26" t="str">
        <f>+J701</f>
        <v>16/17 Q4</v>
      </c>
      <c r="K704" s="26" t="str">
        <f t="shared" si="55"/>
        <v>ENGD716/17 Q4</v>
      </c>
    </row>
    <row r="705" spans="1:11" x14ac:dyDescent="0.2">
      <c r="A705" s="26" t="s">
        <v>2794</v>
      </c>
      <c r="B705" s="4" t="s">
        <v>12149</v>
      </c>
      <c r="C705" s="4" t="s">
        <v>12153</v>
      </c>
      <c r="D705" s="28" t="str">
        <f>IFERROR(HLOOKUP(A705,'Data 1'!$E$154:$Y$173,VLOOKUP(C705,Lookups2!$A$33:$C$37,2,FALSE),FALSE),"")</f>
        <v/>
      </c>
      <c r="E705" s="34"/>
      <c r="F705" s="57">
        <f>AVERAGE(F727,F747,F771,F793)</f>
        <v>60.337935420743648</v>
      </c>
      <c r="G705" s="57"/>
      <c r="H705" s="26" t="str">
        <f>VLOOKUP(A705,Lookups2!$J$2:$K$23,2,FALSE)</f>
        <v>SEC</v>
      </c>
      <c r="I705" s="26" t="str">
        <f>VLOOKUP(C705,Lookups2!$A$1:$C$53,3,FALSE)</f>
        <v>D7</v>
      </c>
      <c r="J705" s="26" t="str">
        <f t="shared" si="57"/>
        <v>16/17 Q4</v>
      </c>
      <c r="K705" s="26" t="str">
        <f t="shared" si="55"/>
        <v>SECD716/17 Q4</v>
      </c>
    </row>
    <row r="706" spans="1:11" x14ac:dyDescent="0.2">
      <c r="A706" s="26" t="s">
        <v>9771</v>
      </c>
      <c r="B706" s="4" t="s">
        <v>12149</v>
      </c>
      <c r="C706" s="4" t="s">
        <v>12156</v>
      </c>
      <c r="D706" s="28">
        <f>IFERROR(HLOOKUP(A706,'Data 1'!$E$154:$Y$173,VLOOKUP(C706,Lookups2!$A$33:$C$37,2,FALSE),FALSE),"")</f>
        <v>50.9</v>
      </c>
      <c r="E706" s="42">
        <f>IFERROR(INDEX(Dom_7_patient_numbers,MATCH(A706,'Data 1'!$F$154:$Y$154,0))*D706/100,0)</f>
        <v>87.039000000000001</v>
      </c>
      <c r="F706" s="33"/>
      <c r="G706" s="33"/>
      <c r="H706" s="26" t="str">
        <f>VLOOKUP(A706,Lookups2!$J$2:$K$23,2,FALSE)</f>
        <v>ASPH</v>
      </c>
      <c r="I706" s="26" t="str">
        <f>VLOOKUP(C706,Lookups2!$A$1:$C$53,3,FALSE)</f>
        <v>7.1B</v>
      </c>
      <c r="J706" s="26" t="str">
        <f t="shared" si="57"/>
        <v>16/17 Q4</v>
      </c>
      <c r="K706" s="26" t="str">
        <f t="shared" ref="K706:K775" si="63">H706&amp;I706&amp;J706</f>
        <v>ASPH7.1B16/17 Q4</v>
      </c>
    </row>
    <row r="707" spans="1:11" x14ac:dyDescent="0.2">
      <c r="A707" s="26" t="s">
        <v>9772</v>
      </c>
      <c r="B707" s="4" t="s">
        <v>12149</v>
      </c>
      <c r="C707" s="4" t="s">
        <v>12156</v>
      </c>
      <c r="D707" s="28">
        <f>IFERROR(HLOOKUP(A707,'Data 1'!$E$154:$Y$173,VLOOKUP(C707,Lookups2!$A$33:$C$37,2,FALSE),FALSE),"")</f>
        <v>0</v>
      </c>
      <c r="E707" s="42">
        <f>IFERROR(INDEX(Dom_7_patient_numbers,MATCH(A707,'Data 1'!$F$154:$Y$154,0))*D707/100,0)</f>
        <v>0</v>
      </c>
      <c r="F707" s="33"/>
      <c r="G707" s="33"/>
      <c r="H707" s="26" t="str">
        <f>VLOOKUP(A707,Lookups2!$J$2:$K$23,2,FALSE)</f>
        <v>PRH</v>
      </c>
      <c r="I707" s="26" t="str">
        <f>VLOOKUP(C707,Lookups2!$A$1:$C$53,3,FALSE)</f>
        <v>7.1B</v>
      </c>
      <c r="J707" s="26" t="str">
        <f t="shared" si="57"/>
        <v>16/17 Q4</v>
      </c>
      <c r="K707" s="26" t="str">
        <f t="shared" si="63"/>
        <v>PRH7.1B16/17 Q4</v>
      </c>
    </row>
    <row r="708" spans="1:11" x14ac:dyDescent="0.2">
      <c r="A708" s="26" t="s">
        <v>9773</v>
      </c>
      <c r="B708" s="4" t="s">
        <v>12149</v>
      </c>
      <c r="C708" s="4" t="s">
        <v>12156</v>
      </c>
      <c r="D708" s="28">
        <f>IFERROR(HLOOKUP(A708,'Data 1'!$E$154:$Y$173,VLOOKUP(C708,Lookups2!$A$33:$C$37,2,FALSE),FALSE),"")</f>
        <v>47.6</v>
      </c>
      <c r="E708" s="42">
        <f>IFERROR(INDEX(Dom_7_patient_numbers,MATCH(A708,'Data 1'!$F$154:$Y$154,0))*D708/100,0)</f>
        <v>79.968000000000004</v>
      </c>
      <c r="F708" s="33"/>
      <c r="G708" s="33"/>
      <c r="H708" s="26" t="str">
        <f>VLOOKUP(A708,Lookups2!$J$2:$K$23,2,FALSE)</f>
        <v>RSC</v>
      </c>
      <c r="I708" s="26" t="str">
        <f>VLOOKUP(C708,Lookups2!$A$1:$C$53,3,FALSE)</f>
        <v>7.1B</v>
      </c>
      <c r="J708" s="26" t="str">
        <f t="shared" ref="J708:J777" si="64">+J707</f>
        <v>16/17 Q4</v>
      </c>
      <c r="K708" s="26" t="str">
        <f t="shared" si="63"/>
        <v>RSC7.1B16/17 Q4</v>
      </c>
    </row>
    <row r="709" spans="1:11" x14ac:dyDescent="0.2">
      <c r="A709" s="26" t="s">
        <v>9774</v>
      </c>
      <c r="B709" s="4" t="s">
        <v>12149</v>
      </c>
      <c r="C709" s="4" t="s">
        <v>12156</v>
      </c>
      <c r="D709" s="28">
        <f>IFERROR(HLOOKUP(A709,'Data 1'!$E$154:$Y$173,VLOOKUP(C709,Lookups2!$A$33:$C$37,2,FALSE),FALSE),"")</f>
        <v>34.6</v>
      </c>
      <c r="E709" s="42">
        <f>IFERROR(INDEX(Dom_7_patient_numbers,MATCH(A709,'Data 1'!$F$154:$Y$154,0))*D709/100,0)</f>
        <v>37.022000000000006</v>
      </c>
      <c r="F709" s="33"/>
      <c r="G709" s="33"/>
      <c r="H709" s="26" t="str">
        <f>VLOOKUP(A709,Lookups2!$J$2:$K$23,2,FALSE)</f>
        <v>DVH</v>
      </c>
      <c r="I709" s="26" t="str">
        <f>VLOOKUP(C709,Lookups2!$A$1:$C$53,3,FALSE)</f>
        <v>7.1B</v>
      </c>
      <c r="J709" s="26" t="str">
        <f t="shared" si="64"/>
        <v>16/17 Q4</v>
      </c>
      <c r="K709" s="26" t="str">
        <f t="shared" si="63"/>
        <v>DVH7.1B16/17 Q4</v>
      </c>
    </row>
    <row r="710" spans="1:11" x14ac:dyDescent="0.2">
      <c r="A710" s="26" t="s">
        <v>9775</v>
      </c>
      <c r="B710" s="4" t="s">
        <v>12149</v>
      </c>
      <c r="C710" s="4" t="s">
        <v>12156</v>
      </c>
      <c r="D710" s="28">
        <f>IFERROR(HLOOKUP(A710,'Data 1'!$E$154:$Y$173,VLOOKUP(C710,Lookups2!$A$33:$C$37,2,FALSE),FALSE),"")</f>
        <v>21.7</v>
      </c>
      <c r="E710" s="42">
        <f>IFERROR(INDEX(Dom_7_patient_numbers,MATCH(A710,'Data 1'!$F$154:$Y$154,0))*D710/100,0)</f>
        <v>18.010999999999999</v>
      </c>
      <c r="F710" s="33"/>
      <c r="G710" s="33"/>
      <c r="H710" s="26" t="str">
        <f>VLOOKUP(A710,Lookups2!$J$2:$K$23,2,FALSE)</f>
        <v>K&amp;C</v>
      </c>
      <c r="I710" s="26" t="str">
        <f>VLOOKUP(C710,Lookups2!$A$1:$C$53,3,FALSE)</f>
        <v>7.1B</v>
      </c>
      <c r="J710" s="26" t="str">
        <f t="shared" si="64"/>
        <v>16/17 Q4</v>
      </c>
      <c r="K710" s="26" t="str">
        <f t="shared" si="63"/>
        <v>K&amp;C7.1B16/17 Q4</v>
      </c>
    </row>
    <row r="711" spans="1:11" x14ac:dyDescent="0.2">
      <c r="A711" s="26" t="s">
        <v>9776</v>
      </c>
      <c r="B711" s="4" t="s">
        <v>12149</v>
      </c>
      <c r="C711" s="4" t="s">
        <v>12156</v>
      </c>
      <c r="D711" s="28">
        <f>IFERROR(HLOOKUP(A711,'Data 1'!$E$154:$Y$173,VLOOKUP(C711,Lookups2!$A$33:$C$37,2,FALSE),FALSE),"")</f>
        <v>47.2</v>
      </c>
      <c r="E711" s="42">
        <f>IFERROR(INDEX(Dom_7_patient_numbers,MATCH(A711,'Data 1'!$F$154:$Y$154,0))*D711/100,0)</f>
        <v>50.976000000000006</v>
      </c>
      <c r="F711" s="33"/>
      <c r="G711" s="33"/>
      <c r="H711" s="26" t="str">
        <f>VLOOKUP(A711,Lookups2!$J$2:$K$23,2,FALSE)</f>
        <v>QEQM</v>
      </c>
      <c r="I711" s="26" t="str">
        <f>VLOOKUP(C711,Lookups2!$A$1:$C$53,3,FALSE)</f>
        <v>7.1B</v>
      </c>
      <c r="J711" s="26" t="str">
        <f t="shared" si="64"/>
        <v>16/17 Q4</v>
      </c>
      <c r="K711" s="26" t="str">
        <f t="shared" si="63"/>
        <v>QEQM7.1B16/17 Q4</v>
      </c>
    </row>
    <row r="712" spans="1:11" x14ac:dyDescent="0.2">
      <c r="A712" s="26" t="s">
        <v>9777</v>
      </c>
      <c r="B712" s="4" t="s">
        <v>12149</v>
      </c>
      <c r="C712" s="4" t="s">
        <v>12156</v>
      </c>
      <c r="D712" s="28">
        <f>IFERROR(HLOOKUP(A712,'Data 1'!$E$154:$Y$173,VLOOKUP(C712,Lookups2!$A$33:$C$37,2,FALSE),FALSE),"")</f>
        <v>38.5</v>
      </c>
      <c r="E712" s="42">
        <f>IFERROR(INDEX(Dom_7_patient_numbers,MATCH(A712,'Data 1'!$F$154:$Y$154,0))*D712/100,0)</f>
        <v>51.975000000000001</v>
      </c>
      <c r="F712" s="33"/>
      <c r="G712" s="33"/>
      <c r="H712" s="26" t="str">
        <f>VLOOKUP(A712,Lookups2!$J$2:$K$23,2,FALSE)</f>
        <v>WHH</v>
      </c>
      <c r="I712" s="26" t="str">
        <f>VLOOKUP(C712,Lookups2!$A$1:$C$53,3,FALSE)</f>
        <v>7.1B</v>
      </c>
      <c r="J712" s="26" t="str">
        <f t="shared" si="64"/>
        <v>16/17 Q4</v>
      </c>
      <c r="K712" s="26" t="str">
        <f t="shared" si="63"/>
        <v>WHH7.1B16/17 Q4</v>
      </c>
    </row>
    <row r="713" spans="1:11" x14ac:dyDescent="0.2">
      <c r="A713" s="26" t="s">
        <v>9779</v>
      </c>
      <c r="B713" s="4" t="s">
        <v>12149</v>
      </c>
      <c r="C713" s="4" t="s">
        <v>12156</v>
      </c>
      <c r="D713" s="28">
        <f>IFERROR(HLOOKUP(A713,'Data 1'!$E$154:$Y$173,VLOOKUP(C713,Lookups2!$A$33:$C$37,2,FALSE),FALSE),"")</f>
        <v>46.9</v>
      </c>
      <c r="E713" s="42">
        <f>IFERROR(INDEX(Dom_7_patient_numbers,MATCH(A713,'Data 1'!$F$154:$Y$154,0))*D713/100,0)</f>
        <v>90.986000000000004</v>
      </c>
      <c r="F713" s="33"/>
      <c r="G713" s="33"/>
      <c r="H713" s="26" t="str">
        <f>VLOOKUP(A713,Lookups2!$J$2:$K$23,2,FALSE)</f>
        <v>EDGH</v>
      </c>
      <c r="I713" s="26" t="str">
        <f>VLOOKUP(C713,Lookups2!$A$1:$C$53,3,FALSE)</f>
        <v>7.1B</v>
      </c>
      <c r="J713" s="26" t="str">
        <f t="shared" si="64"/>
        <v>16/17 Q4</v>
      </c>
      <c r="K713" s="26" t="str">
        <f t="shared" si="63"/>
        <v>EDGH7.1B16/17 Q4</v>
      </c>
    </row>
    <row r="714" spans="1:11" x14ac:dyDescent="0.2">
      <c r="A714" s="26" t="s">
        <v>9780</v>
      </c>
      <c r="B714" s="4" t="s">
        <v>12149</v>
      </c>
      <c r="C714" s="4" t="s">
        <v>12156</v>
      </c>
      <c r="D714" s="28">
        <f>IFERROR(HLOOKUP(A714,'Data 1'!$E$154:$Y$173,VLOOKUP(C714,Lookups2!$A$33:$C$37,2,FALSE),FALSE),"")</f>
        <v>50</v>
      </c>
      <c r="E714" s="42">
        <f>IFERROR(INDEX(Dom_7_patient_numbers,MATCH(A714,'Data 1'!$F$154:$Y$154,0))*D714/100,0)</f>
        <v>45</v>
      </c>
      <c r="F714" s="33"/>
      <c r="G714" s="33"/>
      <c r="H714" s="26" t="str">
        <f>VLOOKUP(A714,Lookups2!$J$2:$K$23,2,FALSE)</f>
        <v>ESUH</v>
      </c>
      <c r="I714" s="26" t="str">
        <f>VLOOKUP(C714,Lookups2!$A$1:$C$53,3,FALSE)</f>
        <v>7.1B</v>
      </c>
      <c r="J714" s="26" t="str">
        <f t="shared" si="64"/>
        <v>16/17 Q4</v>
      </c>
      <c r="K714" s="26" t="str">
        <f t="shared" si="63"/>
        <v>ESUH7.1B16/17 Q4</v>
      </c>
    </row>
    <row r="715" spans="1:11" x14ac:dyDescent="0.2">
      <c r="A715" s="26" t="s">
        <v>9781</v>
      </c>
      <c r="B715" s="4" t="s">
        <v>12149</v>
      </c>
      <c r="C715" s="4" t="s">
        <v>12156</v>
      </c>
      <c r="D715" s="28">
        <f>IFERROR(HLOOKUP(A715,'Data 1'!$E$154:$Y$173,VLOOKUP(C715,Lookups2!$A$33:$C$37,2,FALSE),FALSE),"")</f>
        <v>50.3</v>
      </c>
      <c r="E715" s="42">
        <f>IFERROR(INDEX(Dom_7_patient_numbers,MATCH(A715,'Data 1'!$F$154:$Y$154,0))*D715/100,0)</f>
        <v>88.025000000000006</v>
      </c>
      <c r="F715" s="33"/>
      <c r="G715" s="33"/>
      <c r="H715" s="26" t="str">
        <f>VLOOKUP(A715,Lookups2!$J$2:$K$23,2,FALSE)</f>
        <v>Frimley</v>
      </c>
      <c r="I715" s="26" t="str">
        <f>VLOOKUP(C715,Lookups2!$A$1:$C$53,3,FALSE)</f>
        <v>7.1B</v>
      </c>
      <c r="J715" s="26" t="str">
        <f t="shared" si="64"/>
        <v>16/17 Q4</v>
      </c>
      <c r="K715" s="26" t="str">
        <f t="shared" si="63"/>
        <v>Frimley7.1B16/17 Q4</v>
      </c>
    </row>
    <row r="716" spans="1:11" x14ac:dyDescent="0.2">
      <c r="A716" s="26" t="s">
        <v>9782</v>
      </c>
      <c r="B716" s="4" t="s">
        <v>12149</v>
      </c>
      <c r="C716" s="4" t="s">
        <v>12156</v>
      </c>
      <c r="D716" s="28">
        <f>IFERROR(HLOOKUP(A716,'Data 1'!$E$154:$Y$173,VLOOKUP(C716,Lookups2!$A$33:$C$37,2,FALSE),FALSE),"")</f>
        <v>80.2</v>
      </c>
      <c r="E716" s="42">
        <f>IFERROR(INDEX(Dom_7_patient_numbers,MATCH(A716,'Data 1'!$F$154:$Y$154,0))*D716/100,0)</f>
        <v>85.012</v>
      </c>
      <c r="F716" s="33"/>
      <c r="G716" s="33"/>
      <c r="H716" s="26" t="str">
        <f>VLOOKUP(A716,Lookups2!$J$2:$K$23,2,FALSE)</f>
        <v>MDGH</v>
      </c>
      <c r="I716" s="26" t="str">
        <f>VLOOKUP(C716,Lookups2!$A$1:$C$53,3,FALSE)</f>
        <v>7.1B</v>
      </c>
      <c r="J716" s="26" t="str">
        <f t="shared" si="64"/>
        <v>16/17 Q4</v>
      </c>
      <c r="K716" s="26" t="str">
        <f t="shared" si="63"/>
        <v>MDGH7.1B16/17 Q4</v>
      </c>
    </row>
    <row r="717" spans="1:11" x14ac:dyDescent="0.2">
      <c r="A717" s="26" t="s">
        <v>9783</v>
      </c>
      <c r="B717" s="4" t="s">
        <v>12149</v>
      </c>
      <c r="C717" s="4" t="s">
        <v>12156</v>
      </c>
      <c r="D717" s="28">
        <f>IFERROR(HLOOKUP(A717,'Data 1'!$E$154:$Y$173,VLOOKUP(C717,Lookups2!$A$33:$C$37,2,FALSE),FALSE),"")</f>
        <v>85.2</v>
      </c>
      <c r="E717" s="42">
        <f>IFERROR(INDEX(Dom_7_patient_numbers,MATCH(A717,'Data 1'!$F$154:$Y$154,0))*D717/100,0)</f>
        <v>103.944</v>
      </c>
      <c r="F717" s="33"/>
      <c r="G717" s="33"/>
      <c r="H717" s="26" t="str">
        <f>VLOOKUP(A717,Lookups2!$J$2:$K$23,2,FALSE)</f>
        <v>TWH</v>
      </c>
      <c r="I717" s="26" t="str">
        <f>VLOOKUP(C717,Lookups2!$A$1:$C$53,3,FALSE)</f>
        <v>7.1B</v>
      </c>
      <c r="J717" s="26" t="str">
        <f t="shared" si="64"/>
        <v>16/17 Q4</v>
      </c>
      <c r="K717" s="26" t="str">
        <f t="shared" si="63"/>
        <v>TWH7.1B16/17 Q4</v>
      </c>
    </row>
    <row r="718" spans="1:11" x14ac:dyDescent="0.2">
      <c r="A718" s="26" t="s">
        <v>9784</v>
      </c>
      <c r="B718" s="4" t="s">
        <v>12149</v>
      </c>
      <c r="C718" s="4" t="s">
        <v>12156</v>
      </c>
      <c r="D718" s="28">
        <f>IFERROR(HLOOKUP(A718,'Data 1'!$E$154:$Y$173,VLOOKUP(C718,Lookups2!$A$33:$C$37,2,FALSE),FALSE),"")</f>
        <v>58.2</v>
      </c>
      <c r="E718" s="42">
        <f>IFERROR(INDEX(Dom_7_patient_numbers,MATCH(A718,'Data 1'!$F$154:$Y$154,0))*D718/100,0)</f>
        <v>57.036000000000001</v>
      </c>
      <c r="F718" s="33"/>
      <c r="G718" s="33"/>
      <c r="H718" s="26" t="str">
        <f>VLOOKUP(A718,Lookups2!$J$2:$K$23,2,FALSE)</f>
        <v>Medway</v>
      </c>
      <c r="I718" s="26" t="str">
        <f>VLOOKUP(C718,Lookups2!$A$1:$C$53,3,FALSE)</f>
        <v>7.1B</v>
      </c>
      <c r="J718" s="26" t="str">
        <f t="shared" si="64"/>
        <v>16/17 Q4</v>
      </c>
      <c r="K718" s="26" t="str">
        <f t="shared" si="63"/>
        <v>Medway7.1B16/17 Q4</v>
      </c>
    </row>
    <row r="719" spans="1:11" x14ac:dyDescent="0.2">
      <c r="A719" s="26" t="s">
        <v>9785</v>
      </c>
      <c r="B719" s="4" t="s">
        <v>12149</v>
      </c>
      <c r="C719" s="4" t="s">
        <v>12156</v>
      </c>
      <c r="D719" s="28">
        <f>IFERROR(HLOOKUP(A719,'Data 1'!$E$154:$Y$173,VLOOKUP(C719,Lookups2!$A$33:$C$37,2,FALSE),FALSE),"")</f>
        <v>67</v>
      </c>
      <c r="E719" s="42">
        <f>IFERROR(INDEX(Dom_7_patient_numbers,MATCH(A719,'Data 1'!$F$154:$Y$154,0))*D719/100,0)</f>
        <v>64.989999999999995</v>
      </c>
      <c r="F719" s="33"/>
      <c r="G719" s="33"/>
      <c r="H719" s="26" t="str">
        <f>VLOOKUP(A719,Lookups2!$J$2:$K$23,2,FALSE)</f>
        <v>RSCH</v>
      </c>
      <c r="I719" s="26" t="str">
        <f>VLOOKUP(C719,Lookups2!$A$1:$C$53,3,FALSE)</f>
        <v>7.1B</v>
      </c>
      <c r="J719" s="26" t="str">
        <f t="shared" si="64"/>
        <v>16/17 Q4</v>
      </c>
      <c r="K719" s="26" t="str">
        <f t="shared" si="63"/>
        <v>RSCH7.1B16/17 Q4</v>
      </c>
    </row>
    <row r="720" spans="1:11" x14ac:dyDescent="0.2">
      <c r="A720" s="26" t="s">
        <v>9786</v>
      </c>
      <c r="B720" s="4" t="s">
        <v>12149</v>
      </c>
      <c r="C720" s="4" t="s">
        <v>12156</v>
      </c>
      <c r="D720" s="28">
        <f>IFERROR(HLOOKUP(A720,'Data 1'!$E$154:$Y$173,VLOOKUP(C720,Lookups2!$A$33:$C$37,2,FALSE),FALSE),"")</f>
        <v>54.8</v>
      </c>
      <c r="E720" s="42">
        <f>IFERROR(INDEX(Dom_7_patient_numbers,MATCH(A720,'Data 1'!$F$154:$Y$154,0))*D720/100,0)</f>
        <v>109.05199999999999</v>
      </c>
      <c r="F720" s="33"/>
      <c r="G720" s="33"/>
      <c r="H720" s="26" t="str">
        <f>VLOOKUP(A720,Lookups2!$J$2:$K$23,2,FALSE)</f>
        <v>SASH</v>
      </c>
      <c r="I720" s="26" t="str">
        <f>VLOOKUP(C720,Lookups2!$A$1:$C$53,3,FALSE)</f>
        <v>7.1B</v>
      </c>
      <c r="J720" s="26" t="str">
        <f t="shared" si="64"/>
        <v>16/17 Q4</v>
      </c>
      <c r="K720" s="26" t="str">
        <f t="shared" si="63"/>
        <v>SASH7.1B16/17 Q4</v>
      </c>
    </row>
    <row r="721" spans="1:11" x14ac:dyDescent="0.2">
      <c r="A721" s="26" t="s">
        <v>9787</v>
      </c>
      <c r="B721" s="4" t="s">
        <v>12149</v>
      </c>
      <c r="C721" s="4" t="s">
        <v>12156</v>
      </c>
      <c r="D721" s="28">
        <f>IFERROR(HLOOKUP(A721,'Data 1'!$E$154:$Y$173,VLOOKUP(C721,Lookups2!$A$33:$C$37,2,FALSE),FALSE),"")</f>
        <v>50.3</v>
      </c>
      <c r="E721" s="42">
        <f>IFERROR(INDEX(Dom_7_patient_numbers,MATCH(A721,'Data 1'!$F$154:$Y$154,0))*D721/100,0)</f>
        <v>72.935000000000002</v>
      </c>
      <c r="F721" s="33"/>
      <c r="G721" s="33"/>
      <c r="H721" s="26" t="str">
        <f>VLOOKUP(A721,Lookups2!$J$2:$K$23,2,FALSE)</f>
        <v>STR</v>
      </c>
      <c r="I721" s="26" t="str">
        <f>VLOOKUP(C721,Lookups2!$A$1:$C$53,3,FALSE)</f>
        <v>7.1B</v>
      </c>
      <c r="J721" s="26" t="str">
        <f t="shared" si="64"/>
        <v>16/17 Q4</v>
      </c>
      <c r="K721" s="26" t="str">
        <f t="shared" si="63"/>
        <v>STR7.1B16/17 Q4</v>
      </c>
    </row>
    <row r="722" spans="1:11" x14ac:dyDescent="0.2">
      <c r="A722" s="26" t="s">
        <v>9788</v>
      </c>
      <c r="B722" s="4" t="s">
        <v>12149</v>
      </c>
      <c r="C722" s="4" t="s">
        <v>12156</v>
      </c>
      <c r="D722" s="28">
        <f>IFERROR(HLOOKUP(A722,'Data 1'!$E$154:$Y$173,VLOOKUP(C722,Lookups2!$A$33:$C$37,2,FALSE),FALSE),"")</f>
        <v>52.2</v>
      </c>
      <c r="E722" s="42">
        <f>IFERROR(INDEX(Dom_7_patient_numbers,MATCH(A722,'Data 1'!$F$154:$Y$154,0))*D722/100,0)</f>
        <v>84.042000000000002</v>
      </c>
      <c r="F722" s="33"/>
      <c r="G722" s="33"/>
      <c r="H722" s="26" t="str">
        <f>VLOOKUP(A722,Lookups2!$J$2:$K$23,2,FALSE)</f>
        <v>WOR</v>
      </c>
      <c r="I722" s="26" t="str">
        <f>VLOOKUP(C722,Lookups2!$A$1:$C$53,3,FALSE)</f>
        <v>7.1B</v>
      </c>
      <c r="J722" s="26" t="str">
        <f t="shared" si="64"/>
        <v>16/17 Q4</v>
      </c>
      <c r="K722" s="26" t="str">
        <f t="shared" si="63"/>
        <v>WOR7.1B16/17 Q4</v>
      </c>
    </row>
    <row r="723" spans="1:11" x14ac:dyDescent="0.2">
      <c r="A723" s="26" t="s">
        <v>12031</v>
      </c>
      <c r="B723" s="4" t="s">
        <v>12149</v>
      </c>
      <c r="C723" s="4" t="s">
        <v>12156</v>
      </c>
      <c r="D723" s="28">
        <f>IFERROR(HLOOKUP(A723,'Data 1'!$E$154:$Y$173,VLOOKUP(C723,Lookups2!$A$33:$C$37,2,FALSE),FALSE),"")</f>
        <v>72.400000000000006</v>
      </c>
      <c r="E723" s="42">
        <f>IFERROR(INDEX(Dom_7_patient_numbers,MATCH(A723,'Data 1'!$F$154:$Y$154,0))*D723/100,0)</f>
        <v>20.996000000000002</v>
      </c>
      <c r="F723" s="33"/>
      <c r="G723" s="33"/>
      <c r="H723" s="26" t="str">
        <f>VLOOKUP(A723,Lookups2!$J$2:$K$23,2,FALSE)</f>
        <v>CRA</v>
      </c>
      <c r="I723" s="26" t="str">
        <f>VLOOKUP(C723,Lookups2!$A$1:$C$53,3,FALSE)</f>
        <v>7.1B</v>
      </c>
      <c r="J723" s="26" t="str">
        <f t="shared" si="64"/>
        <v>16/17 Q4</v>
      </c>
      <c r="K723" s="26" t="str">
        <f t="shared" si="63"/>
        <v>CRA7.1B16/17 Q4</v>
      </c>
    </row>
    <row r="724" spans="1:11" x14ac:dyDescent="0.2">
      <c r="A724" s="4" t="s">
        <v>6597</v>
      </c>
      <c r="B724" s="4" t="s">
        <v>12149</v>
      </c>
      <c r="C724" s="4" t="s">
        <v>12156</v>
      </c>
      <c r="D724" s="28">
        <f>IFERROR(HLOOKUP(A724,'Data 1'!$E$154:$Y$173,VLOOKUP(C724,Lookups2!$A$33:$C$37,2,FALSE),FALSE),"")</f>
        <v>54.9</v>
      </c>
      <c r="E724" s="42">
        <f>IFERROR(INDEX(Dom_7_patient_numbers,MATCH(A724,'Data 1'!$F$154:$Y$154,0))*D724/100,0)</f>
        <v>188.85599999999999</v>
      </c>
      <c r="F724" s="33"/>
      <c r="G724" s="33"/>
      <c r="H724" s="4" t="s">
        <v>2763</v>
      </c>
      <c r="I724" s="26" t="str">
        <f>VLOOKUP(C724,Lookups2!$A$1:$C$53,3,FALSE)</f>
        <v>7.1B</v>
      </c>
      <c r="J724" s="26" t="str">
        <f t="shared" si="64"/>
        <v>16/17 Q4</v>
      </c>
      <c r="K724" s="26" t="str">
        <f t="shared" ref="K724:K725" si="65">H724&amp;I724&amp;J724</f>
        <v>PORT7.1B16/17 Q4</v>
      </c>
    </row>
    <row r="725" spans="1:11" x14ac:dyDescent="0.2">
      <c r="A725" t="s">
        <v>12343</v>
      </c>
      <c r="B725" s="4" t="s">
        <v>12149</v>
      </c>
      <c r="C725" s="4" t="s">
        <v>12156</v>
      </c>
      <c r="D725" s="28">
        <f>IFERROR(HLOOKUP(A725,'Data 1'!$E$154:$Y$173,VLOOKUP(C725,Lookups2!$A$33:$C$37,2,FALSE),FALSE),"")</f>
        <v>60.9</v>
      </c>
      <c r="E725" s="42">
        <f>IFERROR(INDEX(Dom_7_patient_numbers,MATCH(A725,'Data 1'!$F$154:$Y$154,0))*D725/100,0)</f>
        <v>14.007</v>
      </c>
      <c r="F725" s="33"/>
      <c r="G725" s="33"/>
      <c r="H725" s="26" t="str">
        <f>VLOOKUP(A725,Lookups2!$J$2:$K$23,2,FALSE)</f>
        <v>BEX</v>
      </c>
      <c r="I725" s="26" t="str">
        <f>VLOOKUP(C725,Lookups2!$A$1:$C$53,3,FALSE)</f>
        <v>7.1B</v>
      </c>
      <c r="J725" s="26" t="str">
        <f t="shared" si="64"/>
        <v>16/17 Q4</v>
      </c>
      <c r="K725" s="26" t="str">
        <f t="shared" si="65"/>
        <v>BEX7.1B16/17 Q4</v>
      </c>
    </row>
    <row r="726" spans="1:11" x14ac:dyDescent="0.2">
      <c r="A726" s="26" t="s">
        <v>12323</v>
      </c>
      <c r="B726" s="4" t="s">
        <v>12149</v>
      </c>
      <c r="C726" s="4" t="s">
        <v>12156</v>
      </c>
      <c r="D726" s="28">
        <f>IFERROR(HLOOKUP(A726,'Data 1'!$E$154:$Y$173,VLOOKUP(C726,Lookups2!$A$33:$C$37,2,FALSE),FALSE),"")</f>
        <v>51.7</v>
      </c>
      <c r="E726" s="34">
        <f>D726</f>
        <v>51.7</v>
      </c>
      <c r="F726" s="34">
        <f>E726</f>
        <v>51.7</v>
      </c>
      <c r="G726" s="34"/>
      <c r="H726" s="26" t="str">
        <f>VLOOKUP(A726,Lookups2!$J$2:$K$23,2,FALSE)</f>
        <v>ENG</v>
      </c>
      <c r="I726" s="26" t="str">
        <f>VLOOKUP(C726,Lookups2!$A$1:$C$53,3,FALSE)</f>
        <v>7.1B</v>
      </c>
      <c r="J726" s="26" t="str">
        <f>+J723</f>
        <v>16/17 Q4</v>
      </c>
      <c r="K726" s="26" t="str">
        <f t="shared" si="63"/>
        <v>ENG7.1B16/17 Q4</v>
      </c>
    </row>
    <row r="727" spans="1:11" x14ac:dyDescent="0.2">
      <c r="A727" s="26" t="s">
        <v>2794</v>
      </c>
      <c r="B727" s="4" t="s">
        <v>12149</v>
      </c>
      <c r="C727" s="4" t="s">
        <v>12156</v>
      </c>
      <c r="D727" s="28" t="str">
        <f>IFERROR(HLOOKUP(A727,'Data 1'!$E$154:$Y$173,VLOOKUP(C727,Lookups2!$A$33:$C$37,2,FALSE),FALSE),"")</f>
        <v/>
      </c>
      <c r="E727" s="35">
        <f>SUM(E706:E725)</f>
        <v>1349.8720000000003</v>
      </c>
      <c r="F727" s="41">
        <f>Lookups2!O28</f>
        <v>52.832563600782791</v>
      </c>
      <c r="G727" s="41"/>
      <c r="H727" s="26" t="str">
        <f>VLOOKUP(A727,Lookups2!$J$2:$K$23,2,FALSE)</f>
        <v>SEC</v>
      </c>
      <c r="I727" s="26" t="str">
        <f>VLOOKUP(C727,Lookups2!$A$1:$C$53,3,FALSE)</f>
        <v>7.1B</v>
      </c>
      <c r="J727" s="26" t="str">
        <f t="shared" si="64"/>
        <v>16/17 Q4</v>
      </c>
      <c r="K727" s="26" t="str">
        <f t="shared" si="63"/>
        <v>SEC7.1B16/17 Q4</v>
      </c>
    </row>
    <row r="728" spans="1:11" x14ac:dyDescent="0.2">
      <c r="A728" s="26" t="s">
        <v>9771</v>
      </c>
      <c r="B728" s="4" t="s">
        <v>12149</v>
      </c>
      <c r="C728" s="4" t="s">
        <v>12159</v>
      </c>
      <c r="D728" s="28">
        <f>IFERROR(HLOOKUP(A728,'Data 1'!$E$154:$Y$173,VLOOKUP(C728,Lookups2!$A$33:$C$37,2,FALSE),FALSE),"")</f>
        <v>60</v>
      </c>
      <c r="E728" s="42">
        <f>IFERROR(INDEX(Dom_7_patient_numbers,MATCH(A728,'Data 1'!$F$154:$Y$154,0))*D728/100,0)</f>
        <v>102.6</v>
      </c>
      <c r="F728" s="33"/>
      <c r="G728" s="33"/>
      <c r="H728" s="26" t="str">
        <f>VLOOKUP(A728,Lookups2!$J$2:$K$23,2,FALSE)</f>
        <v>ASPH</v>
      </c>
      <c r="I728" s="26" t="str">
        <f>VLOOKUP(C728,Lookups2!$A$1:$C$53,3,FALSE)</f>
        <v>7.2B</v>
      </c>
      <c r="J728" s="26" t="str">
        <f t="shared" si="64"/>
        <v>16/17 Q4</v>
      </c>
      <c r="K728" s="26" t="str">
        <f t="shared" si="63"/>
        <v>ASPH7.2B16/17 Q4</v>
      </c>
    </row>
    <row r="729" spans="1:11" x14ac:dyDescent="0.2">
      <c r="A729" s="26" t="s">
        <v>9772</v>
      </c>
      <c r="B729" s="4" t="s">
        <v>12149</v>
      </c>
      <c r="C729" s="4" t="s">
        <v>12159</v>
      </c>
      <c r="D729" s="28">
        <f>IFERROR(HLOOKUP(A729,'Data 1'!$E$154:$Y$173,VLOOKUP(C729,Lookups2!$A$33:$C$37,2,FALSE),FALSE),"")</f>
        <v>0</v>
      </c>
      <c r="E729" s="42">
        <f>IFERROR(INDEX(Dom_7_patient_numbers,MATCH(A729,'Data 1'!$F$154:$Y$154,0))*D729/100,0)</f>
        <v>0</v>
      </c>
      <c r="F729" s="33"/>
      <c r="G729" s="33"/>
      <c r="H729" s="26" t="str">
        <f>VLOOKUP(A729,Lookups2!$J$2:$K$23,2,FALSE)</f>
        <v>PRH</v>
      </c>
      <c r="I729" s="26" t="str">
        <f>VLOOKUP(C729,Lookups2!$A$1:$C$53,3,FALSE)</f>
        <v>7.2B</v>
      </c>
      <c r="J729" s="26" t="str">
        <f t="shared" si="64"/>
        <v>16/17 Q4</v>
      </c>
      <c r="K729" s="26" t="str">
        <f t="shared" si="63"/>
        <v>PRH7.2B16/17 Q4</v>
      </c>
    </row>
    <row r="730" spans="1:11" x14ac:dyDescent="0.2">
      <c r="A730" s="26" t="s">
        <v>9773</v>
      </c>
      <c r="B730" s="4" t="s">
        <v>12149</v>
      </c>
      <c r="C730" s="4" t="s">
        <v>12159</v>
      </c>
      <c r="D730" s="28">
        <f>IFERROR(HLOOKUP(A730,'Data 1'!$E$154:$Y$173,VLOOKUP(C730,Lookups2!$A$33:$C$37,2,FALSE),FALSE),"")</f>
        <v>33</v>
      </c>
      <c r="E730" s="42">
        <f>IFERROR(INDEX(Dom_7_patient_numbers,MATCH(A730,'Data 1'!$F$154:$Y$154,0))*D730/100,0)</f>
        <v>55.44</v>
      </c>
      <c r="F730" s="33"/>
      <c r="G730" s="33"/>
      <c r="H730" s="26" t="str">
        <f>VLOOKUP(A730,Lookups2!$J$2:$K$23,2,FALSE)</f>
        <v>RSC</v>
      </c>
      <c r="I730" s="26" t="str">
        <f>VLOOKUP(C730,Lookups2!$A$1:$C$53,3,FALSE)</f>
        <v>7.2B</v>
      </c>
      <c r="J730" s="26" t="str">
        <f t="shared" si="64"/>
        <v>16/17 Q4</v>
      </c>
      <c r="K730" s="26" t="str">
        <f t="shared" si="63"/>
        <v>RSC7.2B16/17 Q4</v>
      </c>
    </row>
    <row r="731" spans="1:11" x14ac:dyDescent="0.2">
      <c r="A731" s="26" t="s">
        <v>9774</v>
      </c>
      <c r="B731" s="4" t="s">
        <v>12149</v>
      </c>
      <c r="C731" s="4" t="s">
        <v>12159</v>
      </c>
      <c r="D731" s="28">
        <f>IFERROR(HLOOKUP(A731,'Data 1'!$E$154:$Y$173,VLOOKUP(C731,Lookups2!$A$33:$C$37,2,FALSE),FALSE),"")</f>
        <v>37.5</v>
      </c>
      <c r="E731" s="42">
        <f>IFERROR(INDEX(Dom_7_patient_numbers,MATCH(A731,'Data 1'!$F$154:$Y$154,0))*D731/100,0)</f>
        <v>40.125</v>
      </c>
      <c r="F731" s="33"/>
      <c r="G731" s="33"/>
      <c r="H731" s="26" t="str">
        <f>VLOOKUP(A731,Lookups2!$J$2:$K$23,2,FALSE)</f>
        <v>DVH</v>
      </c>
      <c r="I731" s="26" t="str">
        <f>VLOOKUP(C731,Lookups2!$A$1:$C$53,3,FALSE)</f>
        <v>7.2B</v>
      </c>
      <c r="J731" s="26" t="str">
        <f t="shared" si="64"/>
        <v>16/17 Q4</v>
      </c>
      <c r="K731" s="26" t="str">
        <f t="shared" si="63"/>
        <v>DVH7.2B16/17 Q4</v>
      </c>
    </row>
    <row r="732" spans="1:11" x14ac:dyDescent="0.2">
      <c r="A732" s="26" t="s">
        <v>9775</v>
      </c>
      <c r="B732" s="4" t="s">
        <v>12149</v>
      </c>
      <c r="C732" s="4" t="s">
        <v>12159</v>
      </c>
      <c r="D732" s="28">
        <f>IFERROR(HLOOKUP(A732,'Data 1'!$E$154:$Y$173,VLOOKUP(C732,Lookups2!$A$33:$C$37,2,FALSE),FALSE),"")</f>
        <v>30</v>
      </c>
      <c r="E732" s="42">
        <f>IFERROR(INDEX(Dom_7_patient_numbers,MATCH(A732,'Data 1'!$F$154:$Y$154,0))*D732/100,0)</f>
        <v>24.9</v>
      </c>
      <c r="F732" s="33"/>
      <c r="G732" s="33"/>
      <c r="H732" s="26" t="str">
        <f>VLOOKUP(A732,Lookups2!$J$2:$K$23,2,FALSE)</f>
        <v>K&amp;C</v>
      </c>
      <c r="I732" s="26" t="str">
        <f>VLOOKUP(C732,Lookups2!$A$1:$C$53,3,FALSE)</f>
        <v>7.2B</v>
      </c>
      <c r="J732" s="26" t="str">
        <f t="shared" si="64"/>
        <v>16/17 Q4</v>
      </c>
      <c r="K732" s="26" t="str">
        <f t="shared" si="63"/>
        <v>K&amp;C7.2B16/17 Q4</v>
      </c>
    </row>
    <row r="733" spans="1:11" x14ac:dyDescent="0.2">
      <c r="A733" s="26" t="s">
        <v>9776</v>
      </c>
      <c r="B733" s="4" t="s">
        <v>12149</v>
      </c>
      <c r="C733" s="4" t="s">
        <v>12159</v>
      </c>
      <c r="D733" s="28">
        <f>IFERROR(HLOOKUP(A733,'Data 1'!$E$154:$Y$173,VLOOKUP(C733,Lookups2!$A$33:$C$37,2,FALSE),FALSE),"")</f>
        <v>30</v>
      </c>
      <c r="E733" s="42">
        <f>IFERROR(INDEX(Dom_7_patient_numbers,MATCH(A733,'Data 1'!$F$154:$Y$154,0))*D733/100,0)</f>
        <v>32.4</v>
      </c>
      <c r="F733" s="33"/>
      <c r="G733" s="33"/>
      <c r="H733" s="26" t="str">
        <f>VLOOKUP(A733,Lookups2!$J$2:$K$23,2,FALSE)</f>
        <v>QEQM</v>
      </c>
      <c r="I733" s="26" t="str">
        <f>VLOOKUP(C733,Lookups2!$A$1:$C$53,3,FALSE)</f>
        <v>7.2B</v>
      </c>
      <c r="J733" s="26" t="str">
        <f t="shared" si="64"/>
        <v>16/17 Q4</v>
      </c>
      <c r="K733" s="26" t="str">
        <f t="shared" si="63"/>
        <v>QEQM7.2B16/17 Q4</v>
      </c>
    </row>
    <row r="734" spans="1:11" x14ac:dyDescent="0.2">
      <c r="A734" s="26" t="s">
        <v>9777</v>
      </c>
      <c r="B734" s="4" t="s">
        <v>12149</v>
      </c>
      <c r="C734" s="4" t="s">
        <v>12159</v>
      </c>
      <c r="D734" s="28">
        <f>IFERROR(HLOOKUP(A734,'Data 1'!$E$154:$Y$173,VLOOKUP(C734,Lookups2!$A$33:$C$37,2,FALSE),FALSE),"")</f>
        <v>33.799999999999997</v>
      </c>
      <c r="E734" s="42">
        <f>IFERROR(INDEX(Dom_7_patient_numbers,MATCH(A734,'Data 1'!$F$154:$Y$154,0))*D734/100,0)</f>
        <v>45.63</v>
      </c>
      <c r="F734" s="33"/>
      <c r="G734" s="33"/>
      <c r="H734" s="26" t="str">
        <f>VLOOKUP(A734,Lookups2!$J$2:$K$23,2,FALSE)</f>
        <v>WHH</v>
      </c>
      <c r="I734" s="26" t="str">
        <f>VLOOKUP(C734,Lookups2!$A$1:$C$53,3,FALSE)</f>
        <v>7.2B</v>
      </c>
      <c r="J734" s="26" t="str">
        <f t="shared" si="64"/>
        <v>16/17 Q4</v>
      </c>
      <c r="K734" s="26" t="str">
        <f t="shared" si="63"/>
        <v>WHH7.2B16/17 Q4</v>
      </c>
    </row>
    <row r="735" spans="1:11" x14ac:dyDescent="0.2">
      <c r="A735" s="26" t="s">
        <v>9779</v>
      </c>
      <c r="B735" s="4" t="s">
        <v>12149</v>
      </c>
      <c r="C735" s="4" t="s">
        <v>12159</v>
      </c>
      <c r="D735" s="28">
        <f>IFERROR(HLOOKUP(A735,'Data 1'!$E$154:$Y$173,VLOOKUP(C735,Lookups2!$A$33:$C$37,2,FALSE),FALSE),"")</f>
        <v>30</v>
      </c>
      <c r="E735" s="42">
        <f>IFERROR(INDEX(Dom_7_patient_numbers,MATCH(A735,'Data 1'!$F$154:$Y$154,0))*D735/100,0)</f>
        <v>58.2</v>
      </c>
      <c r="F735" s="33"/>
      <c r="G735" s="33"/>
      <c r="H735" s="26" t="str">
        <f>VLOOKUP(A735,Lookups2!$J$2:$K$23,2,FALSE)</f>
        <v>EDGH</v>
      </c>
      <c r="I735" s="26" t="str">
        <f>VLOOKUP(C735,Lookups2!$A$1:$C$53,3,FALSE)</f>
        <v>7.2B</v>
      </c>
      <c r="J735" s="26" t="str">
        <f t="shared" si="64"/>
        <v>16/17 Q4</v>
      </c>
      <c r="K735" s="26" t="str">
        <f t="shared" si="63"/>
        <v>EDGH7.2B16/17 Q4</v>
      </c>
    </row>
    <row r="736" spans="1:11" x14ac:dyDescent="0.2">
      <c r="A736" s="26" t="s">
        <v>9780</v>
      </c>
      <c r="B736" s="4" t="s">
        <v>12149</v>
      </c>
      <c r="C736" s="4" t="s">
        <v>12159</v>
      </c>
      <c r="D736" s="28">
        <f>IFERROR(HLOOKUP(A736,'Data 1'!$E$154:$Y$173,VLOOKUP(C736,Lookups2!$A$33:$C$37,2,FALSE),FALSE),"")</f>
        <v>33.299999999999997</v>
      </c>
      <c r="E736" s="42">
        <f>IFERROR(INDEX(Dom_7_patient_numbers,MATCH(A736,'Data 1'!$F$154:$Y$154,0))*D736/100,0)</f>
        <v>29.969999999999995</v>
      </c>
      <c r="F736" s="33"/>
      <c r="G736" s="33"/>
      <c r="H736" s="26" t="str">
        <f>VLOOKUP(A736,Lookups2!$J$2:$K$23,2,FALSE)</f>
        <v>ESUH</v>
      </c>
      <c r="I736" s="26" t="str">
        <f>VLOOKUP(C736,Lookups2!$A$1:$C$53,3,FALSE)</f>
        <v>7.2B</v>
      </c>
      <c r="J736" s="26" t="str">
        <f t="shared" si="64"/>
        <v>16/17 Q4</v>
      </c>
      <c r="K736" s="26" t="str">
        <f t="shared" si="63"/>
        <v>ESUH7.2B16/17 Q4</v>
      </c>
    </row>
    <row r="737" spans="1:11" x14ac:dyDescent="0.2">
      <c r="A737" s="26" t="s">
        <v>9781</v>
      </c>
      <c r="B737" s="4" t="s">
        <v>12149</v>
      </c>
      <c r="C737" s="4" t="s">
        <v>12159</v>
      </c>
      <c r="D737" s="28">
        <f>IFERROR(HLOOKUP(A737,'Data 1'!$E$154:$Y$173,VLOOKUP(C737,Lookups2!$A$33:$C$37,2,FALSE),FALSE),"")</f>
        <v>32.5</v>
      </c>
      <c r="E737" s="42">
        <f>IFERROR(INDEX(Dom_7_patient_numbers,MATCH(A737,'Data 1'!$F$154:$Y$154,0))*D737/100,0)</f>
        <v>56.875</v>
      </c>
      <c r="F737" s="33"/>
      <c r="G737" s="33"/>
      <c r="H737" s="26" t="str">
        <f>VLOOKUP(A737,Lookups2!$J$2:$K$23,2,FALSE)</f>
        <v>Frimley</v>
      </c>
      <c r="I737" s="26" t="str">
        <f>VLOOKUP(C737,Lookups2!$A$1:$C$53,3,FALSE)</f>
        <v>7.2B</v>
      </c>
      <c r="J737" s="26" t="str">
        <f t="shared" si="64"/>
        <v>16/17 Q4</v>
      </c>
      <c r="K737" s="26" t="str">
        <f t="shared" si="63"/>
        <v>Frimley7.2B16/17 Q4</v>
      </c>
    </row>
    <row r="738" spans="1:11" x14ac:dyDescent="0.2">
      <c r="A738" s="26" t="s">
        <v>9782</v>
      </c>
      <c r="B738" s="4" t="s">
        <v>12149</v>
      </c>
      <c r="C738" s="4" t="s">
        <v>12159</v>
      </c>
      <c r="D738" s="28">
        <f>IFERROR(HLOOKUP(A738,'Data 1'!$E$154:$Y$173,VLOOKUP(C738,Lookups2!$A$33:$C$37,2,FALSE),FALSE),"")</f>
        <v>31.7</v>
      </c>
      <c r="E738" s="42">
        <f>IFERROR(INDEX(Dom_7_patient_numbers,MATCH(A738,'Data 1'!$F$154:$Y$154,0))*D738/100,0)</f>
        <v>33.601999999999997</v>
      </c>
      <c r="F738" s="33"/>
      <c r="G738" s="33"/>
      <c r="H738" s="26" t="str">
        <f>VLOOKUP(A738,Lookups2!$J$2:$K$23,2,FALSE)</f>
        <v>MDGH</v>
      </c>
      <c r="I738" s="26" t="str">
        <f>VLOOKUP(C738,Lookups2!$A$1:$C$53,3,FALSE)</f>
        <v>7.2B</v>
      </c>
      <c r="J738" s="26" t="str">
        <f t="shared" si="64"/>
        <v>16/17 Q4</v>
      </c>
      <c r="K738" s="26" t="str">
        <f t="shared" si="63"/>
        <v>MDGH7.2B16/17 Q4</v>
      </c>
    </row>
    <row r="739" spans="1:11" x14ac:dyDescent="0.2">
      <c r="A739" s="26" t="s">
        <v>9783</v>
      </c>
      <c r="B739" s="4" t="s">
        <v>12149</v>
      </c>
      <c r="C739" s="4" t="s">
        <v>12159</v>
      </c>
      <c r="D739" s="28">
        <f>IFERROR(HLOOKUP(A739,'Data 1'!$E$154:$Y$173,VLOOKUP(C739,Lookups2!$A$33:$C$37,2,FALSE),FALSE),"")</f>
        <v>25</v>
      </c>
      <c r="E739" s="42">
        <f>IFERROR(INDEX(Dom_7_patient_numbers,MATCH(A739,'Data 1'!$F$154:$Y$154,0))*D739/100,0)</f>
        <v>30.5</v>
      </c>
      <c r="F739" s="33"/>
      <c r="G739" s="33"/>
      <c r="H739" s="26" t="str">
        <f>VLOOKUP(A739,Lookups2!$J$2:$K$23,2,FALSE)</f>
        <v>TWH</v>
      </c>
      <c r="I739" s="26" t="str">
        <f>VLOOKUP(C739,Lookups2!$A$1:$C$53,3,FALSE)</f>
        <v>7.2B</v>
      </c>
      <c r="J739" s="26" t="str">
        <f t="shared" si="64"/>
        <v>16/17 Q4</v>
      </c>
      <c r="K739" s="26" t="str">
        <f t="shared" si="63"/>
        <v>TWH7.2B16/17 Q4</v>
      </c>
    </row>
    <row r="740" spans="1:11" x14ac:dyDescent="0.2">
      <c r="A740" s="26" t="s">
        <v>9784</v>
      </c>
      <c r="B740" s="4" t="s">
        <v>12149</v>
      </c>
      <c r="C740" s="4" t="s">
        <v>12159</v>
      </c>
      <c r="D740" s="28">
        <f>IFERROR(HLOOKUP(A740,'Data 1'!$E$154:$Y$173,VLOOKUP(C740,Lookups2!$A$33:$C$37,2,FALSE),FALSE),"")</f>
        <v>34.299999999999997</v>
      </c>
      <c r="E740" s="42">
        <f>IFERROR(INDEX(Dom_7_patient_numbers,MATCH(A740,'Data 1'!$F$154:$Y$154,0))*D740/100,0)</f>
        <v>33.613999999999997</v>
      </c>
      <c r="F740" s="33"/>
      <c r="G740" s="33"/>
      <c r="H740" s="26" t="str">
        <f>VLOOKUP(A740,Lookups2!$J$2:$K$23,2,FALSE)</f>
        <v>Medway</v>
      </c>
      <c r="I740" s="26" t="str">
        <f>VLOOKUP(C740,Lookups2!$A$1:$C$53,3,FALSE)</f>
        <v>7.2B</v>
      </c>
      <c r="J740" s="26" t="str">
        <f t="shared" si="64"/>
        <v>16/17 Q4</v>
      </c>
      <c r="K740" s="26" t="str">
        <f t="shared" si="63"/>
        <v>Medway7.2B16/17 Q4</v>
      </c>
    </row>
    <row r="741" spans="1:11" x14ac:dyDescent="0.2">
      <c r="A741" s="26" t="s">
        <v>9785</v>
      </c>
      <c r="B741" s="4" t="s">
        <v>12149</v>
      </c>
      <c r="C741" s="4" t="s">
        <v>12159</v>
      </c>
      <c r="D741" s="28">
        <f>IFERROR(HLOOKUP(A741,'Data 1'!$E$154:$Y$173,VLOOKUP(C741,Lookups2!$A$33:$C$37,2,FALSE),FALSE),"")</f>
        <v>35</v>
      </c>
      <c r="E741" s="42">
        <f>IFERROR(INDEX(Dom_7_patient_numbers,MATCH(A741,'Data 1'!$F$154:$Y$154,0))*D741/100,0)</f>
        <v>33.950000000000003</v>
      </c>
      <c r="F741" s="33"/>
      <c r="G741" s="33"/>
      <c r="H741" s="26" t="str">
        <f>VLOOKUP(A741,Lookups2!$J$2:$K$23,2,FALSE)</f>
        <v>RSCH</v>
      </c>
      <c r="I741" s="26" t="str">
        <f>VLOOKUP(C741,Lookups2!$A$1:$C$53,3,FALSE)</f>
        <v>7.2B</v>
      </c>
      <c r="J741" s="26" t="str">
        <f t="shared" si="64"/>
        <v>16/17 Q4</v>
      </c>
      <c r="K741" s="26" t="str">
        <f t="shared" si="63"/>
        <v>RSCH7.2B16/17 Q4</v>
      </c>
    </row>
    <row r="742" spans="1:11" x14ac:dyDescent="0.2">
      <c r="A742" s="26" t="s">
        <v>9786</v>
      </c>
      <c r="B742" s="4" t="s">
        <v>12149</v>
      </c>
      <c r="C742" s="4" t="s">
        <v>12159</v>
      </c>
      <c r="D742" s="28">
        <f>IFERROR(HLOOKUP(A742,'Data 1'!$E$154:$Y$173,VLOOKUP(C742,Lookups2!$A$33:$C$37,2,FALSE),FALSE),"")</f>
        <v>32.5</v>
      </c>
      <c r="E742" s="42">
        <f>IFERROR(INDEX(Dom_7_patient_numbers,MATCH(A742,'Data 1'!$F$154:$Y$154,0))*D742/100,0)</f>
        <v>64.674999999999997</v>
      </c>
      <c r="F742" s="33"/>
      <c r="G742" s="33"/>
      <c r="H742" s="26" t="str">
        <f>VLOOKUP(A742,Lookups2!$J$2:$K$23,2,FALSE)</f>
        <v>SASH</v>
      </c>
      <c r="I742" s="26" t="str">
        <f>VLOOKUP(C742,Lookups2!$A$1:$C$53,3,FALSE)</f>
        <v>7.2B</v>
      </c>
      <c r="J742" s="26" t="str">
        <f t="shared" si="64"/>
        <v>16/17 Q4</v>
      </c>
      <c r="K742" s="26" t="str">
        <f t="shared" si="63"/>
        <v>SASH7.2B16/17 Q4</v>
      </c>
    </row>
    <row r="743" spans="1:11" x14ac:dyDescent="0.2">
      <c r="A743" s="26" t="s">
        <v>9787</v>
      </c>
      <c r="B743" s="4" t="s">
        <v>12149</v>
      </c>
      <c r="C743" s="4" t="s">
        <v>12159</v>
      </c>
      <c r="D743" s="28">
        <f>IFERROR(HLOOKUP(A743,'Data 1'!$E$154:$Y$173,VLOOKUP(C743,Lookups2!$A$33:$C$37,2,FALSE),FALSE),"")</f>
        <v>36.5</v>
      </c>
      <c r="E743" s="42">
        <f>IFERROR(INDEX(Dom_7_patient_numbers,MATCH(A743,'Data 1'!$F$154:$Y$154,0))*D743/100,0)</f>
        <v>52.924999999999997</v>
      </c>
      <c r="F743" s="33"/>
      <c r="G743" s="33"/>
      <c r="H743" s="26" t="str">
        <f>VLOOKUP(A743,Lookups2!$J$2:$K$23,2,FALSE)</f>
        <v>STR</v>
      </c>
      <c r="I743" s="26" t="str">
        <f>VLOOKUP(C743,Lookups2!$A$1:$C$53,3,FALSE)</f>
        <v>7.2B</v>
      </c>
      <c r="J743" s="26" t="str">
        <f t="shared" si="64"/>
        <v>16/17 Q4</v>
      </c>
      <c r="K743" s="26" t="str">
        <f t="shared" si="63"/>
        <v>STR7.2B16/17 Q4</v>
      </c>
    </row>
    <row r="744" spans="1:11" x14ac:dyDescent="0.2">
      <c r="A744" s="26" t="s">
        <v>9788</v>
      </c>
      <c r="B744" s="4" t="s">
        <v>12149</v>
      </c>
      <c r="C744" s="4" t="s">
        <v>12159</v>
      </c>
      <c r="D744" s="28">
        <f>IFERROR(HLOOKUP(A744,'Data 1'!$E$154:$Y$173,VLOOKUP(C744,Lookups2!$A$33:$C$37,2,FALSE),FALSE),"")</f>
        <v>32.1</v>
      </c>
      <c r="E744" s="42">
        <f>IFERROR(INDEX(Dom_7_patient_numbers,MATCH(A744,'Data 1'!$F$154:$Y$154,0))*D744/100,0)</f>
        <v>51.681000000000004</v>
      </c>
      <c r="F744" s="33"/>
      <c r="G744" s="33"/>
      <c r="H744" s="26" t="str">
        <f>VLOOKUP(A744,Lookups2!$J$2:$K$23,2,FALSE)</f>
        <v>WOR</v>
      </c>
      <c r="I744" s="26" t="str">
        <f>VLOOKUP(C744,Lookups2!$A$1:$C$53,3,FALSE)</f>
        <v>7.2B</v>
      </c>
      <c r="J744" s="26" t="str">
        <f t="shared" si="64"/>
        <v>16/17 Q4</v>
      </c>
      <c r="K744" s="26" t="str">
        <f t="shared" si="63"/>
        <v>WOR7.2B16/17 Q4</v>
      </c>
    </row>
    <row r="745" spans="1:11" x14ac:dyDescent="0.2">
      <c r="A745" s="26" t="s">
        <v>12031</v>
      </c>
      <c r="B745" s="4" t="s">
        <v>12149</v>
      </c>
      <c r="C745" s="4" t="s">
        <v>12159</v>
      </c>
      <c r="D745" s="28">
        <f>IFERROR(HLOOKUP(A745,'Data 1'!$E$154:$Y$173,VLOOKUP(C745,Lookups2!$A$33:$C$37,2,FALSE),FALSE),"")</f>
        <v>33.799999999999997</v>
      </c>
      <c r="E745" s="42">
        <f>IFERROR(INDEX(Dom_7_patient_numbers,MATCH(A745,'Data 1'!$F$154:$Y$154,0))*D745/100,0)</f>
        <v>9.8019999999999996</v>
      </c>
      <c r="G745" s="56"/>
      <c r="H745" s="26" t="str">
        <f>VLOOKUP(A745,Lookups2!$J$2:$K$23,2,FALSE)</f>
        <v>CRA</v>
      </c>
      <c r="I745" s="26" t="str">
        <f>VLOOKUP(C745,Lookups2!$A$1:$C$53,3,FALSE)</f>
        <v>7.2B</v>
      </c>
      <c r="J745" s="26" t="str">
        <f t="shared" si="64"/>
        <v>16/17 Q4</v>
      </c>
      <c r="K745" s="26" t="str">
        <f t="shared" si="63"/>
        <v>CRA7.2B16/17 Q4</v>
      </c>
    </row>
    <row r="746" spans="1:11" x14ac:dyDescent="0.2">
      <c r="A746" s="4" t="s">
        <v>6597</v>
      </c>
      <c r="B746" s="4" t="s">
        <v>12149</v>
      </c>
      <c r="C746" s="4" t="s">
        <v>12159</v>
      </c>
      <c r="D746" s="28">
        <f>IFERROR(HLOOKUP(A746,'Data 1'!$E$154:$Y$173,VLOOKUP(C746,Lookups2!$A$33:$C$37,2,FALSE),FALSE),"")</f>
        <v>31.7</v>
      </c>
      <c r="E746" s="42">
        <f>IFERROR(INDEX(Dom_7_patient_numbers,MATCH(A746,'Data 1'!$F$154:$Y$154,0))*D746/100,0)</f>
        <v>109.04799999999999</v>
      </c>
      <c r="F746" s="56">
        <f>VLOOKUP(E748,Lookups2!$F$101:$H$111,3,TRUE)</f>
        <v>90</v>
      </c>
      <c r="G746" s="56"/>
      <c r="H746" s="4" t="s">
        <v>2763</v>
      </c>
      <c r="I746" s="26" t="str">
        <f>VLOOKUP(C746,Lookups2!$A$1:$C$53,3,FALSE)</f>
        <v>7.2B</v>
      </c>
      <c r="J746" s="26" t="str">
        <f t="shared" si="64"/>
        <v>16/17 Q4</v>
      </c>
      <c r="K746" s="26" t="str">
        <f t="shared" ref="K746:K747" si="66">H746&amp;I746&amp;J746</f>
        <v>PORT7.2B16/17 Q4</v>
      </c>
    </row>
    <row r="747" spans="1:11" x14ac:dyDescent="0.2">
      <c r="A747" t="s">
        <v>12343</v>
      </c>
      <c r="B747" s="4" t="s">
        <v>12149</v>
      </c>
      <c r="C747" s="4" t="s">
        <v>12159</v>
      </c>
      <c r="D747" s="28">
        <f>IFERROR(HLOOKUP(A747,'Data 1'!$E$154:$Y$173,VLOOKUP(C747,Lookups2!$A$33:$C$37,2,FALSE),FALSE),"")</f>
        <v>31</v>
      </c>
      <c r="E747" s="42">
        <f>IFERROR(INDEX(Dom_7_patient_numbers,MATCH(A747,'Data 1'!$F$154:$Y$154,0))*D747/100,0)</f>
        <v>7.13</v>
      </c>
      <c r="F747" s="56">
        <f>VLOOKUP(Lookups2!O29,Lookups2!$F$101:$H$111,3,TRUE)</f>
        <v>90</v>
      </c>
      <c r="G747" s="56"/>
      <c r="H747" s="26" t="str">
        <f>VLOOKUP(A747,Lookups2!$J$2:$K$23,2,FALSE)</f>
        <v>BEX</v>
      </c>
      <c r="I747" s="26" t="str">
        <f>VLOOKUP(C747,Lookups2!$A$1:$C$53,3,FALSE)</f>
        <v>7.2B</v>
      </c>
      <c r="J747" s="26" t="str">
        <f t="shared" si="64"/>
        <v>16/17 Q4</v>
      </c>
      <c r="K747" s="26" t="str">
        <f t="shared" si="66"/>
        <v>BEX7.2B16/17 Q4</v>
      </c>
    </row>
    <row r="748" spans="1:11" x14ac:dyDescent="0.2">
      <c r="A748" s="26" t="s">
        <v>12323</v>
      </c>
      <c r="B748" s="26" t="s">
        <v>12149</v>
      </c>
      <c r="C748" s="26" t="s">
        <v>12159</v>
      </c>
      <c r="D748" s="28">
        <f>IFERROR(HLOOKUP(A748,'Data 1'!$E$154:$Y$173,VLOOKUP(C748,Lookups2!$A$33:$C$37,2,FALSE),FALSE),"")</f>
        <v>32.1</v>
      </c>
      <c r="E748" s="34">
        <f>D748</f>
        <v>32.1</v>
      </c>
      <c r="F748" s="37">
        <f>E748</f>
        <v>32.1</v>
      </c>
      <c r="G748" s="37"/>
      <c r="H748" s="26" t="str">
        <f>VLOOKUP(A748,Lookups2!$J$2:$K$23,2,FALSE)</f>
        <v>ENG</v>
      </c>
      <c r="I748" s="26" t="str">
        <f>VLOOKUP(C748,Lookups2!$A$1:$C$53,3,FALSE)</f>
        <v>7.2B</v>
      </c>
      <c r="J748" s="26" t="str">
        <f>+J745</f>
        <v>16/17 Q4</v>
      </c>
      <c r="K748" s="26" t="str">
        <f t="shared" si="63"/>
        <v>ENG7.2B16/17 Q4</v>
      </c>
    </row>
    <row r="749" spans="1:11" x14ac:dyDescent="0.2">
      <c r="A749" s="26" t="s">
        <v>2794</v>
      </c>
      <c r="B749" s="26" t="s">
        <v>12149</v>
      </c>
      <c r="C749" s="26" t="s">
        <v>12159</v>
      </c>
      <c r="D749" s="28" t="str">
        <f>IFERROR(HLOOKUP(A749,'Data 1'!$E$154:$Y$173,VLOOKUP(C749,Lookups2!$A$33:$C$37,2,FALSE),FALSE),"")</f>
        <v/>
      </c>
      <c r="E749" s="35">
        <f>SUM(E728:E747)</f>
        <v>873.06700000000001</v>
      </c>
      <c r="F749" s="37">
        <f>Lookups2!O29</f>
        <v>34.170919765166339</v>
      </c>
      <c r="G749" s="37"/>
      <c r="H749" s="26" t="str">
        <f>VLOOKUP(A749,Lookups2!$J$2:$K$23,2,FALSE)</f>
        <v>SEC</v>
      </c>
      <c r="I749" s="26" t="str">
        <f>VLOOKUP(C749,Lookups2!$A$1:$C$53,3,FALSE)</f>
        <v>7.2B</v>
      </c>
      <c r="J749" s="26" t="str">
        <f t="shared" si="64"/>
        <v>16/17 Q4</v>
      </c>
      <c r="K749" s="26" t="str">
        <f t="shared" si="63"/>
        <v>SEC7.2B16/17 Q4</v>
      </c>
    </row>
    <row r="750" spans="1:11" x14ac:dyDescent="0.2">
      <c r="A750" s="26" t="s">
        <v>9771</v>
      </c>
      <c r="B750" s="4" t="s">
        <v>12149</v>
      </c>
      <c r="C750" s="4" t="s">
        <v>12162</v>
      </c>
      <c r="D750" s="28">
        <f>IFERROR(HLOOKUP(A750,'Data 1'!$E$154:$Y$173,VLOOKUP(C750,Lookups2!$A$33:$C$37,2,FALSE),FALSE),"")</f>
        <v>45.6</v>
      </c>
      <c r="E750" s="42">
        <f>IFERROR(INDEX(Dom_7_patient_numbers,MATCH(A750,'Data 1'!$F$154:$Y$154,0))*D750/100,0)</f>
        <v>77.975999999999999</v>
      </c>
      <c r="F750" s="33"/>
      <c r="G750" s="33"/>
      <c r="H750" s="26" t="str">
        <f>VLOOKUP(A750,Lookups2!$J$2:$K$23,2,FALSE)</f>
        <v>ASPH</v>
      </c>
      <c r="I750" s="26" t="str">
        <f>VLOOKUP(C750,Lookups2!$A$1:$C$53,3,FALSE)</f>
        <v>7.3B</v>
      </c>
      <c r="J750" s="26" t="str">
        <f t="shared" si="64"/>
        <v>16/17 Q4</v>
      </c>
      <c r="K750" s="26" t="str">
        <f t="shared" si="63"/>
        <v>ASPH7.3B16/17 Q4</v>
      </c>
    </row>
    <row r="751" spans="1:11" x14ac:dyDescent="0.2">
      <c r="A751" s="26" t="s">
        <v>9772</v>
      </c>
      <c r="B751" s="4" t="s">
        <v>12149</v>
      </c>
      <c r="C751" s="4" t="s">
        <v>12162</v>
      </c>
      <c r="D751" s="28">
        <f>IFERROR(HLOOKUP(A751,'Data 1'!$E$154:$Y$173,VLOOKUP(C751,Lookups2!$A$33:$C$37,2,FALSE),FALSE),"")</f>
        <v>0</v>
      </c>
      <c r="E751" s="42">
        <f>IFERROR(INDEX(Dom_7_patient_numbers,MATCH(A751,'Data 1'!$F$154:$Y$154,0))*D751/100,0)</f>
        <v>0</v>
      </c>
      <c r="F751" s="33"/>
      <c r="G751" s="33"/>
      <c r="H751" s="26" t="str">
        <f>VLOOKUP(A751,Lookups2!$J$2:$K$23,2,FALSE)</f>
        <v>PRH</v>
      </c>
      <c r="I751" s="26" t="str">
        <f>VLOOKUP(C751,Lookups2!$A$1:$C$53,3,FALSE)</f>
        <v>7.3B</v>
      </c>
      <c r="J751" s="26" t="str">
        <f t="shared" si="64"/>
        <v>16/17 Q4</v>
      </c>
      <c r="K751" s="26" t="str">
        <f t="shared" si="63"/>
        <v>PRH7.3B16/17 Q4</v>
      </c>
    </row>
    <row r="752" spans="1:11" x14ac:dyDescent="0.2">
      <c r="A752" s="26" t="s">
        <v>9773</v>
      </c>
      <c r="B752" s="4" t="s">
        <v>12149</v>
      </c>
      <c r="C752" s="4" t="s">
        <v>12162</v>
      </c>
      <c r="D752" s="28">
        <f>IFERROR(HLOOKUP(A752,'Data 1'!$E$154:$Y$173,VLOOKUP(C752,Lookups2!$A$33:$C$37,2,FALSE),FALSE),"")</f>
        <v>44.8</v>
      </c>
      <c r="E752" s="42">
        <f>IFERROR(INDEX(Dom_7_patient_numbers,MATCH(A752,'Data 1'!$F$154:$Y$154,0))*D752/100,0)</f>
        <v>75.263999999999996</v>
      </c>
      <c r="F752" s="33"/>
      <c r="G752" s="33"/>
      <c r="H752" s="26" t="str">
        <f>VLOOKUP(A752,Lookups2!$J$2:$K$23,2,FALSE)</f>
        <v>RSC</v>
      </c>
      <c r="I752" s="26" t="str">
        <f>VLOOKUP(C752,Lookups2!$A$1:$C$53,3,FALSE)</f>
        <v>7.3B</v>
      </c>
      <c r="J752" s="26" t="str">
        <f t="shared" si="64"/>
        <v>16/17 Q4</v>
      </c>
      <c r="K752" s="26" t="str">
        <f t="shared" si="63"/>
        <v>RSC7.3B16/17 Q4</v>
      </c>
    </row>
    <row r="753" spans="1:11" x14ac:dyDescent="0.2">
      <c r="A753" s="26" t="s">
        <v>9774</v>
      </c>
      <c r="B753" s="4" t="s">
        <v>12149</v>
      </c>
      <c r="C753" s="4" t="s">
        <v>12162</v>
      </c>
      <c r="D753" s="28">
        <f>IFERROR(HLOOKUP(A753,'Data 1'!$E$154:$Y$173,VLOOKUP(C753,Lookups2!$A$33:$C$37,2,FALSE),FALSE),"")</f>
        <v>27.4</v>
      </c>
      <c r="E753" s="42">
        <f>IFERROR(INDEX(Dom_7_patient_numbers,MATCH(A753,'Data 1'!$F$154:$Y$154,0))*D753/100,0)</f>
        <v>29.317999999999998</v>
      </c>
      <c r="F753" s="33"/>
      <c r="G753" s="33"/>
      <c r="H753" s="26" t="str">
        <f>VLOOKUP(A753,Lookups2!$J$2:$K$23,2,FALSE)</f>
        <v>DVH</v>
      </c>
      <c r="I753" s="26" t="str">
        <f>VLOOKUP(C753,Lookups2!$A$1:$C$53,3,FALSE)</f>
        <v>7.3B</v>
      </c>
      <c r="J753" s="26" t="str">
        <f t="shared" si="64"/>
        <v>16/17 Q4</v>
      </c>
      <c r="K753" s="26" t="str">
        <f t="shared" si="63"/>
        <v>DVH7.3B16/17 Q4</v>
      </c>
    </row>
    <row r="754" spans="1:11" x14ac:dyDescent="0.2">
      <c r="A754" s="26" t="s">
        <v>9775</v>
      </c>
      <c r="B754" s="4" t="s">
        <v>12149</v>
      </c>
      <c r="C754" s="4" t="s">
        <v>12162</v>
      </c>
      <c r="D754" s="28">
        <f>IFERROR(HLOOKUP(A754,'Data 1'!$E$154:$Y$173,VLOOKUP(C754,Lookups2!$A$33:$C$37,2,FALSE),FALSE),"")</f>
        <v>22.8</v>
      </c>
      <c r="E754" s="42">
        <f>IFERROR(INDEX(Dom_7_patient_numbers,MATCH(A754,'Data 1'!$F$154:$Y$154,0))*D754/100,0)</f>
        <v>18.923999999999999</v>
      </c>
      <c r="F754" s="33"/>
      <c r="G754" s="33"/>
      <c r="H754" s="26" t="str">
        <f>VLOOKUP(A754,Lookups2!$J$2:$K$23,2,FALSE)</f>
        <v>K&amp;C</v>
      </c>
      <c r="I754" s="26" t="str">
        <f>VLOOKUP(C754,Lookups2!$A$1:$C$53,3,FALSE)</f>
        <v>7.3B</v>
      </c>
      <c r="J754" s="26" t="str">
        <f t="shared" si="64"/>
        <v>16/17 Q4</v>
      </c>
      <c r="K754" s="26" t="str">
        <f t="shared" si="63"/>
        <v>K&amp;C7.3B16/17 Q4</v>
      </c>
    </row>
    <row r="755" spans="1:11" x14ac:dyDescent="0.2">
      <c r="A755" s="26" t="s">
        <v>9776</v>
      </c>
      <c r="B755" s="4" t="s">
        <v>12149</v>
      </c>
      <c r="C755" s="4" t="s">
        <v>12162</v>
      </c>
      <c r="D755" s="28">
        <f>IFERROR(HLOOKUP(A755,'Data 1'!$E$154:$Y$173,VLOOKUP(C755,Lookups2!$A$33:$C$37,2,FALSE),FALSE),"")</f>
        <v>28.4</v>
      </c>
      <c r="E755" s="42">
        <f>IFERROR(INDEX(Dom_7_patient_numbers,MATCH(A755,'Data 1'!$F$154:$Y$154,0))*D755/100,0)</f>
        <v>30.671999999999997</v>
      </c>
      <c r="F755" s="33"/>
      <c r="G755" s="33"/>
      <c r="H755" s="26" t="str">
        <f>VLOOKUP(A755,Lookups2!$J$2:$K$23,2,FALSE)</f>
        <v>QEQM</v>
      </c>
      <c r="I755" s="26" t="str">
        <f>VLOOKUP(C755,Lookups2!$A$1:$C$53,3,FALSE)</f>
        <v>7.3B</v>
      </c>
      <c r="J755" s="26" t="str">
        <f t="shared" si="64"/>
        <v>16/17 Q4</v>
      </c>
      <c r="K755" s="26" t="str">
        <f t="shared" si="63"/>
        <v>QEQM7.3B16/17 Q4</v>
      </c>
    </row>
    <row r="756" spans="1:11" x14ac:dyDescent="0.2">
      <c r="A756" s="26" t="s">
        <v>9777</v>
      </c>
      <c r="B756" s="4" t="s">
        <v>12149</v>
      </c>
      <c r="C756" s="4" t="s">
        <v>12162</v>
      </c>
      <c r="D756" s="28">
        <f>IFERROR(HLOOKUP(A756,'Data 1'!$E$154:$Y$173,VLOOKUP(C756,Lookups2!$A$33:$C$37,2,FALSE),FALSE),"")</f>
        <v>39.700000000000003</v>
      </c>
      <c r="E756" s="42">
        <f>IFERROR(INDEX(Dom_7_patient_numbers,MATCH(A756,'Data 1'!$F$154:$Y$154,0))*D756/100,0)</f>
        <v>53.594999999999999</v>
      </c>
      <c r="F756" s="33"/>
      <c r="G756" s="33"/>
      <c r="H756" s="26" t="str">
        <f>VLOOKUP(A756,Lookups2!$J$2:$K$23,2,FALSE)</f>
        <v>WHH</v>
      </c>
      <c r="I756" s="26" t="str">
        <f>VLOOKUP(C756,Lookups2!$A$1:$C$53,3,FALSE)</f>
        <v>7.3B</v>
      </c>
      <c r="J756" s="26" t="str">
        <f t="shared" si="64"/>
        <v>16/17 Q4</v>
      </c>
      <c r="K756" s="26" t="str">
        <f t="shared" si="63"/>
        <v>WHH7.3B16/17 Q4</v>
      </c>
    </row>
    <row r="757" spans="1:11" x14ac:dyDescent="0.2">
      <c r="A757" s="26" t="s">
        <v>9779</v>
      </c>
      <c r="B757" s="4" t="s">
        <v>12149</v>
      </c>
      <c r="C757" s="4" t="s">
        <v>12162</v>
      </c>
      <c r="D757" s="28">
        <f>IFERROR(HLOOKUP(A757,'Data 1'!$E$154:$Y$173,VLOOKUP(C757,Lookups2!$A$33:$C$37,2,FALSE),FALSE),"")</f>
        <v>28.5</v>
      </c>
      <c r="E757" s="42">
        <f>IFERROR(INDEX(Dom_7_patient_numbers,MATCH(A757,'Data 1'!$F$154:$Y$154,0))*D757/100,0)</f>
        <v>55.29</v>
      </c>
      <c r="F757" s="33"/>
      <c r="G757" s="33"/>
      <c r="H757" s="26" t="str">
        <f>VLOOKUP(A757,Lookups2!$J$2:$K$23,2,FALSE)</f>
        <v>EDGH</v>
      </c>
      <c r="I757" s="26" t="str">
        <f>VLOOKUP(C757,Lookups2!$A$1:$C$53,3,FALSE)</f>
        <v>7.3B</v>
      </c>
      <c r="J757" s="26" t="str">
        <f t="shared" si="64"/>
        <v>16/17 Q4</v>
      </c>
      <c r="K757" s="26" t="str">
        <f t="shared" si="63"/>
        <v>EDGH7.3B16/17 Q4</v>
      </c>
    </row>
    <row r="758" spans="1:11" x14ac:dyDescent="0.2">
      <c r="A758" s="26" t="s">
        <v>9780</v>
      </c>
      <c r="B758" s="4" t="s">
        <v>12149</v>
      </c>
      <c r="C758" s="4" t="s">
        <v>12162</v>
      </c>
      <c r="D758" s="28">
        <f>IFERROR(HLOOKUP(A758,'Data 1'!$E$154:$Y$173,VLOOKUP(C758,Lookups2!$A$33:$C$37,2,FALSE),FALSE),"")</f>
        <v>32</v>
      </c>
      <c r="E758" s="42">
        <f>IFERROR(INDEX(Dom_7_patient_numbers,MATCH(A758,'Data 1'!$F$154:$Y$154,0))*D758/100,0)</f>
        <v>28.8</v>
      </c>
      <c r="F758" s="33"/>
      <c r="G758" s="33"/>
      <c r="H758" s="26" t="str">
        <f>VLOOKUP(A758,Lookups2!$J$2:$K$23,2,FALSE)</f>
        <v>ESUH</v>
      </c>
      <c r="I758" s="26" t="str">
        <f>VLOOKUP(C758,Lookups2!$A$1:$C$53,3,FALSE)</f>
        <v>7.3B</v>
      </c>
      <c r="J758" s="26" t="str">
        <f t="shared" si="64"/>
        <v>16/17 Q4</v>
      </c>
      <c r="K758" s="26" t="str">
        <f t="shared" si="63"/>
        <v>ESUH7.3B16/17 Q4</v>
      </c>
    </row>
    <row r="759" spans="1:11" x14ac:dyDescent="0.2">
      <c r="A759" s="26" t="s">
        <v>9781</v>
      </c>
      <c r="B759" s="4" t="s">
        <v>12149</v>
      </c>
      <c r="C759" s="4" t="s">
        <v>12162</v>
      </c>
      <c r="D759" s="28">
        <f>IFERROR(HLOOKUP(A759,'Data 1'!$E$154:$Y$173,VLOOKUP(C759,Lookups2!$A$33:$C$37,2,FALSE),FALSE),"")</f>
        <v>75.099999999999994</v>
      </c>
      <c r="E759" s="42">
        <f>IFERROR(INDEX(Dom_7_patient_numbers,MATCH(A759,'Data 1'!$F$154:$Y$154,0))*D759/100,0)</f>
        <v>131.42499999999998</v>
      </c>
      <c r="F759" s="33"/>
      <c r="G759" s="33"/>
      <c r="H759" s="26" t="str">
        <f>VLOOKUP(A759,Lookups2!$J$2:$K$23,2,FALSE)</f>
        <v>Frimley</v>
      </c>
      <c r="I759" s="26" t="str">
        <f>VLOOKUP(C759,Lookups2!$A$1:$C$53,3,FALSE)</f>
        <v>7.3B</v>
      </c>
      <c r="J759" s="26" t="str">
        <f t="shared" si="64"/>
        <v>16/17 Q4</v>
      </c>
      <c r="K759" s="26" t="str">
        <f t="shared" si="63"/>
        <v>Frimley7.3B16/17 Q4</v>
      </c>
    </row>
    <row r="760" spans="1:11" x14ac:dyDescent="0.2">
      <c r="A760" s="26" t="s">
        <v>9782</v>
      </c>
      <c r="B760" s="4" t="s">
        <v>12149</v>
      </c>
      <c r="C760" s="4" t="s">
        <v>12162</v>
      </c>
      <c r="D760" s="28">
        <f>IFERROR(HLOOKUP(A760,'Data 1'!$E$154:$Y$173,VLOOKUP(C760,Lookups2!$A$33:$C$37,2,FALSE),FALSE),"")</f>
        <v>60.2</v>
      </c>
      <c r="E760" s="42">
        <f>IFERROR(INDEX(Dom_7_patient_numbers,MATCH(A760,'Data 1'!$F$154:$Y$154,0))*D760/100,0)</f>
        <v>63.812000000000005</v>
      </c>
      <c r="F760" s="33"/>
      <c r="G760" s="33"/>
      <c r="H760" s="26" t="str">
        <f>VLOOKUP(A760,Lookups2!$J$2:$K$23,2,FALSE)</f>
        <v>MDGH</v>
      </c>
      <c r="I760" s="26" t="str">
        <f>VLOOKUP(C760,Lookups2!$A$1:$C$53,3,FALSE)</f>
        <v>7.3B</v>
      </c>
      <c r="J760" s="26" t="str">
        <f t="shared" si="64"/>
        <v>16/17 Q4</v>
      </c>
      <c r="K760" s="26" t="str">
        <f t="shared" si="63"/>
        <v>MDGH7.3B16/17 Q4</v>
      </c>
    </row>
    <row r="761" spans="1:11" x14ac:dyDescent="0.2">
      <c r="A761" s="26" t="s">
        <v>9783</v>
      </c>
      <c r="B761" s="4" t="s">
        <v>12149</v>
      </c>
      <c r="C761" s="4" t="s">
        <v>12162</v>
      </c>
      <c r="D761" s="28">
        <f>IFERROR(HLOOKUP(A761,'Data 1'!$E$154:$Y$173,VLOOKUP(C761,Lookups2!$A$33:$C$37,2,FALSE),FALSE),"")</f>
        <v>68</v>
      </c>
      <c r="E761" s="42">
        <f>IFERROR(INDEX(Dom_7_patient_numbers,MATCH(A761,'Data 1'!$F$154:$Y$154,0))*D761/100,0)</f>
        <v>82.96</v>
      </c>
      <c r="F761" s="33"/>
      <c r="G761" s="33"/>
      <c r="H761" s="26" t="str">
        <f>VLOOKUP(A761,Lookups2!$J$2:$K$23,2,FALSE)</f>
        <v>TWH</v>
      </c>
      <c r="I761" s="26" t="str">
        <f>VLOOKUP(C761,Lookups2!$A$1:$C$53,3,FALSE)</f>
        <v>7.3B</v>
      </c>
      <c r="J761" s="26" t="str">
        <f t="shared" si="64"/>
        <v>16/17 Q4</v>
      </c>
      <c r="K761" s="26" t="str">
        <f t="shared" si="63"/>
        <v>TWH7.3B16/17 Q4</v>
      </c>
    </row>
    <row r="762" spans="1:11" x14ac:dyDescent="0.2">
      <c r="A762" s="26" t="s">
        <v>9784</v>
      </c>
      <c r="B762" s="4" t="s">
        <v>12149</v>
      </c>
      <c r="C762" s="4" t="s">
        <v>12162</v>
      </c>
      <c r="D762" s="28">
        <f>IFERROR(HLOOKUP(A762,'Data 1'!$E$154:$Y$173,VLOOKUP(C762,Lookups2!$A$33:$C$37,2,FALSE),FALSE),"")</f>
        <v>34.200000000000003</v>
      </c>
      <c r="E762" s="42">
        <f>IFERROR(INDEX(Dom_7_patient_numbers,MATCH(A762,'Data 1'!$F$154:$Y$154,0))*D762/100,0)</f>
        <v>33.516000000000005</v>
      </c>
      <c r="F762" s="33"/>
      <c r="G762" s="33"/>
      <c r="H762" s="26" t="str">
        <f>VLOOKUP(A762,Lookups2!$J$2:$K$23,2,FALSE)</f>
        <v>Medway</v>
      </c>
      <c r="I762" s="26" t="str">
        <f>VLOOKUP(C762,Lookups2!$A$1:$C$53,3,FALSE)</f>
        <v>7.3B</v>
      </c>
      <c r="J762" s="26" t="str">
        <f t="shared" si="64"/>
        <v>16/17 Q4</v>
      </c>
      <c r="K762" s="26" t="str">
        <f t="shared" si="63"/>
        <v>Medway7.3B16/17 Q4</v>
      </c>
    </row>
    <row r="763" spans="1:11" x14ac:dyDescent="0.2">
      <c r="A763" s="26" t="s">
        <v>9785</v>
      </c>
      <c r="B763" s="4" t="s">
        <v>12149</v>
      </c>
      <c r="C763" s="4" t="s">
        <v>12162</v>
      </c>
      <c r="D763" s="28">
        <f>IFERROR(HLOOKUP(A763,'Data 1'!$E$154:$Y$173,VLOOKUP(C763,Lookups2!$A$33:$C$37,2,FALSE),FALSE),"")</f>
        <v>47.7</v>
      </c>
      <c r="E763" s="42">
        <f>IFERROR(INDEX(Dom_7_patient_numbers,MATCH(A763,'Data 1'!$F$154:$Y$154,0))*D763/100,0)</f>
        <v>46.269000000000005</v>
      </c>
      <c r="F763" s="33"/>
      <c r="G763" s="33"/>
      <c r="H763" s="26" t="str">
        <f>VLOOKUP(A763,Lookups2!$J$2:$K$23,2,FALSE)</f>
        <v>RSCH</v>
      </c>
      <c r="I763" s="26" t="str">
        <f>VLOOKUP(C763,Lookups2!$A$1:$C$53,3,FALSE)</f>
        <v>7.3B</v>
      </c>
      <c r="J763" s="26" t="str">
        <f t="shared" si="64"/>
        <v>16/17 Q4</v>
      </c>
      <c r="K763" s="26" t="str">
        <f t="shared" si="63"/>
        <v>RSCH7.3B16/17 Q4</v>
      </c>
    </row>
    <row r="764" spans="1:11" x14ac:dyDescent="0.2">
      <c r="A764" s="26" t="s">
        <v>9786</v>
      </c>
      <c r="B764" s="4" t="s">
        <v>12149</v>
      </c>
      <c r="C764" s="4" t="s">
        <v>12162</v>
      </c>
      <c r="D764" s="28">
        <f>IFERROR(HLOOKUP(A764,'Data 1'!$E$154:$Y$173,VLOOKUP(C764,Lookups2!$A$33:$C$37,2,FALSE),FALSE),"")</f>
        <v>62.6</v>
      </c>
      <c r="E764" s="42">
        <f>IFERROR(INDEX(Dom_7_patient_numbers,MATCH(A764,'Data 1'!$F$154:$Y$154,0))*D764/100,0)</f>
        <v>124.574</v>
      </c>
      <c r="F764" s="33"/>
      <c r="G764" s="33"/>
      <c r="H764" s="26" t="str">
        <f>VLOOKUP(A764,Lookups2!$J$2:$K$23,2,FALSE)</f>
        <v>SASH</v>
      </c>
      <c r="I764" s="26" t="str">
        <f>VLOOKUP(C764,Lookups2!$A$1:$C$53,3,FALSE)</f>
        <v>7.3B</v>
      </c>
      <c r="J764" s="26" t="str">
        <f t="shared" si="64"/>
        <v>16/17 Q4</v>
      </c>
      <c r="K764" s="26" t="str">
        <f t="shared" si="63"/>
        <v>SASH7.3B16/17 Q4</v>
      </c>
    </row>
    <row r="765" spans="1:11" x14ac:dyDescent="0.2">
      <c r="A765" s="26" t="s">
        <v>9787</v>
      </c>
      <c r="B765" s="4" t="s">
        <v>12149</v>
      </c>
      <c r="C765" s="4" t="s">
        <v>12162</v>
      </c>
      <c r="D765" s="28">
        <f>IFERROR(HLOOKUP(A765,'Data 1'!$E$154:$Y$173,VLOOKUP(C765,Lookups2!$A$33:$C$37,2,FALSE),FALSE),"")</f>
        <v>58.7</v>
      </c>
      <c r="E765" s="42">
        <f>IFERROR(INDEX(Dom_7_patient_numbers,MATCH(A765,'Data 1'!$F$154:$Y$154,0))*D765/100,0)</f>
        <v>85.114999999999995</v>
      </c>
      <c r="F765" s="33"/>
      <c r="G765" s="33"/>
      <c r="H765" s="26" t="str">
        <f>VLOOKUP(A765,Lookups2!$J$2:$K$23,2,FALSE)</f>
        <v>STR</v>
      </c>
      <c r="I765" s="26" t="str">
        <f>VLOOKUP(C765,Lookups2!$A$1:$C$53,3,FALSE)</f>
        <v>7.3B</v>
      </c>
      <c r="J765" s="26" t="str">
        <f t="shared" si="64"/>
        <v>16/17 Q4</v>
      </c>
      <c r="K765" s="26" t="str">
        <f t="shared" si="63"/>
        <v>STR7.3B16/17 Q4</v>
      </c>
    </row>
    <row r="766" spans="1:11" x14ac:dyDescent="0.2">
      <c r="A766" s="26" t="s">
        <v>9788</v>
      </c>
      <c r="B766" s="4" t="s">
        <v>12149</v>
      </c>
      <c r="C766" s="4" t="s">
        <v>12162</v>
      </c>
      <c r="D766" s="28">
        <f>IFERROR(HLOOKUP(A766,'Data 1'!$E$154:$Y$173,VLOOKUP(C766,Lookups2!$A$33:$C$37,2,FALSE),FALSE),"")</f>
        <v>42</v>
      </c>
      <c r="E766" s="42">
        <f>IFERROR(INDEX(Dom_7_patient_numbers,MATCH(A766,'Data 1'!$F$154:$Y$154,0))*D766/100,0)</f>
        <v>67.62</v>
      </c>
      <c r="F766" s="33"/>
      <c r="G766" s="33"/>
      <c r="H766" s="26" t="str">
        <f>VLOOKUP(A766,Lookups2!$J$2:$K$23,2,FALSE)</f>
        <v>WOR</v>
      </c>
      <c r="I766" s="26" t="str">
        <f>VLOOKUP(C766,Lookups2!$A$1:$C$53,3,FALSE)</f>
        <v>7.3B</v>
      </c>
      <c r="J766" s="26" t="str">
        <f t="shared" si="64"/>
        <v>16/17 Q4</v>
      </c>
      <c r="K766" s="26" t="str">
        <f t="shared" si="63"/>
        <v>WOR7.3B16/17 Q4</v>
      </c>
    </row>
    <row r="767" spans="1:11" x14ac:dyDescent="0.2">
      <c r="A767" s="26" t="s">
        <v>12031</v>
      </c>
      <c r="B767" s="4" t="s">
        <v>12149</v>
      </c>
      <c r="C767" s="4" t="s">
        <v>12162</v>
      </c>
      <c r="D767" s="28">
        <f>IFERROR(HLOOKUP(A767,'Data 1'!$E$154:$Y$173,VLOOKUP(C767,Lookups2!$A$33:$C$37,2,FALSE),FALSE),"")</f>
        <v>20.7</v>
      </c>
      <c r="E767" s="42">
        <f>IFERROR(INDEX(Dom_7_patient_numbers,MATCH(A767,'Data 1'!$F$154:$Y$154,0))*D767/100,0)</f>
        <v>6.0029999999999992</v>
      </c>
      <c r="F767" s="33"/>
      <c r="G767" s="33"/>
      <c r="H767" s="26" t="str">
        <f>VLOOKUP(A767,Lookups2!$J$2:$K$23,2,FALSE)</f>
        <v>CRA</v>
      </c>
      <c r="I767" s="26" t="str">
        <f>VLOOKUP(C767,Lookups2!$A$1:$C$53,3,FALSE)</f>
        <v>7.3B</v>
      </c>
      <c r="J767" s="26" t="str">
        <f t="shared" si="64"/>
        <v>16/17 Q4</v>
      </c>
      <c r="K767" s="26" t="str">
        <f t="shared" si="63"/>
        <v>CRA7.3B16/17 Q4</v>
      </c>
    </row>
    <row r="768" spans="1:11" x14ac:dyDescent="0.2">
      <c r="A768" s="4" t="s">
        <v>6597</v>
      </c>
      <c r="B768" s="4" t="s">
        <v>12149</v>
      </c>
      <c r="C768" s="4" t="s">
        <v>12162</v>
      </c>
      <c r="D768" s="28">
        <f>IFERROR(HLOOKUP(A768,'Data 1'!$E$154:$Y$173,VLOOKUP(C768,Lookups2!$A$33:$C$37,2,FALSE),FALSE),"")</f>
        <v>45.5</v>
      </c>
      <c r="E768" s="42">
        <f>IFERROR(INDEX(Dom_7_patient_numbers,MATCH(A768,'Data 1'!$F$154:$Y$154,0))*D768/100,0)</f>
        <v>156.52000000000001</v>
      </c>
      <c r="F768" s="33"/>
      <c r="G768" s="33"/>
      <c r="H768" s="4" t="s">
        <v>2763</v>
      </c>
      <c r="I768" s="26" t="str">
        <f>VLOOKUP(C768,Lookups2!$A$1:$C$53,3,FALSE)</f>
        <v>7.3B</v>
      </c>
      <c r="J768" s="26" t="str">
        <f t="shared" si="64"/>
        <v>16/17 Q4</v>
      </c>
      <c r="K768" s="26" t="str">
        <f t="shared" ref="K768:K769" si="67">H768&amp;I768&amp;J768</f>
        <v>PORT7.3B16/17 Q4</v>
      </c>
    </row>
    <row r="769" spans="1:11" x14ac:dyDescent="0.2">
      <c r="A769" t="s">
        <v>12343</v>
      </c>
      <c r="B769" s="4" t="s">
        <v>12149</v>
      </c>
      <c r="C769" s="4" t="s">
        <v>12162</v>
      </c>
      <c r="D769" s="28">
        <f>IFERROR(HLOOKUP(A769,'Data 1'!$E$154:$Y$173,VLOOKUP(C769,Lookups2!$A$33:$C$37,2,FALSE),FALSE),"")</f>
        <v>20.3</v>
      </c>
      <c r="E769" s="42">
        <f>IFERROR(INDEX(Dom_7_patient_numbers,MATCH(A769,'Data 1'!$F$154:$Y$154,0))*D769/100,0)</f>
        <v>4.6690000000000005</v>
      </c>
      <c r="F769" s="33"/>
      <c r="G769" s="33"/>
      <c r="H769" s="26" t="str">
        <f>VLOOKUP(A769,Lookups2!$J$2:$K$23,2,FALSE)</f>
        <v>BEX</v>
      </c>
      <c r="I769" s="26" t="str">
        <f>VLOOKUP(C769,Lookups2!$A$1:$C$53,3,FALSE)</f>
        <v>7.3B</v>
      </c>
      <c r="J769" s="26" t="str">
        <f t="shared" si="64"/>
        <v>16/17 Q4</v>
      </c>
      <c r="K769" s="26" t="str">
        <f t="shared" si="67"/>
        <v>BEX7.3B16/17 Q4</v>
      </c>
    </row>
    <row r="770" spans="1:11" x14ac:dyDescent="0.2">
      <c r="A770" s="26" t="s">
        <v>12323</v>
      </c>
      <c r="B770" s="4" t="s">
        <v>12149</v>
      </c>
      <c r="C770" s="4" t="s">
        <v>12162</v>
      </c>
      <c r="D770" s="28">
        <f>IFERROR(HLOOKUP(A770,'Data 1'!$E$154:$Y$173,VLOOKUP(C770,Lookups2!$A$33:$C$37,2,FALSE),FALSE),"")</f>
        <v>48.5</v>
      </c>
      <c r="E770" s="34">
        <f>D770</f>
        <v>48.5</v>
      </c>
      <c r="F770" s="34">
        <f>E770</f>
        <v>48.5</v>
      </c>
      <c r="G770" s="34"/>
      <c r="H770" s="26" t="str">
        <f>VLOOKUP(A770,Lookups2!$J$2:$K$23,2,FALSE)</f>
        <v>ENG</v>
      </c>
      <c r="I770" s="26" t="str">
        <f>VLOOKUP(C770,Lookups2!$A$1:$C$53,3,FALSE)</f>
        <v>7.3B</v>
      </c>
      <c r="J770" s="26" t="str">
        <f>+J767</f>
        <v>16/17 Q4</v>
      </c>
      <c r="K770" s="26" t="str">
        <f t="shared" si="63"/>
        <v>ENG7.3B16/17 Q4</v>
      </c>
    </row>
    <row r="771" spans="1:11" x14ac:dyDescent="0.2">
      <c r="A771" s="26" t="s">
        <v>2794</v>
      </c>
      <c r="B771" s="4" t="s">
        <v>12149</v>
      </c>
      <c r="C771" s="4" t="s">
        <v>12162</v>
      </c>
      <c r="D771" s="28" t="str">
        <f>IFERROR(HLOOKUP(A771,'Data 1'!$E$154:$Y$173,VLOOKUP(C771,Lookups2!$A$33:$C$37,2,FALSE),FALSE),"")</f>
        <v/>
      </c>
      <c r="E771" s="35">
        <f>SUM(E750:E769)</f>
        <v>1172.3220000000001</v>
      </c>
      <c r="F771" s="41">
        <f>Lookups2!O30</f>
        <v>45.883444227005874</v>
      </c>
      <c r="G771" s="41"/>
      <c r="H771" s="26" t="str">
        <f>VLOOKUP(A771,Lookups2!$J$2:$K$23,2,FALSE)</f>
        <v>SEC</v>
      </c>
      <c r="I771" s="26" t="str">
        <f>VLOOKUP(C771,Lookups2!$A$1:$C$53,3,FALSE)</f>
        <v>7.3B</v>
      </c>
      <c r="J771" s="26" t="str">
        <f t="shared" si="64"/>
        <v>16/17 Q4</v>
      </c>
      <c r="K771" s="26" t="str">
        <f t="shared" si="63"/>
        <v>SEC7.3B16/17 Q4</v>
      </c>
    </row>
    <row r="772" spans="1:11" x14ac:dyDescent="0.2">
      <c r="A772" s="26" t="s">
        <v>9771</v>
      </c>
      <c r="B772" s="4" t="s">
        <v>12149</v>
      </c>
      <c r="C772" s="4" t="s">
        <v>12165</v>
      </c>
      <c r="D772" s="28">
        <f>IFERROR(HLOOKUP(A772,'Data 1'!$E$154:$Y$173,VLOOKUP(C772,Lookups2!$A$33:$C$37,2,FALSE),FALSE),"")</f>
        <v>86.7</v>
      </c>
      <c r="E772" s="42">
        <f>IFERROR(INDEX(Dom_7_patient_numbers,MATCH(A772,'Data 1'!$F$130:$Y$130,0))*D772/100,0)</f>
        <v>148.25700000000001</v>
      </c>
      <c r="F772" s="33"/>
      <c r="G772" s="33"/>
      <c r="H772" s="26" t="str">
        <f>VLOOKUP(A772,Lookups2!$J$2:$K$23,2,FALSE)</f>
        <v>ASPH</v>
      </c>
      <c r="I772" s="26" t="str">
        <f>VLOOKUP(C772,Lookups2!$A$1:$C$53,3,FALSE)</f>
        <v>7.4B</v>
      </c>
      <c r="J772" s="26" t="str">
        <f t="shared" si="64"/>
        <v>16/17 Q4</v>
      </c>
      <c r="K772" s="26" t="str">
        <f t="shared" si="63"/>
        <v>ASPH7.4B16/17 Q4</v>
      </c>
    </row>
    <row r="773" spans="1:11" x14ac:dyDescent="0.2">
      <c r="A773" s="26" t="s">
        <v>9772</v>
      </c>
      <c r="B773" s="4" t="s">
        <v>12149</v>
      </c>
      <c r="C773" s="4" t="s">
        <v>12165</v>
      </c>
      <c r="D773" s="28">
        <f>IFERROR(HLOOKUP(A773,'Data 1'!$E$154:$Y$173,VLOOKUP(C773,Lookups2!$A$33:$C$37,2,FALSE),FALSE),"")</f>
        <v>0</v>
      </c>
      <c r="E773" s="42">
        <f>IFERROR(INDEX(Dom_7_patient_numbers,MATCH(A773,'Data 1'!$F$130:$Y$130,0))*D773/100,0)</f>
        <v>0</v>
      </c>
      <c r="F773" s="33"/>
      <c r="G773" s="33"/>
      <c r="H773" s="26" t="str">
        <f>VLOOKUP(A773,Lookups2!$J$2:$K$23,2,FALSE)</f>
        <v>PRH</v>
      </c>
      <c r="I773" s="26" t="str">
        <f>VLOOKUP(C773,Lookups2!$A$1:$C$53,3,FALSE)</f>
        <v>7.4B</v>
      </c>
      <c r="J773" s="26" t="str">
        <f t="shared" si="64"/>
        <v>16/17 Q4</v>
      </c>
      <c r="K773" s="26" t="str">
        <f t="shared" si="63"/>
        <v>PRH7.4B16/17 Q4</v>
      </c>
    </row>
    <row r="774" spans="1:11" x14ac:dyDescent="0.2">
      <c r="A774" s="26" t="s">
        <v>9773</v>
      </c>
      <c r="B774" s="4" t="s">
        <v>12149</v>
      </c>
      <c r="C774" s="4" t="s">
        <v>12165</v>
      </c>
      <c r="D774" s="28">
        <f>IFERROR(HLOOKUP(A774,'Data 1'!$E$154:$Y$173,VLOOKUP(C774,Lookups2!$A$33:$C$37,2,FALSE),FALSE),"")</f>
        <v>43.8</v>
      </c>
      <c r="E774" s="42">
        <f>IFERROR(INDEX(Dom_7_patient_numbers,MATCH(A774,'Data 1'!$F$130:$Y$130,0))*D774/100,0)</f>
        <v>73.584000000000003</v>
      </c>
      <c r="F774" s="33"/>
      <c r="G774" s="33"/>
      <c r="H774" s="26" t="str">
        <f>VLOOKUP(A774,Lookups2!$J$2:$K$23,2,FALSE)</f>
        <v>RSC</v>
      </c>
      <c r="I774" s="26" t="str">
        <f>VLOOKUP(C774,Lookups2!$A$1:$C$53,3,FALSE)</f>
        <v>7.4B</v>
      </c>
      <c r="J774" s="26" t="str">
        <f t="shared" si="64"/>
        <v>16/17 Q4</v>
      </c>
      <c r="K774" s="26" t="str">
        <f t="shared" si="63"/>
        <v>RSC7.4B16/17 Q4</v>
      </c>
    </row>
    <row r="775" spans="1:11" x14ac:dyDescent="0.2">
      <c r="A775" s="26" t="s">
        <v>9774</v>
      </c>
      <c r="B775" s="4" t="s">
        <v>12149</v>
      </c>
      <c r="C775" s="4" t="s">
        <v>12165</v>
      </c>
      <c r="D775" s="28">
        <f>IFERROR(HLOOKUP(A775,'Data 1'!$E$154:$Y$173,VLOOKUP(C775,Lookups2!$A$33:$C$37,2,FALSE),FALSE),"")</f>
        <v>22.1</v>
      </c>
      <c r="E775" s="42">
        <f>IFERROR(INDEX(Dom_7_patient_numbers,MATCH(A775,'Data 1'!$F$130:$Y$130,0))*D775/100,0)</f>
        <v>23.647000000000002</v>
      </c>
      <c r="F775" s="33"/>
      <c r="G775" s="33"/>
      <c r="H775" s="26" t="str">
        <f>VLOOKUP(A775,Lookups2!$J$2:$K$23,2,FALSE)</f>
        <v>DVH</v>
      </c>
      <c r="I775" s="26" t="str">
        <f>VLOOKUP(C775,Lookups2!$A$1:$C$53,3,FALSE)</f>
        <v>7.4B</v>
      </c>
      <c r="J775" s="26" t="str">
        <f t="shared" si="64"/>
        <v>16/17 Q4</v>
      </c>
      <c r="K775" s="26" t="str">
        <f t="shared" si="63"/>
        <v>DVH7.4B16/17 Q4</v>
      </c>
    </row>
    <row r="776" spans="1:11" x14ac:dyDescent="0.2">
      <c r="A776" s="26" t="s">
        <v>9775</v>
      </c>
      <c r="B776" s="4" t="s">
        <v>12149</v>
      </c>
      <c r="C776" s="4" t="s">
        <v>12165</v>
      </c>
      <c r="D776" s="28">
        <f>IFERROR(HLOOKUP(A776,'Data 1'!$E$154:$Y$173,VLOOKUP(C776,Lookups2!$A$33:$C$37,2,FALSE),FALSE),"")</f>
        <v>9.1999999999999993</v>
      </c>
      <c r="E776" s="42">
        <f>IFERROR(INDEX(Dom_7_patient_numbers,MATCH(A776,'Data 1'!$F$130:$Y$130,0))*D776/100,0)</f>
        <v>7.6359999999999992</v>
      </c>
      <c r="F776" s="33"/>
      <c r="G776" s="33"/>
      <c r="H776" s="26" t="str">
        <f>VLOOKUP(A776,Lookups2!$J$2:$K$23,2,FALSE)</f>
        <v>K&amp;C</v>
      </c>
      <c r="I776" s="26" t="str">
        <f>VLOOKUP(C776,Lookups2!$A$1:$C$53,3,FALSE)</f>
        <v>7.4B</v>
      </c>
      <c r="J776" s="26" t="str">
        <f t="shared" si="64"/>
        <v>16/17 Q4</v>
      </c>
      <c r="K776" s="26" t="str">
        <f t="shared" ref="K776:K845" si="68">H776&amp;I776&amp;J776</f>
        <v>K&amp;C7.4B16/17 Q4</v>
      </c>
    </row>
    <row r="777" spans="1:11" x14ac:dyDescent="0.2">
      <c r="A777" s="26" t="s">
        <v>9776</v>
      </c>
      <c r="B777" s="4" t="s">
        <v>12149</v>
      </c>
      <c r="C777" s="4" t="s">
        <v>12165</v>
      </c>
      <c r="D777" s="28">
        <f>IFERROR(HLOOKUP(A777,'Data 1'!$E$154:$Y$173,VLOOKUP(C777,Lookups2!$A$33:$C$37,2,FALSE),FALSE),"")</f>
        <v>25.1</v>
      </c>
      <c r="E777" s="42">
        <f>IFERROR(INDEX(Dom_7_patient_numbers,MATCH(A777,'Data 1'!$F$130:$Y$130,0))*D777/100,0)</f>
        <v>27.108000000000001</v>
      </c>
      <c r="F777" s="33"/>
      <c r="G777" s="33"/>
      <c r="H777" s="26" t="str">
        <f>VLOOKUP(A777,Lookups2!$J$2:$K$23,2,FALSE)</f>
        <v>QEQM</v>
      </c>
      <c r="I777" s="26" t="str">
        <f>VLOOKUP(C777,Lookups2!$A$1:$C$53,3,FALSE)</f>
        <v>7.4B</v>
      </c>
      <c r="J777" s="26" t="str">
        <f t="shared" si="64"/>
        <v>16/17 Q4</v>
      </c>
      <c r="K777" s="26" t="str">
        <f t="shared" si="68"/>
        <v>QEQM7.4B16/17 Q4</v>
      </c>
    </row>
    <row r="778" spans="1:11" x14ac:dyDescent="0.2">
      <c r="A778" s="26" t="s">
        <v>9777</v>
      </c>
      <c r="B778" s="4" t="s">
        <v>12149</v>
      </c>
      <c r="C778" s="4" t="s">
        <v>12165</v>
      </c>
      <c r="D778" s="28">
        <f>IFERROR(HLOOKUP(A778,'Data 1'!$E$154:$Y$173,VLOOKUP(C778,Lookups2!$A$33:$C$37,2,FALSE),FALSE),"")</f>
        <v>32.1</v>
      </c>
      <c r="E778" s="42">
        <f>IFERROR(INDEX(Dom_7_patient_numbers,MATCH(A778,'Data 1'!$F$130:$Y$130,0))*D778/100,0)</f>
        <v>43.335000000000001</v>
      </c>
      <c r="F778" s="33"/>
      <c r="G778" s="33"/>
      <c r="H778" s="26" t="str">
        <f>VLOOKUP(A778,Lookups2!$J$2:$K$23,2,FALSE)</f>
        <v>WHH</v>
      </c>
      <c r="I778" s="26" t="str">
        <f>VLOOKUP(C778,Lookups2!$A$1:$C$53,3,FALSE)</f>
        <v>7.4B</v>
      </c>
      <c r="J778" s="26" t="str">
        <f t="shared" ref="J778:J847" si="69">+J777</f>
        <v>16/17 Q4</v>
      </c>
      <c r="K778" s="26" t="str">
        <f t="shared" si="68"/>
        <v>WHH7.4B16/17 Q4</v>
      </c>
    </row>
    <row r="779" spans="1:11" x14ac:dyDescent="0.2">
      <c r="A779" s="26" t="s">
        <v>9779</v>
      </c>
      <c r="B779" s="4" t="s">
        <v>12149</v>
      </c>
      <c r="C779" s="4" t="s">
        <v>12165</v>
      </c>
      <c r="D779" s="28">
        <f>IFERROR(HLOOKUP(A779,'Data 1'!$E$154:$Y$173,VLOOKUP(C779,Lookups2!$A$33:$C$37,2,FALSE),FALSE),"")</f>
        <v>25</v>
      </c>
      <c r="E779" s="42">
        <f>IFERROR(INDEX(Dom_7_patient_numbers,MATCH(A779,'Data 1'!$F$130:$Y$130,0))*D779/100,0)</f>
        <v>48.5</v>
      </c>
      <c r="F779" s="33"/>
      <c r="G779" s="33"/>
      <c r="H779" s="26" t="str">
        <f>VLOOKUP(A779,Lookups2!$J$2:$K$23,2,FALSE)</f>
        <v>EDGH</v>
      </c>
      <c r="I779" s="26" t="str">
        <f>VLOOKUP(C779,Lookups2!$A$1:$C$53,3,FALSE)</f>
        <v>7.4B</v>
      </c>
      <c r="J779" s="26" t="str">
        <f t="shared" si="69"/>
        <v>16/17 Q4</v>
      </c>
      <c r="K779" s="26" t="str">
        <f t="shared" si="68"/>
        <v>EDGH7.4B16/17 Q4</v>
      </c>
    </row>
    <row r="780" spans="1:11" x14ac:dyDescent="0.2">
      <c r="A780" s="26" t="s">
        <v>9780</v>
      </c>
      <c r="B780" s="4" t="s">
        <v>12149</v>
      </c>
      <c r="C780" s="4" t="s">
        <v>12165</v>
      </c>
      <c r="D780" s="28">
        <f>IFERROR(HLOOKUP(A780,'Data 1'!$E$154:$Y$173,VLOOKUP(C780,Lookups2!$A$33:$C$37,2,FALSE),FALSE),"")</f>
        <v>33.200000000000003</v>
      </c>
      <c r="E780" s="42">
        <f>IFERROR(INDEX(Dom_7_patient_numbers,MATCH(A780,'Data 1'!$F$130:$Y$130,0))*D780/100,0)</f>
        <v>29.880000000000006</v>
      </c>
      <c r="F780" s="33"/>
      <c r="G780" s="33"/>
      <c r="H780" s="26" t="str">
        <f>VLOOKUP(A780,Lookups2!$J$2:$K$23,2,FALSE)</f>
        <v>ESUH</v>
      </c>
      <c r="I780" s="26" t="str">
        <f>VLOOKUP(C780,Lookups2!$A$1:$C$53,3,FALSE)</f>
        <v>7.4B</v>
      </c>
      <c r="J780" s="26" t="str">
        <f t="shared" si="69"/>
        <v>16/17 Q4</v>
      </c>
      <c r="K780" s="26" t="str">
        <f t="shared" si="68"/>
        <v>ESUH7.4B16/17 Q4</v>
      </c>
    </row>
    <row r="781" spans="1:11" x14ac:dyDescent="0.2">
      <c r="A781" s="26" t="s">
        <v>9781</v>
      </c>
      <c r="B781" s="4" t="s">
        <v>12149</v>
      </c>
      <c r="C781" s="4" t="s">
        <v>12165</v>
      </c>
      <c r="D781" s="28">
        <f>IFERROR(HLOOKUP(A781,'Data 1'!$E$154:$Y$173,VLOOKUP(C781,Lookups2!$A$33:$C$37,2,FALSE),FALSE),"")</f>
        <v>76.400000000000006</v>
      </c>
      <c r="E781" s="42">
        <f>IFERROR(INDEX(Dom_7_patient_numbers,MATCH(A781,'Data 1'!$F$130:$Y$130,0))*D781/100,0)</f>
        <v>133.70000000000002</v>
      </c>
      <c r="F781" s="33"/>
      <c r="G781" s="33"/>
      <c r="H781" s="26" t="str">
        <f>VLOOKUP(A781,Lookups2!$J$2:$K$23,2,FALSE)</f>
        <v>Frimley</v>
      </c>
      <c r="I781" s="26" t="str">
        <f>VLOOKUP(C781,Lookups2!$A$1:$C$53,3,FALSE)</f>
        <v>7.4B</v>
      </c>
      <c r="J781" s="26" t="str">
        <f t="shared" si="69"/>
        <v>16/17 Q4</v>
      </c>
      <c r="K781" s="26" t="str">
        <f t="shared" si="68"/>
        <v>Frimley7.4B16/17 Q4</v>
      </c>
    </row>
    <row r="782" spans="1:11" x14ac:dyDescent="0.2">
      <c r="A782" s="26" t="s">
        <v>9782</v>
      </c>
      <c r="B782" s="4" t="s">
        <v>12149</v>
      </c>
      <c r="C782" s="4" t="s">
        <v>12165</v>
      </c>
      <c r="D782" s="28">
        <f>IFERROR(HLOOKUP(A782,'Data 1'!$E$154:$Y$173,VLOOKUP(C782,Lookups2!$A$33:$C$37,2,FALSE),FALSE),"")</f>
        <v>95.1</v>
      </c>
      <c r="E782" s="42">
        <f>IFERROR(INDEX(Dom_7_patient_numbers,MATCH(A782,'Data 1'!$F$130:$Y$130,0))*D782/100,0)</f>
        <v>100.80599999999998</v>
      </c>
      <c r="F782" s="33"/>
      <c r="G782" s="33"/>
      <c r="H782" s="26" t="str">
        <f>VLOOKUP(A782,Lookups2!$J$2:$K$23,2,FALSE)</f>
        <v>MDGH</v>
      </c>
      <c r="I782" s="26" t="str">
        <f>VLOOKUP(C782,Lookups2!$A$1:$C$53,3,FALSE)</f>
        <v>7.4B</v>
      </c>
      <c r="J782" s="26" t="str">
        <f t="shared" si="69"/>
        <v>16/17 Q4</v>
      </c>
      <c r="K782" s="26" t="str">
        <f t="shared" si="68"/>
        <v>MDGH7.4B16/17 Q4</v>
      </c>
    </row>
    <row r="783" spans="1:11" x14ac:dyDescent="0.2">
      <c r="A783" s="26" t="s">
        <v>9783</v>
      </c>
      <c r="B783" s="4" t="s">
        <v>12149</v>
      </c>
      <c r="C783" s="4" t="s">
        <v>12165</v>
      </c>
      <c r="D783" s="28">
        <f>IFERROR(HLOOKUP(A783,'Data 1'!$E$154:$Y$173,VLOOKUP(C783,Lookups2!$A$33:$C$37,2,FALSE),FALSE),"")</f>
        <v>90.1</v>
      </c>
      <c r="E783" s="42">
        <f>IFERROR(INDEX(Dom_7_patient_numbers,MATCH(A783,'Data 1'!$F$130:$Y$130,0))*D783/100,0)</f>
        <v>109.92199999999998</v>
      </c>
      <c r="F783" s="33"/>
      <c r="G783" s="33"/>
      <c r="H783" s="26" t="str">
        <f>VLOOKUP(A783,Lookups2!$J$2:$K$23,2,FALSE)</f>
        <v>TWH</v>
      </c>
      <c r="I783" s="26" t="str">
        <f>VLOOKUP(C783,Lookups2!$A$1:$C$53,3,FALSE)</f>
        <v>7.4B</v>
      </c>
      <c r="J783" s="26" t="str">
        <f t="shared" si="69"/>
        <v>16/17 Q4</v>
      </c>
      <c r="K783" s="26" t="str">
        <f t="shared" si="68"/>
        <v>TWH7.4B16/17 Q4</v>
      </c>
    </row>
    <row r="784" spans="1:11" x14ac:dyDescent="0.2">
      <c r="A784" s="26" t="s">
        <v>9784</v>
      </c>
      <c r="B784" s="4" t="s">
        <v>12149</v>
      </c>
      <c r="C784" s="4" t="s">
        <v>12165</v>
      </c>
      <c r="D784" s="28">
        <f>IFERROR(HLOOKUP(A784,'Data 1'!$E$154:$Y$173,VLOOKUP(C784,Lookups2!$A$33:$C$37,2,FALSE),FALSE),"")</f>
        <v>42.5</v>
      </c>
      <c r="E784" s="42">
        <f>IFERROR(INDEX(Dom_7_patient_numbers,MATCH(A784,'Data 1'!$F$130:$Y$130,0))*D784/100,0)</f>
        <v>41.65</v>
      </c>
      <c r="F784" s="33"/>
      <c r="G784" s="33"/>
      <c r="H784" s="26" t="str">
        <f>VLOOKUP(A784,Lookups2!$J$2:$K$23,2,FALSE)</f>
        <v>Medway</v>
      </c>
      <c r="I784" s="26" t="str">
        <f>VLOOKUP(C784,Lookups2!$A$1:$C$53,3,FALSE)</f>
        <v>7.4B</v>
      </c>
      <c r="J784" s="26" t="str">
        <f t="shared" si="69"/>
        <v>16/17 Q4</v>
      </c>
      <c r="K784" s="26" t="str">
        <f t="shared" si="68"/>
        <v>Medway7.4B16/17 Q4</v>
      </c>
    </row>
    <row r="785" spans="1:11" x14ac:dyDescent="0.2">
      <c r="A785" s="26" t="s">
        <v>9785</v>
      </c>
      <c r="B785" s="4" t="s">
        <v>12149</v>
      </c>
      <c r="C785" s="4" t="s">
        <v>12165</v>
      </c>
      <c r="D785" s="28">
        <f>IFERROR(HLOOKUP(A785,'Data 1'!$E$154:$Y$173,VLOOKUP(C785,Lookups2!$A$33:$C$37,2,FALSE),FALSE),"")</f>
        <v>69.5</v>
      </c>
      <c r="E785" s="42">
        <f>IFERROR(INDEX(Dom_7_patient_numbers,MATCH(A785,'Data 1'!$F$130:$Y$130,0))*D785/100,0)</f>
        <v>67.415000000000006</v>
      </c>
      <c r="F785" s="33"/>
      <c r="G785" s="33"/>
      <c r="H785" s="26" t="str">
        <f>VLOOKUP(A785,Lookups2!$J$2:$K$23,2,FALSE)</f>
        <v>RSCH</v>
      </c>
      <c r="I785" s="26" t="str">
        <f>VLOOKUP(C785,Lookups2!$A$1:$C$53,3,FALSE)</f>
        <v>7.4B</v>
      </c>
      <c r="J785" s="26" t="str">
        <f t="shared" si="69"/>
        <v>16/17 Q4</v>
      </c>
      <c r="K785" s="26" t="str">
        <f t="shared" si="68"/>
        <v>RSCH7.4B16/17 Q4</v>
      </c>
    </row>
    <row r="786" spans="1:11" x14ac:dyDescent="0.2">
      <c r="A786" s="26" t="s">
        <v>9786</v>
      </c>
      <c r="B786" s="4" t="s">
        <v>12149</v>
      </c>
      <c r="C786" s="4" t="s">
        <v>12165</v>
      </c>
      <c r="D786" s="28">
        <f>IFERROR(HLOOKUP(A786,'Data 1'!$E$154:$Y$173,VLOOKUP(C786,Lookups2!$A$33:$C$37,2,FALSE),FALSE),"")</f>
        <v>69.3</v>
      </c>
      <c r="E786" s="42">
        <f>IFERROR(INDEX(Dom_7_patient_numbers,MATCH(A786,'Data 1'!$F$130:$Y$130,0))*D786/100,0)</f>
        <v>137.90699999999998</v>
      </c>
      <c r="F786" s="33"/>
      <c r="G786" s="33"/>
      <c r="H786" s="26" t="str">
        <f>VLOOKUP(A786,Lookups2!$J$2:$K$23,2,FALSE)</f>
        <v>SASH</v>
      </c>
      <c r="I786" s="26" t="str">
        <f>VLOOKUP(C786,Lookups2!$A$1:$C$53,3,FALSE)</f>
        <v>7.4B</v>
      </c>
      <c r="J786" s="26" t="str">
        <f t="shared" si="69"/>
        <v>16/17 Q4</v>
      </c>
      <c r="K786" s="26" t="str">
        <f t="shared" si="68"/>
        <v>SASH7.4B16/17 Q4</v>
      </c>
    </row>
    <row r="787" spans="1:11" x14ac:dyDescent="0.2">
      <c r="A787" s="26" t="s">
        <v>9787</v>
      </c>
      <c r="B787" s="4" t="s">
        <v>12149</v>
      </c>
      <c r="C787" s="4" t="s">
        <v>12165</v>
      </c>
      <c r="D787" s="28">
        <f>IFERROR(HLOOKUP(A787,'Data 1'!$E$154:$Y$173,VLOOKUP(C787,Lookups2!$A$33:$C$37,2,FALSE),FALSE),"")</f>
        <v>67</v>
      </c>
      <c r="E787" s="42">
        <f>IFERROR(INDEX(Dom_7_patient_numbers,MATCH(A787,'Data 1'!$F$130:$Y$130,0))*D787/100,0)</f>
        <v>97.15</v>
      </c>
      <c r="F787" s="33"/>
      <c r="G787" s="33"/>
      <c r="H787" s="26" t="str">
        <f>VLOOKUP(A787,Lookups2!$J$2:$K$23,2,FALSE)</f>
        <v>STR</v>
      </c>
      <c r="I787" s="26" t="str">
        <f>VLOOKUP(C787,Lookups2!$A$1:$C$53,3,FALSE)</f>
        <v>7.4B</v>
      </c>
      <c r="J787" s="26" t="str">
        <f t="shared" si="69"/>
        <v>16/17 Q4</v>
      </c>
      <c r="K787" s="26" t="str">
        <f t="shared" si="68"/>
        <v>STR7.4B16/17 Q4</v>
      </c>
    </row>
    <row r="788" spans="1:11" x14ac:dyDescent="0.2">
      <c r="A788" s="26" t="s">
        <v>9788</v>
      </c>
      <c r="B788" s="4" t="s">
        <v>12149</v>
      </c>
      <c r="C788" s="4" t="s">
        <v>12165</v>
      </c>
      <c r="D788" s="28">
        <f>IFERROR(HLOOKUP(A788,'Data 1'!$E$154:$Y$173,VLOOKUP(C788,Lookups2!$A$33:$C$37,2,FALSE),FALSE),"")</f>
        <v>43.8</v>
      </c>
      <c r="E788" s="42">
        <f>IFERROR(INDEX(Dom_7_patient_numbers,MATCH(A788,'Data 1'!$F$130:$Y$130,0))*D788/100,0)</f>
        <v>70.517999999999986</v>
      </c>
      <c r="F788" s="33"/>
      <c r="G788" s="33"/>
      <c r="H788" s="26" t="str">
        <f>VLOOKUP(A788,Lookups2!$J$2:$K$23,2,FALSE)</f>
        <v>WOR</v>
      </c>
      <c r="I788" s="26" t="str">
        <f>VLOOKUP(C788,Lookups2!$A$1:$C$53,3,FALSE)</f>
        <v>7.4B</v>
      </c>
      <c r="J788" s="26" t="str">
        <f t="shared" si="69"/>
        <v>16/17 Q4</v>
      </c>
      <c r="K788" s="26" t="str">
        <f t="shared" si="68"/>
        <v>WOR7.4B16/17 Q4</v>
      </c>
    </row>
    <row r="789" spans="1:11" x14ac:dyDescent="0.2">
      <c r="A789" s="26" t="s">
        <v>12031</v>
      </c>
      <c r="B789" s="4" t="s">
        <v>12149</v>
      </c>
      <c r="C789" s="4" t="s">
        <v>12165</v>
      </c>
      <c r="D789" s="28">
        <f>IFERROR(HLOOKUP(A789,'Data 1'!$E$154:$Y$173,VLOOKUP(C789,Lookups2!$A$33:$C$37,2,FALSE),FALSE),"")</f>
        <v>31.4</v>
      </c>
      <c r="E789" s="42">
        <f>IFERROR(INDEX(Dom_7_patient_numbers,MATCH(A789,'Data 1'!$F$130:$Y$130,0))*D789/100,0)</f>
        <v>9.1059999999999999</v>
      </c>
      <c r="F789" s="33"/>
      <c r="G789" s="33"/>
      <c r="H789" s="26" t="str">
        <f>VLOOKUP(A789,Lookups2!$J$2:$K$23,2,FALSE)</f>
        <v>CRA</v>
      </c>
      <c r="I789" s="26" t="str">
        <f>VLOOKUP(C789,Lookups2!$A$1:$C$53,3,FALSE)</f>
        <v>7.4B</v>
      </c>
      <c r="J789" s="26" t="str">
        <f t="shared" si="69"/>
        <v>16/17 Q4</v>
      </c>
      <c r="K789" s="26" t="str">
        <f t="shared" si="68"/>
        <v>CRA7.4B16/17 Q4</v>
      </c>
    </row>
    <row r="790" spans="1:11" x14ac:dyDescent="0.2">
      <c r="A790" s="4" t="s">
        <v>6597</v>
      </c>
      <c r="B790" s="4" t="s">
        <v>12149</v>
      </c>
      <c r="C790" s="4" t="s">
        <v>12165</v>
      </c>
      <c r="D790" s="28">
        <f>IFERROR(HLOOKUP(A790,'Data 1'!$E$154:$Y$173,VLOOKUP(C790,Lookups2!$A$33:$C$37,2,FALSE),FALSE),"")</f>
        <v>49.2</v>
      </c>
      <c r="E790" s="42">
        <f>IFERROR(INDEX(Dom_7_patient_numbers,MATCH(A790,'Data 1'!$F$130:$Y$130,0))*D790/100,0)</f>
        <v>169.24799999999999</v>
      </c>
      <c r="F790" s="33"/>
      <c r="G790" s="33"/>
      <c r="H790" s="4" t="s">
        <v>2763</v>
      </c>
      <c r="I790" s="26" t="str">
        <f>VLOOKUP(C790,Lookups2!$A$1:$C$53,3,FALSE)</f>
        <v>7.4B</v>
      </c>
      <c r="J790" s="26" t="str">
        <f t="shared" si="69"/>
        <v>16/17 Q4</v>
      </c>
      <c r="K790" s="26" t="str">
        <f t="shared" ref="K790:K791" si="70">H790&amp;I790&amp;J790</f>
        <v>PORT7.4B16/17 Q4</v>
      </c>
    </row>
    <row r="791" spans="1:11" x14ac:dyDescent="0.2">
      <c r="A791" t="s">
        <v>12343</v>
      </c>
      <c r="B791" s="4" t="s">
        <v>12149</v>
      </c>
      <c r="C791" s="4" t="s">
        <v>12165</v>
      </c>
      <c r="D791" s="28">
        <f>IFERROR(HLOOKUP(A791,'Data 1'!$E$154:$Y$173,VLOOKUP(C791,Lookups2!$A$33:$C$37,2,FALSE),FALSE),"")</f>
        <v>23.8</v>
      </c>
      <c r="E791" s="42">
        <f>IFERROR(INDEX(Dom_7_patient_numbers,MATCH(A791,'Data 1'!$F$130:$Y$130,0))*D791/100,0)</f>
        <v>5.4740000000000002</v>
      </c>
      <c r="F791" s="33"/>
      <c r="G791" s="33"/>
      <c r="H791" s="26" t="str">
        <f>VLOOKUP(A791,Lookups2!$J$2:$K$23,2,FALSE)</f>
        <v>BEX</v>
      </c>
      <c r="I791" s="26" t="str">
        <f>VLOOKUP(C791,Lookups2!$A$1:$C$53,3,FALSE)</f>
        <v>7.4B</v>
      </c>
      <c r="J791" s="26" t="str">
        <f t="shared" si="69"/>
        <v>16/17 Q4</v>
      </c>
      <c r="K791" s="26" t="str">
        <f t="shared" si="70"/>
        <v>BEX7.4B16/17 Q4</v>
      </c>
    </row>
    <row r="792" spans="1:11" x14ac:dyDescent="0.2">
      <c r="A792" s="26" t="s">
        <v>12323</v>
      </c>
      <c r="B792" s="4" t="s">
        <v>12149</v>
      </c>
      <c r="C792" s="4" t="s">
        <v>12165</v>
      </c>
      <c r="D792" s="28">
        <f>IFERROR(HLOOKUP(A792,'Data 1'!$E$154:$Y$173,VLOOKUP(C792,Lookups2!$A$33:$C$37,2,FALSE),FALSE),"")</f>
        <v>50</v>
      </c>
      <c r="E792" s="34">
        <f>D792</f>
        <v>50</v>
      </c>
      <c r="F792" s="34">
        <f>E792</f>
        <v>50</v>
      </c>
      <c r="G792" s="34"/>
      <c r="H792" s="26" t="str">
        <f>VLOOKUP(A792,Lookups2!$J$2:$K$23,2,FALSE)</f>
        <v>ENG</v>
      </c>
      <c r="I792" s="26" t="str">
        <f>VLOOKUP(C792,Lookups2!$A$1:$C$53,3,FALSE)</f>
        <v>7.4B</v>
      </c>
      <c r="J792" s="26" t="str">
        <f>+J789</f>
        <v>16/17 Q4</v>
      </c>
      <c r="K792" s="26" t="str">
        <f t="shared" si="68"/>
        <v>ENG7.4B16/17 Q4</v>
      </c>
    </row>
    <row r="793" spans="1:11" x14ac:dyDescent="0.2">
      <c r="A793" s="26" t="s">
        <v>2794</v>
      </c>
      <c r="B793" s="4" t="s">
        <v>12149</v>
      </c>
      <c r="C793" s="4" t="s">
        <v>12165</v>
      </c>
      <c r="D793" s="28" t="str">
        <f>IFERROR(HLOOKUP(A793,'Data 1'!$E$154:$Y$173,VLOOKUP(C793,Lookups2!$A$33:$C$37,2,FALSE),FALSE),"")</f>
        <v/>
      </c>
      <c r="E793" s="35">
        <f>SUM(E772:E791)</f>
        <v>1344.8430000000001</v>
      </c>
      <c r="F793" s="41">
        <f>Lookups2!O31</f>
        <v>52.635733855185919</v>
      </c>
      <c r="G793" s="41"/>
      <c r="H793" s="26" t="str">
        <f>VLOOKUP(A793,Lookups2!$J$2:$K$23,2,FALSE)</f>
        <v>SEC</v>
      </c>
      <c r="I793" s="26" t="str">
        <f>VLOOKUP(C793,Lookups2!$A$1:$C$53,3,FALSE)</f>
        <v>7.4B</v>
      </c>
      <c r="J793" s="26" t="str">
        <f t="shared" si="69"/>
        <v>16/17 Q4</v>
      </c>
      <c r="K793" s="26" t="str">
        <f t="shared" si="68"/>
        <v>SEC7.4B16/17 Q4</v>
      </c>
    </row>
    <row r="794" spans="1:11" x14ac:dyDescent="0.2">
      <c r="A794" s="26" t="s">
        <v>9771</v>
      </c>
      <c r="B794" s="4" t="s">
        <v>12166</v>
      </c>
      <c r="C794" s="4" t="s">
        <v>12170</v>
      </c>
      <c r="D794" s="28">
        <f>IFERROR(HLOOKUP(A794,'Data 1'!$E$178:$Y$212,VLOOKUP(C794,Lookups2!$A$38:$C$44,2,FALSE),FALSE),"")</f>
        <v>84.5</v>
      </c>
      <c r="E794" s="33"/>
      <c r="F794" s="33">
        <f t="shared" ref="F794:F811" si="71">D794</f>
        <v>84.5</v>
      </c>
      <c r="G794" s="33"/>
      <c r="H794" s="26" t="str">
        <f>VLOOKUP(A794,Lookups2!$J$2:$K$23,2,FALSE)</f>
        <v>ASPH</v>
      </c>
      <c r="I794" s="26" t="str">
        <f>VLOOKUP(C794,Lookups2!$A$1:$C$53,3,FALSE)</f>
        <v>D8</v>
      </c>
      <c r="J794" s="26" t="str">
        <f t="shared" si="69"/>
        <v>16/17 Q4</v>
      </c>
      <c r="K794" s="26" t="str">
        <f t="shared" si="68"/>
        <v>ASPHD816/17 Q4</v>
      </c>
    </row>
    <row r="795" spans="1:11" x14ac:dyDescent="0.2">
      <c r="A795" s="26" t="s">
        <v>9772</v>
      </c>
      <c r="B795" s="4" t="s">
        <v>12166</v>
      </c>
      <c r="C795" s="4" t="s">
        <v>12170</v>
      </c>
      <c r="D795" s="28">
        <f>IFERROR(HLOOKUP(A795,'Data 1'!$E$178:$Y$212,VLOOKUP(C795,Lookups2!$A$38:$C$44,2,FALSE),FALSE),"")</f>
        <v>0</v>
      </c>
      <c r="E795" s="33"/>
      <c r="F795" s="33">
        <f t="shared" si="71"/>
        <v>0</v>
      </c>
      <c r="G795" s="33"/>
      <c r="H795" s="26" t="str">
        <f>VLOOKUP(A795,Lookups2!$J$2:$K$23,2,FALSE)</f>
        <v>PRH</v>
      </c>
      <c r="I795" s="26" t="str">
        <f>VLOOKUP(C795,Lookups2!$A$1:$C$53,3,FALSE)</f>
        <v>D8</v>
      </c>
      <c r="J795" s="26" t="str">
        <f t="shared" si="69"/>
        <v>16/17 Q4</v>
      </c>
      <c r="K795" s="26" t="str">
        <f t="shared" si="68"/>
        <v>PRHD816/17 Q4</v>
      </c>
    </row>
    <row r="796" spans="1:11" x14ac:dyDescent="0.2">
      <c r="A796" s="26" t="s">
        <v>9773</v>
      </c>
      <c r="B796" s="4" t="s">
        <v>12166</v>
      </c>
      <c r="C796" s="4" t="s">
        <v>12170</v>
      </c>
      <c r="D796" s="28">
        <f>IFERROR(HLOOKUP(A796,'Data 1'!$E$178:$Y$212,VLOOKUP(C796,Lookups2!$A$38:$C$44,2,FALSE),FALSE),"")</f>
        <v>71.3</v>
      </c>
      <c r="E796" s="33"/>
      <c r="F796" s="33">
        <f t="shared" si="71"/>
        <v>71.3</v>
      </c>
      <c r="G796" s="33"/>
      <c r="H796" s="26" t="str">
        <f>VLOOKUP(A796,Lookups2!$J$2:$K$23,2,FALSE)</f>
        <v>RSC</v>
      </c>
      <c r="I796" s="26" t="str">
        <f>VLOOKUP(C796,Lookups2!$A$1:$C$53,3,FALSE)</f>
        <v>D8</v>
      </c>
      <c r="J796" s="26" t="str">
        <f t="shared" si="69"/>
        <v>16/17 Q4</v>
      </c>
      <c r="K796" s="26" t="str">
        <f t="shared" si="68"/>
        <v>RSCD816/17 Q4</v>
      </c>
    </row>
    <row r="797" spans="1:11" x14ac:dyDescent="0.2">
      <c r="A797" s="26" t="s">
        <v>9774</v>
      </c>
      <c r="B797" s="4" t="s">
        <v>12166</v>
      </c>
      <c r="C797" s="4" t="s">
        <v>12170</v>
      </c>
      <c r="D797" s="28">
        <f>IFERROR(HLOOKUP(A797,'Data 1'!$E$178:$Y$212,VLOOKUP(C797,Lookups2!$A$38:$C$44,2,FALSE),FALSE),"")</f>
        <v>58.8</v>
      </c>
      <c r="E797" s="33"/>
      <c r="F797" s="33">
        <f t="shared" si="71"/>
        <v>58.8</v>
      </c>
      <c r="G797" s="33"/>
      <c r="H797" s="26" t="str">
        <f>VLOOKUP(A797,Lookups2!$J$2:$K$23,2,FALSE)</f>
        <v>DVH</v>
      </c>
      <c r="I797" s="26" t="str">
        <f>VLOOKUP(C797,Lookups2!$A$1:$C$53,3,FALSE)</f>
        <v>D8</v>
      </c>
      <c r="J797" s="26" t="str">
        <f t="shared" si="69"/>
        <v>16/17 Q4</v>
      </c>
      <c r="K797" s="26" t="str">
        <f t="shared" si="68"/>
        <v>DVHD816/17 Q4</v>
      </c>
    </row>
    <row r="798" spans="1:11" x14ac:dyDescent="0.2">
      <c r="A798" s="26" t="s">
        <v>9775</v>
      </c>
      <c r="B798" s="4" t="s">
        <v>12166</v>
      </c>
      <c r="C798" s="4" t="s">
        <v>12170</v>
      </c>
      <c r="D798" s="28">
        <f>IFERROR(HLOOKUP(A798,'Data 1'!$E$178:$Y$212,VLOOKUP(C798,Lookups2!$A$38:$C$44,2,FALSE),FALSE),"")</f>
        <v>62.5</v>
      </c>
      <c r="E798" s="33"/>
      <c r="F798" s="33">
        <f t="shared" si="71"/>
        <v>62.5</v>
      </c>
      <c r="G798" s="33"/>
      <c r="H798" s="26" t="str">
        <f>VLOOKUP(A798,Lookups2!$J$2:$K$23,2,FALSE)</f>
        <v>K&amp;C</v>
      </c>
      <c r="I798" s="26" t="str">
        <f>VLOOKUP(C798,Lookups2!$A$1:$C$53,3,FALSE)</f>
        <v>D8</v>
      </c>
      <c r="J798" s="26" t="str">
        <f t="shared" si="69"/>
        <v>16/17 Q4</v>
      </c>
      <c r="K798" s="26" t="str">
        <f t="shared" si="68"/>
        <v>K&amp;CD816/17 Q4</v>
      </c>
    </row>
    <row r="799" spans="1:11" x14ac:dyDescent="0.2">
      <c r="A799" s="26" t="s">
        <v>9776</v>
      </c>
      <c r="B799" s="4" t="s">
        <v>12166</v>
      </c>
      <c r="C799" s="4" t="s">
        <v>12170</v>
      </c>
      <c r="D799" s="28">
        <f>IFERROR(HLOOKUP(A799,'Data 1'!$E$178:$Y$212,VLOOKUP(C799,Lookups2!$A$38:$C$44,2,FALSE),FALSE),"")</f>
        <v>71.400000000000006</v>
      </c>
      <c r="E799" s="33"/>
      <c r="F799" s="33">
        <f t="shared" si="71"/>
        <v>71.400000000000006</v>
      </c>
      <c r="G799" s="33"/>
      <c r="H799" s="26" t="str">
        <f>VLOOKUP(A799,Lookups2!$J$2:$K$23,2,FALSE)</f>
        <v>QEQM</v>
      </c>
      <c r="I799" s="26" t="str">
        <f>VLOOKUP(C799,Lookups2!$A$1:$C$53,3,FALSE)</f>
        <v>D8</v>
      </c>
      <c r="J799" s="26" t="str">
        <f t="shared" si="69"/>
        <v>16/17 Q4</v>
      </c>
      <c r="K799" s="26" t="str">
        <f t="shared" si="68"/>
        <v>QEQMD816/17 Q4</v>
      </c>
    </row>
    <row r="800" spans="1:11" x14ac:dyDescent="0.2">
      <c r="A800" s="26" t="s">
        <v>9777</v>
      </c>
      <c r="B800" s="4" t="s">
        <v>12166</v>
      </c>
      <c r="C800" s="4" t="s">
        <v>12170</v>
      </c>
      <c r="D800" s="28">
        <f>IFERROR(HLOOKUP(A800,'Data 1'!$E$178:$Y$212,VLOOKUP(C800,Lookups2!$A$38:$C$44,2,FALSE),FALSE),"")</f>
        <v>84.9</v>
      </c>
      <c r="E800" s="33"/>
      <c r="F800" s="33">
        <f t="shared" si="71"/>
        <v>84.9</v>
      </c>
      <c r="G800" s="33"/>
      <c r="H800" s="26" t="str">
        <f>VLOOKUP(A800,Lookups2!$J$2:$K$23,2,FALSE)</f>
        <v>WHH</v>
      </c>
      <c r="I800" s="26" t="str">
        <f>VLOOKUP(C800,Lookups2!$A$1:$C$53,3,FALSE)</f>
        <v>D8</v>
      </c>
      <c r="J800" s="26" t="str">
        <f t="shared" si="69"/>
        <v>16/17 Q4</v>
      </c>
      <c r="K800" s="26" t="str">
        <f t="shared" si="68"/>
        <v>WHHD816/17 Q4</v>
      </c>
    </row>
    <row r="801" spans="1:11" x14ac:dyDescent="0.2">
      <c r="A801" s="26" t="s">
        <v>9779</v>
      </c>
      <c r="B801" s="4" t="s">
        <v>12166</v>
      </c>
      <c r="C801" s="4" t="s">
        <v>12170</v>
      </c>
      <c r="D801" s="28">
        <f>IFERROR(HLOOKUP(A801,'Data 1'!$E$178:$Y$212,VLOOKUP(C801,Lookups2!$A$38:$C$44,2,FALSE),FALSE),"")</f>
        <v>70.599999999999994</v>
      </c>
      <c r="E801" s="33"/>
      <c r="F801" s="33">
        <f t="shared" si="71"/>
        <v>70.599999999999994</v>
      </c>
      <c r="G801" s="33"/>
      <c r="H801" s="26" t="str">
        <f>VLOOKUP(A801,Lookups2!$J$2:$K$23,2,FALSE)</f>
        <v>EDGH</v>
      </c>
      <c r="I801" s="26" t="str">
        <f>VLOOKUP(C801,Lookups2!$A$1:$C$53,3,FALSE)</f>
        <v>D8</v>
      </c>
      <c r="J801" s="26" t="str">
        <f t="shared" si="69"/>
        <v>16/17 Q4</v>
      </c>
      <c r="K801" s="26" t="str">
        <f t="shared" si="68"/>
        <v>EDGHD816/17 Q4</v>
      </c>
    </row>
    <row r="802" spans="1:11" x14ac:dyDescent="0.2">
      <c r="A802" s="26" t="s">
        <v>9780</v>
      </c>
      <c r="B802" s="4" t="s">
        <v>12166</v>
      </c>
      <c r="C802" s="4" t="s">
        <v>12170</v>
      </c>
      <c r="D802" s="28">
        <f>IFERROR(HLOOKUP(A802,'Data 1'!$E$178:$Y$212,VLOOKUP(C802,Lookups2!$A$38:$C$44,2,FALSE),FALSE),"")</f>
        <v>72</v>
      </c>
      <c r="E802" s="33"/>
      <c r="F802" s="33">
        <f t="shared" si="71"/>
        <v>72</v>
      </c>
      <c r="G802" s="33"/>
      <c r="H802" s="26" t="str">
        <f>VLOOKUP(A802,Lookups2!$J$2:$K$23,2,FALSE)</f>
        <v>ESUH</v>
      </c>
      <c r="I802" s="26" t="str">
        <f>VLOOKUP(C802,Lookups2!$A$1:$C$53,3,FALSE)</f>
        <v>D8</v>
      </c>
      <c r="J802" s="26" t="str">
        <f t="shared" si="69"/>
        <v>16/17 Q4</v>
      </c>
      <c r="K802" s="26" t="str">
        <f t="shared" si="68"/>
        <v>ESUHD816/17 Q4</v>
      </c>
    </row>
    <row r="803" spans="1:11" x14ac:dyDescent="0.2">
      <c r="A803" s="26" t="s">
        <v>9781</v>
      </c>
      <c r="B803" s="4" t="s">
        <v>12166</v>
      </c>
      <c r="C803" s="4" t="s">
        <v>12170</v>
      </c>
      <c r="D803" s="28">
        <f>IFERROR(HLOOKUP(A803,'Data 1'!$E$178:$Y$212,VLOOKUP(C803,Lookups2!$A$38:$C$44,2,FALSE),FALSE),"")</f>
        <v>83</v>
      </c>
      <c r="E803" s="33"/>
      <c r="F803" s="33">
        <f t="shared" si="71"/>
        <v>83</v>
      </c>
      <c r="G803" s="33"/>
      <c r="H803" s="26" t="str">
        <f>VLOOKUP(A803,Lookups2!$J$2:$K$23,2,FALSE)</f>
        <v>Frimley</v>
      </c>
      <c r="I803" s="26" t="str">
        <f>VLOOKUP(C803,Lookups2!$A$1:$C$53,3,FALSE)</f>
        <v>D8</v>
      </c>
      <c r="J803" s="26" t="str">
        <f t="shared" si="69"/>
        <v>16/17 Q4</v>
      </c>
      <c r="K803" s="26" t="str">
        <f t="shared" si="68"/>
        <v>FrimleyD816/17 Q4</v>
      </c>
    </row>
    <row r="804" spans="1:11" x14ac:dyDescent="0.2">
      <c r="A804" s="26" t="s">
        <v>9782</v>
      </c>
      <c r="B804" s="4" t="s">
        <v>12166</v>
      </c>
      <c r="C804" s="4" t="s">
        <v>12170</v>
      </c>
      <c r="D804" s="28">
        <f>IFERROR(HLOOKUP(A804,'Data 1'!$E$178:$Y$212,VLOOKUP(C804,Lookups2!$A$38:$C$44,2,FALSE),FALSE),"")</f>
        <v>80.3</v>
      </c>
      <c r="E804" s="33"/>
      <c r="F804" s="33">
        <f t="shared" si="71"/>
        <v>80.3</v>
      </c>
      <c r="G804" s="33"/>
      <c r="H804" s="26" t="str">
        <f>VLOOKUP(A804,Lookups2!$J$2:$K$23,2,FALSE)</f>
        <v>MDGH</v>
      </c>
      <c r="I804" s="26" t="str">
        <f>VLOOKUP(C804,Lookups2!$A$1:$C$53,3,FALSE)</f>
        <v>D8</v>
      </c>
      <c r="J804" s="26" t="str">
        <f t="shared" si="69"/>
        <v>16/17 Q4</v>
      </c>
      <c r="K804" s="26" t="str">
        <f t="shared" si="68"/>
        <v>MDGHD816/17 Q4</v>
      </c>
    </row>
    <row r="805" spans="1:11" x14ac:dyDescent="0.2">
      <c r="A805" s="26" t="s">
        <v>9783</v>
      </c>
      <c r="B805" s="4" t="s">
        <v>12166</v>
      </c>
      <c r="C805" s="4" t="s">
        <v>12170</v>
      </c>
      <c r="D805" s="28">
        <f>IFERROR(HLOOKUP(A805,'Data 1'!$E$178:$Y$212,VLOOKUP(C805,Lookups2!$A$38:$C$44,2,FALSE),FALSE),"")</f>
        <v>79.8</v>
      </c>
      <c r="E805" s="33"/>
      <c r="F805" s="33">
        <f t="shared" si="71"/>
        <v>79.8</v>
      </c>
      <c r="G805" s="33"/>
      <c r="H805" s="26" t="str">
        <f>VLOOKUP(A805,Lookups2!$J$2:$K$23,2,FALSE)</f>
        <v>TWH</v>
      </c>
      <c r="I805" s="26" t="str">
        <f>VLOOKUP(C805,Lookups2!$A$1:$C$53,3,FALSE)</f>
        <v>D8</v>
      </c>
      <c r="J805" s="26" t="str">
        <f t="shared" si="69"/>
        <v>16/17 Q4</v>
      </c>
      <c r="K805" s="26" t="str">
        <f t="shared" si="68"/>
        <v>TWHD816/17 Q4</v>
      </c>
    </row>
    <row r="806" spans="1:11" x14ac:dyDescent="0.2">
      <c r="A806" s="26" t="s">
        <v>9784</v>
      </c>
      <c r="B806" s="4" t="s">
        <v>12166</v>
      </c>
      <c r="C806" s="4" t="s">
        <v>12170</v>
      </c>
      <c r="D806" s="28">
        <f>IFERROR(HLOOKUP(A806,'Data 1'!$E$178:$Y$212,VLOOKUP(C806,Lookups2!$A$38:$C$44,2,FALSE),FALSE),"")</f>
        <v>76.7</v>
      </c>
      <c r="E806" s="33"/>
      <c r="F806" s="33">
        <f t="shared" si="71"/>
        <v>76.7</v>
      </c>
      <c r="G806" s="33"/>
      <c r="H806" s="26" t="str">
        <f>VLOOKUP(A806,Lookups2!$J$2:$K$23,2,FALSE)</f>
        <v>Medway</v>
      </c>
      <c r="I806" s="26" t="str">
        <f>VLOOKUP(C806,Lookups2!$A$1:$C$53,3,FALSE)</f>
        <v>D8</v>
      </c>
      <c r="J806" s="26" t="str">
        <f t="shared" si="69"/>
        <v>16/17 Q4</v>
      </c>
      <c r="K806" s="26" t="str">
        <f t="shared" si="68"/>
        <v>MedwayD816/17 Q4</v>
      </c>
    </row>
    <row r="807" spans="1:11" x14ac:dyDescent="0.2">
      <c r="A807" s="26" t="s">
        <v>9785</v>
      </c>
      <c r="B807" s="4" t="s">
        <v>12166</v>
      </c>
      <c r="C807" s="4" t="s">
        <v>12170</v>
      </c>
      <c r="D807" s="28">
        <f>IFERROR(HLOOKUP(A807,'Data 1'!$E$178:$Y$212,VLOOKUP(C807,Lookups2!$A$38:$C$44,2,FALSE),FALSE),"")</f>
        <v>74</v>
      </c>
      <c r="E807" s="33"/>
      <c r="F807" s="33">
        <f t="shared" si="71"/>
        <v>74</v>
      </c>
      <c r="G807" s="33"/>
      <c r="H807" s="26" t="str">
        <f>VLOOKUP(A807,Lookups2!$J$2:$K$23,2,FALSE)</f>
        <v>RSCH</v>
      </c>
      <c r="I807" s="26" t="str">
        <f>VLOOKUP(C807,Lookups2!$A$1:$C$53,3,FALSE)</f>
        <v>D8</v>
      </c>
      <c r="J807" s="26" t="str">
        <f t="shared" si="69"/>
        <v>16/17 Q4</v>
      </c>
      <c r="K807" s="26" t="str">
        <f t="shared" si="68"/>
        <v>RSCHD816/17 Q4</v>
      </c>
    </row>
    <row r="808" spans="1:11" x14ac:dyDescent="0.2">
      <c r="A808" s="26" t="s">
        <v>9786</v>
      </c>
      <c r="B808" s="4" t="s">
        <v>12166</v>
      </c>
      <c r="C808" s="4" t="s">
        <v>12170</v>
      </c>
      <c r="D808" s="28">
        <f>IFERROR(HLOOKUP(A808,'Data 1'!$E$178:$Y$212,VLOOKUP(C808,Lookups2!$A$38:$C$44,2,FALSE),FALSE),"")</f>
        <v>82.7</v>
      </c>
      <c r="E808" s="33"/>
      <c r="F808" s="33">
        <f t="shared" si="71"/>
        <v>82.7</v>
      </c>
      <c r="G808" s="33"/>
      <c r="H808" s="26" t="str">
        <f>VLOOKUP(A808,Lookups2!$J$2:$K$23,2,FALSE)</f>
        <v>SASH</v>
      </c>
      <c r="I808" s="26" t="str">
        <f>VLOOKUP(C808,Lookups2!$A$1:$C$53,3,FALSE)</f>
        <v>D8</v>
      </c>
      <c r="J808" s="26" t="str">
        <f t="shared" si="69"/>
        <v>16/17 Q4</v>
      </c>
      <c r="K808" s="26" t="str">
        <f t="shared" si="68"/>
        <v>SASHD816/17 Q4</v>
      </c>
    </row>
    <row r="809" spans="1:11" x14ac:dyDescent="0.2">
      <c r="A809" s="26" t="s">
        <v>9787</v>
      </c>
      <c r="B809" s="4" t="s">
        <v>12166</v>
      </c>
      <c r="C809" s="4" t="s">
        <v>12170</v>
      </c>
      <c r="D809" s="28">
        <f>IFERROR(HLOOKUP(A809,'Data 1'!$E$178:$Y$212,VLOOKUP(C809,Lookups2!$A$38:$C$44,2,FALSE),FALSE),"")</f>
        <v>77.7</v>
      </c>
      <c r="E809" s="33"/>
      <c r="F809" s="33">
        <f t="shared" si="71"/>
        <v>77.7</v>
      </c>
      <c r="G809" s="33"/>
      <c r="H809" s="26" t="str">
        <f>VLOOKUP(A809,Lookups2!$J$2:$K$23,2,FALSE)</f>
        <v>STR</v>
      </c>
      <c r="I809" s="26" t="str">
        <f>VLOOKUP(C809,Lookups2!$A$1:$C$53,3,FALSE)</f>
        <v>D8</v>
      </c>
      <c r="J809" s="26" t="str">
        <f t="shared" si="69"/>
        <v>16/17 Q4</v>
      </c>
      <c r="K809" s="26" t="str">
        <f t="shared" si="68"/>
        <v>STRD816/17 Q4</v>
      </c>
    </row>
    <row r="810" spans="1:11" x14ac:dyDescent="0.2">
      <c r="A810" s="26" t="s">
        <v>9788</v>
      </c>
      <c r="B810" s="4" t="s">
        <v>12166</v>
      </c>
      <c r="C810" s="4" t="s">
        <v>12170</v>
      </c>
      <c r="D810" s="28">
        <f>IFERROR(HLOOKUP(A810,'Data 1'!$E$178:$Y$212,VLOOKUP(C810,Lookups2!$A$38:$C$44,2,FALSE),FALSE),"")</f>
        <v>75.599999999999994</v>
      </c>
      <c r="E810" s="33"/>
      <c r="F810" s="33">
        <f t="shared" si="71"/>
        <v>75.599999999999994</v>
      </c>
      <c r="G810" s="33"/>
      <c r="H810" s="26" t="str">
        <f>VLOOKUP(A810,Lookups2!$J$2:$K$23,2,FALSE)</f>
        <v>WOR</v>
      </c>
      <c r="I810" s="26" t="str">
        <f>VLOOKUP(C810,Lookups2!$A$1:$C$53,3,FALSE)</f>
        <v>D8</v>
      </c>
      <c r="J810" s="26" t="str">
        <f t="shared" si="69"/>
        <v>16/17 Q4</v>
      </c>
      <c r="K810" s="26" t="str">
        <f t="shared" si="68"/>
        <v>WORD816/17 Q4</v>
      </c>
    </row>
    <row r="811" spans="1:11" x14ac:dyDescent="0.2">
      <c r="A811" s="26" t="s">
        <v>12031</v>
      </c>
      <c r="B811" s="4" t="s">
        <v>12166</v>
      </c>
      <c r="C811" s="4" t="s">
        <v>12170</v>
      </c>
      <c r="D811" s="28" t="str">
        <f>IFERROR(HLOOKUP(A811,'Data 1'!$E$178:$Y$212,VLOOKUP(C811,Lookups2!$A$38:$C$44,2,FALSE),FALSE),"")</f>
        <v>.</v>
      </c>
      <c r="E811" s="33"/>
      <c r="F811" s="33" t="str">
        <f t="shared" si="71"/>
        <v>.</v>
      </c>
      <c r="G811" s="33"/>
      <c r="H811" s="26" t="str">
        <f>VLOOKUP(A811,Lookups2!$J$2:$K$23,2,FALSE)</f>
        <v>CRA</v>
      </c>
      <c r="I811" s="26" t="str">
        <f>VLOOKUP(C811,Lookups2!$A$1:$C$53,3,FALSE)</f>
        <v>D8</v>
      </c>
      <c r="J811" s="26" t="str">
        <f t="shared" si="69"/>
        <v>16/17 Q4</v>
      </c>
      <c r="K811" s="26" t="str">
        <f t="shared" si="68"/>
        <v>CRAD816/17 Q4</v>
      </c>
    </row>
    <row r="812" spans="1:11" x14ac:dyDescent="0.2">
      <c r="A812" s="4" t="s">
        <v>6597</v>
      </c>
      <c r="B812" s="4" t="s">
        <v>12166</v>
      </c>
      <c r="C812" s="4" t="s">
        <v>12170</v>
      </c>
      <c r="D812" s="28">
        <f>IFERROR(HLOOKUP(A812,'Data 1'!$E$178:$Y$212,VLOOKUP(C812,Lookups2!$A$38:$C$44,2,FALSE),FALSE),"")</f>
        <v>77.599999999999994</v>
      </c>
      <c r="E812" s="33"/>
      <c r="F812" s="33"/>
      <c r="G812" s="33"/>
      <c r="H812" s="4" t="s">
        <v>2763</v>
      </c>
      <c r="I812" s="26" t="str">
        <f>VLOOKUP(C812,Lookups2!$A$1:$C$53,3,FALSE)</f>
        <v>D8</v>
      </c>
      <c r="J812" s="26" t="str">
        <f t="shared" si="69"/>
        <v>16/17 Q4</v>
      </c>
      <c r="K812" s="26" t="str">
        <f t="shared" ref="K812:K813" si="72">H812&amp;I812&amp;J812</f>
        <v>PORTD816/17 Q4</v>
      </c>
    </row>
    <row r="813" spans="1:11" x14ac:dyDescent="0.2">
      <c r="A813" t="s">
        <v>12343</v>
      </c>
      <c r="B813" s="4" t="s">
        <v>12166</v>
      </c>
      <c r="C813" s="4" t="s">
        <v>12170</v>
      </c>
      <c r="D813" s="28" t="str">
        <f>IFERROR(HLOOKUP(A813,'Data 1'!$E$178:$Y$212,VLOOKUP(C813,Lookups2!$A$38:$C$44,2,FALSE),FALSE),"")</f>
        <v>.</v>
      </c>
      <c r="E813" s="33"/>
      <c r="F813" s="33" t="str">
        <f t="shared" ref="F813" si="73">D813</f>
        <v>.</v>
      </c>
      <c r="G813" s="33"/>
      <c r="H813" s="26" t="str">
        <f>VLOOKUP(A813,Lookups2!$J$2:$K$23,2,FALSE)</f>
        <v>BEX</v>
      </c>
      <c r="I813" s="26" t="str">
        <f>VLOOKUP(C813,Lookups2!$A$1:$C$53,3,FALSE)</f>
        <v>D8</v>
      </c>
      <c r="J813" s="26" t="str">
        <f t="shared" si="69"/>
        <v>16/17 Q4</v>
      </c>
      <c r="K813" s="26" t="str">
        <f t="shared" si="72"/>
        <v>BEXD816/17 Q4</v>
      </c>
    </row>
    <row r="814" spans="1:11" s="26" customFormat="1" x14ac:dyDescent="0.2">
      <c r="A814" s="26" t="s">
        <v>12323</v>
      </c>
      <c r="B814" s="26" t="s">
        <v>12166</v>
      </c>
      <c r="C814" s="26" t="s">
        <v>12170</v>
      </c>
      <c r="D814" s="28" t="str">
        <f>IFERROR(HLOOKUP(A814,'Data 1'!$E$178:$Y$212,VLOOKUP(C814,Lookups2!$A$38:$C$44,2,FALSE),FALSE),"")</f>
        <v/>
      </c>
      <c r="E814" s="34"/>
      <c r="F814" s="41">
        <f>AVERAGE(F836,G858,F880,G902,F924,G946)</f>
        <v>80.55</v>
      </c>
      <c r="G814" s="41"/>
      <c r="H814" s="26" t="str">
        <f>VLOOKUP(A814,Lookups2!$J$2:$K$23,2,FALSE)</f>
        <v>ENG</v>
      </c>
      <c r="I814" s="26" t="str">
        <f>VLOOKUP(C814,Lookups2!$A$1:$C$53,3,FALSE)</f>
        <v>D8</v>
      </c>
      <c r="J814" s="26" t="str">
        <f>+J811</f>
        <v>16/17 Q4</v>
      </c>
      <c r="K814" s="26" t="str">
        <f t="shared" si="68"/>
        <v>ENGD816/17 Q4</v>
      </c>
    </row>
    <row r="815" spans="1:11" s="26" customFormat="1" x14ac:dyDescent="0.2">
      <c r="A815" s="26" t="s">
        <v>2794</v>
      </c>
      <c r="B815" s="26" t="s">
        <v>12166</v>
      </c>
      <c r="C815" s="26" t="s">
        <v>12170</v>
      </c>
      <c r="D815" s="28" t="str">
        <f>IFERROR(HLOOKUP(A815,'Data 1'!$E$178:$Y$212,VLOOKUP(C815,Lookups2!$A$38:$C$44,2,FALSE),FALSE),"")</f>
        <v/>
      </c>
      <c r="E815" s="34"/>
      <c r="F815" s="41">
        <f>AVERAGE(F837,G859,F881,G903,F925,G947)</f>
        <v>71.997298779651715</v>
      </c>
      <c r="G815" s="41"/>
      <c r="H815" s="26" t="str">
        <f>VLOOKUP(A815,Lookups2!$J$2:$K$23,2,FALSE)</f>
        <v>SEC</v>
      </c>
      <c r="I815" s="26" t="str">
        <f>VLOOKUP(C815,Lookups2!$A$1:$C$53,3,FALSE)</f>
        <v>D8</v>
      </c>
      <c r="J815" s="26" t="str">
        <f t="shared" si="69"/>
        <v>16/17 Q4</v>
      </c>
      <c r="K815" s="26" t="str">
        <f t="shared" si="68"/>
        <v>SECD816/17 Q4</v>
      </c>
    </row>
    <row r="816" spans="1:11" x14ac:dyDescent="0.2">
      <c r="A816" s="26" t="s">
        <v>9771</v>
      </c>
      <c r="B816" s="4" t="s">
        <v>12166</v>
      </c>
      <c r="C816" s="4" t="s">
        <v>12173</v>
      </c>
      <c r="D816" s="28">
        <f>IFERROR(HLOOKUP(A816,'Data 1'!$E$178:$Y$212,VLOOKUP(C816,Lookups2!$A$38:$C$44,2,FALSE),FALSE),"")</f>
        <v>98.7</v>
      </c>
      <c r="E816" s="33">
        <f>IFERROR(INDEX(Dom_8_patient_numbers,MATCH(A816,'Data 1'!$F$178:$Y$178,0))*D816/100,0)</f>
        <v>164.82900000000001</v>
      </c>
      <c r="F816" s="33"/>
      <c r="G816" s="33"/>
      <c r="H816" s="26" t="str">
        <f>VLOOKUP(A816,Lookups2!$J$2:$K$23,2,FALSE)</f>
        <v>ASPH</v>
      </c>
      <c r="I816" s="26" t="str">
        <f>VLOOKUP(C816,Lookups2!$A$1:$C$53,3,FALSE)</f>
        <v>8.1B</v>
      </c>
      <c r="J816" s="26" t="str">
        <f t="shared" si="69"/>
        <v>16/17 Q4</v>
      </c>
      <c r="K816" s="26" t="str">
        <f t="shared" si="68"/>
        <v>ASPH8.1B16/17 Q4</v>
      </c>
    </row>
    <row r="817" spans="1:11" x14ac:dyDescent="0.2">
      <c r="A817" s="26" t="s">
        <v>9772</v>
      </c>
      <c r="B817" s="4" t="s">
        <v>12166</v>
      </c>
      <c r="C817" s="4" t="s">
        <v>12173</v>
      </c>
      <c r="D817" s="28">
        <f>IFERROR(HLOOKUP(A817,'Data 1'!$E$178:$Y$212,VLOOKUP(C817,Lookups2!$A$38:$C$44,2,FALSE),FALSE),"")</f>
        <v>0</v>
      </c>
      <c r="E817" s="33">
        <f>IFERROR(INDEX(Dom_8_patient_numbers,MATCH(A817,'Data 1'!$F$178:$Y$178,0))*D817/100,0)</f>
        <v>0</v>
      </c>
      <c r="F817" s="33"/>
      <c r="G817" s="33"/>
      <c r="H817" s="26" t="str">
        <f>VLOOKUP(A817,Lookups2!$J$2:$K$23,2,FALSE)</f>
        <v>PRH</v>
      </c>
      <c r="I817" s="26" t="str">
        <f>VLOOKUP(C817,Lookups2!$A$1:$C$53,3,FALSE)</f>
        <v>8.1B</v>
      </c>
      <c r="J817" s="26" t="str">
        <f t="shared" si="69"/>
        <v>16/17 Q4</v>
      </c>
      <c r="K817" s="26" t="str">
        <f t="shared" si="68"/>
        <v>PRH8.1B16/17 Q4</v>
      </c>
    </row>
    <row r="818" spans="1:11" x14ac:dyDescent="0.2">
      <c r="A818" s="26" t="s">
        <v>9773</v>
      </c>
      <c r="B818" s="4" t="s">
        <v>12166</v>
      </c>
      <c r="C818" s="4" t="s">
        <v>12173</v>
      </c>
      <c r="D818" s="28">
        <f>IFERROR(HLOOKUP(A818,'Data 1'!$E$178:$Y$212,VLOOKUP(C818,Lookups2!$A$38:$C$44,2,FALSE),FALSE),"")</f>
        <v>87.4</v>
      </c>
      <c r="E818" s="33">
        <f>IFERROR(INDEX(Dom_8_patient_numbers,MATCH(A818,'Data 1'!$F$178:$Y$178,0))*D818/100,0)</f>
        <v>150.328</v>
      </c>
      <c r="F818" s="33"/>
      <c r="G818" s="33"/>
      <c r="H818" s="26" t="str">
        <f>VLOOKUP(A818,Lookups2!$J$2:$K$23,2,FALSE)</f>
        <v>RSC</v>
      </c>
      <c r="I818" s="26" t="str">
        <f>VLOOKUP(C818,Lookups2!$A$1:$C$53,3,FALSE)</f>
        <v>8.1B</v>
      </c>
      <c r="J818" s="26" t="str">
        <f t="shared" si="69"/>
        <v>16/17 Q4</v>
      </c>
      <c r="K818" s="26" t="str">
        <f t="shared" si="68"/>
        <v>RSC8.1B16/17 Q4</v>
      </c>
    </row>
    <row r="819" spans="1:11" x14ac:dyDescent="0.2">
      <c r="A819" s="26" t="s">
        <v>9774</v>
      </c>
      <c r="B819" s="4" t="s">
        <v>12166</v>
      </c>
      <c r="C819" s="4" t="s">
        <v>12173</v>
      </c>
      <c r="D819" s="28">
        <f>IFERROR(HLOOKUP(A819,'Data 1'!$E$178:$Y$212,VLOOKUP(C819,Lookups2!$A$38:$C$44,2,FALSE),FALSE),"")</f>
        <v>81.7</v>
      </c>
      <c r="E819" s="33">
        <f>IFERROR(INDEX(Dom_8_patient_numbers,MATCH(A819,'Data 1'!$F$178:$Y$178,0))*D819/100,0)</f>
        <v>94.772000000000006</v>
      </c>
      <c r="F819" s="33"/>
      <c r="G819" s="33"/>
      <c r="H819" s="26" t="str">
        <f>VLOOKUP(A819,Lookups2!$J$2:$K$23,2,FALSE)</f>
        <v>DVH</v>
      </c>
      <c r="I819" s="26" t="str">
        <f>VLOOKUP(C819,Lookups2!$A$1:$C$53,3,FALSE)</f>
        <v>8.1B</v>
      </c>
      <c r="J819" s="26" t="str">
        <f t="shared" si="69"/>
        <v>16/17 Q4</v>
      </c>
      <c r="K819" s="26" t="str">
        <f t="shared" si="68"/>
        <v>DVH8.1B16/17 Q4</v>
      </c>
    </row>
    <row r="820" spans="1:11" x14ac:dyDescent="0.2">
      <c r="A820" s="26" t="s">
        <v>9775</v>
      </c>
      <c r="B820" s="4" t="s">
        <v>12166</v>
      </c>
      <c r="C820" s="4" t="s">
        <v>12173</v>
      </c>
      <c r="D820" s="28">
        <f>IFERROR(HLOOKUP(A820,'Data 1'!$E$178:$Y$212,VLOOKUP(C820,Lookups2!$A$38:$C$44,2,FALSE),FALSE),"")</f>
        <v>87.7</v>
      </c>
      <c r="E820" s="33">
        <f>IFERROR(INDEX(Dom_8_patient_numbers,MATCH(A820,'Data 1'!$F$178:$Y$178,0))*D820/100,0)</f>
        <v>66.652000000000001</v>
      </c>
      <c r="F820" s="33"/>
      <c r="G820" s="33"/>
      <c r="H820" s="26" t="str">
        <f>VLOOKUP(A820,Lookups2!$J$2:$K$23,2,FALSE)</f>
        <v>K&amp;C</v>
      </c>
      <c r="I820" s="26" t="str">
        <f>VLOOKUP(C820,Lookups2!$A$1:$C$53,3,FALSE)</f>
        <v>8.1B</v>
      </c>
      <c r="J820" s="26" t="str">
        <f t="shared" si="69"/>
        <v>16/17 Q4</v>
      </c>
      <c r="K820" s="26" t="str">
        <f t="shared" si="68"/>
        <v>K&amp;C8.1B16/17 Q4</v>
      </c>
    </row>
    <row r="821" spans="1:11" x14ac:dyDescent="0.2">
      <c r="A821" s="26" t="s">
        <v>9776</v>
      </c>
      <c r="B821" s="4" t="s">
        <v>12166</v>
      </c>
      <c r="C821" s="4" t="s">
        <v>12173</v>
      </c>
      <c r="D821" s="28">
        <f>IFERROR(HLOOKUP(A821,'Data 1'!$E$178:$Y$212,VLOOKUP(C821,Lookups2!$A$38:$C$44,2,FALSE),FALSE),"")</f>
        <v>88.1</v>
      </c>
      <c r="E821" s="33">
        <f>IFERROR(INDEX(Dom_8_patient_numbers,MATCH(A821,'Data 1'!$F$178:$Y$178,0))*D821/100,0)</f>
        <v>96.028999999999996</v>
      </c>
      <c r="F821" s="33"/>
      <c r="G821" s="33"/>
      <c r="H821" s="26" t="str">
        <f>VLOOKUP(A821,Lookups2!$J$2:$K$23,2,FALSE)</f>
        <v>QEQM</v>
      </c>
      <c r="I821" s="26" t="str">
        <f>VLOOKUP(C821,Lookups2!$A$1:$C$53,3,FALSE)</f>
        <v>8.1B</v>
      </c>
      <c r="J821" s="26" t="str">
        <f t="shared" si="69"/>
        <v>16/17 Q4</v>
      </c>
      <c r="K821" s="26" t="str">
        <f t="shared" si="68"/>
        <v>QEQM8.1B16/17 Q4</v>
      </c>
    </row>
    <row r="822" spans="1:11" x14ac:dyDescent="0.2">
      <c r="A822" s="26" t="s">
        <v>9777</v>
      </c>
      <c r="B822" s="4" t="s">
        <v>12166</v>
      </c>
      <c r="C822" s="4" t="s">
        <v>12173</v>
      </c>
      <c r="D822" s="28">
        <f>IFERROR(HLOOKUP(A822,'Data 1'!$E$178:$Y$212,VLOOKUP(C822,Lookups2!$A$38:$C$44,2,FALSE),FALSE),"")</f>
        <v>95.8</v>
      </c>
      <c r="E822" s="33">
        <f>IFERROR(INDEX(Dom_8_patient_numbers,MATCH(A822,'Data 1'!$F$178:$Y$178,0))*D822/100,0)</f>
        <v>133.16199999999998</v>
      </c>
      <c r="F822" s="33"/>
      <c r="G822" s="33"/>
      <c r="H822" s="26" t="str">
        <f>VLOOKUP(A822,Lookups2!$J$2:$K$23,2,FALSE)</f>
        <v>WHH</v>
      </c>
      <c r="I822" s="26" t="str">
        <f>VLOOKUP(C822,Lookups2!$A$1:$C$53,3,FALSE)</f>
        <v>8.1B</v>
      </c>
      <c r="J822" s="26" t="str">
        <f t="shared" si="69"/>
        <v>16/17 Q4</v>
      </c>
      <c r="K822" s="26" t="str">
        <f t="shared" si="68"/>
        <v>WHH8.1B16/17 Q4</v>
      </c>
    </row>
    <row r="823" spans="1:11" x14ac:dyDescent="0.2">
      <c r="A823" s="26" t="s">
        <v>9779</v>
      </c>
      <c r="B823" s="4" t="s">
        <v>12166</v>
      </c>
      <c r="C823" s="4" t="s">
        <v>12173</v>
      </c>
      <c r="D823" s="28">
        <f>IFERROR(HLOOKUP(A823,'Data 1'!$E$178:$Y$212,VLOOKUP(C823,Lookups2!$A$38:$C$44,2,FALSE),FALSE),"")</f>
        <v>84</v>
      </c>
      <c r="E823" s="33">
        <f>IFERROR(INDEX(Dom_8_patient_numbers,MATCH(A823,'Data 1'!$F$178:$Y$178,0))*D823/100,0)</f>
        <v>140.28</v>
      </c>
      <c r="F823" s="33"/>
      <c r="G823" s="33"/>
      <c r="H823" s="26" t="str">
        <f>VLOOKUP(A823,Lookups2!$J$2:$K$23,2,FALSE)</f>
        <v>EDGH</v>
      </c>
      <c r="I823" s="26" t="str">
        <f>VLOOKUP(C823,Lookups2!$A$1:$C$53,3,FALSE)</f>
        <v>8.1B</v>
      </c>
      <c r="J823" s="26" t="str">
        <f t="shared" si="69"/>
        <v>16/17 Q4</v>
      </c>
      <c r="K823" s="26" t="str">
        <f t="shared" si="68"/>
        <v>EDGH8.1B16/17 Q4</v>
      </c>
    </row>
    <row r="824" spans="1:11" x14ac:dyDescent="0.2">
      <c r="A824" s="26" t="s">
        <v>9780</v>
      </c>
      <c r="B824" s="4" t="s">
        <v>12166</v>
      </c>
      <c r="C824" s="4" t="s">
        <v>12173</v>
      </c>
      <c r="D824" s="28">
        <f>IFERROR(HLOOKUP(A824,'Data 1'!$E$178:$Y$212,VLOOKUP(C824,Lookups2!$A$38:$C$44,2,FALSE),FALSE),"")</f>
        <v>86.7</v>
      </c>
      <c r="E824" s="33">
        <f>IFERROR(INDEX(Dom_8_patient_numbers,MATCH(A824,'Data 1'!$F$178:$Y$178,0))*D824/100,0)</f>
        <v>73.694999999999993</v>
      </c>
      <c r="F824" s="33"/>
      <c r="G824" s="33"/>
      <c r="H824" s="26" t="str">
        <f>VLOOKUP(A824,Lookups2!$J$2:$K$23,2,FALSE)</f>
        <v>ESUH</v>
      </c>
      <c r="I824" s="26" t="str">
        <f>VLOOKUP(C824,Lookups2!$A$1:$C$53,3,FALSE)</f>
        <v>8.1B</v>
      </c>
      <c r="J824" s="26" t="str">
        <f t="shared" si="69"/>
        <v>16/17 Q4</v>
      </c>
      <c r="K824" s="26" t="str">
        <f t="shared" si="68"/>
        <v>ESUH8.1B16/17 Q4</v>
      </c>
    </row>
    <row r="825" spans="1:11" x14ac:dyDescent="0.2">
      <c r="A825" s="26" t="s">
        <v>9781</v>
      </c>
      <c r="B825" s="4" t="s">
        <v>12166</v>
      </c>
      <c r="C825" s="4" t="s">
        <v>12173</v>
      </c>
      <c r="D825" s="28">
        <f>IFERROR(HLOOKUP(A825,'Data 1'!$E$178:$Y$212,VLOOKUP(C825,Lookups2!$A$38:$C$44,2,FALSE),FALSE),"")</f>
        <v>93.5</v>
      </c>
      <c r="E825" s="33">
        <f>IFERROR(INDEX(Dom_8_patient_numbers,MATCH(A825,'Data 1'!$F$178:$Y$178,0))*D825/100,0)</f>
        <v>159.88499999999999</v>
      </c>
      <c r="F825" s="33"/>
      <c r="G825" s="33"/>
      <c r="H825" s="26" t="str">
        <f>VLOOKUP(A825,Lookups2!$J$2:$K$23,2,FALSE)</f>
        <v>Frimley</v>
      </c>
      <c r="I825" s="26" t="str">
        <f>VLOOKUP(C825,Lookups2!$A$1:$C$53,3,FALSE)</f>
        <v>8.1B</v>
      </c>
      <c r="J825" s="26" t="str">
        <f t="shared" si="69"/>
        <v>16/17 Q4</v>
      </c>
      <c r="K825" s="26" t="str">
        <f t="shared" si="68"/>
        <v>Frimley8.1B16/17 Q4</v>
      </c>
    </row>
    <row r="826" spans="1:11" x14ac:dyDescent="0.2">
      <c r="A826" s="26" t="s">
        <v>9782</v>
      </c>
      <c r="B826" s="4" t="s">
        <v>12166</v>
      </c>
      <c r="C826" s="4" t="s">
        <v>12173</v>
      </c>
      <c r="D826" s="28">
        <f>IFERROR(HLOOKUP(A826,'Data 1'!$E$178:$Y$212,VLOOKUP(C826,Lookups2!$A$38:$C$44,2,FALSE),FALSE),"")</f>
        <v>95.8</v>
      </c>
      <c r="E826" s="33">
        <f>IFERROR(INDEX(Dom_8_patient_numbers,MATCH(A826,'Data 1'!$F$178:$Y$178,0))*D826/100,0)</f>
        <v>97.716000000000008</v>
      </c>
      <c r="F826" s="33"/>
      <c r="G826" s="33"/>
      <c r="H826" s="26" t="str">
        <f>VLOOKUP(A826,Lookups2!$J$2:$K$23,2,FALSE)</f>
        <v>MDGH</v>
      </c>
      <c r="I826" s="26" t="str">
        <f>VLOOKUP(C826,Lookups2!$A$1:$C$53,3,FALSE)</f>
        <v>8.1B</v>
      </c>
      <c r="J826" s="26" t="str">
        <f t="shared" si="69"/>
        <v>16/17 Q4</v>
      </c>
      <c r="K826" s="26" t="str">
        <f t="shared" si="68"/>
        <v>MDGH8.1B16/17 Q4</v>
      </c>
    </row>
    <row r="827" spans="1:11" x14ac:dyDescent="0.2">
      <c r="A827" s="26" t="s">
        <v>9783</v>
      </c>
      <c r="B827" s="4" t="s">
        <v>12166</v>
      </c>
      <c r="C827" s="4" t="s">
        <v>12173</v>
      </c>
      <c r="D827" s="28">
        <f>IFERROR(HLOOKUP(A827,'Data 1'!$E$178:$Y$212,VLOOKUP(C827,Lookups2!$A$38:$C$44,2,FALSE),FALSE),"")</f>
        <v>92.6</v>
      </c>
      <c r="E827" s="33">
        <f>IFERROR(INDEX(Dom_8_patient_numbers,MATCH(A827,'Data 1'!$F$178:$Y$178,0))*D827/100,0)</f>
        <v>108.34199999999998</v>
      </c>
      <c r="F827" s="33"/>
      <c r="G827" s="33"/>
      <c r="H827" s="26" t="str">
        <f>VLOOKUP(A827,Lookups2!$J$2:$K$23,2,FALSE)</f>
        <v>TWH</v>
      </c>
      <c r="I827" s="26" t="str">
        <f>VLOOKUP(C827,Lookups2!$A$1:$C$53,3,FALSE)</f>
        <v>8.1B</v>
      </c>
      <c r="J827" s="26" t="str">
        <f t="shared" si="69"/>
        <v>16/17 Q4</v>
      </c>
      <c r="K827" s="26" t="str">
        <f t="shared" si="68"/>
        <v>TWH8.1B16/17 Q4</v>
      </c>
    </row>
    <row r="828" spans="1:11" x14ac:dyDescent="0.2">
      <c r="A828" s="26" t="s">
        <v>9784</v>
      </c>
      <c r="B828" s="4" t="s">
        <v>12166</v>
      </c>
      <c r="C828" s="4" t="s">
        <v>12173</v>
      </c>
      <c r="D828" s="28">
        <f>IFERROR(HLOOKUP(A828,'Data 1'!$E$178:$Y$212,VLOOKUP(C828,Lookups2!$A$38:$C$44,2,FALSE),FALSE),"")</f>
        <v>92.7</v>
      </c>
      <c r="E828" s="33">
        <f>IFERROR(INDEX(Dom_8_patient_numbers,MATCH(A828,'Data 1'!$F$178:$Y$178,0))*D828/100,0)</f>
        <v>89.918999999999997</v>
      </c>
      <c r="F828" s="33"/>
      <c r="G828" s="33"/>
      <c r="H828" s="26" t="str">
        <f>VLOOKUP(A828,Lookups2!$J$2:$K$23,2,FALSE)</f>
        <v>Medway</v>
      </c>
      <c r="I828" s="26" t="str">
        <f>VLOOKUP(C828,Lookups2!$A$1:$C$53,3,FALSE)</f>
        <v>8.1B</v>
      </c>
      <c r="J828" s="26" t="str">
        <f t="shared" si="69"/>
        <v>16/17 Q4</v>
      </c>
      <c r="K828" s="26" t="str">
        <f t="shared" si="68"/>
        <v>Medway8.1B16/17 Q4</v>
      </c>
    </row>
    <row r="829" spans="1:11" x14ac:dyDescent="0.2">
      <c r="A829" s="26" t="s">
        <v>9785</v>
      </c>
      <c r="B829" s="4" t="s">
        <v>12166</v>
      </c>
      <c r="C829" s="4" t="s">
        <v>12173</v>
      </c>
      <c r="D829" s="28">
        <f>IFERROR(HLOOKUP(A829,'Data 1'!$E$178:$Y$212,VLOOKUP(C829,Lookups2!$A$38:$C$44,2,FALSE),FALSE),"")</f>
        <v>84.6</v>
      </c>
      <c r="E829" s="33">
        <f>IFERROR(INDEX(Dom_8_patient_numbers,MATCH(A829,'Data 1'!$F$178:$Y$178,0))*D829/100,0)</f>
        <v>47.375999999999998</v>
      </c>
      <c r="F829" s="33"/>
      <c r="G829" s="33"/>
      <c r="H829" s="26" t="str">
        <f>VLOOKUP(A829,Lookups2!$J$2:$K$23,2,FALSE)</f>
        <v>RSCH</v>
      </c>
      <c r="I829" s="26" t="str">
        <f>VLOOKUP(C829,Lookups2!$A$1:$C$53,3,FALSE)</f>
        <v>8.1B</v>
      </c>
      <c r="J829" s="26" t="str">
        <f t="shared" si="69"/>
        <v>16/17 Q4</v>
      </c>
      <c r="K829" s="26" t="str">
        <f t="shared" si="68"/>
        <v>RSCH8.1B16/17 Q4</v>
      </c>
    </row>
    <row r="830" spans="1:11" x14ac:dyDescent="0.2">
      <c r="A830" s="26" t="s">
        <v>9786</v>
      </c>
      <c r="B830" s="4" t="s">
        <v>12166</v>
      </c>
      <c r="C830" s="4" t="s">
        <v>12173</v>
      </c>
      <c r="D830" s="28">
        <f>IFERROR(HLOOKUP(A830,'Data 1'!$E$178:$Y$212,VLOOKUP(C830,Lookups2!$A$38:$C$44,2,FALSE),FALSE),"")</f>
        <v>95.1</v>
      </c>
      <c r="E830" s="33">
        <f>IFERROR(INDEX(Dom_8_patient_numbers,MATCH(A830,'Data 1'!$F$178:$Y$178,0))*D830/100,0)</f>
        <v>187.34699999999998</v>
      </c>
      <c r="F830" s="33"/>
      <c r="G830" s="33"/>
      <c r="H830" s="26" t="str">
        <f>VLOOKUP(A830,Lookups2!$J$2:$K$23,2,FALSE)</f>
        <v>SASH</v>
      </c>
      <c r="I830" s="26" t="str">
        <f>VLOOKUP(C830,Lookups2!$A$1:$C$53,3,FALSE)</f>
        <v>8.1B</v>
      </c>
      <c r="J830" s="26" t="str">
        <f t="shared" si="69"/>
        <v>16/17 Q4</v>
      </c>
      <c r="K830" s="26" t="str">
        <f t="shared" si="68"/>
        <v>SASH8.1B16/17 Q4</v>
      </c>
    </row>
    <row r="831" spans="1:11" x14ac:dyDescent="0.2">
      <c r="A831" s="26" t="s">
        <v>9787</v>
      </c>
      <c r="B831" s="4" t="s">
        <v>12166</v>
      </c>
      <c r="C831" s="4" t="s">
        <v>12173</v>
      </c>
      <c r="D831" s="28">
        <f>IFERROR(HLOOKUP(A831,'Data 1'!$E$178:$Y$212,VLOOKUP(C831,Lookups2!$A$38:$C$44,2,FALSE),FALSE),"")</f>
        <v>87.8</v>
      </c>
      <c r="E831" s="33">
        <f>IFERROR(INDEX(Dom_8_patient_numbers,MATCH(A831,'Data 1'!$F$178:$Y$178,0))*D831/100,0)</f>
        <v>122.04199999999999</v>
      </c>
      <c r="F831" s="33"/>
      <c r="G831" s="33"/>
      <c r="H831" s="26" t="str">
        <f>VLOOKUP(A831,Lookups2!$J$2:$K$23,2,FALSE)</f>
        <v>STR</v>
      </c>
      <c r="I831" s="26" t="str">
        <f>VLOOKUP(C831,Lookups2!$A$1:$C$53,3,FALSE)</f>
        <v>8.1B</v>
      </c>
      <c r="J831" s="26" t="str">
        <f t="shared" si="69"/>
        <v>16/17 Q4</v>
      </c>
      <c r="K831" s="26" t="str">
        <f t="shared" si="68"/>
        <v>STR8.1B16/17 Q4</v>
      </c>
    </row>
    <row r="832" spans="1:11" x14ac:dyDescent="0.2">
      <c r="A832" s="26" t="s">
        <v>9788</v>
      </c>
      <c r="B832" s="4" t="s">
        <v>12166</v>
      </c>
      <c r="C832" s="4" t="s">
        <v>12173</v>
      </c>
      <c r="D832" s="28">
        <f>IFERROR(HLOOKUP(A832,'Data 1'!$E$178:$Y$212,VLOOKUP(C832,Lookups2!$A$38:$C$44,2,FALSE),FALSE),"")</f>
        <v>97.7</v>
      </c>
      <c r="E832" s="33">
        <f>IFERROR(INDEX(Dom_8_patient_numbers,MATCH(A832,'Data 1'!$F$178:$Y$178,0))*D832/100,0)</f>
        <v>159.251</v>
      </c>
      <c r="F832" s="33"/>
      <c r="G832" s="33"/>
      <c r="H832" s="26" t="str">
        <f>VLOOKUP(A832,Lookups2!$J$2:$K$23,2,FALSE)</f>
        <v>WOR</v>
      </c>
      <c r="I832" s="26" t="str">
        <f>VLOOKUP(C832,Lookups2!$A$1:$C$53,3,FALSE)</f>
        <v>8.1B</v>
      </c>
      <c r="J832" s="26" t="str">
        <f t="shared" si="69"/>
        <v>16/17 Q4</v>
      </c>
      <c r="K832" s="26" t="str">
        <f t="shared" si="68"/>
        <v>WOR8.1B16/17 Q4</v>
      </c>
    </row>
    <row r="833" spans="1:11" x14ac:dyDescent="0.2">
      <c r="A833" s="26" t="s">
        <v>12031</v>
      </c>
      <c r="B833" s="4" t="s">
        <v>12166</v>
      </c>
      <c r="C833" s="4" t="s">
        <v>12173</v>
      </c>
      <c r="D833" s="28" t="str">
        <f>IFERROR(HLOOKUP(A833,'Data 1'!$E$178:$Y$212,VLOOKUP(C833,Lookups2!$A$38:$C$44,2,FALSE),FALSE),"")</f>
        <v>.</v>
      </c>
      <c r="E833" s="33">
        <f>IFERROR(INDEX(Dom_8_patient_numbers,MATCH(A833,'Data 1'!$F$178:$Y$178,0))*D833/100,0)</f>
        <v>0</v>
      </c>
      <c r="F833" s="33"/>
      <c r="G833" s="33"/>
      <c r="H833" s="26" t="str">
        <f>VLOOKUP(A833,Lookups2!$J$2:$K$23,2,FALSE)</f>
        <v>CRA</v>
      </c>
      <c r="I833" s="26" t="str">
        <f>VLOOKUP(C833,Lookups2!$A$1:$C$53,3,FALSE)</f>
        <v>8.1B</v>
      </c>
      <c r="J833" s="26" t="str">
        <f t="shared" si="69"/>
        <v>16/17 Q4</v>
      </c>
      <c r="K833" s="26" t="str">
        <f t="shared" si="68"/>
        <v>CRA8.1B16/17 Q4</v>
      </c>
    </row>
    <row r="834" spans="1:11" x14ac:dyDescent="0.2">
      <c r="A834" s="4" t="s">
        <v>6597</v>
      </c>
      <c r="B834" s="4" t="s">
        <v>12166</v>
      </c>
      <c r="C834" s="4" t="s">
        <v>12173</v>
      </c>
      <c r="D834" s="28">
        <f>IFERROR(HLOOKUP(A834,'Data 1'!$E$178:$Y$212,VLOOKUP(C834,Lookups2!$A$38:$C$44,2,FALSE),FALSE),"")</f>
        <v>87.5</v>
      </c>
      <c r="E834" s="33">
        <f>IFERROR(INDEX(Dom_8_patient_numbers,MATCH(A834,'Data 1'!$F$178:$Y$178,0))*D834/100,0)</f>
        <v>313.25</v>
      </c>
      <c r="F834" s="33"/>
      <c r="G834" s="33"/>
      <c r="H834" s="4" t="s">
        <v>2763</v>
      </c>
      <c r="I834" s="26" t="str">
        <f>VLOOKUP(C834,Lookups2!$A$1:$C$53,3,FALSE)</f>
        <v>8.1B</v>
      </c>
      <c r="J834" s="26" t="str">
        <f t="shared" si="69"/>
        <v>16/17 Q4</v>
      </c>
      <c r="K834" s="26" t="str">
        <f t="shared" ref="K834:K835" si="74">H834&amp;I834&amp;J834</f>
        <v>PORT8.1B16/17 Q4</v>
      </c>
    </row>
    <row r="835" spans="1:11" x14ac:dyDescent="0.2">
      <c r="A835" t="s">
        <v>12343</v>
      </c>
      <c r="B835" s="4" t="s">
        <v>12166</v>
      </c>
      <c r="C835" s="4" t="s">
        <v>12173</v>
      </c>
      <c r="D835" s="28" t="str">
        <f>IFERROR(HLOOKUP(A835,'Data 1'!$E$178:$Y$212,VLOOKUP(C835,Lookups2!$A$38:$C$44,2,FALSE),FALSE),"")</f>
        <v>.</v>
      </c>
      <c r="E835" s="33">
        <f>IFERROR(INDEX(Dom_8_patient_numbers,MATCH(A835,'Data 1'!$F$178:$Y$178,0))*D835/100,0)</f>
        <v>0</v>
      </c>
      <c r="F835" s="33"/>
      <c r="G835" s="33"/>
      <c r="H835" s="26" t="str">
        <f>VLOOKUP(A835,Lookups2!$J$2:$K$23,2,FALSE)</f>
        <v>BEX</v>
      </c>
      <c r="I835" s="26" t="str">
        <f>VLOOKUP(C835,Lookups2!$A$1:$C$53,3,FALSE)</f>
        <v>8.1B</v>
      </c>
      <c r="J835" s="26" t="str">
        <f t="shared" si="69"/>
        <v>16/17 Q4</v>
      </c>
      <c r="K835" s="26" t="str">
        <f t="shared" si="74"/>
        <v>BEX8.1B16/17 Q4</v>
      </c>
    </row>
    <row r="836" spans="1:11" x14ac:dyDescent="0.2">
      <c r="A836" s="26" t="s">
        <v>12323</v>
      </c>
      <c r="B836" s="4" t="s">
        <v>12166</v>
      </c>
      <c r="C836" s="4" t="s">
        <v>12173</v>
      </c>
      <c r="D836" s="28">
        <f>IFERROR(HLOOKUP(A836,'Data 1'!$E$178:$Y$212,VLOOKUP(C836,Lookups2!$A$38:$C$44,2,FALSE),FALSE),"")</f>
        <v>91.2</v>
      </c>
      <c r="E836" s="34">
        <f>D836</f>
        <v>91.2</v>
      </c>
      <c r="F836" s="41">
        <f>E836</f>
        <v>91.2</v>
      </c>
      <c r="G836" s="41"/>
      <c r="H836" s="26" t="str">
        <f>VLOOKUP(A836,Lookups2!$J$2:$K$23,2,FALSE)</f>
        <v>ENG</v>
      </c>
      <c r="I836" s="26" t="str">
        <f>VLOOKUP(C836,Lookups2!$A$1:$C$53,3,FALSE)</f>
        <v>8.1B</v>
      </c>
      <c r="J836" s="26" t="str">
        <f>+J833</f>
        <v>16/17 Q4</v>
      </c>
      <c r="K836" s="26" t="str">
        <f t="shared" si="68"/>
        <v>ENG8.1B16/17 Q4</v>
      </c>
    </row>
    <row r="837" spans="1:11" x14ac:dyDescent="0.2">
      <c r="A837" s="26" t="s">
        <v>2794</v>
      </c>
      <c r="B837" s="4" t="s">
        <v>12166</v>
      </c>
      <c r="C837" s="4" t="s">
        <v>12173</v>
      </c>
      <c r="D837" s="28" t="str">
        <f>IFERROR(HLOOKUP(A837,'Data 1'!$E$178:$Y$212,VLOOKUP(C837,Lookups2!$A$38:$C$44,2,FALSE),FALSE),"")</f>
        <v/>
      </c>
      <c r="E837" s="34">
        <f>SUM(E816:E835)</f>
        <v>2204.875</v>
      </c>
      <c r="F837" s="41">
        <f>Lookups2!O32</f>
        <v>90.698272315919368</v>
      </c>
      <c r="G837" s="41"/>
      <c r="H837" s="26" t="str">
        <f>VLOOKUP(A837,Lookups2!$J$2:$K$23,2,FALSE)</f>
        <v>SEC</v>
      </c>
      <c r="I837" s="26" t="str">
        <f>VLOOKUP(C837,Lookups2!$A$1:$C$53,3,FALSE)</f>
        <v>8.1B</v>
      </c>
      <c r="J837" s="26" t="str">
        <f t="shared" si="69"/>
        <v>16/17 Q4</v>
      </c>
      <c r="K837" s="26" t="str">
        <f t="shared" si="68"/>
        <v>SEC8.1B16/17 Q4</v>
      </c>
    </row>
    <row r="838" spans="1:11" x14ac:dyDescent="0.2">
      <c r="A838" s="26" t="s">
        <v>9771</v>
      </c>
      <c r="B838" s="4" t="s">
        <v>12166</v>
      </c>
      <c r="C838" s="4" t="s">
        <v>12176</v>
      </c>
      <c r="D838" s="28" t="str">
        <f>IFERROR(HLOOKUP(A838,'Data 1'!$E$178:$Y$212,VLOOKUP(C838,Lookups2!$A$38:$C$44,2,FALSE),FALSE),"")</f>
        <v>20:01</v>
      </c>
      <c r="E838" s="50">
        <f t="shared" ref="E838:E855" si="75">((LEFT(D838,2)*60)+RIGHT(D838,2))/60</f>
        <v>20.016666666666666</v>
      </c>
      <c r="F838" s="4">
        <f t="shared" ref="F838:F857" si="76">IFERROR(E838*Dom_8_patient_numbers,0)</f>
        <v>3342.7833333333333</v>
      </c>
      <c r="G838" s="51">
        <f t="shared" ref="G838:G857" si="77">IFERROR((VALUE(D838))*24,0)</f>
        <v>20.016666666666666</v>
      </c>
      <c r="H838" s="26" t="str">
        <f>VLOOKUP(A838,Lookups2!$J$2:$K$23,2,FALSE)</f>
        <v>ASPH</v>
      </c>
      <c r="I838" s="26" t="str">
        <f>VLOOKUP(C838,Lookups2!$A$1:$C$53,3,FALSE)</f>
        <v>8.2B</v>
      </c>
      <c r="J838" s="26" t="str">
        <f t="shared" si="69"/>
        <v>16/17 Q4</v>
      </c>
      <c r="K838" s="26" t="str">
        <f t="shared" si="68"/>
        <v>ASPH8.2B16/17 Q4</v>
      </c>
    </row>
    <row r="839" spans="1:11" x14ac:dyDescent="0.2">
      <c r="A839" s="26" t="s">
        <v>9772</v>
      </c>
      <c r="B839" s="4" t="s">
        <v>12166</v>
      </c>
      <c r="C839" s="4" t="s">
        <v>12176</v>
      </c>
      <c r="D839" s="28">
        <f>IFERROR(HLOOKUP(A839,'Data 1'!$E$178:$Y$212,VLOOKUP(C839,Lookups2!$A$38:$C$44,2,FALSE),FALSE),"")</f>
        <v>0</v>
      </c>
      <c r="E839" s="50">
        <f t="shared" si="75"/>
        <v>0</v>
      </c>
      <c r="F839" s="4">
        <f t="shared" si="76"/>
        <v>0</v>
      </c>
      <c r="G839" s="51">
        <f t="shared" si="77"/>
        <v>0</v>
      </c>
      <c r="H839" s="26" t="str">
        <f>VLOOKUP(A839,Lookups2!$J$2:$K$23,2,FALSE)</f>
        <v>PRH</v>
      </c>
      <c r="I839" s="26" t="str">
        <f>VLOOKUP(C839,Lookups2!$A$1:$C$53,3,FALSE)</f>
        <v>8.2B</v>
      </c>
      <c r="J839" s="26" t="str">
        <f t="shared" si="69"/>
        <v>16/17 Q4</v>
      </c>
      <c r="K839" s="26" t="str">
        <f t="shared" si="68"/>
        <v>PRH8.2B16/17 Q4</v>
      </c>
    </row>
    <row r="840" spans="1:11" x14ac:dyDescent="0.2">
      <c r="A840" s="26" t="s">
        <v>9773</v>
      </c>
      <c r="B840" s="4" t="s">
        <v>12166</v>
      </c>
      <c r="C840" s="4" t="s">
        <v>12176</v>
      </c>
      <c r="D840" s="28" t="str">
        <f>IFERROR(HLOOKUP(A840,'Data 1'!$E$178:$Y$212,VLOOKUP(C840,Lookups2!$A$38:$C$44,2,FALSE),FALSE),"")</f>
        <v>33:08</v>
      </c>
      <c r="E840" s="50">
        <f t="shared" si="75"/>
        <v>33.133333333333333</v>
      </c>
      <c r="F840" s="4">
        <f t="shared" si="76"/>
        <v>5533.2666666666664</v>
      </c>
      <c r="G840" s="51">
        <f t="shared" si="77"/>
        <v>33.133333333333333</v>
      </c>
      <c r="H840" s="26" t="str">
        <f>VLOOKUP(A840,Lookups2!$J$2:$K$23,2,FALSE)</f>
        <v>RSC</v>
      </c>
      <c r="I840" s="26" t="str">
        <f>VLOOKUP(C840,Lookups2!$A$1:$C$53,3,FALSE)</f>
        <v>8.2B</v>
      </c>
      <c r="J840" s="26" t="str">
        <f t="shared" si="69"/>
        <v>16/17 Q4</v>
      </c>
      <c r="K840" s="26" t="str">
        <f t="shared" si="68"/>
        <v>RSC8.2B16/17 Q4</v>
      </c>
    </row>
    <row r="841" spans="1:11" x14ac:dyDescent="0.2">
      <c r="A841" s="26" t="s">
        <v>9774</v>
      </c>
      <c r="B841" s="4" t="s">
        <v>12166</v>
      </c>
      <c r="C841" s="4" t="s">
        <v>12176</v>
      </c>
      <c r="D841" s="28" t="str">
        <f>IFERROR(HLOOKUP(A841,'Data 1'!$E$178:$Y$212,VLOOKUP(C841,Lookups2!$A$38:$C$44,2,FALSE),FALSE),"")</f>
        <v>45:25</v>
      </c>
      <c r="E841" s="50">
        <f t="shared" si="75"/>
        <v>45.416666666666664</v>
      </c>
      <c r="F841" s="4">
        <f t="shared" si="76"/>
        <v>7584.583333333333</v>
      </c>
      <c r="G841" s="51">
        <f t="shared" si="77"/>
        <v>45.416666666666664</v>
      </c>
      <c r="H841" s="26" t="str">
        <f>VLOOKUP(A841,Lookups2!$J$2:$K$23,2,FALSE)</f>
        <v>DVH</v>
      </c>
      <c r="I841" s="26" t="str">
        <f>VLOOKUP(C841,Lookups2!$A$1:$C$53,3,FALSE)</f>
        <v>8.2B</v>
      </c>
      <c r="J841" s="26" t="str">
        <f t="shared" si="69"/>
        <v>16/17 Q4</v>
      </c>
      <c r="K841" s="26" t="str">
        <f t="shared" si="68"/>
        <v>DVH8.2B16/17 Q4</v>
      </c>
    </row>
    <row r="842" spans="1:11" x14ac:dyDescent="0.2">
      <c r="A842" s="26" t="s">
        <v>9775</v>
      </c>
      <c r="B842" s="4" t="s">
        <v>12166</v>
      </c>
      <c r="C842" s="4" t="s">
        <v>12176</v>
      </c>
      <c r="D842" s="28" t="str">
        <f>IFERROR(HLOOKUP(A842,'Data 1'!$E$178:$Y$212,VLOOKUP(C842,Lookups2!$A$38:$C$44,2,FALSE),FALSE),"")</f>
        <v>38:53</v>
      </c>
      <c r="E842" s="50">
        <f t="shared" si="75"/>
        <v>38.883333333333333</v>
      </c>
      <c r="F842" s="4">
        <f t="shared" si="76"/>
        <v>6493.5166666666664</v>
      </c>
      <c r="G842" s="51">
        <f t="shared" si="77"/>
        <v>38.883333333333333</v>
      </c>
      <c r="H842" s="26" t="str">
        <f>VLOOKUP(A842,Lookups2!$J$2:$K$23,2,FALSE)</f>
        <v>K&amp;C</v>
      </c>
      <c r="I842" s="26" t="str">
        <f>VLOOKUP(C842,Lookups2!$A$1:$C$53,3,FALSE)</f>
        <v>8.2B</v>
      </c>
      <c r="J842" s="26" t="str">
        <f t="shared" si="69"/>
        <v>16/17 Q4</v>
      </c>
      <c r="K842" s="26" t="str">
        <f t="shared" si="68"/>
        <v>K&amp;C8.2B16/17 Q4</v>
      </c>
    </row>
    <row r="843" spans="1:11" x14ac:dyDescent="0.2">
      <c r="A843" s="26" t="s">
        <v>9776</v>
      </c>
      <c r="B843" s="4" t="s">
        <v>12166</v>
      </c>
      <c r="C843" s="4" t="s">
        <v>12176</v>
      </c>
      <c r="D843" s="28" t="str">
        <f>IFERROR(HLOOKUP(A843,'Data 1'!$E$178:$Y$212,VLOOKUP(C843,Lookups2!$A$38:$C$44,2,FALSE),FALSE),"")</f>
        <v>21:02</v>
      </c>
      <c r="E843" s="50">
        <f t="shared" si="75"/>
        <v>21.033333333333335</v>
      </c>
      <c r="F843" s="4">
        <f t="shared" si="76"/>
        <v>3512.5666666666671</v>
      </c>
      <c r="G843" s="51">
        <f t="shared" si="77"/>
        <v>21.033333333333335</v>
      </c>
      <c r="H843" s="26" t="str">
        <f>VLOOKUP(A843,Lookups2!$J$2:$K$23,2,FALSE)</f>
        <v>QEQM</v>
      </c>
      <c r="I843" s="26" t="str">
        <f>VLOOKUP(C843,Lookups2!$A$1:$C$53,3,FALSE)</f>
        <v>8.2B</v>
      </c>
      <c r="J843" s="26" t="str">
        <f t="shared" si="69"/>
        <v>16/17 Q4</v>
      </c>
      <c r="K843" s="26" t="str">
        <f t="shared" si="68"/>
        <v>QEQM8.2B16/17 Q4</v>
      </c>
    </row>
    <row r="844" spans="1:11" x14ac:dyDescent="0.2">
      <c r="A844" s="26" t="s">
        <v>9777</v>
      </c>
      <c r="B844" s="4" t="s">
        <v>12166</v>
      </c>
      <c r="C844" s="4" t="s">
        <v>12176</v>
      </c>
      <c r="D844" s="28" t="str">
        <f>IFERROR(HLOOKUP(A844,'Data 1'!$E$178:$Y$212,VLOOKUP(C844,Lookups2!$A$38:$C$44,2,FALSE),FALSE),"")</f>
        <v>22:55</v>
      </c>
      <c r="E844" s="50">
        <f t="shared" si="75"/>
        <v>22.916666666666668</v>
      </c>
      <c r="F844" s="4">
        <f t="shared" si="76"/>
        <v>3827.0833333333335</v>
      </c>
      <c r="G844" s="51">
        <f t="shared" si="77"/>
        <v>22.916666666666668</v>
      </c>
      <c r="H844" s="26" t="str">
        <f>VLOOKUP(A844,Lookups2!$J$2:$K$23,2,FALSE)</f>
        <v>WHH</v>
      </c>
      <c r="I844" s="26" t="str">
        <f>VLOOKUP(C844,Lookups2!$A$1:$C$53,3,FALSE)</f>
        <v>8.2B</v>
      </c>
      <c r="J844" s="26" t="str">
        <f t="shared" si="69"/>
        <v>16/17 Q4</v>
      </c>
      <c r="K844" s="26" t="str">
        <f t="shared" si="68"/>
        <v>WHH8.2B16/17 Q4</v>
      </c>
    </row>
    <row r="845" spans="1:11" x14ac:dyDescent="0.2">
      <c r="A845" s="26" t="s">
        <v>9779</v>
      </c>
      <c r="B845" s="4" t="s">
        <v>12166</v>
      </c>
      <c r="C845" s="4" t="s">
        <v>12176</v>
      </c>
      <c r="D845" s="28" t="str">
        <f>IFERROR(HLOOKUP(A845,'Data 1'!$E$178:$Y$212,VLOOKUP(C845,Lookups2!$A$38:$C$44,2,FALSE),FALSE),"")</f>
        <v>32:20</v>
      </c>
      <c r="E845" s="50">
        <f t="shared" si="75"/>
        <v>32.333333333333336</v>
      </c>
      <c r="F845" s="4">
        <f t="shared" si="76"/>
        <v>5399.666666666667</v>
      </c>
      <c r="G845" s="51">
        <f t="shared" si="77"/>
        <v>32.333333333333336</v>
      </c>
      <c r="H845" s="26" t="str">
        <f>VLOOKUP(A845,Lookups2!$J$2:$K$23,2,FALSE)</f>
        <v>EDGH</v>
      </c>
      <c r="I845" s="26" t="str">
        <f>VLOOKUP(C845,Lookups2!$A$1:$C$53,3,FALSE)</f>
        <v>8.2B</v>
      </c>
      <c r="J845" s="26" t="str">
        <f t="shared" si="69"/>
        <v>16/17 Q4</v>
      </c>
      <c r="K845" s="26" t="str">
        <f t="shared" si="68"/>
        <v>EDGH8.2B16/17 Q4</v>
      </c>
    </row>
    <row r="846" spans="1:11" x14ac:dyDescent="0.2">
      <c r="A846" s="26" t="s">
        <v>9780</v>
      </c>
      <c r="B846" s="4" t="s">
        <v>12166</v>
      </c>
      <c r="C846" s="4" t="s">
        <v>12176</v>
      </c>
      <c r="D846" s="28" t="str">
        <f>IFERROR(HLOOKUP(A846,'Data 1'!$E$178:$Y$212,VLOOKUP(C846,Lookups2!$A$38:$C$44,2,FALSE),FALSE),"")</f>
        <v>29:58</v>
      </c>
      <c r="E846" s="50">
        <f t="shared" si="75"/>
        <v>29.966666666666665</v>
      </c>
      <c r="F846" s="4">
        <f t="shared" si="76"/>
        <v>5004.4333333333334</v>
      </c>
      <c r="G846" s="51">
        <f t="shared" si="77"/>
        <v>29.966666666666669</v>
      </c>
      <c r="H846" s="26" t="str">
        <f>VLOOKUP(A846,Lookups2!$J$2:$K$23,2,FALSE)</f>
        <v>ESUH</v>
      </c>
      <c r="I846" s="26" t="str">
        <f>VLOOKUP(C846,Lookups2!$A$1:$C$53,3,FALSE)</f>
        <v>8.2B</v>
      </c>
      <c r="J846" s="26" t="str">
        <f t="shared" si="69"/>
        <v>16/17 Q4</v>
      </c>
      <c r="K846" s="26" t="str">
        <f t="shared" ref="K846:K915" si="78">H846&amp;I846&amp;J846</f>
        <v>ESUH8.2B16/17 Q4</v>
      </c>
    </row>
    <row r="847" spans="1:11" x14ac:dyDescent="0.2">
      <c r="A847" s="26" t="s">
        <v>9781</v>
      </c>
      <c r="B847" s="4" t="s">
        <v>12166</v>
      </c>
      <c r="C847" s="4" t="s">
        <v>12176</v>
      </c>
      <c r="D847" s="28" t="str">
        <f>IFERROR(HLOOKUP(A847,'Data 1'!$E$178:$Y$212,VLOOKUP(C847,Lookups2!$A$38:$C$44,2,FALSE),FALSE),"")</f>
        <v>23:08</v>
      </c>
      <c r="E847" s="50">
        <f t="shared" si="75"/>
        <v>23.133333333333333</v>
      </c>
      <c r="F847" s="4">
        <f t="shared" si="76"/>
        <v>3863.2666666666664</v>
      </c>
      <c r="G847" s="51">
        <f t="shared" si="77"/>
        <v>23.133333333333333</v>
      </c>
      <c r="H847" s="26" t="str">
        <f>VLOOKUP(A847,Lookups2!$J$2:$K$23,2,FALSE)</f>
        <v>Frimley</v>
      </c>
      <c r="I847" s="26" t="str">
        <f>VLOOKUP(C847,Lookups2!$A$1:$C$53,3,FALSE)</f>
        <v>8.2B</v>
      </c>
      <c r="J847" s="26" t="str">
        <f t="shared" si="69"/>
        <v>16/17 Q4</v>
      </c>
      <c r="K847" s="26" t="str">
        <f t="shared" si="78"/>
        <v>Frimley8.2B16/17 Q4</v>
      </c>
    </row>
    <row r="848" spans="1:11" x14ac:dyDescent="0.2">
      <c r="A848" s="26" t="s">
        <v>9782</v>
      </c>
      <c r="B848" s="4" t="s">
        <v>12166</v>
      </c>
      <c r="C848" s="4" t="s">
        <v>12176</v>
      </c>
      <c r="D848" s="28" t="str">
        <f>IFERROR(HLOOKUP(A848,'Data 1'!$E$178:$Y$212,VLOOKUP(C848,Lookups2!$A$38:$C$44,2,FALSE),FALSE),"")</f>
        <v>20:54</v>
      </c>
      <c r="E848" s="50">
        <f t="shared" si="75"/>
        <v>20.9</v>
      </c>
      <c r="F848" s="4">
        <f t="shared" si="76"/>
        <v>3490.2999999999997</v>
      </c>
      <c r="G848" s="51">
        <f t="shared" si="77"/>
        <v>20.9</v>
      </c>
      <c r="H848" s="26" t="str">
        <f>VLOOKUP(A848,Lookups2!$J$2:$K$23,2,FALSE)</f>
        <v>MDGH</v>
      </c>
      <c r="I848" s="26" t="str">
        <f>VLOOKUP(C848,Lookups2!$A$1:$C$53,3,FALSE)</f>
        <v>8.2B</v>
      </c>
      <c r="J848" s="26" t="str">
        <f t="shared" ref="J848:J917" si="79">+J847</f>
        <v>16/17 Q4</v>
      </c>
      <c r="K848" s="26" t="str">
        <f t="shared" si="78"/>
        <v>MDGH8.2B16/17 Q4</v>
      </c>
    </row>
    <row r="849" spans="1:11" x14ac:dyDescent="0.2">
      <c r="A849" s="26" t="s">
        <v>9783</v>
      </c>
      <c r="B849" s="4" t="s">
        <v>12166</v>
      </c>
      <c r="C849" s="4" t="s">
        <v>12176</v>
      </c>
      <c r="D849" s="28" t="str">
        <f>IFERROR(HLOOKUP(A849,'Data 1'!$E$178:$Y$212,VLOOKUP(C849,Lookups2!$A$38:$C$44,2,FALSE),FALSE),"")</f>
        <v>24:15</v>
      </c>
      <c r="E849" s="50">
        <f t="shared" si="75"/>
        <v>24.25</v>
      </c>
      <c r="F849" s="4">
        <f t="shared" si="76"/>
        <v>4049.75</v>
      </c>
      <c r="G849" s="51">
        <f t="shared" si="77"/>
        <v>24.25</v>
      </c>
      <c r="H849" s="26" t="str">
        <f>VLOOKUP(A849,Lookups2!$J$2:$K$23,2,FALSE)</f>
        <v>TWH</v>
      </c>
      <c r="I849" s="26" t="str">
        <f>VLOOKUP(C849,Lookups2!$A$1:$C$53,3,FALSE)</f>
        <v>8.2B</v>
      </c>
      <c r="J849" s="26" t="str">
        <f t="shared" si="79"/>
        <v>16/17 Q4</v>
      </c>
      <c r="K849" s="26" t="str">
        <f t="shared" si="78"/>
        <v>TWH8.2B16/17 Q4</v>
      </c>
    </row>
    <row r="850" spans="1:11" x14ac:dyDescent="0.2">
      <c r="A850" s="26" t="s">
        <v>9784</v>
      </c>
      <c r="B850" s="4" t="s">
        <v>12166</v>
      </c>
      <c r="C850" s="4" t="s">
        <v>12176</v>
      </c>
      <c r="D850" s="28" t="str">
        <f>IFERROR(HLOOKUP(A850,'Data 1'!$E$178:$Y$212,VLOOKUP(C850,Lookups2!$A$38:$C$44,2,FALSE),FALSE),"")</f>
        <v>27:57</v>
      </c>
      <c r="E850" s="50">
        <f t="shared" si="75"/>
        <v>27.95</v>
      </c>
      <c r="F850" s="4">
        <f t="shared" si="76"/>
        <v>4667.6499999999996</v>
      </c>
      <c r="G850" s="51">
        <f t="shared" si="77"/>
        <v>27.95</v>
      </c>
      <c r="H850" s="26" t="str">
        <f>VLOOKUP(A850,Lookups2!$J$2:$K$23,2,FALSE)</f>
        <v>Medway</v>
      </c>
      <c r="I850" s="26" t="str">
        <f>VLOOKUP(C850,Lookups2!$A$1:$C$53,3,FALSE)</f>
        <v>8.2B</v>
      </c>
      <c r="J850" s="26" t="str">
        <f t="shared" si="79"/>
        <v>16/17 Q4</v>
      </c>
      <c r="K850" s="26" t="str">
        <f t="shared" si="78"/>
        <v>Medway8.2B16/17 Q4</v>
      </c>
    </row>
    <row r="851" spans="1:11" x14ac:dyDescent="0.2">
      <c r="A851" s="26" t="s">
        <v>9785</v>
      </c>
      <c r="B851" s="4" t="s">
        <v>12166</v>
      </c>
      <c r="C851" s="4" t="s">
        <v>12176</v>
      </c>
      <c r="D851" s="28" t="str">
        <f>IFERROR(HLOOKUP(A851,'Data 1'!$E$178:$Y$212,VLOOKUP(C851,Lookups2!$A$38:$C$44,2,FALSE),FALSE),"")</f>
        <v>23:48</v>
      </c>
      <c r="E851" s="50">
        <f t="shared" si="75"/>
        <v>23.8</v>
      </c>
      <c r="F851" s="4">
        <f t="shared" si="76"/>
        <v>3974.6</v>
      </c>
      <c r="G851" s="51">
        <f t="shared" si="77"/>
        <v>23.8</v>
      </c>
      <c r="H851" s="26" t="str">
        <f>VLOOKUP(A851,Lookups2!$J$2:$K$23,2,FALSE)</f>
        <v>RSCH</v>
      </c>
      <c r="I851" s="26" t="str">
        <f>VLOOKUP(C851,Lookups2!$A$1:$C$53,3,FALSE)</f>
        <v>8.2B</v>
      </c>
      <c r="J851" s="26" t="str">
        <f t="shared" si="79"/>
        <v>16/17 Q4</v>
      </c>
      <c r="K851" s="26" t="str">
        <f t="shared" si="78"/>
        <v>RSCH8.2B16/17 Q4</v>
      </c>
    </row>
    <row r="852" spans="1:11" x14ac:dyDescent="0.2">
      <c r="A852" s="26" t="s">
        <v>9786</v>
      </c>
      <c r="B852" s="4" t="s">
        <v>12166</v>
      </c>
      <c r="C852" s="4" t="s">
        <v>12176</v>
      </c>
      <c r="D852" s="28" t="str">
        <f>IFERROR(HLOOKUP(A852,'Data 1'!$E$178:$Y$212,VLOOKUP(C852,Lookups2!$A$38:$C$44,2,FALSE),FALSE),"")</f>
        <v>21:19</v>
      </c>
      <c r="E852" s="50">
        <f t="shared" si="75"/>
        <v>21.316666666666666</v>
      </c>
      <c r="F852" s="4">
        <f t="shared" si="76"/>
        <v>3559.8833333333332</v>
      </c>
      <c r="G852" s="51">
        <f t="shared" si="77"/>
        <v>21.316666666666666</v>
      </c>
      <c r="H852" s="26" t="str">
        <f>VLOOKUP(A852,Lookups2!$J$2:$K$23,2,FALSE)</f>
        <v>SASH</v>
      </c>
      <c r="I852" s="26" t="str">
        <f>VLOOKUP(C852,Lookups2!$A$1:$C$53,3,FALSE)</f>
        <v>8.2B</v>
      </c>
      <c r="J852" s="26" t="str">
        <f t="shared" si="79"/>
        <v>16/17 Q4</v>
      </c>
      <c r="K852" s="26" t="str">
        <f t="shared" si="78"/>
        <v>SASH8.2B16/17 Q4</v>
      </c>
    </row>
    <row r="853" spans="1:11" x14ac:dyDescent="0.2">
      <c r="A853" s="26" t="s">
        <v>9787</v>
      </c>
      <c r="B853" s="4" t="s">
        <v>12166</v>
      </c>
      <c r="C853" s="4" t="s">
        <v>12176</v>
      </c>
      <c r="D853" s="28" t="str">
        <f>IFERROR(HLOOKUP(A853,'Data 1'!$E$178:$Y$212,VLOOKUP(C853,Lookups2!$A$38:$C$44,2,FALSE),FALSE),"")</f>
        <v>25:01</v>
      </c>
      <c r="E853" s="50">
        <f t="shared" si="75"/>
        <v>25.016666666666666</v>
      </c>
      <c r="F853" s="4">
        <f t="shared" si="76"/>
        <v>4177.7833333333328</v>
      </c>
      <c r="G853" s="51">
        <f t="shared" si="77"/>
        <v>25.016666666666666</v>
      </c>
      <c r="H853" s="26" t="str">
        <f>VLOOKUP(A853,Lookups2!$J$2:$K$23,2,FALSE)</f>
        <v>STR</v>
      </c>
      <c r="I853" s="26" t="str">
        <f>VLOOKUP(C853,Lookups2!$A$1:$C$53,3,FALSE)</f>
        <v>8.2B</v>
      </c>
      <c r="J853" s="26" t="str">
        <f t="shared" si="79"/>
        <v>16/17 Q4</v>
      </c>
      <c r="K853" s="26" t="str">
        <f t="shared" si="78"/>
        <v>STR8.2B16/17 Q4</v>
      </c>
    </row>
    <row r="854" spans="1:11" x14ac:dyDescent="0.2">
      <c r="A854" s="26" t="s">
        <v>9788</v>
      </c>
      <c r="B854" s="4" t="s">
        <v>12166</v>
      </c>
      <c r="C854" s="4" t="s">
        <v>12176</v>
      </c>
      <c r="D854" s="28" t="str">
        <f>IFERROR(HLOOKUP(A854,'Data 1'!$E$178:$Y$212,VLOOKUP(C854,Lookups2!$A$38:$C$44,2,FALSE),FALSE),"")</f>
        <v>24:25</v>
      </c>
      <c r="E854" s="50">
        <f t="shared" si="75"/>
        <v>24.416666666666668</v>
      </c>
      <c r="F854" s="4">
        <f t="shared" si="76"/>
        <v>4077.5833333333335</v>
      </c>
      <c r="G854" s="51">
        <f t="shared" si="77"/>
        <v>24.416666666666668</v>
      </c>
      <c r="H854" s="26" t="str">
        <f>VLOOKUP(A854,Lookups2!$J$2:$K$23,2,FALSE)</f>
        <v>WOR</v>
      </c>
      <c r="I854" s="26" t="str">
        <f>VLOOKUP(C854,Lookups2!$A$1:$C$53,3,FALSE)</f>
        <v>8.2B</v>
      </c>
      <c r="J854" s="26" t="str">
        <f t="shared" si="79"/>
        <v>16/17 Q4</v>
      </c>
      <c r="K854" s="26" t="str">
        <f t="shared" si="78"/>
        <v>WOR8.2B16/17 Q4</v>
      </c>
    </row>
    <row r="855" spans="1:11" x14ac:dyDescent="0.2">
      <c r="A855" s="26" t="s">
        <v>12031</v>
      </c>
      <c r="B855" s="4" t="s">
        <v>12166</v>
      </c>
      <c r="C855" s="4" t="s">
        <v>12176</v>
      </c>
      <c r="D855" s="28" t="str">
        <f>IFERROR(HLOOKUP(A855,'Data 1'!$E$178:$Y$212,VLOOKUP(C855,Lookups2!$A$38:$C$44,2,FALSE),FALSE),"")</f>
        <v/>
      </c>
      <c r="E855" s="50" t="e">
        <f t="shared" si="75"/>
        <v>#VALUE!</v>
      </c>
      <c r="F855" s="4">
        <f t="shared" si="76"/>
        <v>0</v>
      </c>
      <c r="G855" s="51">
        <f t="shared" si="77"/>
        <v>0</v>
      </c>
      <c r="H855" s="26" t="str">
        <f>VLOOKUP(A855,Lookups2!$J$2:$K$23,2,FALSE)</f>
        <v>CRA</v>
      </c>
      <c r="I855" s="26" t="str">
        <f>VLOOKUP(C855,Lookups2!$A$1:$C$53,3,FALSE)</f>
        <v>8.2B</v>
      </c>
      <c r="J855" s="26" t="str">
        <f t="shared" si="79"/>
        <v>16/17 Q4</v>
      </c>
      <c r="K855" s="26" t="str">
        <f t="shared" si="78"/>
        <v>CRA8.2B16/17 Q4</v>
      </c>
    </row>
    <row r="856" spans="1:11" x14ac:dyDescent="0.2">
      <c r="A856" s="4" t="s">
        <v>6597</v>
      </c>
      <c r="B856" s="4" t="s">
        <v>12166</v>
      </c>
      <c r="C856" s="4" t="s">
        <v>12176</v>
      </c>
      <c r="D856" s="28" t="str">
        <f>IFERROR(HLOOKUP(A856,'Data 1'!$E$178:$Y$212,VLOOKUP(C856,Lookups2!$A$38:$C$44,2,FALSE),FALSE),"")</f>
        <v>22:19</v>
      </c>
      <c r="E856" s="50">
        <f t="shared" ref="E856:E857" si="80">((LEFT(D856,2)*60)+RIGHT(D856,2))/60</f>
        <v>22.316666666666666</v>
      </c>
      <c r="F856" s="4">
        <f t="shared" si="76"/>
        <v>3726.8833333333332</v>
      </c>
      <c r="G856" s="51">
        <f t="shared" si="77"/>
        <v>22.316666666666666</v>
      </c>
      <c r="H856" s="4" t="s">
        <v>2763</v>
      </c>
      <c r="I856" s="26" t="str">
        <f>VLOOKUP(C856,Lookups2!$A$1:$C$53,3,FALSE)</f>
        <v>8.2B</v>
      </c>
      <c r="J856" s="26" t="str">
        <f t="shared" si="79"/>
        <v>16/17 Q4</v>
      </c>
      <c r="K856" s="26" t="str">
        <f t="shared" ref="K856:K857" si="81">H856&amp;I856&amp;J856</f>
        <v>PORT8.2B16/17 Q4</v>
      </c>
    </row>
    <row r="857" spans="1:11" x14ac:dyDescent="0.2">
      <c r="A857" s="4" t="s">
        <v>12343</v>
      </c>
      <c r="B857" s="4" t="s">
        <v>12166</v>
      </c>
      <c r="C857" s="4" t="s">
        <v>12176</v>
      </c>
      <c r="D857" s="28" t="str">
        <f>IFERROR(HLOOKUP(A857,'Data 1'!$E$178:$Y$212,VLOOKUP(C857,Lookups2!$A$38:$C$44,2,FALSE),FALSE),"")</f>
        <v/>
      </c>
      <c r="E857" s="50" t="e">
        <f t="shared" si="80"/>
        <v>#VALUE!</v>
      </c>
      <c r="F857" s="4">
        <f t="shared" si="76"/>
        <v>0</v>
      </c>
      <c r="G857" s="51">
        <f t="shared" si="77"/>
        <v>0</v>
      </c>
      <c r="H857" s="26" t="str">
        <f>VLOOKUP(A857,Lookups2!$J$2:$K$23,2,FALSE)</f>
        <v>BEX</v>
      </c>
      <c r="I857" s="26" t="str">
        <f>VLOOKUP(C857,Lookups2!$A$1:$C$53,3,FALSE)</f>
        <v>8.2B</v>
      </c>
      <c r="J857" s="26" t="str">
        <f t="shared" si="79"/>
        <v>16/17 Q4</v>
      </c>
      <c r="K857" s="26" t="str">
        <f t="shared" si="81"/>
        <v>BEX8.2B16/17 Q4</v>
      </c>
    </row>
    <row r="858" spans="1:11" x14ac:dyDescent="0.2">
      <c r="A858" s="26" t="s">
        <v>12323</v>
      </c>
      <c r="B858" s="4" t="s">
        <v>12166</v>
      </c>
      <c r="C858" s="4" t="s">
        <v>12176</v>
      </c>
      <c r="D858" s="28" t="str">
        <f>IFERROR(HLOOKUP(A858,'Data 1'!$E$178:$Y$212,VLOOKUP(C858,Lookups2!$A$38:$C$44,2,FALSE),FALSE),"")</f>
        <v>21:48</v>
      </c>
      <c r="E858" s="35">
        <f>VALUE(D858)</f>
        <v>0.90833333333333333</v>
      </c>
      <c r="F858" s="62">
        <f>E858*24</f>
        <v>21.8</v>
      </c>
      <c r="G858" s="34">
        <f>VLOOKUP(E858,Lookups2!$F$126:$H$136,3,TRUE)</f>
        <v>70</v>
      </c>
      <c r="H858" s="26" t="str">
        <f>VLOOKUP(A858,Lookups2!$J$2:$K$23,2,FALSE)</f>
        <v>ENG</v>
      </c>
      <c r="I858" s="26" t="str">
        <f>VLOOKUP(C858,Lookups2!$A$1:$C$53,3,FALSE)</f>
        <v>8.2B</v>
      </c>
      <c r="J858" s="26" t="str">
        <f>+J855</f>
        <v>16/17 Q4</v>
      </c>
      <c r="K858" s="26" t="str">
        <f t="shared" si="78"/>
        <v>ENG8.2B16/17 Q4</v>
      </c>
    </row>
    <row r="859" spans="1:11" x14ac:dyDescent="0.2">
      <c r="A859" s="26" t="s">
        <v>2794</v>
      </c>
      <c r="B859" s="4" t="s">
        <v>12166</v>
      </c>
      <c r="C859" s="4" t="s">
        <v>12176</v>
      </c>
      <c r="D859" s="28" t="str">
        <f>IFERROR(HLOOKUP(A859,'Data 1'!$E$178:$Y$212,VLOOKUP(C859,Lookups2!$A$38:$C$44,2,FALSE),FALSE),"")</f>
        <v/>
      </c>
      <c r="E859" s="35">
        <f>SUM(F838:F857)</f>
        <v>76285.599999999991</v>
      </c>
      <c r="F859" s="63">
        <f>Lookups2!O33</f>
        <v>31.38033730974907</v>
      </c>
      <c r="G859" s="34">
        <f>VLOOKUP(Lookups2!O33,Lookups2!$F$113:$H$123,3,TRUE)</f>
        <v>50</v>
      </c>
      <c r="H859" s="26" t="str">
        <f>VLOOKUP(A859,Lookups2!$J$2:$K$23,2,FALSE)</f>
        <v>SEC</v>
      </c>
      <c r="I859" s="26" t="str">
        <f>VLOOKUP(C859,Lookups2!$A$1:$C$53,3,FALSE)</f>
        <v>8.2B</v>
      </c>
      <c r="J859" s="26" t="str">
        <f t="shared" si="79"/>
        <v>16/17 Q4</v>
      </c>
      <c r="K859" s="26" t="str">
        <f t="shared" si="78"/>
        <v>SEC8.2B16/17 Q4</v>
      </c>
    </row>
    <row r="860" spans="1:11" x14ac:dyDescent="0.2">
      <c r="A860" s="26" t="s">
        <v>9771</v>
      </c>
      <c r="B860" s="4" t="s">
        <v>12166</v>
      </c>
      <c r="C860" s="4" t="s">
        <v>12179</v>
      </c>
      <c r="D860" s="28">
        <f>IFERROR(HLOOKUP(A860,'Data 1'!$E$178:$Y$212,VLOOKUP(C860,Lookups2!$A$38:$C$44,2,FALSE),FALSE),"")</f>
        <v>99.4</v>
      </c>
      <c r="E860" s="33">
        <f>IFERROR(INDEX(Dom_8_patient_numbers,MATCH(A860,'Data 1'!$F$178:$Y$178,0))*D860/100,0)</f>
        <v>165.99799999999999</v>
      </c>
      <c r="F860" s="33"/>
      <c r="G860" s="33"/>
      <c r="H860" s="26" t="str">
        <f>VLOOKUP(A860,Lookups2!$J$2:$K$23,2,FALSE)</f>
        <v>ASPH</v>
      </c>
      <c r="I860" s="26" t="str">
        <f>VLOOKUP(C860,Lookups2!$A$1:$C$53,3,FALSE)</f>
        <v>8.3B</v>
      </c>
      <c r="J860" s="26" t="str">
        <f t="shared" si="79"/>
        <v>16/17 Q4</v>
      </c>
      <c r="K860" s="26" t="str">
        <f t="shared" si="78"/>
        <v>ASPH8.3B16/17 Q4</v>
      </c>
    </row>
    <row r="861" spans="1:11" x14ac:dyDescent="0.2">
      <c r="A861" s="26" t="s">
        <v>9772</v>
      </c>
      <c r="B861" s="4" t="s">
        <v>12166</v>
      </c>
      <c r="C861" s="4" t="s">
        <v>12179</v>
      </c>
      <c r="D861" s="28">
        <f>IFERROR(HLOOKUP(A861,'Data 1'!$E$178:$Y$212,VLOOKUP(C861,Lookups2!$A$38:$C$44,2,FALSE),FALSE),"")</f>
        <v>0</v>
      </c>
      <c r="E861" s="33">
        <f>IFERROR(INDEX(Dom_8_patient_numbers,MATCH(A861,'Data 1'!$F$178:$Y$178,0))*D861/100,0)</f>
        <v>0</v>
      </c>
      <c r="F861" s="33"/>
      <c r="G861" s="33"/>
      <c r="H861" s="26" t="str">
        <f>VLOOKUP(A861,Lookups2!$J$2:$K$23,2,FALSE)</f>
        <v>PRH</v>
      </c>
      <c r="I861" s="26" t="str">
        <f>VLOOKUP(C861,Lookups2!$A$1:$C$53,3,FALSE)</f>
        <v>8.3B</v>
      </c>
      <c r="J861" s="26" t="str">
        <f t="shared" si="79"/>
        <v>16/17 Q4</v>
      </c>
      <c r="K861" s="26" t="str">
        <f t="shared" si="78"/>
        <v>PRH8.3B16/17 Q4</v>
      </c>
    </row>
    <row r="862" spans="1:11" x14ac:dyDescent="0.2">
      <c r="A862" s="26" t="s">
        <v>9773</v>
      </c>
      <c r="B862" s="4" t="s">
        <v>12166</v>
      </c>
      <c r="C862" s="4" t="s">
        <v>12179</v>
      </c>
      <c r="D862" s="28">
        <f>IFERROR(HLOOKUP(A862,'Data 1'!$E$178:$Y$212,VLOOKUP(C862,Lookups2!$A$38:$C$44,2,FALSE),FALSE),"")</f>
        <v>88</v>
      </c>
      <c r="E862" s="33">
        <f>IFERROR(INDEX(Dom_8_patient_numbers,MATCH(A862,'Data 1'!$F$178:$Y$178,0))*D862/100,0)</f>
        <v>151.36000000000001</v>
      </c>
      <c r="F862" s="33"/>
      <c r="G862" s="33"/>
      <c r="H862" s="26" t="str">
        <f>VLOOKUP(A862,Lookups2!$J$2:$K$23,2,FALSE)</f>
        <v>RSC</v>
      </c>
      <c r="I862" s="26" t="str">
        <f>VLOOKUP(C862,Lookups2!$A$1:$C$53,3,FALSE)</f>
        <v>8.3B</v>
      </c>
      <c r="J862" s="26" t="str">
        <f t="shared" si="79"/>
        <v>16/17 Q4</v>
      </c>
      <c r="K862" s="26" t="str">
        <f t="shared" si="78"/>
        <v>RSC8.3B16/17 Q4</v>
      </c>
    </row>
    <row r="863" spans="1:11" x14ac:dyDescent="0.2">
      <c r="A863" s="26" t="s">
        <v>9774</v>
      </c>
      <c r="B863" s="4" t="s">
        <v>12166</v>
      </c>
      <c r="C863" s="4" t="s">
        <v>12179</v>
      </c>
      <c r="D863" s="28">
        <f>IFERROR(HLOOKUP(A863,'Data 1'!$E$178:$Y$212,VLOOKUP(C863,Lookups2!$A$38:$C$44,2,FALSE),FALSE),"")</f>
        <v>89.2</v>
      </c>
      <c r="E863" s="33">
        <f>IFERROR(INDEX(Dom_8_patient_numbers,MATCH(A863,'Data 1'!$F$178:$Y$178,0))*D863/100,0)</f>
        <v>103.47200000000001</v>
      </c>
      <c r="F863" s="33"/>
      <c r="G863" s="33"/>
      <c r="H863" s="26" t="str">
        <f>VLOOKUP(A863,Lookups2!$J$2:$K$23,2,FALSE)</f>
        <v>DVH</v>
      </c>
      <c r="I863" s="26" t="str">
        <f>VLOOKUP(C863,Lookups2!$A$1:$C$53,3,FALSE)</f>
        <v>8.3B</v>
      </c>
      <c r="J863" s="26" t="str">
        <f t="shared" si="79"/>
        <v>16/17 Q4</v>
      </c>
      <c r="K863" s="26" t="str">
        <f t="shared" si="78"/>
        <v>DVH8.3B16/17 Q4</v>
      </c>
    </row>
    <row r="864" spans="1:11" x14ac:dyDescent="0.2">
      <c r="A864" s="26" t="s">
        <v>9775</v>
      </c>
      <c r="B864" s="4" t="s">
        <v>12166</v>
      </c>
      <c r="C864" s="4" t="s">
        <v>12179</v>
      </c>
      <c r="D864" s="28">
        <f>IFERROR(HLOOKUP(A864,'Data 1'!$E$178:$Y$212,VLOOKUP(C864,Lookups2!$A$38:$C$44,2,FALSE),FALSE),"")</f>
        <v>90.9</v>
      </c>
      <c r="E864" s="33">
        <f>IFERROR(INDEX(Dom_8_patient_numbers,MATCH(A864,'Data 1'!$F$178:$Y$178,0))*D864/100,0)</f>
        <v>69.084000000000003</v>
      </c>
      <c r="F864" s="33"/>
      <c r="G864" s="33"/>
      <c r="H864" s="26" t="str">
        <f>VLOOKUP(A864,Lookups2!$J$2:$K$23,2,FALSE)</f>
        <v>K&amp;C</v>
      </c>
      <c r="I864" s="26" t="str">
        <f>VLOOKUP(C864,Lookups2!$A$1:$C$53,3,FALSE)</f>
        <v>8.3B</v>
      </c>
      <c r="J864" s="26" t="str">
        <f t="shared" si="79"/>
        <v>16/17 Q4</v>
      </c>
      <c r="K864" s="26" t="str">
        <f t="shared" si="78"/>
        <v>K&amp;C8.3B16/17 Q4</v>
      </c>
    </row>
    <row r="865" spans="1:11" x14ac:dyDescent="0.2">
      <c r="A865" s="26" t="s">
        <v>9776</v>
      </c>
      <c r="B865" s="4" t="s">
        <v>12166</v>
      </c>
      <c r="C865" s="4" t="s">
        <v>12179</v>
      </c>
      <c r="D865" s="28">
        <f>IFERROR(HLOOKUP(A865,'Data 1'!$E$178:$Y$212,VLOOKUP(C865,Lookups2!$A$38:$C$44,2,FALSE),FALSE),"")</f>
        <v>87.4</v>
      </c>
      <c r="E865" s="33">
        <f>IFERROR(INDEX(Dom_8_patient_numbers,MATCH(A865,'Data 1'!$F$178:$Y$178,0))*D865/100,0)</f>
        <v>95.266000000000005</v>
      </c>
      <c r="F865" s="33"/>
      <c r="G865" s="33"/>
      <c r="H865" s="26" t="str">
        <f>VLOOKUP(A865,Lookups2!$J$2:$K$23,2,FALSE)</f>
        <v>QEQM</v>
      </c>
      <c r="I865" s="26" t="str">
        <f>VLOOKUP(C865,Lookups2!$A$1:$C$53,3,FALSE)</f>
        <v>8.3B</v>
      </c>
      <c r="J865" s="26" t="str">
        <f t="shared" si="79"/>
        <v>16/17 Q4</v>
      </c>
      <c r="K865" s="26" t="str">
        <f t="shared" si="78"/>
        <v>QEQM8.3B16/17 Q4</v>
      </c>
    </row>
    <row r="866" spans="1:11" x14ac:dyDescent="0.2">
      <c r="A866" s="26" t="s">
        <v>9777</v>
      </c>
      <c r="B866" s="4" t="s">
        <v>12166</v>
      </c>
      <c r="C866" s="4" t="s">
        <v>12179</v>
      </c>
      <c r="D866" s="28">
        <f>IFERROR(HLOOKUP(A866,'Data 1'!$E$178:$Y$212,VLOOKUP(C866,Lookups2!$A$38:$C$44,2,FALSE),FALSE),"")</f>
        <v>95.8</v>
      </c>
      <c r="E866" s="33">
        <f>IFERROR(INDEX(Dom_8_patient_numbers,MATCH(A866,'Data 1'!$F$178:$Y$178,0))*D866/100,0)</f>
        <v>133.16199999999998</v>
      </c>
      <c r="F866" s="33"/>
      <c r="G866" s="33"/>
      <c r="H866" s="26" t="str">
        <f>VLOOKUP(A866,Lookups2!$J$2:$K$23,2,FALSE)</f>
        <v>WHH</v>
      </c>
      <c r="I866" s="26" t="str">
        <f>VLOOKUP(C866,Lookups2!$A$1:$C$53,3,FALSE)</f>
        <v>8.3B</v>
      </c>
      <c r="J866" s="26" t="str">
        <f t="shared" si="79"/>
        <v>16/17 Q4</v>
      </c>
      <c r="K866" s="26" t="str">
        <f t="shared" si="78"/>
        <v>WHH8.3B16/17 Q4</v>
      </c>
    </row>
    <row r="867" spans="1:11" x14ac:dyDescent="0.2">
      <c r="A867" s="26" t="s">
        <v>9779</v>
      </c>
      <c r="B867" s="4" t="s">
        <v>12166</v>
      </c>
      <c r="C867" s="4" t="s">
        <v>12179</v>
      </c>
      <c r="D867" s="28">
        <f>IFERROR(HLOOKUP(A867,'Data 1'!$E$178:$Y$212,VLOOKUP(C867,Lookups2!$A$38:$C$44,2,FALSE),FALSE),"")</f>
        <v>98.7</v>
      </c>
      <c r="E867" s="33">
        <f>IFERROR(INDEX(Dom_8_patient_numbers,MATCH(A867,'Data 1'!$F$178:$Y$178,0))*D867/100,0)</f>
        <v>164.82900000000001</v>
      </c>
      <c r="F867" s="33"/>
      <c r="G867" s="33"/>
      <c r="H867" s="26" t="str">
        <f>VLOOKUP(A867,Lookups2!$J$2:$K$23,2,FALSE)</f>
        <v>EDGH</v>
      </c>
      <c r="I867" s="26" t="str">
        <f>VLOOKUP(C867,Lookups2!$A$1:$C$53,3,FALSE)</f>
        <v>8.3B</v>
      </c>
      <c r="J867" s="26" t="str">
        <f t="shared" si="79"/>
        <v>16/17 Q4</v>
      </c>
      <c r="K867" s="26" t="str">
        <f t="shared" si="78"/>
        <v>EDGH8.3B16/17 Q4</v>
      </c>
    </row>
    <row r="868" spans="1:11" x14ac:dyDescent="0.2">
      <c r="A868" s="26" t="s">
        <v>9780</v>
      </c>
      <c r="B868" s="4" t="s">
        <v>12166</v>
      </c>
      <c r="C868" s="4" t="s">
        <v>12179</v>
      </c>
      <c r="D868" s="28">
        <f>IFERROR(HLOOKUP(A868,'Data 1'!$E$178:$Y$212,VLOOKUP(C868,Lookups2!$A$38:$C$44,2,FALSE),FALSE),"")</f>
        <v>87.5</v>
      </c>
      <c r="E868" s="33">
        <f>IFERROR(INDEX(Dom_8_patient_numbers,MATCH(A868,'Data 1'!$F$178:$Y$178,0))*D868/100,0)</f>
        <v>74.375</v>
      </c>
      <c r="F868" s="33"/>
      <c r="G868" s="33"/>
      <c r="H868" s="26" t="str">
        <f>VLOOKUP(A868,Lookups2!$J$2:$K$23,2,FALSE)</f>
        <v>ESUH</v>
      </c>
      <c r="I868" s="26" t="str">
        <f>VLOOKUP(C868,Lookups2!$A$1:$C$53,3,FALSE)</f>
        <v>8.3B</v>
      </c>
      <c r="J868" s="26" t="str">
        <f t="shared" si="79"/>
        <v>16/17 Q4</v>
      </c>
      <c r="K868" s="26" t="str">
        <f t="shared" si="78"/>
        <v>ESUH8.3B16/17 Q4</v>
      </c>
    </row>
    <row r="869" spans="1:11" x14ac:dyDescent="0.2">
      <c r="A869" s="26" t="s">
        <v>9781</v>
      </c>
      <c r="B869" s="4" t="s">
        <v>12166</v>
      </c>
      <c r="C869" s="4" t="s">
        <v>12179</v>
      </c>
      <c r="D869" s="28">
        <f>IFERROR(HLOOKUP(A869,'Data 1'!$E$178:$Y$212,VLOOKUP(C869,Lookups2!$A$38:$C$44,2,FALSE),FALSE),"")</f>
        <v>96.9</v>
      </c>
      <c r="E869" s="33">
        <f>IFERROR(INDEX(Dom_8_patient_numbers,MATCH(A869,'Data 1'!$F$178:$Y$178,0))*D869/100,0)</f>
        <v>165.69900000000001</v>
      </c>
      <c r="F869" s="33"/>
      <c r="G869" s="33"/>
      <c r="H869" s="26" t="str">
        <f>VLOOKUP(A869,Lookups2!$J$2:$K$23,2,FALSE)</f>
        <v>Frimley</v>
      </c>
      <c r="I869" s="26" t="str">
        <f>VLOOKUP(C869,Lookups2!$A$1:$C$53,3,FALSE)</f>
        <v>8.3B</v>
      </c>
      <c r="J869" s="26" t="str">
        <f t="shared" si="79"/>
        <v>16/17 Q4</v>
      </c>
      <c r="K869" s="26" t="str">
        <f t="shared" si="78"/>
        <v>Frimley8.3B16/17 Q4</v>
      </c>
    </row>
    <row r="870" spans="1:11" x14ac:dyDescent="0.2">
      <c r="A870" s="26" t="s">
        <v>9782</v>
      </c>
      <c r="B870" s="4" t="s">
        <v>12166</v>
      </c>
      <c r="C870" s="4" t="s">
        <v>12179</v>
      </c>
      <c r="D870" s="28">
        <f>IFERROR(HLOOKUP(A870,'Data 1'!$E$178:$Y$212,VLOOKUP(C870,Lookups2!$A$38:$C$44,2,FALSE),FALSE),"")</f>
        <v>95.8</v>
      </c>
      <c r="E870" s="33">
        <f>IFERROR(INDEX(Dom_8_patient_numbers,MATCH(A870,'Data 1'!$F$178:$Y$178,0))*D870/100,0)</f>
        <v>97.716000000000008</v>
      </c>
      <c r="F870" s="33"/>
      <c r="G870" s="33"/>
      <c r="H870" s="26" t="str">
        <f>VLOOKUP(A870,Lookups2!$J$2:$K$23,2,FALSE)</f>
        <v>MDGH</v>
      </c>
      <c r="I870" s="26" t="str">
        <f>VLOOKUP(C870,Lookups2!$A$1:$C$53,3,FALSE)</f>
        <v>8.3B</v>
      </c>
      <c r="J870" s="26" t="str">
        <f t="shared" si="79"/>
        <v>16/17 Q4</v>
      </c>
      <c r="K870" s="26" t="str">
        <f t="shared" si="78"/>
        <v>MDGH8.3B16/17 Q4</v>
      </c>
    </row>
    <row r="871" spans="1:11" x14ac:dyDescent="0.2">
      <c r="A871" s="26" t="s">
        <v>9783</v>
      </c>
      <c r="B871" s="4" t="s">
        <v>12166</v>
      </c>
      <c r="C871" s="4" t="s">
        <v>12179</v>
      </c>
      <c r="D871" s="28">
        <f>IFERROR(HLOOKUP(A871,'Data 1'!$E$178:$Y$212,VLOOKUP(C871,Lookups2!$A$38:$C$44,2,FALSE),FALSE),"")</f>
        <v>96.4</v>
      </c>
      <c r="E871" s="33">
        <f>IFERROR(INDEX(Dom_8_patient_numbers,MATCH(A871,'Data 1'!$F$178:$Y$178,0))*D871/100,0)</f>
        <v>112.78800000000001</v>
      </c>
      <c r="F871" s="33"/>
      <c r="G871" s="33"/>
      <c r="H871" s="26" t="str">
        <f>VLOOKUP(A871,Lookups2!$J$2:$K$23,2,FALSE)</f>
        <v>TWH</v>
      </c>
      <c r="I871" s="26" t="str">
        <f>VLOOKUP(C871,Lookups2!$A$1:$C$53,3,FALSE)</f>
        <v>8.3B</v>
      </c>
      <c r="J871" s="26" t="str">
        <f t="shared" si="79"/>
        <v>16/17 Q4</v>
      </c>
      <c r="K871" s="26" t="str">
        <f t="shared" si="78"/>
        <v>TWH8.3B16/17 Q4</v>
      </c>
    </row>
    <row r="872" spans="1:11" x14ac:dyDescent="0.2">
      <c r="A872" s="26" t="s">
        <v>9784</v>
      </c>
      <c r="B872" s="4" t="s">
        <v>12166</v>
      </c>
      <c r="C872" s="4" t="s">
        <v>12179</v>
      </c>
      <c r="D872" s="28">
        <f>IFERROR(HLOOKUP(A872,'Data 1'!$E$178:$Y$212,VLOOKUP(C872,Lookups2!$A$38:$C$44,2,FALSE),FALSE),"")</f>
        <v>93.9</v>
      </c>
      <c r="E872" s="33">
        <f>IFERROR(INDEX(Dom_8_patient_numbers,MATCH(A872,'Data 1'!$F$178:$Y$178,0))*D872/100,0)</f>
        <v>91.083000000000013</v>
      </c>
      <c r="F872" s="33"/>
      <c r="G872" s="33"/>
      <c r="H872" s="26" t="str">
        <f>VLOOKUP(A872,Lookups2!$J$2:$K$23,2,FALSE)</f>
        <v>Medway</v>
      </c>
      <c r="I872" s="26" t="str">
        <f>VLOOKUP(C872,Lookups2!$A$1:$C$53,3,FALSE)</f>
        <v>8.3B</v>
      </c>
      <c r="J872" s="26" t="str">
        <f t="shared" si="79"/>
        <v>16/17 Q4</v>
      </c>
      <c r="K872" s="26" t="str">
        <f t="shared" si="78"/>
        <v>Medway8.3B16/17 Q4</v>
      </c>
    </row>
    <row r="873" spans="1:11" x14ac:dyDescent="0.2">
      <c r="A873" s="26" t="s">
        <v>9785</v>
      </c>
      <c r="B873" s="4" t="s">
        <v>12166</v>
      </c>
      <c r="C873" s="4" t="s">
        <v>12179</v>
      </c>
      <c r="D873" s="28">
        <f>IFERROR(HLOOKUP(A873,'Data 1'!$E$178:$Y$212,VLOOKUP(C873,Lookups2!$A$38:$C$44,2,FALSE),FALSE),"")</f>
        <v>92</v>
      </c>
      <c r="E873" s="33">
        <f>IFERROR(INDEX(Dom_8_patient_numbers,MATCH(A873,'Data 1'!$F$178:$Y$178,0))*D873/100,0)</f>
        <v>51.52</v>
      </c>
      <c r="F873" s="33"/>
      <c r="G873" s="33"/>
      <c r="H873" s="26" t="str">
        <f>VLOOKUP(A873,Lookups2!$J$2:$K$23,2,FALSE)</f>
        <v>RSCH</v>
      </c>
      <c r="I873" s="26" t="str">
        <f>VLOOKUP(C873,Lookups2!$A$1:$C$53,3,FALSE)</f>
        <v>8.3B</v>
      </c>
      <c r="J873" s="26" t="str">
        <f t="shared" si="79"/>
        <v>16/17 Q4</v>
      </c>
      <c r="K873" s="26" t="str">
        <f t="shared" si="78"/>
        <v>RSCH8.3B16/17 Q4</v>
      </c>
    </row>
    <row r="874" spans="1:11" x14ac:dyDescent="0.2">
      <c r="A874" s="26" t="s">
        <v>9786</v>
      </c>
      <c r="B874" s="4" t="s">
        <v>12166</v>
      </c>
      <c r="C874" s="4" t="s">
        <v>12179</v>
      </c>
      <c r="D874" s="28">
        <f>IFERROR(HLOOKUP(A874,'Data 1'!$E$178:$Y$212,VLOOKUP(C874,Lookups2!$A$38:$C$44,2,FALSE),FALSE),"")</f>
        <v>94.5</v>
      </c>
      <c r="E874" s="33">
        <f>IFERROR(INDEX(Dom_8_patient_numbers,MATCH(A874,'Data 1'!$F$178:$Y$178,0))*D874/100,0)</f>
        <v>186.16499999999999</v>
      </c>
      <c r="F874" s="33"/>
      <c r="G874" s="33"/>
      <c r="H874" s="26" t="str">
        <f>VLOOKUP(A874,Lookups2!$J$2:$K$23,2,FALSE)</f>
        <v>SASH</v>
      </c>
      <c r="I874" s="26" t="str">
        <f>VLOOKUP(C874,Lookups2!$A$1:$C$53,3,FALSE)</f>
        <v>8.3B</v>
      </c>
      <c r="J874" s="26" t="str">
        <f t="shared" si="79"/>
        <v>16/17 Q4</v>
      </c>
      <c r="K874" s="26" t="str">
        <f t="shared" si="78"/>
        <v>SASH8.3B16/17 Q4</v>
      </c>
    </row>
    <row r="875" spans="1:11" x14ac:dyDescent="0.2">
      <c r="A875" s="26" t="s">
        <v>9787</v>
      </c>
      <c r="B875" s="4" t="s">
        <v>12166</v>
      </c>
      <c r="C875" s="4" t="s">
        <v>12179</v>
      </c>
      <c r="D875" s="28">
        <f>IFERROR(HLOOKUP(A875,'Data 1'!$E$178:$Y$212,VLOOKUP(C875,Lookups2!$A$38:$C$44,2,FALSE),FALSE),"")</f>
        <v>88.2</v>
      </c>
      <c r="E875" s="33">
        <f>IFERROR(INDEX(Dom_8_patient_numbers,MATCH(A875,'Data 1'!$F$178:$Y$178,0))*D875/100,0)</f>
        <v>122.59800000000001</v>
      </c>
      <c r="F875" s="33"/>
      <c r="G875" s="33"/>
      <c r="H875" s="26" t="str">
        <f>VLOOKUP(A875,Lookups2!$J$2:$K$23,2,FALSE)</f>
        <v>STR</v>
      </c>
      <c r="I875" s="26" t="str">
        <f>VLOOKUP(C875,Lookups2!$A$1:$C$53,3,FALSE)</f>
        <v>8.3B</v>
      </c>
      <c r="J875" s="26" t="str">
        <f t="shared" si="79"/>
        <v>16/17 Q4</v>
      </c>
      <c r="K875" s="26" t="str">
        <f t="shared" si="78"/>
        <v>STR8.3B16/17 Q4</v>
      </c>
    </row>
    <row r="876" spans="1:11" x14ac:dyDescent="0.2">
      <c r="A876" s="26" t="s">
        <v>9788</v>
      </c>
      <c r="B876" s="4" t="s">
        <v>12166</v>
      </c>
      <c r="C876" s="4" t="s">
        <v>12179</v>
      </c>
      <c r="D876" s="28">
        <f>IFERROR(HLOOKUP(A876,'Data 1'!$E$178:$Y$212,VLOOKUP(C876,Lookups2!$A$38:$C$44,2,FALSE),FALSE),"")</f>
        <v>98.5</v>
      </c>
      <c r="E876" s="33">
        <f>IFERROR(INDEX(Dom_8_patient_numbers,MATCH(A876,'Data 1'!$F$178:$Y$178,0))*D876/100,0)</f>
        <v>160.55500000000001</v>
      </c>
      <c r="F876" s="33"/>
      <c r="G876" s="33"/>
      <c r="H876" s="26" t="str">
        <f>VLOOKUP(A876,Lookups2!$J$2:$K$23,2,FALSE)</f>
        <v>WOR</v>
      </c>
      <c r="I876" s="26" t="str">
        <f>VLOOKUP(C876,Lookups2!$A$1:$C$53,3,FALSE)</f>
        <v>8.3B</v>
      </c>
      <c r="J876" s="26" t="str">
        <f t="shared" si="79"/>
        <v>16/17 Q4</v>
      </c>
      <c r="K876" s="26" t="str">
        <f t="shared" si="78"/>
        <v>WOR8.3B16/17 Q4</v>
      </c>
    </row>
    <row r="877" spans="1:11" x14ac:dyDescent="0.2">
      <c r="A877" s="26" t="s">
        <v>12031</v>
      </c>
      <c r="B877" s="4" t="s">
        <v>12166</v>
      </c>
      <c r="C877" s="4" t="s">
        <v>12179</v>
      </c>
      <c r="D877" s="28" t="str">
        <f>IFERROR(HLOOKUP(A877,'Data 1'!$E$178:$Y$212,VLOOKUP(C877,Lookups2!$A$38:$C$44,2,FALSE),FALSE),"")</f>
        <v>.</v>
      </c>
      <c r="E877" s="33">
        <f>IFERROR(INDEX(Dom_8_patient_numbers,MATCH(A877,'Data 1'!$F$178:$Y$178,0))*D877/100,0)</f>
        <v>0</v>
      </c>
      <c r="F877" s="33"/>
      <c r="G877" s="33"/>
      <c r="H877" s="26" t="str">
        <f>VLOOKUP(A877,Lookups2!$J$2:$K$23,2,FALSE)</f>
        <v>CRA</v>
      </c>
      <c r="I877" s="26" t="str">
        <f>VLOOKUP(C877,Lookups2!$A$1:$C$53,3,FALSE)</f>
        <v>8.3B</v>
      </c>
      <c r="J877" s="26" t="str">
        <f t="shared" si="79"/>
        <v>16/17 Q4</v>
      </c>
      <c r="K877" s="26" t="str">
        <f t="shared" si="78"/>
        <v>CRA8.3B16/17 Q4</v>
      </c>
    </row>
    <row r="878" spans="1:11" x14ac:dyDescent="0.2">
      <c r="A878" s="4" t="s">
        <v>6597</v>
      </c>
      <c r="B878" s="4" t="s">
        <v>12166</v>
      </c>
      <c r="C878" s="4" t="s">
        <v>12179</v>
      </c>
      <c r="D878" s="28">
        <f>IFERROR(HLOOKUP(A878,'Data 1'!$E$178:$Y$212,VLOOKUP(C878,Lookups2!$A$38:$C$44,2,FALSE),FALSE),"")</f>
        <v>96.3</v>
      </c>
      <c r="E878" s="33">
        <f>IFERROR(INDEX(Dom_8_patient_numbers,MATCH(A878,'Data 1'!$F$178:$Y$178,0))*D878/100,0)</f>
        <v>344.75400000000002</v>
      </c>
      <c r="F878" s="33"/>
      <c r="G878" s="33"/>
      <c r="H878" s="4" t="s">
        <v>2763</v>
      </c>
      <c r="I878" s="26" t="str">
        <f>VLOOKUP(C878,Lookups2!$A$1:$C$53,3,FALSE)</f>
        <v>8.3B</v>
      </c>
      <c r="J878" s="26" t="str">
        <f t="shared" si="79"/>
        <v>16/17 Q4</v>
      </c>
      <c r="K878" s="26" t="str">
        <f t="shared" ref="K878:K879" si="82">H878&amp;I878&amp;J878</f>
        <v>PORT8.3B16/17 Q4</v>
      </c>
    </row>
    <row r="879" spans="1:11" x14ac:dyDescent="0.2">
      <c r="A879" t="s">
        <v>12343</v>
      </c>
      <c r="B879" s="4" t="s">
        <v>12166</v>
      </c>
      <c r="C879" s="4" t="s">
        <v>12179</v>
      </c>
      <c r="D879" s="28" t="str">
        <f>IFERROR(HLOOKUP(A879,'Data 1'!$E$178:$Y$212,VLOOKUP(C879,Lookups2!$A$38:$C$44,2,FALSE),FALSE),"")</f>
        <v>.</v>
      </c>
      <c r="E879" s="33">
        <f>IFERROR(INDEX(Dom_8_patient_numbers,MATCH(A879,'Data 1'!$F$178:$Y$178,0))*D879/100,0)</f>
        <v>0</v>
      </c>
      <c r="F879" s="33"/>
      <c r="G879" s="33"/>
      <c r="H879" s="26" t="str">
        <f>VLOOKUP(A879,Lookups2!$J$2:$K$23,2,FALSE)</f>
        <v>BEX</v>
      </c>
      <c r="I879" s="26" t="str">
        <f>VLOOKUP(C879,Lookups2!$A$1:$C$53,3,FALSE)</f>
        <v>8.3B</v>
      </c>
      <c r="J879" s="26" t="str">
        <f t="shared" si="79"/>
        <v>16/17 Q4</v>
      </c>
      <c r="K879" s="26" t="str">
        <f t="shared" si="82"/>
        <v>BEX8.3B16/17 Q4</v>
      </c>
    </row>
    <row r="880" spans="1:11" x14ac:dyDescent="0.2">
      <c r="A880" s="26" t="s">
        <v>12323</v>
      </c>
      <c r="B880" s="4" t="s">
        <v>12166</v>
      </c>
      <c r="C880" s="4" t="s">
        <v>12179</v>
      </c>
      <c r="D880" s="28">
        <f>IFERROR(HLOOKUP(A880,'Data 1'!$E$178:$Y$212,VLOOKUP(C880,Lookups2!$A$38:$C$44,2,FALSE),FALSE),"")</f>
        <v>94.3</v>
      </c>
      <c r="E880" s="34">
        <f>D880</f>
        <v>94.3</v>
      </c>
      <c r="F880" s="34">
        <f>E880</f>
        <v>94.3</v>
      </c>
      <c r="G880" s="34"/>
      <c r="H880" s="26" t="str">
        <f>VLOOKUP(A880,Lookups2!$J$2:$K$23,2,FALSE)</f>
        <v>ENG</v>
      </c>
      <c r="I880" s="26" t="str">
        <f>VLOOKUP(C880,Lookups2!$A$1:$C$53,3,FALSE)</f>
        <v>8.3B</v>
      </c>
      <c r="J880" s="26" t="str">
        <f>+J877</f>
        <v>16/17 Q4</v>
      </c>
      <c r="K880" s="26" t="str">
        <f t="shared" si="78"/>
        <v>ENG8.3B16/17 Q4</v>
      </c>
    </row>
    <row r="881" spans="1:11" x14ac:dyDescent="0.2">
      <c r="A881" s="26" t="s">
        <v>2794</v>
      </c>
      <c r="B881" s="4" t="s">
        <v>12166</v>
      </c>
      <c r="C881" s="4" t="s">
        <v>12179</v>
      </c>
      <c r="D881" s="28" t="str">
        <f>IFERROR(HLOOKUP(A881,'Data 1'!$E$178:$Y$212,VLOOKUP(C881,Lookups2!$A$38:$C$44,2,FALSE),FALSE),"")</f>
        <v/>
      </c>
      <c r="E881" s="34">
        <f>SUM(E860:E879)</f>
        <v>2290.4240000000004</v>
      </c>
      <c r="F881" s="41">
        <f>Lookups2!O34</f>
        <v>94.217359111476767</v>
      </c>
      <c r="G881" s="41"/>
      <c r="H881" s="26" t="str">
        <f>VLOOKUP(A881,Lookups2!$J$2:$K$23,2,FALSE)</f>
        <v>SEC</v>
      </c>
      <c r="I881" s="26" t="str">
        <f>VLOOKUP(C881,Lookups2!$A$1:$C$53,3,FALSE)</f>
        <v>8.3B</v>
      </c>
      <c r="J881" s="26" t="str">
        <f t="shared" si="79"/>
        <v>16/17 Q4</v>
      </c>
      <c r="K881" s="26" t="str">
        <f t="shared" si="78"/>
        <v>SEC8.3B16/17 Q4</v>
      </c>
    </row>
    <row r="882" spans="1:11" x14ac:dyDescent="0.2">
      <c r="A882" s="26" t="s">
        <v>9771</v>
      </c>
      <c r="B882" s="4" t="s">
        <v>12166</v>
      </c>
      <c r="C882" s="4" t="s">
        <v>12182</v>
      </c>
      <c r="D882" s="28" t="str">
        <f>IFERROR(HLOOKUP(A882,'Data 1'!$E$178:$Y$212,VLOOKUP(C882,Lookups2!$A$38:$C$44,2,FALSE),FALSE),"")</f>
        <v>20:12</v>
      </c>
      <c r="E882" s="50">
        <f t="shared" ref="E882:E899" si="83">((LEFT(D882,2)*60)+RIGHT(D882,2))/60</f>
        <v>20.2</v>
      </c>
      <c r="F882" s="4">
        <f t="shared" ref="F882:F901" si="84">IFERROR(E882*Dom_8_patient_numbers,0)</f>
        <v>3373.4</v>
      </c>
      <c r="G882" s="51">
        <f t="shared" ref="G882:G901" si="85">IFERROR((VALUE(D882))*24,0)</f>
        <v>20.2</v>
      </c>
      <c r="H882" s="26" t="str">
        <f>VLOOKUP(A882,Lookups2!$J$2:$K$23,2,FALSE)</f>
        <v>ASPH</v>
      </c>
      <c r="I882" s="26" t="str">
        <f>VLOOKUP(C882,Lookups2!$A$1:$C$53,3,FALSE)</f>
        <v>8.4B</v>
      </c>
      <c r="J882" s="26" t="str">
        <f t="shared" si="79"/>
        <v>16/17 Q4</v>
      </c>
      <c r="K882" s="26" t="str">
        <f t="shared" si="78"/>
        <v>ASPH8.4B16/17 Q4</v>
      </c>
    </row>
    <row r="883" spans="1:11" x14ac:dyDescent="0.2">
      <c r="A883" s="26" t="s">
        <v>9772</v>
      </c>
      <c r="B883" s="4" t="s">
        <v>12166</v>
      </c>
      <c r="C883" s="4" t="s">
        <v>12182</v>
      </c>
      <c r="D883" s="28">
        <f>IFERROR(HLOOKUP(A883,'Data 1'!$E$178:$Y$212,VLOOKUP(C883,Lookups2!$A$38:$C$44,2,FALSE),FALSE),"")</f>
        <v>0</v>
      </c>
      <c r="E883" s="50">
        <f t="shared" si="83"/>
        <v>0</v>
      </c>
      <c r="F883" s="4">
        <f t="shared" si="84"/>
        <v>0</v>
      </c>
      <c r="G883" s="51">
        <f t="shared" si="85"/>
        <v>0</v>
      </c>
      <c r="H883" s="26" t="str">
        <f>VLOOKUP(A883,Lookups2!$J$2:$K$23,2,FALSE)</f>
        <v>PRH</v>
      </c>
      <c r="I883" s="26" t="str">
        <f>VLOOKUP(C883,Lookups2!$A$1:$C$53,3,FALSE)</f>
        <v>8.4B</v>
      </c>
      <c r="J883" s="26" t="str">
        <f t="shared" si="79"/>
        <v>16/17 Q4</v>
      </c>
      <c r="K883" s="26" t="str">
        <f t="shared" si="78"/>
        <v>PRH8.4B16/17 Q4</v>
      </c>
    </row>
    <row r="884" spans="1:11" x14ac:dyDescent="0.2">
      <c r="A884" s="26" t="s">
        <v>9773</v>
      </c>
      <c r="B884" s="4" t="s">
        <v>12166</v>
      </c>
      <c r="C884" s="4" t="s">
        <v>12182</v>
      </c>
      <c r="D884" s="28" t="str">
        <f>IFERROR(HLOOKUP(A884,'Data 1'!$E$178:$Y$212,VLOOKUP(C884,Lookups2!$A$38:$C$44,2,FALSE),FALSE),"")</f>
        <v>31:49</v>
      </c>
      <c r="E884" s="50">
        <f t="shared" si="83"/>
        <v>31.816666666666666</v>
      </c>
      <c r="F884" s="4">
        <f t="shared" si="84"/>
        <v>5313.3833333333332</v>
      </c>
      <c r="G884" s="51">
        <f t="shared" si="85"/>
        <v>31.81666666666667</v>
      </c>
      <c r="H884" s="26" t="str">
        <f>VLOOKUP(A884,Lookups2!$J$2:$K$23,2,FALSE)</f>
        <v>RSC</v>
      </c>
      <c r="I884" s="26" t="str">
        <f>VLOOKUP(C884,Lookups2!$A$1:$C$53,3,FALSE)</f>
        <v>8.4B</v>
      </c>
      <c r="J884" s="26" t="str">
        <f t="shared" si="79"/>
        <v>16/17 Q4</v>
      </c>
      <c r="K884" s="26" t="str">
        <f t="shared" si="78"/>
        <v>RSC8.4B16/17 Q4</v>
      </c>
    </row>
    <row r="885" spans="1:11" x14ac:dyDescent="0.2">
      <c r="A885" s="26" t="s">
        <v>9774</v>
      </c>
      <c r="B885" s="4" t="s">
        <v>12166</v>
      </c>
      <c r="C885" s="4" t="s">
        <v>12182</v>
      </c>
      <c r="D885" s="28" t="str">
        <f>IFERROR(HLOOKUP(A885,'Data 1'!$E$178:$Y$212,VLOOKUP(C885,Lookups2!$A$38:$C$44,2,FALSE),FALSE),"")</f>
        <v>25:43</v>
      </c>
      <c r="E885" s="50">
        <f t="shared" si="83"/>
        <v>25.716666666666665</v>
      </c>
      <c r="F885" s="4">
        <f t="shared" si="84"/>
        <v>4294.6833333333334</v>
      </c>
      <c r="G885" s="51">
        <f t="shared" si="85"/>
        <v>25.716666666666661</v>
      </c>
      <c r="H885" s="26" t="str">
        <f>VLOOKUP(A885,Lookups2!$J$2:$K$23,2,FALSE)</f>
        <v>DVH</v>
      </c>
      <c r="I885" s="26" t="str">
        <f>VLOOKUP(C885,Lookups2!$A$1:$C$53,3,FALSE)</f>
        <v>8.4B</v>
      </c>
      <c r="J885" s="26" t="str">
        <f t="shared" si="79"/>
        <v>16/17 Q4</v>
      </c>
      <c r="K885" s="26" t="str">
        <f t="shared" si="78"/>
        <v>DVH8.4B16/17 Q4</v>
      </c>
    </row>
    <row r="886" spans="1:11" x14ac:dyDescent="0.2">
      <c r="A886" s="26" t="s">
        <v>9775</v>
      </c>
      <c r="B886" s="4" t="s">
        <v>12166</v>
      </c>
      <c r="C886" s="4" t="s">
        <v>12182</v>
      </c>
      <c r="D886" s="28" t="str">
        <f>IFERROR(HLOOKUP(A886,'Data 1'!$E$178:$Y$212,VLOOKUP(C886,Lookups2!$A$38:$C$44,2,FALSE),FALSE),"")</f>
        <v>29:28</v>
      </c>
      <c r="E886" s="50">
        <f t="shared" si="83"/>
        <v>29.466666666666665</v>
      </c>
      <c r="F886" s="4">
        <f t="shared" si="84"/>
        <v>4920.9333333333334</v>
      </c>
      <c r="G886" s="51">
        <f t="shared" si="85"/>
        <v>29.466666666666661</v>
      </c>
      <c r="H886" s="26" t="str">
        <f>VLOOKUP(A886,Lookups2!$J$2:$K$23,2,FALSE)</f>
        <v>K&amp;C</v>
      </c>
      <c r="I886" s="26" t="str">
        <f>VLOOKUP(C886,Lookups2!$A$1:$C$53,3,FALSE)</f>
        <v>8.4B</v>
      </c>
      <c r="J886" s="26" t="str">
        <f t="shared" si="79"/>
        <v>16/17 Q4</v>
      </c>
      <c r="K886" s="26" t="str">
        <f t="shared" si="78"/>
        <v>K&amp;C8.4B16/17 Q4</v>
      </c>
    </row>
    <row r="887" spans="1:11" x14ac:dyDescent="0.2">
      <c r="A887" s="26" t="s">
        <v>9776</v>
      </c>
      <c r="B887" s="4" t="s">
        <v>12166</v>
      </c>
      <c r="C887" s="4" t="s">
        <v>12182</v>
      </c>
      <c r="D887" s="28" t="str">
        <f>IFERROR(HLOOKUP(A887,'Data 1'!$E$178:$Y$212,VLOOKUP(C887,Lookups2!$A$38:$C$44,2,FALSE),FALSE),"")</f>
        <v>23:28</v>
      </c>
      <c r="E887" s="50">
        <f t="shared" si="83"/>
        <v>23.466666666666665</v>
      </c>
      <c r="F887" s="4">
        <f t="shared" si="84"/>
        <v>3918.9333333333329</v>
      </c>
      <c r="G887" s="51">
        <f t="shared" si="85"/>
        <v>23.466666666666665</v>
      </c>
      <c r="H887" s="26" t="str">
        <f>VLOOKUP(A887,Lookups2!$J$2:$K$23,2,FALSE)</f>
        <v>QEQM</v>
      </c>
      <c r="I887" s="26" t="str">
        <f>VLOOKUP(C887,Lookups2!$A$1:$C$53,3,FALSE)</f>
        <v>8.4B</v>
      </c>
      <c r="J887" s="26" t="str">
        <f t="shared" si="79"/>
        <v>16/17 Q4</v>
      </c>
      <c r="K887" s="26" t="str">
        <f t="shared" si="78"/>
        <v>QEQM8.4B16/17 Q4</v>
      </c>
    </row>
    <row r="888" spans="1:11" x14ac:dyDescent="0.2">
      <c r="A888" s="26" t="s">
        <v>9777</v>
      </c>
      <c r="B888" s="4" t="s">
        <v>12166</v>
      </c>
      <c r="C888" s="4" t="s">
        <v>12182</v>
      </c>
      <c r="D888" s="28" t="str">
        <f>IFERROR(HLOOKUP(A888,'Data 1'!$E$178:$Y$212,VLOOKUP(C888,Lookups2!$A$38:$C$44,2,FALSE),FALSE),"")</f>
        <v>23:49</v>
      </c>
      <c r="E888" s="50">
        <f t="shared" si="83"/>
        <v>23.816666666666666</v>
      </c>
      <c r="F888" s="4">
        <f t="shared" si="84"/>
        <v>3977.3833333333332</v>
      </c>
      <c r="G888" s="51">
        <f t="shared" si="85"/>
        <v>23.816666666666666</v>
      </c>
      <c r="H888" s="26" t="str">
        <f>VLOOKUP(A888,Lookups2!$J$2:$K$23,2,FALSE)</f>
        <v>WHH</v>
      </c>
      <c r="I888" s="26" t="str">
        <f>VLOOKUP(C888,Lookups2!$A$1:$C$53,3,FALSE)</f>
        <v>8.4B</v>
      </c>
      <c r="J888" s="26" t="str">
        <f t="shared" si="79"/>
        <v>16/17 Q4</v>
      </c>
      <c r="K888" s="26" t="str">
        <f t="shared" si="78"/>
        <v>WHH8.4B16/17 Q4</v>
      </c>
    </row>
    <row r="889" spans="1:11" x14ac:dyDescent="0.2">
      <c r="A889" s="26" t="s">
        <v>9779</v>
      </c>
      <c r="B889" s="4" t="s">
        <v>12166</v>
      </c>
      <c r="C889" s="4" t="s">
        <v>12182</v>
      </c>
      <c r="D889" s="28" t="str">
        <f>IFERROR(HLOOKUP(A889,'Data 1'!$E$178:$Y$212,VLOOKUP(C889,Lookups2!$A$38:$C$44,2,FALSE),FALSE),"")</f>
        <v>25:28</v>
      </c>
      <c r="E889" s="50">
        <f t="shared" si="83"/>
        <v>25.466666666666665</v>
      </c>
      <c r="F889" s="4">
        <f t="shared" si="84"/>
        <v>4252.9333333333334</v>
      </c>
      <c r="G889" s="51">
        <f t="shared" si="85"/>
        <v>25.466666666666669</v>
      </c>
      <c r="H889" s="26" t="str">
        <f>VLOOKUP(A889,Lookups2!$J$2:$K$23,2,FALSE)</f>
        <v>EDGH</v>
      </c>
      <c r="I889" s="26" t="str">
        <f>VLOOKUP(C889,Lookups2!$A$1:$C$53,3,FALSE)</f>
        <v>8.4B</v>
      </c>
      <c r="J889" s="26" t="str">
        <f t="shared" si="79"/>
        <v>16/17 Q4</v>
      </c>
      <c r="K889" s="26" t="str">
        <f t="shared" si="78"/>
        <v>EDGH8.4B16/17 Q4</v>
      </c>
    </row>
    <row r="890" spans="1:11" x14ac:dyDescent="0.2">
      <c r="A890" s="26" t="s">
        <v>9780</v>
      </c>
      <c r="B890" s="4" t="s">
        <v>12166</v>
      </c>
      <c r="C890" s="4" t="s">
        <v>12182</v>
      </c>
      <c r="D890" s="28" t="str">
        <f>IFERROR(HLOOKUP(A890,'Data 1'!$E$178:$Y$212,VLOOKUP(C890,Lookups2!$A$38:$C$44,2,FALSE),FALSE),"")</f>
        <v>23:40</v>
      </c>
      <c r="E890" s="50">
        <f t="shared" si="83"/>
        <v>23.666666666666668</v>
      </c>
      <c r="F890" s="4">
        <f t="shared" si="84"/>
        <v>3952.3333333333335</v>
      </c>
      <c r="G890" s="51">
        <f t="shared" si="85"/>
        <v>23.666666666666668</v>
      </c>
      <c r="H890" s="26" t="str">
        <f>VLOOKUP(A890,Lookups2!$J$2:$K$23,2,FALSE)</f>
        <v>ESUH</v>
      </c>
      <c r="I890" s="26" t="str">
        <f>VLOOKUP(C890,Lookups2!$A$1:$C$53,3,FALSE)</f>
        <v>8.4B</v>
      </c>
      <c r="J890" s="26" t="str">
        <f t="shared" si="79"/>
        <v>16/17 Q4</v>
      </c>
      <c r="K890" s="26" t="str">
        <f t="shared" si="78"/>
        <v>ESUH8.4B16/17 Q4</v>
      </c>
    </row>
    <row r="891" spans="1:11" x14ac:dyDescent="0.2">
      <c r="A891" s="26" t="s">
        <v>9781</v>
      </c>
      <c r="B891" s="4" t="s">
        <v>12166</v>
      </c>
      <c r="C891" s="4" t="s">
        <v>12182</v>
      </c>
      <c r="D891" s="28" t="str">
        <f>IFERROR(HLOOKUP(A891,'Data 1'!$E$178:$Y$212,VLOOKUP(C891,Lookups2!$A$38:$C$44,2,FALSE),FALSE),"")</f>
        <v>20:51</v>
      </c>
      <c r="E891" s="50">
        <f t="shared" si="83"/>
        <v>20.85</v>
      </c>
      <c r="F891" s="4">
        <f t="shared" si="84"/>
        <v>3481.9500000000003</v>
      </c>
      <c r="G891" s="51">
        <f t="shared" si="85"/>
        <v>20.85</v>
      </c>
      <c r="H891" s="26" t="str">
        <f>VLOOKUP(A891,Lookups2!$J$2:$K$23,2,FALSE)</f>
        <v>Frimley</v>
      </c>
      <c r="I891" s="26" t="str">
        <f>VLOOKUP(C891,Lookups2!$A$1:$C$53,3,FALSE)</f>
        <v>8.4B</v>
      </c>
      <c r="J891" s="26" t="str">
        <f t="shared" si="79"/>
        <v>16/17 Q4</v>
      </c>
      <c r="K891" s="26" t="str">
        <f t="shared" si="78"/>
        <v>Frimley8.4B16/17 Q4</v>
      </c>
    </row>
    <row r="892" spans="1:11" x14ac:dyDescent="0.2">
      <c r="A892" s="26" t="s">
        <v>9782</v>
      </c>
      <c r="B892" s="4" t="s">
        <v>12166</v>
      </c>
      <c r="C892" s="4" t="s">
        <v>12182</v>
      </c>
      <c r="D892" s="28" t="str">
        <f>IFERROR(HLOOKUP(A892,'Data 1'!$E$178:$Y$212,VLOOKUP(C892,Lookups2!$A$38:$C$44,2,FALSE),FALSE),"")</f>
        <v>20:49</v>
      </c>
      <c r="E892" s="50">
        <f t="shared" si="83"/>
        <v>20.816666666666666</v>
      </c>
      <c r="F892" s="4">
        <f t="shared" si="84"/>
        <v>3476.3833333333332</v>
      </c>
      <c r="G892" s="51">
        <f t="shared" si="85"/>
        <v>20.816666666666666</v>
      </c>
      <c r="H892" s="26" t="str">
        <f>VLOOKUP(A892,Lookups2!$J$2:$K$23,2,FALSE)</f>
        <v>MDGH</v>
      </c>
      <c r="I892" s="26" t="str">
        <f>VLOOKUP(C892,Lookups2!$A$1:$C$53,3,FALSE)</f>
        <v>8.4B</v>
      </c>
      <c r="J892" s="26" t="str">
        <f t="shared" si="79"/>
        <v>16/17 Q4</v>
      </c>
      <c r="K892" s="26" t="str">
        <f t="shared" si="78"/>
        <v>MDGH8.4B16/17 Q4</v>
      </c>
    </row>
    <row r="893" spans="1:11" x14ac:dyDescent="0.2">
      <c r="A893" s="26" t="s">
        <v>9783</v>
      </c>
      <c r="B893" s="4" t="s">
        <v>12166</v>
      </c>
      <c r="C893" s="4" t="s">
        <v>12182</v>
      </c>
      <c r="D893" s="28" t="str">
        <f>IFERROR(HLOOKUP(A893,'Data 1'!$E$178:$Y$212,VLOOKUP(C893,Lookups2!$A$38:$C$44,2,FALSE),FALSE),"")</f>
        <v>20:44</v>
      </c>
      <c r="E893" s="50">
        <f t="shared" si="83"/>
        <v>20.733333333333334</v>
      </c>
      <c r="F893" s="4">
        <f t="shared" si="84"/>
        <v>3462.4666666666667</v>
      </c>
      <c r="G893" s="51">
        <f t="shared" si="85"/>
        <v>20.733333333333334</v>
      </c>
      <c r="H893" s="26" t="str">
        <f>VLOOKUP(A893,Lookups2!$J$2:$K$23,2,FALSE)</f>
        <v>TWH</v>
      </c>
      <c r="I893" s="26" t="str">
        <f>VLOOKUP(C893,Lookups2!$A$1:$C$53,3,FALSE)</f>
        <v>8.4B</v>
      </c>
      <c r="J893" s="26" t="str">
        <f t="shared" si="79"/>
        <v>16/17 Q4</v>
      </c>
      <c r="K893" s="26" t="str">
        <f t="shared" si="78"/>
        <v>TWH8.4B16/17 Q4</v>
      </c>
    </row>
    <row r="894" spans="1:11" x14ac:dyDescent="0.2">
      <c r="A894" s="26" t="s">
        <v>9784</v>
      </c>
      <c r="B894" s="4" t="s">
        <v>12166</v>
      </c>
      <c r="C894" s="4" t="s">
        <v>12182</v>
      </c>
      <c r="D894" s="28" t="str">
        <f>IFERROR(HLOOKUP(A894,'Data 1'!$E$178:$Y$212,VLOOKUP(C894,Lookups2!$A$38:$C$44,2,FALSE),FALSE),"")</f>
        <v>28:14</v>
      </c>
      <c r="E894" s="50">
        <f t="shared" si="83"/>
        <v>28.233333333333334</v>
      </c>
      <c r="F894" s="4">
        <f t="shared" si="84"/>
        <v>4714.9666666666672</v>
      </c>
      <c r="G894" s="51">
        <f t="shared" si="85"/>
        <v>28.233333333333334</v>
      </c>
      <c r="H894" s="26" t="str">
        <f>VLOOKUP(A894,Lookups2!$J$2:$K$23,2,FALSE)</f>
        <v>Medway</v>
      </c>
      <c r="I894" s="26" t="str">
        <f>VLOOKUP(C894,Lookups2!$A$1:$C$53,3,FALSE)</f>
        <v>8.4B</v>
      </c>
      <c r="J894" s="26" t="str">
        <f t="shared" si="79"/>
        <v>16/17 Q4</v>
      </c>
      <c r="K894" s="26" t="str">
        <f t="shared" si="78"/>
        <v>Medway8.4B16/17 Q4</v>
      </c>
    </row>
    <row r="895" spans="1:11" x14ac:dyDescent="0.2">
      <c r="A895" s="26" t="s">
        <v>9785</v>
      </c>
      <c r="B895" s="4" t="s">
        <v>12166</v>
      </c>
      <c r="C895" s="4" t="s">
        <v>12182</v>
      </c>
      <c r="D895" s="28" t="str">
        <f>IFERROR(HLOOKUP(A895,'Data 1'!$E$178:$Y$212,VLOOKUP(C895,Lookups2!$A$38:$C$44,2,FALSE),FALSE),"")</f>
        <v>20:33</v>
      </c>
      <c r="E895" s="50">
        <f t="shared" si="83"/>
        <v>20.55</v>
      </c>
      <c r="F895" s="4">
        <f t="shared" si="84"/>
        <v>3431.85</v>
      </c>
      <c r="G895" s="51">
        <f t="shared" si="85"/>
        <v>20.55</v>
      </c>
      <c r="H895" s="26" t="str">
        <f>VLOOKUP(A895,Lookups2!$J$2:$K$23,2,FALSE)</f>
        <v>RSCH</v>
      </c>
      <c r="I895" s="26" t="str">
        <f>VLOOKUP(C895,Lookups2!$A$1:$C$53,3,FALSE)</f>
        <v>8.4B</v>
      </c>
      <c r="J895" s="26" t="str">
        <f t="shared" si="79"/>
        <v>16/17 Q4</v>
      </c>
      <c r="K895" s="26" t="str">
        <f t="shared" si="78"/>
        <v>RSCH8.4B16/17 Q4</v>
      </c>
    </row>
    <row r="896" spans="1:11" x14ac:dyDescent="0.2">
      <c r="A896" s="26" t="s">
        <v>9786</v>
      </c>
      <c r="B896" s="4" t="s">
        <v>12166</v>
      </c>
      <c r="C896" s="4" t="s">
        <v>12182</v>
      </c>
      <c r="D896" s="28" t="str">
        <f>IFERROR(HLOOKUP(A896,'Data 1'!$E$178:$Y$212,VLOOKUP(C896,Lookups2!$A$38:$C$44,2,FALSE),FALSE),"")</f>
        <v>21:13</v>
      </c>
      <c r="E896" s="50">
        <f t="shared" si="83"/>
        <v>21.216666666666665</v>
      </c>
      <c r="F896" s="4">
        <f t="shared" si="84"/>
        <v>3543.1833333333329</v>
      </c>
      <c r="G896" s="51">
        <f t="shared" si="85"/>
        <v>21.216666666666665</v>
      </c>
      <c r="H896" s="26" t="str">
        <f>VLOOKUP(A896,Lookups2!$J$2:$K$23,2,FALSE)</f>
        <v>SASH</v>
      </c>
      <c r="I896" s="26" t="str">
        <f>VLOOKUP(C896,Lookups2!$A$1:$C$53,3,FALSE)</f>
        <v>8.4B</v>
      </c>
      <c r="J896" s="26" t="str">
        <f t="shared" si="79"/>
        <v>16/17 Q4</v>
      </c>
      <c r="K896" s="26" t="str">
        <f t="shared" si="78"/>
        <v>SASH8.4B16/17 Q4</v>
      </c>
    </row>
    <row r="897" spans="1:11" x14ac:dyDescent="0.2">
      <c r="A897" s="26" t="s">
        <v>9787</v>
      </c>
      <c r="B897" s="4" t="s">
        <v>12166</v>
      </c>
      <c r="C897" s="4" t="s">
        <v>12182</v>
      </c>
      <c r="D897" s="28" t="str">
        <f>IFERROR(HLOOKUP(A897,'Data 1'!$E$178:$Y$212,VLOOKUP(C897,Lookups2!$A$38:$C$44,2,FALSE),FALSE),"")</f>
        <v>25:49</v>
      </c>
      <c r="E897" s="50">
        <f t="shared" si="83"/>
        <v>25.816666666666666</v>
      </c>
      <c r="F897" s="4">
        <f t="shared" si="84"/>
        <v>4311.3833333333332</v>
      </c>
      <c r="G897" s="51">
        <f t="shared" si="85"/>
        <v>25.81666666666667</v>
      </c>
      <c r="H897" s="26" t="str">
        <f>VLOOKUP(A897,Lookups2!$J$2:$K$23,2,FALSE)</f>
        <v>STR</v>
      </c>
      <c r="I897" s="26" t="str">
        <f>VLOOKUP(C897,Lookups2!$A$1:$C$53,3,FALSE)</f>
        <v>8.4B</v>
      </c>
      <c r="J897" s="26" t="str">
        <f t="shared" si="79"/>
        <v>16/17 Q4</v>
      </c>
      <c r="K897" s="26" t="str">
        <f t="shared" si="78"/>
        <v>STR8.4B16/17 Q4</v>
      </c>
    </row>
    <row r="898" spans="1:11" x14ac:dyDescent="0.2">
      <c r="A898" s="26" t="s">
        <v>9788</v>
      </c>
      <c r="B898" s="4" t="s">
        <v>12166</v>
      </c>
      <c r="C898" s="4" t="s">
        <v>12182</v>
      </c>
      <c r="D898" s="28" t="str">
        <f>IFERROR(HLOOKUP(A898,'Data 1'!$E$178:$Y$212,VLOOKUP(C898,Lookups2!$A$38:$C$44,2,FALSE),FALSE),"")</f>
        <v>23:42</v>
      </c>
      <c r="E898" s="50">
        <f t="shared" si="83"/>
        <v>23.7</v>
      </c>
      <c r="F898" s="4">
        <f t="shared" si="84"/>
        <v>3957.9</v>
      </c>
      <c r="G898" s="51">
        <f t="shared" si="85"/>
        <v>23.7</v>
      </c>
      <c r="H898" s="26" t="str">
        <f>VLOOKUP(A898,Lookups2!$J$2:$K$23,2,FALSE)</f>
        <v>WOR</v>
      </c>
      <c r="I898" s="26" t="str">
        <f>VLOOKUP(C898,Lookups2!$A$1:$C$53,3,FALSE)</f>
        <v>8.4B</v>
      </c>
      <c r="J898" s="26" t="str">
        <f t="shared" si="79"/>
        <v>16/17 Q4</v>
      </c>
      <c r="K898" s="26" t="str">
        <f t="shared" si="78"/>
        <v>WOR8.4B16/17 Q4</v>
      </c>
    </row>
    <row r="899" spans="1:11" x14ac:dyDescent="0.2">
      <c r="A899" s="26" t="s">
        <v>12031</v>
      </c>
      <c r="B899" s="4" t="s">
        <v>12166</v>
      </c>
      <c r="C899" s="4" t="s">
        <v>12182</v>
      </c>
      <c r="D899" s="28" t="str">
        <f>IFERROR(HLOOKUP(A899,'Data 1'!$E$178:$Y$212,VLOOKUP(C899,Lookups2!$A$38:$C$44,2,FALSE),FALSE),"")</f>
        <v/>
      </c>
      <c r="E899" s="50" t="e">
        <f t="shared" si="83"/>
        <v>#VALUE!</v>
      </c>
      <c r="F899" s="4">
        <f t="shared" si="84"/>
        <v>0</v>
      </c>
      <c r="G899" s="51">
        <f t="shared" si="85"/>
        <v>0</v>
      </c>
      <c r="H899" s="26" t="str">
        <f>VLOOKUP(A899,Lookups2!$J$2:$K$23,2,FALSE)</f>
        <v>CRA</v>
      </c>
      <c r="I899" s="26" t="str">
        <f>VLOOKUP(C899,Lookups2!$A$1:$C$53,3,FALSE)</f>
        <v>8.4B</v>
      </c>
      <c r="J899" s="26" t="str">
        <f t="shared" si="79"/>
        <v>16/17 Q4</v>
      </c>
      <c r="K899" s="26" t="str">
        <f t="shared" si="78"/>
        <v>CRA8.4B16/17 Q4</v>
      </c>
    </row>
    <row r="900" spans="1:11" x14ac:dyDescent="0.2">
      <c r="A900" s="4" t="s">
        <v>6597</v>
      </c>
      <c r="B900" s="4" t="s">
        <v>12166</v>
      </c>
      <c r="C900" s="4" t="s">
        <v>12182</v>
      </c>
      <c r="D900" s="28" t="str">
        <f>IFERROR(HLOOKUP(A900,'Data 1'!$E$178:$Y$212,VLOOKUP(C900,Lookups2!$A$38:$C$44,2,FALSE),FALSE),"")</f>
        <v>20:57</v>
      </c>
      <c r="E900" s="50">
        <f t="shared" ref="E900:E901" si="86">((LEFT(D900,2)*60)+RIGHT(D900,2))/60</f>
        <v>20.95</v>
      </c>
      <c r="F900" s="4">
        <f t="shared" si="84"/>
        <v>3498.65</v>
      </c>
      <c r="G900" s="51">
        <f t="shared" si="85"/>
        <v>20.95</v>
      </c>
      <c r="H900" s="26" t="s">
        <v>2763</v>
      </c>
      <c r="I900" s="26" t="str">
        <f>VLOOKUP(C900,Lookups2!$A$1:$C$53,3,FALSE)</f>
        <v>8.4B</v>
      </c>
      <c r="J900" s="26" t="str">
        <f t="shared" si="79"/>
        <v>16/17 Q4</v>
      </c>
      <c r="K900" s="26" t="str">
        <f t="shared" ref="K900:K901" si="87">H900&amp;I900&amp;J900</f>
        <v>PORT8.4B16/17 Q4</v>
      </c>
    </row>
    <row r="901" spans="1:11" x14ac:dyDescent="0.2">
      <c r="A901" t="s">
        <v>12343</v>
      </c>
      <c r="B901" s="4" t="s">
        <v>12166</v>
      </c>
      <c r="C901" s="4" t="s">
        <v>12182</v>
      </c>
      <c r="D901" s="28" t="str">
        <f>IFERROR(HLOOKUP(A901,'Data 1'!$E$178:$Y$212,VLOOKUP(C901,Lookups2!$A$38:$C$44,2,FALSE),FALSE),"")</f>
        <v/>
      </c>
      <c r="E901" s="50" t="e">
        <f t="shared" si="86"/>
        <v>#VALUE!</v>
      </c>
      <c r="F901" s="4">
        <f t="shared" si="84"/>
        <v>0</v>
      </c>
      <c r="G901" s="51">
        <f t="shared" si="85"/>
        <v>0</v>
      </c>
      <c r="H901" s="26" t="str">
        <f>VLOOKUP(A901,Lookups2!$J$2:$K$23,2,FALSE)</f>
        <v>BEX</v>
      </c>
      <c r="I901" s="26" t="str">
        <f>VLOOKUP(C901,Lookups2!$A$1:$C$53,3,FALSE)</f>
        <v>8.4B</v>
      </c>
      <c r="J901" s="26" t="str">
        <f t="shared" si="79"/>
        <v>16/17 Q4</v>
      </c>
      <c r="K901" s="26" t="str">
        <f t="shared" si="87"/>
        <v>BEX8.4B16/17 Q4</v>
      </c>
    </row>
    <row r="902" spans="1:11" x14ac:dyDescent="0.2">
      <c r="A902" s="26" t="s">
        <v>12323</v>
      </c>
      <c r="B902" s="4" t="s">
        <v>12166</v>
      </c>
      <c r="C902" s="4" t="s">
        <v>12182</v>
      </c>
      <c r="D902" s="28" t="str">
        <f>IFERROR(HLOOKUP(A902,'Data 1'!$E$178:$Y$212,VLOOKUP(C902,Lookups2!$A$38:$C$44,2,FALSE),FALSE),"")</f>
        <v>21:15</v>
      </c>
      <c r="E902" s="35">
        <f t="shared" ref="E902" si="88">VALUE(D902)</f>
        <v>0.88541666666666663</v>
      </c>
      <c r="F902" s="37">
        <f>E902*24</f>
        <v>21.25</v>
      </c>
      <c r="G902" s="56">
        <f>VLOOKUP(E902,Lookups2!$F$126:$H$136,3,TRUE)</f>
        <v>70</v>
      </c>
      <c r="H902" s="26" t="str">
        <f>VLOOKUP(A902,Lookups2!$J$2:$K$23,2,FALSE)</f>
        <v>ENG</v>
      </c>
      <c r="I902" s="26" t="str">
        <f>VLOOKUP(C902,Lookups2!$A$1:$C$53,3,FALSE)</f>
        <v>8.4B</v>
      </c>
      <c r="J902" s="26" t="str">
        <f>+J899</f>
        <v>16/17 Q4</v>
      </c>
      <c r="K902" s="26" t="str">
        <f t="shared" si="78"/>
        <v>ENG8.4B16/17 Q4</v>
      </c>
    </row>
    <row r="903" spans="1:11" x14ac:dyDescent="0.2">
      <c r="A903" s="26" t="s">
        <v>2794</v>
      </c>
      <c r="B903" s="4" t="s">
        <v>12166</v>
      </c>
      <c r="C903" s="4" t="s">
        <v>12182</v>
      </c>
      <c r="D903" s="28" t="str">
        <f>IFERROR(HLOOKUP(A903,'Data 1'!$E$178:$Y$212,VLOOKUP(C903,Lookups2!$A$38:$C$44,2,FALSE),FALSE),"")</f>
        <v/>
      </c>
      <c r="E903" s="35">
        <f>SUM(F882:F901)</f>
        <v>67882.71666666666</v>
      </c>
      <c r="F903" s="63">
        <f>Lookups2!O35</f>
        <v>27.92378307966543</v>
      </c>
      <c r="G903" s="56">
        <f>VLOOKUP(Lookups2!O35,Lookups2!$F$113:$H$123,3,TRUE)</f>
        <v>60</v>
      </c>
      <c r="H903" s="26" t="str">
        <f>VLOOKUP(A903,Lookups2!$J$2:$K$23,2,FALSE)</f>
        <v>SEC</v>
      </c>
      <c r="I903" s="26" t="str">
        <f>VLOOKUP(C903,Lookups2!$A$1:$C$53,3,FALSE)</f>
        <v>8.4B</v>
      </c>
      <c r="J903" s="26" t="str">
        <f t="shared" si="79"/>
        <v>16/17 Q4</v>
      </c>
      <c r="K903" s="26" t="str">
        <f t="shared" si="78"/>
        <v>SEC8.4B16/17 Q4</v>
      </c>
    </row>
    <row r="904" spans="1:11" x14ac:dyDescent="0.2">
      <c r="A904" s="26" t="s">
        <v>9771</v>
      </c>
      <c r="B904" s="4" t="s">
        <v>12166</v>
      </c>
      <c r="C904" s="4" t="s">
        <v>12185</v>
      </c>
      <c r="D904" s="28">
        <f>IFERROR(HLOOKUP(A904,'Data 1'!$E$178:$Y$212,VLOOKUP(C904,Lookups2!$A$38:$C$44,2,FALSE),FALSE),"")</f>
        <v>99.1</v>
      </c>
      <c r="E904" s="33">
        <f>IFERROR(INDEX(Dom_8_patient_numbers,MATCH(A904,'Data 1'!$F$178:$Y$178,0))*D904/100,0)</f>
        <v>165.49700000000001</v>
      </c>
      <c r="F904" s="33"/>
      <c r="G904" s="33"/>
      <c r="H904" s="26" t="str">
        <f>VLOOKUP(A904,Lookups2!$J$2:$K$23,2,FALSE)</f>
        <v>ASPH</v>
      </c>
      <c r="I904" s="26" t="str">
        <f>VLOOKUP(C904,Lookups2!$A$1:$C$53,3,FALSE)</f>
        <v>8.5B</v>
      </c>
      <c r="J904" s="26" t="str">
        <f t="shared" si="79"/>
        <v>16/17 Q4</v>
      </c>
      <c r="K904" s="26" t="str">
        <f t="shared" si="78"/>
        <v>ASPH8.5B16/17 Q4</v>
      </c>
    </row>
    <row r="905" spans="1:11" x14ac:dyDescent="0.2">
      <c r="A905" s="26" t="s">
        <v>9772</v>
      </c>
      <c r="B905" s="4" t="s">
        <v>12166</v>
      </c>
      <c r="C905" s="4" t="s">
        <v>12185</v>
      </c>
      <c r="D905" s="28">
        <f>IFERROR(HLOOKUP(A905,'Data 1'!$E$178:$Y$212,VLOOKUP(C905,Lookups2!$A$38:$C$44,2,FALSE),FALSE),"")</f>
        <v>0</v>
      </c>
      <c r="E905" s="33">
        <f>IFERROR(INDEX(Dom_8_patient_numbers,MATCH(A905,'Data 1'!$F$178:$Y$178,0))*D905/100,0)</f>
        <v>0</v>
      </c>
      <c r="F905" s="33"/>
      <c r="G905" s="33"/>
      <c r="H905" s="26" t="str">
        <f>VLOOKUP(A905,Lookups2!$J$2:$K$23,2,FALSE)</f>
        <v>PRH</v>
      </c>
      <c r="I905" s="26" t="str">
        <f>VLOOKUP(C905,Lookups2!$A$1:$C$53,3,FALSE)</f>
        <v>8.5B</v>
      </c>
      <c r="J905" s="26" t="str">
        <f t="shared" si="79"/>
        <v>16/17 Q4</v>
      </c>
      <c r="K905" s="26" t="str">
        <f t="shared" si="78"/>
        <v>PRH8.5B16/17 Q4</v>
      </c>
    </row>
    <row r="906" spans="1:11" x14ac:dyDescent="0.2">
      <c r="A906" s="26" t="s">
        <v>9773</v>
      </c>
      <c r="B906" s="4" t="s">
        <v>12166</v>
      </c>
      <c r="C906" s="4" t="s">
        <v>12185</v>
      </c>
      <c r="D906" s="28">
        <f>IFERROR(HLOOKUP(A906,'Data 1'!$E$178:$Y$212,VLOOKUP(C906,Lookups2!$A$38:$C$44,2,FALSE),FALSE),"")</f>
        <v>92.5</v>
      </c>
      <c r="E906" s="33">
        <f>IFERROR(INDEX(Dom_8_patient_numbers,MATCH(A906,'Data 1'!$F$178:$Y$178,0))*D906/100,0)</f>
        <v>159.1</v>
      </c>
      <c r="F906" s="33"/>
      <c r="G906" s="33"/>
      <c r="H906" s="26" t="str">
        <f>VLOOKUP(A906,Lookups2!$J$2:$K$23,2,FALSE)</f>
        <v>RSC</v>
      </c>
      <c r="I906" s="26" t="str">
        <f>VLOOKUP(C906,Lookups2!$A$1:$C$53,3,FALSE)</f>
        <v>8.5B</v>
      </c>
      <c r="J906" s="26" t="str">
        <f t="shared" si="79"/>
        <v>16/17 Q4</v>
      </c>
      <c r="K906" s="26" t="str">
        <f t="shared" si="78"/>
        <v>RSC8.5B16/17 Q4</v>
      </c>
    </row>
    <row r="907" spans="1:11" x14ac:dyDescent="0.2">
      <c r="A907" s="26" t="s">
        <v>9774</v>
      </c>
      <c r="B907" s="4" t="s">
        <v>12166</v>
      </c>
      <c r="C907" s="4" t="s">
        <v>12185</v>
      </c>
      <c r="D907" s="28">
        <f>IFERROR(HLOOKUP(A907,'Data 1'!$E$178:$Y$212,VLOOKUP(C907,Lookups2!$A$38:$C$44,2,FALSE),FALSE),"")</f>
        <v>61.9</v>
      </c>
      <c r="E907" s="33">
        <f>IFERROR(INDEX(Dom_8_patient_numbers,MATCH(A907,'Data 1'!$F$178:$Y$178,0))*D907/100,0)</f>
        <v>71.804000000000002</v>
      </c>
      <c r="F907" s="33"/>
      <c r="G907" s="33"/>
      <c r="H907" s="26" t="str">
        <f>VLOOKUP(A907,Lookups2!$J$2:$K$23,2,FALSE)</f>
        <v>DVH</v>
      </c>
      <c r="I907" s="26" t="str">
        <f>VLOOKUP(C907,Lookups2!$A$1:$C$53,3,FALSE)</f>
        <v>8.5B</v>
      </c>
      <c r="J907" s="26" t="str">
        <f t="shared" si="79"/>
        <v>16/17 Q4</v>
      </c>
      <c r="K907" s="26" t="str">
        <f t="shared" si="78"/>
        <v>DVH8.5B16/17 Q4</v>
      </c>
    </row>
    <row r="908" spans="1:11" x14ac:dyDescent="0.2">
      <c r="A908" s="26" t="s">
        <v>9775</v>
      </c>
      <c r="B908" s="4" t="s">
        <v>12166</v>
      </c>
      <c r="C908" s="4" t="s">
        <v>12185</v>
      </c>
      <c r="D908" s="28">
        <f>IFERROR(HLOOKUP(A908,'Data 1'!$E$178:$Y$212,VLOOKUP(C908,Lookups2!$A$38:$C$44,2,FALSE),FALSE),"")</f>
        <v>66.7</v>
      </c>
      <c r="E908" s="33">
        <f>IFERROR(INDEX(Dom_8_patient_numbers,MATCH(A908,'Data 1'!$F$178:$Y$178,0))*D908/100,0)</f>
        <v>50.692</v>
      </c>
      <c r="F908" s="33"/>
      <c r="G908" s="33"/>
      <c r="H908" s="26" t="str">
        <f>VLOOKUP(A908,Lookups2!$J$2:$K$23,2,FALSE)</f>
        <v>K&amp;C</v>
      </c>
      <c r="I908" s="26" t="str">
        <f>VLOOKUP(C908,Lookups2!$A$1:$C$53,3,FALSE)</f>
        <v>8.5B</v>
      </c>
      <c r="J908" s="26" t="str">
        <f t="shared" si="79"/>
        <v>16/17 Q4</v>
      </c>
      <c r="K908" s="26" t="str">
        <f t="shared" si="78"/>
        <v>K&amp;C8.5B16/17 Q4</v>
      </c>
    </row>
    <row r="909" spans="1:11" x14ac:dyDescent="0.2">
      <c r="A909" s="26" t="s">
        <v>9776</v>
      </c>
      <c r="B909" s="4" t="s">
        <v>12166</v>
      </c>
      <c r="C909" s="4" t="s">
        <v>12185</v>
      </c>
      <c r="D909" s="28">
        <f>IFERROR(HLOOKUP(A909,'Data 1'!$E$178:$Y$212,VLOOKUP(C909,Lookups2!$A$38:$C$44,2,FALSE),FALSE),"")</f>
        <v>63</v>
      </c>
      <c r="E909" s="33">
        <f>IFERROR(INDEX(Dom_8_patient_numbers,MATCH(A909,'Data 1'!$F$178:$Y$178,0))*D909/100,0)</f>
        <v>68.67</v>
      </c>
      <c r="F909" s="33"/>
      <c r="G909" s="33"/>
      <c r="H909" s="26" t="str">
        <f>VLOOKUP(A909,Lookups2!$J$2:$K$23,2,FALSE)</f>
        <v>QEQM</v>
      </c>
      <c r="I909" s="26" t="str">
        <f>VLOOKUP(C909,Lookups2!$A$1:$C$53,3,FALSE)</f>
        <v>8.5B</v>
      </c>
      <c r="J909" s="26" t="str">
        <f t="shared" si="79"/>
        <v>16/17 Q4</v>
      </c>
      <c r="K909" s="26" t="str">
        <f t="shared" si="78"/>
        <v>QEQM8.5B16/17 Q4</v>
      </c>
    </row>
    <row r="910" spans="1:11" x14ac:dyDescent="0.2">
      <c r="A910" s="26" t="s">
        <v>9777</v>
      </c>
      <c r="B910" s="4" t="s">
        <v>12166</v>
      </c>
      <c r="C910" s="4" t="s">
        <v>12185</v>
      </c>
      <c r="D910" s="28">
        <f>IFERROR(HLOOKUP(A910,'Data 1'!$E$178:$Y$212,VLOOKUP(C910,Lookups2!$A$38:$C$44,2,FALSE),FALSE),"")</f>
        <v>98.1</v>
      </c>
      <c r="E910" s="33">
        <f>IFERROR(INDEX(Dom_8_patient_numbers,MATCH(A910,'Data 1'!$F$178:$Y$178,0))*D910/100,0)</f>
        <v>136.35900000000001</v>
      </c>
      <c r="F910" s="33"/>
      <c r="G910" s="33"/>
      <c r="H910" s="26" t="str">
        <f>VLOOKUP(A910,Lookups2!$J$2:$K$23,2,FALSE)</f>
        <v>WHH</v>
      </c>
      <c r="I910" s="26" t="str">
        <f>VLOOKUP(C910,Lookups2!$A$1:$C$53,3,FALSE)</f>
        <v>8.5B</v>
      </c>
      <c r="J910" s="26" t="str">
        <f t="shared" si="79"/>
        <v>16/17 Q4</v>
      </c>
      <c r="K910" s="26" t="str">
        <f t="shared" si="78"/>
        <v>WHH8.5B16/17 Q4</v>
      </c>
    </row>
    <row r="911" spans="1:11" x14ac:dyDescent="0.2">
      <c r="A911" s="26" t="s">
        <v>9779</v>
      </c>
      <c r="B911" s="4" t="s">
        <v>12166</v>
      </c>
      <c r="C911" s="4" t="s">
        <v>12185</v>
      </c>
      <c r="D911" s="28">
        <f>IFERROR(HLOOKUP(A911,'Data 1'!$E$178:$Y$212,VLOOKUP(C911,Lookups2!$A$38:$C$44,2,FALSE),FALSE),"")</f>
        <v>91.1</v>
      </c>
      <c r="E911" s="33">
        <f>IFERROR(INDEX(Dom_8_patient_numbers,MATCH(A911,'Data 1'!$F$178:$Y$178,0))*D911/100,0)</f>
        <v>152.137</v>
      </c>
      <c r="F911" s="33"/>
      <c r="G911" s="33"/>
      <c r="H911" s="26" t="str">
        <f>VLOOKUP(A911,Lookups2!$J$2:$K$23,2,FALSE)</f>
        <v>EDGH</v>
      </c>
      <c r="I911" s="26" t="str">
        <f>VLOOKUP(C911,Lookups2!$A$1:$C$53,3,FALSE)</f>
        <v>8.5B</v>
      </c>
      <c r="J911" s="26" t="str">
        <f t="shared" si="79"/>
        <v>16/17 Q4</v>
      </c>
      <c r="K911" s="26" t="str">
        <f t="shared" si="78"/>
        <v>EDGH8.5B16/17 Q4</v>
      </c>
    </row>
    <row r="912" spans="1:11" x14ac:dyDescent="0.2">
      <c r="A912" s="26" t="s">
        <v>9780</v>
      </c>
      <c r="B912" s="4" t="s">
        <v>12166</v>
      </c>
      <c r="C912" s="4" t="s">
        <v>12185</v>
      </c>
      <c r="D912" s="28">
        <f>IFERROR(HLOOKUP(A912,'Data 1'!$E$178:$Y$212,VLOOKUP(C912,Lookups2!$A$38:$C$44,2,FALSE),FALSE),"")</f>
        <v>77.5</v>
      </c>
      <c r="E912" s="33">
        <f>IFERROR(INDEX(Dom_8_patient_numbers,MATCH(A912,'Data 1'!$F$178:$Y$178,0))*D912/100,0)</f>
        <v>65.875</v>
      </c>
      <c r="F912" s="33"/>
      <c r="G912" s="33"/>
      <c r="H912" s="26" t="str">
        <f>VLOOKUP(A912,Lookups2!$J$2:$K$23,2,FALSE)</f>
        <v>ESUH</v>
      </c>
      <c r="I912" s="26" t="str">
        <f>VLOOKUP(C912,Lookups2!$A$1:$C$53,3,FALSE)</f>
        <v>8.5B</v>
      </c>
      <c r="J912" s="26" t="str">
        <f t="shared" si="79"/>
        <v>16/17 Q4</v>
      </c>
      <c r="K912" s="26" t="str">
        <f t="shared" si="78"/>
        <v>ESUH8.5B16/17 Q4</v>
      </c>
    </row>
    <row r="913" spans="1:11" x14ac:dyDescent="0.2">
      <c r="A913" s="26" t="s">
        <v>9781</v>
      </c>
      <c r="B913" s="4" t="s">
        <v>12166</v>
      </c>
      <c r="C913" s="4" t="s">
        <v>12185</v>
      </c>
      <c r="D913" s="28">
        <f>IFERROR(HLOOKUP(A913,'Data 1'!$E$178:$Y$212,VLOOKUP(C913,Lookups2!$A$38:$C$44,2,FALSE),FALSE),"")</f>
        <v>97.7</v>
      </c>
      <c r="E913" s="33">
        <f>IFERROR(INDEX(Dom_8_patient_numbers,MATCH(A913,'Data 1'!$F$178:$Y$178,0))*D913/100,0)</f>
        <v>167.06700000000001</v>
      </c>
      <c r="F913" s="33"/>
      <c r="G913" s="33"/>
      <c r="H913" s="26" t="str">
        <f>VLOOKUP(A913,Lookups2!$J$2:$K$23,2,FALSE)</f>
        <v>Frimley</v>
      </c>
      <c r="I913" s="26" t="str">
        <f>VLOOKUP(C913,Lookups2!$A$1:$C$53,3,FALSE)</f>
        <v>8.5B</v>
      </c>
      <c r="J913" s="26" t="str">
        <f t="shared" si="79"/>
        <v>16/17 Q4</v>
      </c>
      <c r="K913" s="26" t="str">
        <f t="shared" si="78"/>
        <v>Frimley8.5B16/17 Q4</v>
      </c>
    </row>
    <row r="914" spans="1:11" x14ac:dyDescent="0.2">
      <c r="A914" s="26" t="s">
        <v>9782</v>
      </c>
      <c r="B914" s="4" t="s">
        <v>12166</v>
      </c>
      <c r="C914" s="4" t="s">
        <v>12185</v>
      </c>
      <c r="D914" s="28">
        <f>IFERROR(HLOOKUP(A914,'Data 1'!$E$178:$Y$212,VLOOKUP(C914,Lookups2!$A$38:$C$44,2,FALSE),FALSE),"")</f>
        <v>90.3</v>
      </c>
      <c r="E914" s="33">
        <f>IFERROR(INDEX(Dom_8_patient_numbers,MATCH(A914,'Data 1'!$F$178:$Y$178,0))*D914/100,0)</f>
        <v>92.106000000000009</v>
      </c>
      <c r="F914" s="33"/>
      <c r="G914" s="33"/>
      <c r="H914" s="26" t="str">
        <f>VLOOKUP(A914,Lookups2!$J$2:$K$23,2,FALSE)</f>
        <v>MDGH</v>
      </c>
      <c r="I914" s="26" t="str">
        <f>VLOOKUP(C914,Lookups2!$A$1:$C$53,3,FALSE)</f>
        <v>8.5B</v>
      </c>
      <c r="J914" s="26" t="str">
        <f t="shared" si="79"/>
        <v>16/17 Q4</v>
      </c>
      <c r="K914" s="26" t="str">
        <f t="shared" si="78"/>
        <v>MDGH8.5B16/17 Q4</v>
      </c>
    </row>
    <row r="915" spans="1:11" x14ac:dyDescent="0.2">
      <c r="A915" s="26" t="s">
        <v>9783</v>
      </c>
      <c r="B915" s="4" t="s">
        <v>12166</v>
      </c>
      <c r="C915" s="4" t="s">
        <v>12185</v>
      </c>
      <c r="D915" s="28">
        <f>IFERROR(HLOOKUP(A915,'Data 1'!$E$178:$Y$212,VLOOKUP(C915,Lookups2!$A$38:$C$44,2,FALSE),FALSE),"")</f>
        <v>89.5</v>
      </c>
      <c r="E915" s="33">
        <f>IFERROR(INDEX(Dom_8_patient_numbers,MATCH(A915,'Data 1'!$F$178:$Y$178,0))*D915/100,0)</f>
        <v>104.715</v>
      </c>
      <c r="F915" s="33"/>
      <c r="G915" s="33"/>
      <c r="H915" s="26" t="str">
        <f>VLOOKUP(A915,Lookups2!$J$2:$K$23,2,FALSE)</f>
        <v>TWH</v>
      </c>
      <c r="I915" s="26" t="str">
        <f>VLOOKUP(C915,Lookups2!$A$1:$C$53,3,FALSE)</f>
        <v>8.5B</v>
      </c>
      <c r="J915" s="26" t="str">
        <f t="shared" si="79"/>
        <v>16/17 Q4</v>
      </c>
      <c r="K915" s="26" t="str">
        <f t="shared" si="78"/>
        <v>TWH8.5B16/17 Q4</v>
      </c>
    </row>
    <row r="916" spans="1:11" x14ac:dyDescent="0.2">
      <c r="A916" s="26" t="s">
        <v>9784</v>
      </c>
      <c r="B916" s="4" t="s">
        <v>12166</v>
      </c>
      <c r="C916" s="4" t="s">
        <v>12185</v>
      </c>
      <c r="D916" s="28">
        <f>IFERROR(HLOOKUP(A916,'Data 1'!$E$178:$Y$212,VLOOKUP(C916,Lookups2!$A$38:$C$44,2,FALSE),FALSE),"")</f>
        <v>93.4</v>
      </c>
      <c r="E916" s="33">
        <f>IFERROR(INDEX(Dom_8_patient_numbers,MATCH(A916,'Data 1'!$F$178:$Y$178,0))*D916/100,0)</f>
        <v>90.598000000000013</v>
      </c>
      <c r="F916" s="33"/>
      <c r="G916" s="33"/>
      <c r="H916" s="26" t="str">
        <f>VLOOKUP(A916,Lookups2!$J$2:$K$23,2,FALSE)</f>
        <v>Medway</v>
      </c>
      <c r="I916" s="26" t="str">
        <f>VLOOKUP(C916,Lookups2!$A$1:$C$53,3,FALSE)</f>
        <v>8.5B</v>
      </c>
      <c r="J916" s="26" t="str">
        <f t="shared" si="79"/>
        <v>16/17 Q4</v>
      </c>
      <c r="K916" s="26" t="str">
        <f t="shared" ref="K916:K985" si="89">H916&amp;I916&amp;J916</f>
        <v>Medway8.5B16/17 Q4</v>
      </c>
    </row>
    <row r="917" spans="1:11" x14ac:dyDescent="0.2">
      <c r="A917" s="26" t="s">
        <v>9785</v>
      </c>
      <c r="B917" s="4" t="s">
        <v>12166</v>
      </c>
      <c r="C917" s="4" t="s">
        <v>12185</v>
      </c>
      <c r="D917" s="28">
        <f>IFERROR(HLOOKUP(A917,'Data 1'!$E$178:$Y$212,VLOOKUP(C917,Lookups2!$A$38:$C$44,2,FALSE),FALSE),"")</f>
        <v>77.099999999999994</v>
      </c>
      <c r="E917" s="33">
        <f>IFERROR(INDEX(Dom_8_patient_numbers,MATCH(A917,'Data 1'!$F$178:$Y$178,0))*D917/100,0)</f>
        <v>43.175999999999995</v>
      </c>
      <c r="F917" s="33"/>
      <c r="G917" s="33"/>
      <c r="H917" s="26" t="str">
        <f>VLOOKUP(A917,Lookups2!$J$2:$K$23,2,FALSE)</f>
        <v>RSCH</v>
      </c>
      <c r="I917" s="26" t="str">
        <f>VLOOKUP(C917,Lookups2!$A$1:$C$53,3,FALSE)</f>
        <v>8.5B</v>
      </c>
      <c r="J917" s="26" t="str">
        <f t="shared" si="79"/>
        <v>16/17 Q4</v>
      </c>
      <c r="K917" s="26" t="str">
        <f t="shared" si="89"/>
        <v>RSCH8.5B16/17 Q4</v>
      </c>
    </row>
    <row r="918" spans="1:11" x14ac:dyDescent="0.2">
      <c r="A918" s="26" t="s">
        <v>9786</v>
      </c>
      <c r="B918" s="4" t="s">
        <v>12166</v>
      </c>
      <c r="C918" s="4" t="s">
        <v>12185</v>
      </c>
      <c r="D918" s="28">
        <f>IFERROR(HLOOKUP(A918,'Data 1'!$E$178:$Y$212,VLOOKUP(C918,Lookups2!$A$38:$C$44,2,FALSE),FALSE),"")</f>
        <v>96.7</v>
      </c>
      <c r="E918" s="33">
        <f>IFERROR(INDEX(Dom_8_patient_numbers,MATCH(A918,'Data 1'!$F$178:$Y$178,0))*D918/100,0)</f>
        <v>190.49900000000002</v>
      </c>
      <c r="F918" s="33"/>
      <c r="G918" s="33"/>
      <c r="H918" s="26" t="str">
        <f>VLOOKUP(A918,Lookups2!$J$2:$K$23,2,FALSE)</f>
        <v>SASH</v>
      </c>
      <c r="I918" s="26" t="str">
        <f>VLOOKUP(C918,Lookups2!$A$1:$C$53,3,FALSE)</f>
        <v>8.5B</v>
      </c>
      <c r="J918" s="26" t="str">
        <f t="shared" ref="J918:J989" si="90">+J917</f>
        <v>16/17 Q4</v>
      </c>
      <c r="K918" s="26" t="str">
        <f t="shared" si="89"/>
        <v>SASH8.5B16/17 Q4</v>
      </c>
    </row>
    <row r="919" spans="1:11" x14ac:dyDescent="0.2">
      <c r="A919" s="26" t="s">
        <v>9787</v>
      </c>
      <c r="B919" s="4" t="s">
        <v>12166</v>
      </c>
      <c r="C919" s="4" t="s">
        <v>12185</v>
      </c>
      <c r="D919" s="28">
        <f>IFERROR(HLOOKUP(A919,'Data 1'!$E$178:$Y$212,VLOOKUP(C919,Lookups2!$A$38:$C$44,2,FALSE),FALSE),"")</f>
        <v>100</v>
      </c>
      <c r="E919" s="33">
        <f>IFERROR(INDEX(Dom_8_patient_numbers,MATCH(A919,'Data 1'!$F$178:$Y$178,0))*D919/100,0)</f>
        <v>139</v>
      </c>
      <c r="F919" s="33"/>
      <c r="G919" s="33"/>
      <c r="H919" s="26" t="str">
        <f>VLOOKUP(A919,Lookups2!$J$2:$K$23,2,FALSE)</f>
        <v>STR</v>
      </c>
      <c r="I919" s="26" t="str">
        <f>VLOOKUP(C919,Lookups2!$A$1:$C$53,3,FALSE)</f>
        <v>8.5B</v>
      </c>
      <c r="J919" s="26" t="str">
        <f t="shared" si="90"/>
        <v>16/17 Q4</v>
      </c>
      <c r="K919" s="26" t="str">
        <f t="shared" si="89"/>
        <v>STR8.5B16/17 Q4</v>
      </c>
    </row>
    <row r="920" spans="1:11" x14ac:dyDescent="0.2">
      <c r="A920" s="26" t="s">
        <v>9788</v>
      </c>
      <c r="B920" s="4" t="s">
        <v>12166</v>
      </c>
      <c r="C920" s="4" t="s">
        <v>12185</v>
      </c>
      <c r="D920" s="28">
        <f>IFERROR(HLOOKUP(A920,'Data 1'!$E$178:$Y$212,VLOOKUP(C920,Lookups2!$A$38:$C$44,2,FALSE),FALSE),"")</f>
        <v>77.599999999999994</v>
      </c>
      <c r="E920" s="33">
        <f>IFERROR(INDEX(Dom_8_patient_numbers,MATCH(A920,'Data 1'!$F$178:$Y$178,0))*D920/100,0)</f>
        <v>126.488</v>
      </c>
      <c r="F920" s="33"/>
      <c r="G920" s="33"/>
      <c r="H920" s="26" t="str">
        <f>VLOOKUP(A920,Lookups2!$J$2:$K$23,2,FALSE)</f>
        <v>WOR</v>
      </c>
      <c r="I920" s="26" t="str">
        <f>VLOOKUP(C920,Lookups2!$A$1:$C$53,3,FALSE)</f>
        <v>8.5B</v>
      </c>
      <c r="J920" s="26" t="str">
        <f t="shared" si="90"/>
        <v>16/17 Q4</v>
      </c>
      <c r="K920" s="26" t="str">
        <f t="shared" si="89"/>
        <v>WOR8.5B16/17 Q4</v>
      </c>
    </row>
    <row r="921" spans="1:11" x14ac:dyDescent="0.2">
      <c r="A921" s="26" t="s">
        <v>12031</v>
      </c>
      <c r="B921" s="4" t="s">
        <v>12166</v>
      </c>
      <c r="C921" s="4" t="s">
        <v>12185</v>
      </c>
      <c r="D921" s="28" t="str">
        <f>IFERROR(HLOOKUP(A921,'Data 1'!$E$178:$Y$212,VLOOKUP(C921,Lookups2!$A$38:$C$44,2,FALSE),FALSE),"")</f>
        <v>.</v>
      </c>
      <c r="E921" s="33">
        <f>IFERROR(INDEX(Dom_8_patient_numbers,MATCH(A921,'Data 1'!$F$178:$Y$178,0))*D921/100,0)</f>
        <v>0</v>
      </c>
      <c r="F921" s="33"/>
      <c r="G921" s="33"/>
      <c r="H921" s="26" t="str">
        <f>VLOOKUP(A921,Lookups2!$J$2:$K$23,2,FALSE)</f>
        <v>CRA</v>
      </c>
      <c r="I921" s="26" t="str">
        <f>VLOOKUP(C921,Lookups2!$A$1:$C$53,3,FALSE)</f>
        <v>8.5B</v>
      </c>
      <c r="J921" s="26" t="str">
        <f t="shared" si="90"/>
        <v>16/17 Q4</v>
      </c>
      <c r="K921" s="26" t="str">
        <f t="shared" si="89"/>
        <v>CRA8.5B16/17 Q4</v>
      </c>
    </row>
    <row r="922" spans="1:11" x14ac:dyDescent="0.2">
      <c r="A922" s="4" t="s">
        <v>6597</v>
      </c>
      <c r="B922" s="4" t="s">
        <v>12166</v>
      </c>
      <c r="C922" s="4" t="s">
        <v>12185</v>
      </c>
      <c r="D922" s="28">
        <f>IFERROR(HLOOKUP(A922,'Data 1'!$E$178:$Y$212,VLOOKUP(C922,Lookups2!$A$38:$C$44,2,FALSE),FALSE),"")</f>
        <v>81.8</v>
      </c>
      <c r="E922" s="33">
        <f>IFERROR(INDEX(Dom_8_patient_numbers,MATCH(A922,'Data 1'!$F$178:$Y$178,0))*D922/100,0)</f>
        <v>292.84399999999999</v>
      </c>
      <c r="F922" s="33"/>
      <c r="G922" s="33"/>
      <c r="H922" s="4" t="s">
        <v>2763</v>
      </c>
      <c r="I922" s="26" t="str">
        <f>VLOOKUP(C922,Lookups2!$A$1:$C$53,3,FALSE)</f>
        <v>8.5B</v>
      </c>
      <c r="J922" s="26" t="str">
        <f t="shared" si="90"/>
        <v>16/17 Q4</v>
      </c>
      <c r="K922" s="26" t="str">
        <f t="shared" ref="K922:K923" si="91">H922&amp;I922&amp;J922</f>
        <v>PORT8.5B16/17 Q4</v>
      </c>
    </row>
    <row r="923" spans="1:11" x14ac:dyDescent="0.2">
      <c r="A923" t="s">
        <v>12343</v>
      </c>
      <c r="B923" s="4" t="s">
        <v>12166</v>
      </c>
      <c r="C923" s="4" t="s">
        <v>12185</v>
      </c>
      <c r="D923" s="28" t="str">
        <f>IFERROR(HLOOKUP(A923,'Data 1'!$E$178:$Y$212,VLOOKUP(C923,Lookups2!$A$38:$C$44,2,FALSE),FALSE),"")</f>
        <v>.</v>
      </c>
      <c r="E923" s="33">
        <f>IFERROR(INDEX(Dom_8_patient_numbers,MATCH(A923,'Data 1'!$F$178:$Y$178,0))*D923/100,0)</f>
        <v>0</v>
      </c>
      <c r="F923" s="33"/>
      <c r="G923" s="33"/>
      <c r="H923" s="26" t="str">
        <f>VLOOKUP(A923,Lookups2!$J$2:$K$23,2,FALSE)</f>
        <v>BEX</v>
      </c>
      <c r="I923" s="26" t="str">
        <f>VLOOKUP(C923,Lookups2!$A$1:$C$53,3,FALSE)</f>
        <v>8.5B</v>
      </c>
      <c r="J923" s="26" t="str">
        <f t="shared" si="90"/>
        <v>16/17 Q4</v>
      </c>
      <c r="K923" s="26" t="str">
        <f t="shared" si="91"/>
        <v>BEX8.5B16/17 Q4</v>
      </c>
    </row>
    <row r="924" spans="1:11" x14ac:dyDescent="0.2">
      <c r="A924" s="26" t="s">
        <v>12323</v>
      </c>
      <c r="B924" s="4" t="s">
        <v>12166</v>
      </c>
      <c r="C924" s="4" t="s">
        <v>12185</v>
      </c>
      <c r="D924" s="28">
        <f>IFERROR(HLOOKUP(A924,'Data 1'!$E$178:$Y$212,VLOOKUP(C924,Lookups2!$A$38:$C$44,2,FALSE),FALSE),"")</f>
        <v>87.8</v>
      </c>
      <c r="E924" s="34">
        <f>D924</f>
        <v>87.8</v>
      </c>
      <c r="F924" s="34">
        <f>E924</f>
        <v>87.8</v>
      </c>
      <c r="G924" s="34"/>
      <c r="H924" s="26" t="str">
        <f>VLOOKUP(A924,Lookups2!$J$2:$K$23,2,FALSE)</f>
        <v>ENG</v>
      </c>
      <c r="I924" s="26" t="str">
        <f>VLOOKUP(C924,Lookups2!$A$1:$C$53,3,FALSE)</f>
        <v>8.5B</v>
      </c>
      <c r="J924" s="26" t="str">
        <f>+J921</f>
        <v>16/17 Q4</v>
      </c>
      <c r="K924" s="26" t="str">
        <f t="shared" si="89"/>
        <v>ENG8.5B16/17 Q4</v>
      </c>
    </row>
    <row r="925" spans="1:11" x14ac:dyDescent="0.2">
      <c r="A925" s="26" t="s">
        <v>2794</v>
      </c>
      <c r="B925" s="4" t="s">
        <v>12166</v>
      </c>
      <c r="C925" s="4" t="s">
        <v>12185</v>
      </c>
      <c r="D925" s="28" t="str">
        <f>IFERROR(HLOOKUP(A925,'Data 1'!$E$178:$Y$212,VLOOKUP(C925,Lookups2!$A$38:$C$44,2,FALSE),FALSE),"")</f>
        <v/>
      </c>
      <c r="E925" s="34">
        <f>SUM(E904:E923)</f>
        <v>2116.627</v>
      </c>
      <c r="F925" s="34">
        <f>Lookups2!O36</f>
        <v>87.06816125051418</v>
      </c>
      <c r="G925" s="34"/>
      <c r="H925" s="26" t="str">
        <f>VLOOKUP(A925,Lookups2!$J$2:$K$23,2,FALSE)</f>
        <v>SEC</v>
      </c>
      <c r="I925" s="26" t="str">
        <f>VLOOKUP(C925,Lookups2!$A$1:$C$53,3,FALSE)</f>
        <v>8.5B</v>
      </c>
      <c r="J925" s="26" t="str">
        <f t="shared" si="90"/>
        <v>16/17 Q4</v>
      </c>
      <c r="K925" s="26" t="str">
        <f t="shared" si="89"/>
        <v>SEC8.5B16/17 Q4</v>
      </c>
    </row>
    <row r="926" spans="1:11" x14ac:dyDescent="0.2">
      <c r="A926" s="26" t="s">
        <v>9771</v>
      </c>
      <c r="B926" s="4" t="s">
        <v>12166</v>
      </c>
      <c r="C926" s="4" t="s">
        <v>12188</v>
      </c>
      <c r="D926" s="28" t="str">
        <f>IFERROR(HLOOKUP(A926,'Data 1'!$E$178:$Y$212,VLOOKUP(C926,Lookups2!$A$38:$C$44,2,FALSE),FALSE),"")</f>
        <v>23:52</v>
      </c>
      <c r="E926" s="50">
        <f t="shared" ref="E926:E943" si="92">((LEFT(D926,2)*60)+RIGHT(D926,2))/60</f>
        <v>23.866666666666667</v>
      </c>
      <c r="F926" s="51">
        <f t="shared" ref="F926:F944" si="93">IFERROR(Dom_8_patient_numbers*E926,0)</f>
        <v>3985.7333333333336</v>
      </c>
      <c r="G926" s="51">
        <f>IFERROR((VALUE(D926))*24,0)</f>
        <v>23.866666666666667</v>
      </c>
      <c r="H926" s="26" t="str">
        <f>VLOOKUP(A926,Lookups2!$J$2:$K$23,2,FALSE)</f>
        <v>ASPH</v>
      </c>
      <c r="I926" s="26" t="str">
        <f>VLOOKUP(C926,Lookups2!$A$1:$C$53,3,FALSE)</f>
        <v>8.6B</v>
      </c>
      <c r="J926" s="26" t="str">
        <f t="shared" si="90"/>
        <v>16/17 Q4</v>
      </c>
      <c r="K926" s="26" t="str">
        <f t="shared" si="89"/>
        <v>ASPH8.6B16/17 Q4</v>
      </c>
    </row>
    <row r="927" spans="1:11" x14ac:dyDescent="0.2">
      <c r="A927" s="26" t="s">
        <v>9772</v>
      </c>
      <c r="B927" s="4" t="s">
        <v>12166</v>
      </c>
      <c r="C927" s="4" t="s">
        <v>12188</v>
      </c>
      <c r="D927" s="28">
        <f>IFERROR(HLOOKUP(A927,'Data 1'!$E$178:$Y$212,VLOOKUP(C927,Lookups2!$A$38:$C$44,2,FALSE),FALSE),"")</f>
        <v>0</v>
      </c>
      <c r="E927" s="50">
        <f t="shared" si="92"/>
        <v>0</v>
      </c>
      <c r="F927" s="51">
        <f t="shared" si="93"/>
        <v>0</v>
      </c>
      <c r="G927" s="51">
        <f t="shared" ref="G927:G945" si="94">IFERROR((VALUE(D927))*24,0)</f>
        <v>0</v>
      </c>
      <c r="H927" s="26" t="str">
        <f>VLOOKUP(A927,Lookups2!$J$2:$K$23,2,FALSE)</f>
        <v>PRH</v>
      </c>
      <c r="I927" s="26" t="str">
        <f>VLOOKUP(C927,Lookups2!$A$1:$C$53,3,FALSE)</f>
        <v>8.6B</v>
      </c>
      <c r="J927" s="26" t="str">
        <f t="shared" si="90"/>
        <v>16/17 Q4</v>
      </c>
      <c r="K927" s="26" t="str">
        <f t="shared" si="89"/>
        <v>PRH8.6B16/17 Q4</v>
      </c>
    </row>
    <row r="928" spans="1:11" x14ac:dyDescent="0.2">
      <c r="A928" s="26" t="s">
        <v>9773</v>
      </c>
      <c r="B928" s="4" t="s">
        <v>12166</v>
      </c>
      <c r="C928" s="4" t="s">
        <v>12188</v>
      </c>
      <c r="D928" s="28" t="str">
        <f>IFERROR(HLOOKUP(A928,'Data 1'!$E$178:$Y$212,VLOOKUP(C928,Lookups2!$A$38:$C$44,2,FALSE),FALSE),"")</f>
        <v>25:52</v>
      </c>
      <c r="E928" s="50">
        <f t="shared" si="92"/>
        <v>25.866666666666667</v>
      </c>
      <c r="F928" s="51">
        <f t="shared" si="93"/>
        <v>4319.7333333333336</v>
      </c>
      <c r="G928" s="51">
        <f t="shared" si="94"/>
        <v>25.866666666666667</v>
      </c>
      <c r="H928" s="26" t="str">
        <f>VLOOKUP(A928,Lookups2!$J$2:$K$23,2,FALSE)</f>
        <v>RSC</v>
      </c>
      <c r="I928" s="26" t="str">
        <f>VLOOKUP(C928,Lookups2!$A$1:$C$53,3,FALSE)</f>
        <v>8.6B</v>
      </c>
      <c r="J928" s="26" t="str">
        <f t="shared" si="90"/>
        <v>16/17 Q4</v>
      </c>
      <c r="K928" s="26" t="str">
        <f t="shared" si="89"/>
        <v>RSC8.6B16/17 Q4</v>
      </c>
    </row>
    <row r="929" spans="1:11" x14ac:dyDescent="0.2">
      <c r="A929" s="26" t="s">
        <v>9774</v>
      </c>
      <c r="B929" s="4" t="s">
        <v>12166</v>
      </c>
      <c r="C929" s="4" t="s">
        <v>12188</v>
      </c>
      <c r="D929" s="28" t="str">
        <f>IFERROR(HLOOKUP(A929,'Data 1'!$E$178:$Y$212,VLOOKUP(C929,Lookups2!$A$38:$C$44,2,FALSE),FALSE),"")</f>
        <v>47:46</v>
      </c>
      <c r="E929" s="50">
        <f t="shared" si="92"/>
        <v>47.766666666666666</v>
      </c>
      <c r="F929" s="51">
        <f t="shared" si="93"/>
        <v>7977.0333333333328</v>
      </c>
      <c r="G929" s="51">
        <f t="shared" si="94"/>
        <v>47.766666666666666</v>
      </c>
      <c r="H929" s="26" t="str">
        <f>VLOOKUP(A929,Lookups2!$J$2:$K$23,2,FALSE)</f>
        <v>DVH</v>
      </c>
      <c r="I929" s="26" t="str">
        <f>VLOOKUP(C929,Lookups2!$A$1:$C$53,3,FALSE)</f>
        <v>8.6B</v>
      </c>
      <c r="J929" s="26" t="str">
        <f t="shared" si="90"/>
        <v>16/17 Q4</v>
      </c>
      <c r="K929" s="26" t="str">
        <f t="shared" si="89"/>
        <v>DVH8.6B16/17 Q4</v>
      </c>
    </row>
    <row r="930" spans="1:11" x14ac:dyDescent="0.2">
      <c r="A930" s="26" t="s">
        <v>9775</v>
      </c>
      <c r="B930" s="4" t="s">
        <v>12166</v>
      </c>
      <c r="C930" s="4" t="s">
        <v>12188</v>
      </c>
      <c r="D930" s="28" t="str">
        <f>IFERROR(HLOOKUP(A930,'Data 1'!$E$178:$Y$212,VLOOKUP(C930,Lookups2!$A$38:$C$44,2,FALSE),FALSE),"")</f>
        <v>44:17</v>
      </c>
      <c r="E930" s="50">
        <f t="shared" si="92"/>
        <v>44.283333333333331</v>
      </c>
      <c r="F930" s="51">
        <f t="shared" si="93"/>
        <v>7395.3166666666666</v>
      </c>
      <c r="G930" s="51">
        <f t="shared" si="94"/>
        <v>44.283333333333331</v>
      </c>
      <c r="H930" s="26" t="str">
        <f>VLOOKUP(A930,Lookups2!$J$2:$K$23,2,FALSE)</f>
        <v>K&amp;C</v>
      </c>
      <c r="I930" s="26" t="str">
        <f>VLOOKUP(C930,Lookups2!$A$1:$C$53,3,FALSE)</f>
        <v>8.6B</v>
      </c>
      <c r="J930" s="26" t="str">
        <f t="shared" si="90"/>
        <v>16/17 Q4</v>
      </c>
      <c r="K930" s="26" t="str">
        <f t="shared" si="89"/>
        <v>K&amp;C8.6B16/17 Q4</v>
      </c>
    </row>
    <row r="931" spans="1:11" x14ac:dyDescent="0.2">
      <c r="A931" s="26" t="s">
        <v>9776</v>
      </c>
      <c r="B931" s="4" t="s">
        <v>12166</v>
      </c>
      <c r="C931" s="4" t="s">
        <v>12188</v>
      </c>
      <c r="D931" s="28" t="str">
        <f>IFERROR(HLOOKUP(A931,'Data 1'!$E$178:$Y$212,VLOOKUP(C931,Lookups2!$A$38:$C$44,2,FALSE),FALSE),"")</f>
        <v>30:04</v>
      </c>
      <c r="E931" s="50">
        <f t="shared" si="92"/>
        <v>30.066666666666666</v>
      </c>
      <c r="F931" s="51">
        <f t="shared" si="93"/>
        <v>5021.1333333333332</v>
      </c>
      <c r="G931" s="51">
        <f t="shared" si="94"/>
        <v>30.066666666666666</v>
      </c>
      <c r="H931" s="26" t="str">
        <f>VLOOKUP(A931,Lookups2!$J$2:$K$23,2,FALSE)</f>
        <v>QEQM</v>
      </c>
      <c r="I931" s="26" t="str">
        <f>VLOOKUP(C931,Lookups2!$A$1:$C$53,3,FALSE)</f>
        <v>8.6B</v>
      </c>
      <c r="J931" s="26" t="str">
        <f t="shared" si="90"/>
        <v>16/17 Q4</v>
      </c>
      <c r="K931" s="26" t="str">
        <f t="shared" si="89"/>
        <v>QEQM8.6B16/17 Q4</v>
      </c>
    </row>
    <row r="932" spans="1:11" x14ac:dyDescent="0.2">
      <c r="A932" s="26" t="s">
        <v>9777</v>
      </c>
      <c r="B932" s="4" t="s">
        <v>12166</v>
      </c>
      <c r="C932" s="4" t="s">
        <v>12188</v>
      </c>
      <c r="D932" s="28" t="str">
        <f>IFERROR(HLOOKUP(A932,'Data 1'!$E$178:$Y$212,VLOOKUP(C932,Lookups2!$A$38:$C$44,2,FALSE),FALSE),"")</f>
        <v>15:34</v>
      </c>
      <c r="E932" s="50">
        <f t="shared" si="92"/>
        <v>15.566666666666666</v>
      </c>
      <c r="F932" s="51">
        <f t="shared" si="93"/>
        <v>2599.6333333333332</v>
      </c>
      <c r="G932" s="51">
        <f t="shared" si="94"/>
        <v>15.566666666666666</v>
      </c>
      <c r="H932" s="26" t="str">
        <f>VLOOKUP(A932,Lookups2!$J$2:$K$23,2,FALSE)</f>
        <v>WHH</v>
      </c>
      <c r="I932" s="26" t="str">
        <f>VLOOKUP(C932,Lookups2!$A$1:$C$53,3,FALSE)</f>
        <v>8.6B</v>
      </c>
      <c r="J932" s="26" t="str">
        <f t="shared" si="90"/>
        <v>16/17 Q4</v>
      </c>
      <c r="K932" s="26" t="str">
        <f t="shared" si="89"/>
        <v>WHH8.6B16/17 Q4</v>
      </c>
    </row>
    <row r="933" spans="1:11" x14ac:dyDescent="0.2">
      <c r="A933" s="26" t="s">
        <v>9779</v>
      </c>
      <c r="B933" s="4" t="s">
        <v>12166</v>
      </c>
      <c r="C933" s="4" t="s">
        <v>12188</v>
      </c>
      <c r="D933" s="28" t="str">
        <f>IFERROR(HLOOKUP(A933,'Data 1'!$E$178:$Y$212,VLOOKUP(C933,Lookups2!$A$38:$C$44,2,FALSE),FALSE),"")</f>
        <v>39:40</v>
      </c>
      <c r="E933" s="50">
        <f t="shared" si="92"/>
        <v>39.666666666666664</v>
      </c>
      <c r="F933" s="51">
        <f t="shared" si="93"/>
        <v>6624.333333333333</v>
      </c>
      <c r="G933" s="51">
        <f t="shared" si="94"/>
        <v>39.666666666666664</v>
      </c>
      <c r="H933" s="26" t="str">
        <f>VLOOKUP(A933,Lookups2!$J$2:$K$23,2,FALSE)</f>
        <v>EDGH</v>
      </c>
      <c r="I933" s="26" t="str">
        <f>VLOOKUP(C933,Lookups2!$A$1:$C$53,3,FALSE)</f>
        <v>8.6B</v>
      </c>
      <c r="J933" s="26" t="str">
        <f t="shared" si="90"/>
        <v>16/17 Q4</v>
      </c>
      <c r="K933" s="26" t="str">
        <f t="shared" si="89"/>
        <v>EDGH8.6B16/17 Q4</v>
      </c>
    </row>
    <row r="934" spans="1:11" x14ac:dyDescent="0.2">
      <c r="A934" s="26" t="s">
        <v>9780</v>
      </c>
      <c r="B934" s="4" t="s">
        <v>12166</v>
      </c>
      <c r="C934" s="4" t="s">
        <v>12188</v>
      </c>
      <c r="D934" s="28" t="str">
        <f>IFERROR(HLOOKUP(A934,'Data 1'!$E$178:$Y$212,VLOOKUP(C934,Lookups2!$A$38:$C$44,2,FALSE),FALSE),"")</f>
        <v>30:29</v>
      </c>
      <c r="E934" s="50">
        <f t="shared" si="92"/>
        <v>30.483333333333334</v>
      </c>
      <c r="F934" s="51">
        <f t="shared" si="93"/>
        <v>5090.7166666666672</v>
      </c>
      <c r="G934" s="51">
        <f t="shared" si="94"/>
        <v>30.483333333333334</v>
      </c>
      <c r="H934" s="26" t="str">
        <f>VLOOKUP(A934,Lookups2!$J$2:$K$23,2,FALSE)</f>
        <v>ESUH</v>
      </c>
      <c r="I934" s="26" t="str">
        <f>VLOOKUP(C934,Lookups2!$A$1:$C$53,3,FALSE)</f>
        <v>8.6B</v>
      </c>
      <c r="J934" s="26" t="str">
        <f t="shared" si="90"/>
        <v>16/17 Q4</v>
      </c>
      <c r="K934" s="26" t="str">
        <f t="shared" si="89"/>
        <v>ESUH8.6B16/17 Q4</v>
      </c>
    </row>
    <row r="935" spans="1:11" x14ac:dyDescent="0.2">
      <c r="A935" s="26" t="s">
        <v>9781</v>
      </c>
      <c r="B935" s="4" t="s">
        <v>12166</v>
      </c>
      <c r="C935" s="4" t="s">
        <v>12188</v>
      </c>
      <c r="D935" s="28" t="str">
        <f>IFERROR(HLOOKUP(A935,'Data 1'!$E$178:$Y$212,VLOOKUP(C935,Lookups2!$A$38:$C$44,2,FALSE),FALSE),"")</f>
        <v>20:41</v>
      </c>
      <c r="E935" s="50">
        <f t="shared" si="92"/>
        <v>20.683333333333334</v>
      </c>
      <c r="F935" s="51">
        <f t="shared" si="93"/>
        <v>3454.1166666666668</v>
      </c>
      <c r="G935" s="51">
        <f t="shared" si="94"/>
        <v>20.683333333333334</v>
      </c>
      <c r="H935" s="26" t="str">
        <f>VLOOKUP(A935,Lookups2!$J$2:$K$23,2,FALSE)</f>
        <v>Frimley</v>
      </c>
      <c r="I935" s="26" t="str">
        <f>VLOOKUP(C935,Lookups2!$A$1:$C$53,3,FALSE)</f>
        <v>8.6B</v>
      </c>
      <c r="J935" s="26" t="str">
        <f t="shared" si="90"/>
        <v>16/17 Q4</v>
      </c>
      <c r="K935" s="26" t="str">
        <f t="shared" si="89"/>
        <v>Frimley8.6B16/17 Q4</v>
      </c>
    </row>
    <row r="936" spans="1:11" x14ac:dyDescent="0.2">
      <c r="A936" s="26" t="s">
        <v>9782</v>
      </c>
      <c r="B936" s="4" t="s">
        <v>12166</v>
      </c>
      <c r="C936" s="4" t="s">
        <v>12188</v>
      </c>
      <c r="D936" s="28" t="str">
        <f>IFERROR(HLOOKUP(A936,'Data 1'!$E$178:$Y$212,VLOOKUP(C936,Lookups2!$A$38:$C$44,2,FALSE),FALSE),"")</f>
        <v>24:13</v>
      </c>
      <c r="E936" s="50">
        <f t="shared" si="92"/>
        <v>24.216666666666665</v>
      </c>
      <c r="F936" s="51">
        <f t="shared" si="93"/>
        <v>4044.1833333333329</v>
      </c>
      <c r="G936" s="51">
        <f t="shared" si="94"/>
        <v>24.216666666666661</v>
      </c>
      <c r="H936" s="26" t="str">
        <f>VLOOKUP(A936,Lookups2!$J$2:$K$23,2,FALSE)</f>
        <v>MDGH</v>
      </c>
      <c r="I936" s="26" t="str">
        <f>VLOOKUP(C936,Lookups2!$A$1:$C$53,3,FALSE)</f>
        <v>8.6B</v>
      </c>
      <c r="J936" s="26" t="str">
        <f t="shared" si="90"/>
        <v>16/17 Q4</v>
      </c>
      <c r="K936" s="26" t="str">
        <f t="shared" si="89"/>
        <v>MDGH8.6B16/17 Q4</v>
      </c>
    </row>
    <row r="937" spans="1:11" x14ac:dyDescent="0.2">
      <c r="A937" s="26" t="s">
        <v>9783</v>
      </c>
      <c r="B937" s="4" t="s">
        <v>12166</v>
      </c>
      <c r="C937" s="4" t="s">
        <v>12188</v>
      </c>
      <c r="D937" s="28" t="str">
        <f>IFERROR(HLOOKUP(A937,'Data 1'!$E$178:$Y$212,VLOOKUP(C937,Lookups2!$A$38:$C$44,2,FALSE),FALSE),"")</f>
        <v>23:00</v>
      </c>
      <c r="E937" s="50">
        <f t="shared" si="92"/>
        <v>23</v>
      </c>
      <c r="F937" s="51">
        <f t="shared" si="93"/>
        <v>3841</v>
      </c>
      <c r="G937" s="51">
        <f t="shared" si="94"/>
        <v>23</v>
      </c>
      <c r="H937" s="26" t="str">
        <f>VLOOKUP(A937,Lookups2!$J$2:$K$23,2,FALSE)</f>
        <v>TWH</v>
      </c>
      <c r="I937" s="26" t="str">
        <f>VLOOKUP(C937,Lookups2!$A$1:$C$53,3,FALSE)</f>
        <v>8.6B</v>
      </c>
      <c r="J937" s="26" t="str">
        <f t="shared" si="90"/>
        <v>16/17 Q4</v>
      </c>
      <c r="K937" s="26" t="str">
        <f t="shared" si="89"/>
        <v>TWH8.6B16/17 Q4</v>
      </c>
    </row>
    <row r="938" spans="1:11" x14ac:dyDescent="0.2">
      <c r="A938" s="26" t="s">
        <v>9784</v>
      </c>
      <c r="B938" s="4" t="s">
        <v>12166</v>
      </c>
      <c r="C938" s="4" t="s">
        <v>12188</v>
      </c>
      <c r="D938" s="28" t="str">
        <f>IFERROR(HLOOKUP(A938,'Data 1'!$E$178:$Y$212,VLOOKUP(C938,Lookups2!$A$38:$C$44,2,FALSE),FALSE),"")</f>
        <v>27:38</v>
      </c>
      <c r="E938" s="50">
        <f t="shared" si="92"/>
        <v>27.633333333333333</v>
      </c>
      <c r="F938" s="51">
        <f t="shared" si="93"/>
        <v>4614.7666666666664</v>
      </c>
      <c r="G938" s="51">
        <f t="shared" si="94"/>
        <v>27.633333333333333</v>
      </c>
      <c r="H938" s="26" t="str">
        <f>VLOOKUP(A938,Lookups2!$J$2:$K$23,2,FALSE)</f>
        <v>Medway</v>
      </c>
      <c r="I938" s="26" t="str">
        <f>VLOOKUP(C938,Lookups2!$A$1:$C$53,3,FALSE)</f>
        <v>8.6B</v>
      </c>
      <c r="J938" s="26" t="str">
        <f t="shared" si="90"/>
        <v>16/17 Q4</v>
      </c>
      <c r="K938" s="26" t="str">
        <f t="shared" si="89"/>
        <v>Medway8.6B16/17 Q4</v>
      </c>
    </row>
    <row r="939" spans="1:11" x14ac:dyDescent="0.2">
      <c r="A939" s="26" t="s">
        <v>9785</v>
      </c>
      <c r="B939" s="4" t="s">
        <v>12166</v>
      </c>
      <c r="C939" s="4" t="s">
        <v>12188</v>
      </c>
      <c r="D939" s="28" t="str">
        <f>IFERROR(HLOOKUP(A939,'Data 1'!$E$178:$Y$212,VLOOKUP(C939,Lookups2!$A$38:$C$44,2,FALSE),FALSE),"")</f>
        <v>30:45</v>
      </c>
      <c r="E939" s="50">
        <f t="shared" si="92"/>
        <v>30.75</v>
      </c>
      <c r="F939" s="51">
        <f t="shared" si="93"/>
        <v>5135.25</v>
      </c>
      <c r="G939" s="51">
        <f t="shared" si="94"/>
        <v>30.75</v>
      </c>
      <c r="H939" s="26" t="str">
        <f>VLOOKUP(A939,Lookups2!$J$2:$K$23,2,FALSE)</f>
        <v>RSCH</v>
      </c>
      <c r="I939" s="26" t="str">
        <f>VLOOKUP(C939,Lookups2!$A$1:$C$53,3,FALSE)</f>
        <v>8.6B</v>
      </c>
      <c r="J939" s="26" t="str">
        <f t="shared" si="90"/>
        <v>16/17 Q4</v>
      </c>
      <c r="K939" s="26" t="str">
        <f t="shared" si="89"/>
        <v>RSCH8.6B16/17 Q4</v>
      </c>
    </row>
    <row r="940" spans="1:11" x14ac:dyDescent="0.2">
      <c r="A940" s="26" t="s">
        <v>9786</v>
      </c>
      <c r="B940" s="4" t="s">
        <v>12166</v>
      </c>
      <c r="C940" s="4" t="s">
        <v>12188</v>
      </c>
      <c r="D940" s="28" t="str">
        <f>IFERROR(HLOOKUP(A940,'Data 1'!$E$178:$Y$212,VLOOKUP(C940,Lookups2!$A$38:$C$44,2,FALSE),FALSE),"")</f>
        <v>22:03</v>
      </c>
      <c r="E940" s="50">
        <f t="shared" si="92"/>
        <v>22.05</v>
      </c>
      <c r="F940" s="51">
        <f t="shared" si="93"/>
        <v>3682.35</v>
      </c>
      <c r="G940" s="51">
        <f t="shared" si="94"/>
        <v>22.05</v>
      </c>
      <c r="H940" s="26" t="str">
        <f>VLOOKUP(A940,Lookups2!$J$2:$K$23,2,FALSE)</f>
        <v>SASH</v>
      </c>
      <c r="I940" s="26" t="str">
        <f>VLOOKUP(C940,Lookups2!$A$1:$C$53,3,FALSE)</f>
        <v>8.6B</v>
      </c>
      <c r="J940" s="26" t="str">
        <f t="shared" si="90"/>
        <v>16/17 Q4</v>
      </c>
      <c r="K940" s="26" t="str">
        <f t="shared" si="89"/>
        <v>SASH8.6B16/17 Q4</v>
      </c>
    </row>
    <row r="941" spans="1:11" x14ac:dyDescent="0.2">
      <c r="A941" s="26" t="s">
        <v>9787</v>
      </c>
      <c r="B941" s="4" t="s">
        <v>12166</v>
      </c>
      <c r="C941" s="4" t="s">
        <v>12188</v>
      </c>
      <c r="D941" s="28" t="str">
        <f>IFERROR(HLOOKUP(A941,'Data 1'!$E$178:$Y$212,VLOOKUP(C941,Lookups2!$A$38:$C$44,2,FALSE),FALSE),"")</f>
        <v>21:01</v>
      </c>
      <c r="E941" s="50">
        <f t="shared" si="92"/>
        <v>21.016666666666666</v>
      </c>
      <c r="F941" s="51">
        <f t="shared" si="93"/>
        <v>3509.7833333333333</v>
      </c>
      <c r="G941" s="51">
        <f t="shared" si="94"/>
        <v>21.016666666666666</v>
      </c>
      <c r="H941" s="26" t="str">
        <f>VLOOKUP(A941,Lookups2!$J$2:$K$23,2,FALSE)</f>
        <v>STR</v>
      </c>
      <c r="I941" s="26" t="str">
        <f>VLOOKUP(C941,Lookups2!$A$1:$C$53,3,FALSE)</f>
        <v>8.6B</v>
      </c>
      <c r="J941" s="26" t="str">
        <f t="shared" si="90"/>
        <v>16/17 Q4</v>
      </c>
      <c r="K941" s="26" t="str">
        <f t="shared" si="89"/>
        <v>STR8.6B16/17 Q4</v>
      </c>
    </row>
    <row r="942" spans="1:11" x14ac:dyDescent="0.2">
      <c r="A942" s="26" t="s">
        <v>9788</v>
      </c>
      <c r="B942" s="4" t="s">
        <v>12166</v>
      </c>
      <c r="C942" s="4" t="s">
        <v>12188</v>
      </c>
      <c r="D942" s="28" t="str">
        <f>IFERROR(HLOOKUP(A942,'Data 1'!$E$178:$Y$212,VLOOKUP(C942,Lookups2!$A$38:$C$44,2,FALSE),FALSE),"")</f>
        <v>35:39</v>
      </c>
      <c r="E942" s="50">
        <f t="shared" si="92"/>
        <v>35.65</v>
      </c>
      <c r="F942" s="51">
        <f t="shared" si="93"/>
        <v>5953.55</v>
      </c>
      <c r="G942" s="51">
        <f t="shared" si="94"/>
        <v>35.65</v>
      </c>
      <c r="H942" s="26" t="str">
        <f>VLOOKUP(A942,Lookups2!$J$2:$K$23,2,FALSE)</f>
        <v>WOR</v>
      </c>
      <c r="I942" s="26" t="str">
        <f>VLOOKUP(C942,Lookups2!$A$1:$C$53,3,FALSE)</f>
        <v>8.6B</v>
      </c>
      <c r="J942" s="26" t="str">
        <f t="shared" si="90"/>
        <v>16/17 Q4</v>
      </c>
      <c r="K942" s="26" t="str">
        <f t="shared" si="89"/>
        <v>WOR8.6B16/17 Q4</v>
      </c>
    </row>
    <row r="943" spans="1:11" x14ac:dyDescent="0.2">
      <c r="A943" s="26" t="s">
        <v>12031</v>
      </c>
      <c r="B943" s="4" t="s">
        <v>12166</v>
      </c>
      <c r="C943" s="4" t="s">
        <v>12188</v>
      </c>
      <c r="D943" s="28" t="str">
        <f>IFERROR(HLOOKUP(A943,'Data 1'!$E$178:$Y$212,VLOOKUP(C943,Lookups2!$A$38:$C$44,2,FALSE),FALSE),"")</f>
        <v/>
      </c>
      <c r="E943" s="50" t="e">
        <f t="shared" si="92"/>
        <v>#VALUE!</v>
      </c>
      <c r="F943" s="51">
        <f t="shared" si="93"/>
        <v>0</v>
      </c>
      <c r="G943" s="51">
        <f t="shared" si="94"/>
        <v>0</v>
      </c>
      <c r="H943" s="26" t="str">
        <f>VLOOKUP(A943,Lookups2!$J$2:$K$23,2,FALSE)</f>
        <v>CRA</v>
      </c>
      <c r="I943" s="26" t="str">
        <f>VLOOKUP(C943,Lookups2!$A$1:$C$53,3,FALSE)</f>
        <v>8.6B</v>
      </c>
      <c r="J943" s="26" t="str">
        <f t="shared" si="90"/>
        <v>16/17 Q4</v>
      </c>
      <c r="K943" s="26" t="str">
        <f t="shared" si="89"/>
        <v>CRA8.6B16/17 Q4</v>
      </c>
    </row>
    <row r="944" spans="1:11" x14ac:dyDescent="0.2">
      <c r="A944" s="4" t="s">
        <v>6597</v>
      </c>
      <c r="B944" s="4" t="s">
        <v>12166</v>
      </c>
      <c r="C944" s="4" t="s">
        <v>12188</v>
      </c>
      <c r="D944" s="28" t="str">
        <f>IFERROR(HLOOKUP(A944,'Data 1'!$E$178:$Y$212,VLOOKUP(C944,Lookups2!$A$38:$C$44,2,FALSE),FALSE),"")</f>
        <v>27:05</v>
      </c>
      <c r="E944" s="50">
        <f t="shared" ref="E944:E945" si="95">((LEFT(D944,2)*60)+RIGHT(D944,2))/60</f>
        <v>27.083333333333332</v>
      </c>
      <c r="F944" s="51">
        <f t="shared" si="93"/>
        <v>4522.9166666666661</v>
      </c>
      <c r="G944" s="51">
        <f t="shared" si="94"/>
        <v>27.083333333333329</v>
      </c>
      <c r="H944" s="4" t="s">
        <v>2763</v>
      </c>
      <c r="I944" s="26" t="str">
        <f>VLOOKUP(C944,Lookups2!$A$1:$C$53,3,FALSE)</f>
        <v>8.6B</v>
      </c>
      <c r="J944" s="26" t="str">
        <f t="shared" si="90"/>
        <v>16/17 Q4</v>
      </c>
      <c r="K944" s="26" t="str">
        <f t="shared" ref="K944:K945" si="96">H944&amp;I944&amp;J944</f>
        <v>PORT8.6B16/17 Q4</v>
      </c>
    </row>
    <row r="945" spans="1:11" x14ac:dyDescent="0.2">
      <c r="A945" t="s">
        <v>12343</v>
      </c>
      <c r="B945" s="4" t="s">
        <v>12166</v>
      </c>
      <c r="C945" s="4" t="s">
        <v>12188</v>
      </c>
      <c r="D945" s="28" t="str">
        <f>IFERROR(HLOOKUP(A945,'Data 1'!$E$178:$Y$212,VLOOKUP(C945,Lookups2!$A$38:$C$44,2,FALSE),FALSE),"")</f>
        <v/>
      </c>
      <c r="E945" s="50" t="e">
        <f t="shared" si="95"/>
        <v>#VALUE!</v>
      </c>
      <c r="F945" s="51">
        <f t="shared" ref="F945" si="97">IFERROR(Dom_8_patient_numbers*E945,0)</f>
        <v>0</v>
      </c>
      <c r="G945" s="51">
        <f t="shared" si="94"/>
        <v>0</v>
      </c>
      <c r="H945" s="26" t="str">
        <f>VLOOKUP(A945,Lookups2!$J$2:$K$23,2,FALSE)</f>
        <v>BEX</v>
      </c>
      <c r="I945" s="26" t="str">
        <f>VLOOKUP(C945,Lookups2!$A$1:$C$53,3,FALSE)</f>
        <v>8.6B</v>
      </c>
      <c r="J945" s="26" t="str">
        <f t="shared" si="90"/>
        <v>16/17 Q4</v>
      </c>
      <c r="K945" s="26" t="str">
        <f t="shared" si="96"/>
        <v>BEX8.6B16/17 Q4</v>
      </c>
    </row>
    <row r="946" spans="1:11" x14ac:dyDescent="0.2">
      <c r="A946" s="26" t="s">
        <v>12323</v>
      </c>
      <c r="B946" s="4" t="s">
        <v>12166</v>
      </c>
      <c r="C946" s="4" t="s">
        <v>12188</v>
      </c>
      <c r="D946" s="28" t="str">
        <f>IFERROR(HLOOKUP(A946,'Data 1'!$E$178:$Y$212,VLOOKUP(C946,Lookups2!$A$38:$C$44,2,FALSE),FALSE),"")</f>
        <v>23:25</v>
      </c>
      <c r="E946" s="35">
        <f t="shared" ref="E946" si="98">VALUE(D946)</f>
        <v>0.97569444444444453</v>
      </c>
      <c r="F946" s="37">
        <f>E946*24</f>
        <v>23.416666666666668</v>
      </c>
      <c r="G946" s="56">
        <f>VLOOKUP(E946,Lookups2!$F$126:$H$136,3,TRUE)</f>
        <v>70</v>
      </c>
      <c r="H946" s="26" t="str">
        <f>VLOOKUP(A946,Lookups2!$J$2:$K$23,2,FALSE)</f>
        <v>ENG</v>
      </c>
      <c r="I946" s="26" t="str">
        <f>VLOOKUP(C946,Lookups2!$A$1:$C$53,3,FALSE)</f>
        <v>8.6B</v>
      </c>
      <c r="J946" s="26" t="str">
        <f>+J943</f>
        <v>16/17 Q4</v>
      </c>
      <c r="K946" s="26" t="str">
        <f t="shared" si="89"/>
        <v>ENG8.6B16/17 Q4</v>
      </c>
    </row>
    <row r="947" spans="1:11" x14ac:dyDescent="0.2">
      <c r="A947" s="26" t="s">
        <v>2794</v>
      </c>
      <c r="B947" s="4" t="s">
        <v>12166</v>
      </c>
      <c r="C947" s="4" t="s">
        <v>12188</v>
      </c>
      <c r="D947" s="28" t="str">
        <f>IFERROR(HLOOKUP(A947,'Data 1'!$E$178:$Y$212,VLOOKUP(C947,Lookups2!$A$38:$C$44,2,FALSE),FALSE),"")</f>
        <v/>
      </c>
      <c r="E947" s="35">
        <f>SUM(F926:F945)</f>
        <v>81771.550000000017</v>
      </c>
      <c r="F947" s="63">
        <f>Lookups2!O37</f>
        <v>33.637001234060065</v>
      </c>
      <c r="G947" s="56">
        <f>VLOOKUP(Lookups2!O37,Lookups2!F113:H123,3,TRUE)</f>
        <v>50</v>
      </c>
      <c r="H947" s="26" t="str">
        <f>VLOOKUP(A947,Lookups2!$J$2:$K$23,2,FALSE)</f>
        <v>SEC</v>
      </c>
      <c r="I947" s="26" t="str">
        <f>VLOOKUP(C947,Lookups2!$A$1:$C$53,3,FALSE)</f>
        <v>8.6B</v>
      </c>
      <c r="J947" s="26" t="str">
        <f t="shared" si="90"/>
        <v>16/17 Q4</v>
      </c>
      <c r="K947" s="26" t="str">
        <f t="shared" si="89"/>
        <v>SEC8.6B16/17 Q4</v>
      </c>
    </row>
    <row r="948" spans="1:11" x14ac:dyDescent="0.2">
      <c r="A948" s="26" t="s">
        <v>9771</v>
      </c>
      <c r="B948" s="4" t="s">
        <v>12196</v>
      </c>
      <c r="C948" s="4" t="s">
        <v>12200</v>
      </c>
      <c r="D948" s="28">
        <f>IFERROR(HLOOKUP(A948,'Data 1'!$E$217:$Y$236,VLOOKUP(C948,Lookups2!$A$45:$C$48,2,FALSE),FALSE),"")</f>
        <v>99</v>
      </c>
      <c r="E948" s="33"/>
      <c r="F948" s="33">
        <f t="shared" ref="F948:F965" si="99">D948</f>
        <v>99</v>
      </c>
      <c r="G948" s="33"/>
      <c r="H948" s="26" t="str">
        <f>VLOOKUP(A948,Lookups2!$J$2:$K$23,2,FALSE)</f>
        <v>ASPH</v>
      </c>
      <c r="I948" s="26" t="str">
        <f>VLOOKUP(C948,Lookups2!$A$1:$C$53,3,FALSE)</f>
        <v>D9</v>
      </c>
      <c r="J948" s="26" t="str">
        <f t="shared" si="90"/>
        <v>16/17 Q4</v>
      </c>
      <c r="K948" s="26" t="str">
        <f t="shared" si="89"/>
        <v>ASPHD916/17 Q4</v>
      </c>
    </row>
    <row r="949" spans="1:11" x14ac:dyDescent="0.2">
      <c r="A949" s="26" t="s">
        <v>9772</v>
      </c>
      <c r="B949" s="4" t="s">
        <v>12196</v>
      </c>
      <c r="C949" s="4" t="s">
        <v>12200</v>
      </c>
      <c r="D949" s="28">
        <f>IFERROR(HLOOKUP(A949,'Data 1'!$E$217:$Y$236,VLOOKUP(C949,Lookups2!$A$45:$C$48,2,FALSE),FALSE),"")</f>
        <v>0</v>
      </c>
      <c r="E949" s="33"/>
      <c r="F949" s="33">
        <f t="shared" si="99"/>
        <v>0</v>
      </c>
      <c r="G949" s="33"/>
      <c r="H949" s="26" t="str">
        <f>VLOOKUP(A949,Lookups2!$J$2:$K$23,2,FALSE)</f>
        <v>PRH</v>
      </c>
      <c r="I949" s="26" t="str">
        <f>VLOOKUP(C949,Lookups2!$A$1:$C$53,3,FALSE)</f>
        <v>D9</v>
      </c>
      <c r="J949" s="26" t="str">
        <f t="shared" si="90"/>
        <v>16/17 Q4</v>
      </c>
      <c r="K949" s="26" t="str">
        <f t="shared" si="89"/>
        <v>PRHD916/17 Q4</v>
      </c>
    </row>
    <row r="950" spans="1:11" x14ac:dyDescent="0.2">
      <c r="A950" s="26" t="s">
        <v>9773</v>
      </c>
      <c r="B950" s="4" t="s">
        <v>12196</v>
      </c>
      <c r="C950" s="4" t="s">
        <v>12200</v>
      </c>
      <c r="D950" s="28">
        <f>IFERROR(HLOOKUP(A950,'Data 1'!$E$217:$Y$236,VLOOKUP(C950,Lookups2!$A$45:$C$48,2,FALSE),FALSE),"")</f>
        <v>95.5</v>
      </c>
      <c r="E950" s="33"/>
      <c r="F950" s="33">
        <f t="shared" si="99"/>
        <v>95.5</v>
      </c>
      <c r="G950" s="33"/>
      <c r="H950" s="26" t="str">
        <f>VLOOKUP(A950,Lookups2!$J$2:$K$23,2,FALSE)</f>
        <v>RSC</v>
      </c>
      <c r="I950" s="26" t="str">
        <f>VLOOKUP(C950,Lookups2!$A$1:$C$53,3,FALSE)</f>
        <v>D9</v>
      </c>
      <c r="J950" s="26" t="str">
        <f t="shared" si="90"/>
        <v>16/17 Q4</v>
      </c>
      <c r="K950" s="26" t="str">
        <f t="shared" si="89"/>
        <v>RSCD916/17 Q4</v>
      </c>
    </row>
    <row r="951" spans="1:11" x14ac:dyDescent="0.2">
      <c r="A951" s="26" t="s">
        <v>9774</v>
      </c>
      <c r="B951" s="4" t="s">
        <v>12196</v>
      </c>
      <c r="C951" s="4" t="s">
        <v>12200</v>
      </c>
      <c r="D951" s="28">
        <f>IFERROR(HLOOKUP(A951,'Data 1'!$E$217:$Y$236,VLOOKUP(C951,Lookups2!$A$45:$C$48,2,FALSE),FALSE),"")</f>
        <v>66.8</v>
      </c>
      <c r="E951" s="33"/>
      <c r="F951" s="33">
        <f t="shared" si="99"/>
        <v>66.8</v>
      </c>
      <c r="G951" s="33"/>
      <c r="H951" s="26" t="str">
        <f>VLOOKUP(A951,Lookups2!$J$2:$K$23,2,FALSE)</f>
        <v>DVH</v>
      </c>
      <c r="I951" s="26" t="str">
        <f>VLOOKUP(C951,Lookups2!$A$1:$C$53,3,FALSE)</f>
        <v>D9</v>
      </c>
      <c r="J951" s="26" t="str">
        <f t="shared" si="90"/>
        <v>16/17 Q4</v>
      </c>
      <c r="K951" s="26" t="str">
        <f t="shared" si="89"/>
        <v>DVHD916/17 Q4</v>
      </c>
    </row>
    <row r="952" spans="1:11" x14ac:dyDescent="0.2">
      <c r="A952" s="26" t="s">
        <v>9775</v>
      </c>
      <c r="B952" s="4" t="s">
        <v>12196</v>
      </c>
      <c r="C952" s="4" t="s">
        <v>12200</v>
      </c>
      <c r="D952" s="28">
        <f>IFERROR(HLOOKUP(A952,'Data 1'!$E$217:$Y$236,VLOOKUP(C952,Lookups2!$A$45:$C$48,2,FALSE),FALSE),"")</f>
        <v>81.599999999999994</v>
      </c>
      <c r="E952" s="33"/>
      <c r="F952" s="33">
        <f t="shared" si="99"/>
        <v>81.599999999999994</v>
      </c>
      <c r="G952" s="33"/>
      <c r="H952" s="26" t="str">
        <f>VLOOKUP(A952,Lookups2!$J$2:$K$23,2,FALSE)</f>
        <v>K&amp;C</v>
      </c>
      <c r="I952" s="26" t="str">
        <f>VLOOKUP(C952,Lookups2!$A$1:$C$53,3,FALSE)</f>
        <v>D9</v>
      </c>
      <c r="J952" s="26" t="str">
        <f t="shared" si="90"/>
        <v>16/17 Q4</v>
      </c>
      <c r="K952" s="26" t="str">
        <f t="shared" si="89"/>
        <v>K&amp;CD916/17 Q4</v>
      </c>
    </row>
    <row r="953" spans="1:11" x14ac:dyDescent="0.2">
      <c r="A953" s="26" t="s">
        <v>9776</v>
      </c>
      <c r="B953" s="4" t="s">
        <v>12196</v>
      </c>
      <c r="C953" s="4" t="s">
        <v>12200</v>
      </c>
      <c r="D953" s="28">
        <f>IFERROR(HLOOKUP(A953,'Data 1'!$E$217:$Y$236,VLOOKUP(C953,Lookups2!$A$45:$C$48,2,FALSE),FALSE),"")</f>
        <v>86.9</v>
      </c>
      <c r="E953" s="33"/>
      <c r="F953" s="33">
        <f t="shared" si="99"/>
        <v>86.9</v>
      </c>
      <c r="G953" s="33"/>
      <c r="H953" s="26" t="str">
        <f>VLOOKUP(A953,Lookups2!$J$2:$K$23,2,FALSE)</f>
        <v>QEQM</v>
      </c>
      <c r="I953" s="26" t="str">
        <f>VLOOKUP(C953,Lookups2!$A$1:$C$53,3,FALSE)</f>
        <v>D9</v>
      </c>
      <c r="J953" s="26" t="str">
        <f t="shared" si="90"/>
        <v>16/17 Q4</v>
      </c>
      <c r="K953" s="26" t="str">
        <f t="shared" si="89"/>
        <v>QEQMD916/17 Q4</v>
      </c>
    </row>
    <row r="954" spans="1:11" x14ac:dyDescent="0.2">
      <c r="A954" s="26" t="s">
        <v>9777</v>
      </c>
      <c r="B954" s="4" t="s">
        <v>12196</v>
      </c>
      <c r="C954" s="4" t="s">
        <v>12200</v>
      </c>
      <c r="D954" s="28">
        <f>IFERROR(HLOOKUP(A954,'Data 1'!$E$217:$Y$236,VLOOKUP(C954,Lookups2!$A$45:$C$48,2,FALSE),FALSE),"")</f>
        <v>78.599999999999994</v>
      </c>
      <c r="E954" s="33"/>
      <c r="F954" s="33">
        <f t="shared" si="99"/>
        <v>78.599999999999994</v>
      </c>
      <c r="G954" s="33"/>
      <c r="H954" s="26" t="str">
        <f>VLOOKUP(A954,Lookups2!$J$2:$K$23,2,FALSE)</f>
        <v>WHH</v>
      </c>
      <c r="I954" s="26" t="str">
        <f>VLOOKUP(C954,Lookups2!$A$1:$C$53,3,FALSE)</f>
        <v>D9</v>
      </c>
      <c r="J954" s="26" t="str">
        <f t="shared" si="90"/>
        <v>16/17 Q4</v>
      </c>
      <c r="K954" s="26" t="str">
        <f t="shared" si="89"/>
        <v>WHHD916/17 Q4</v>
      </c>
    </row>
    <row r="955" spans="1:11" x14ac:dyDescent="0.2">
      <c r="A955" s="26" t="s">
        <v>9779</v>
      </c>
      <c r="B955" s="4" t="s">
        <v>12196</v>
      </c>
      <c r="C955" s="4" t="s">
        <v>12200</v>
      </c>
      <c r="D955" s="28">
        <f>IFERROR(HLOOKUP(A955,'Data 1'!$E$217:$Y$236,VLOOKUP(C955,Lookups2!$A$45:$C$48,2,FALSE),FALSE),"")</f>
        <v>99.3</v>
      </c>
      <c r="E955" s="33"/>
      <c r="F955" s="33">
        <f t="shared" si="99"/>
        <v>99.3</v>
      </c>
      <c r="G955" s="33"/>
      <c r="H955" s="26" t="str">
        <f>VLOOKUP(A955,Lookups2!$J$2:$K$23,2,FALSE)</f>
        <v>EDGH</v>
      </c>
      <c r="I955" s="26" t="str">
        <f>VLOOKUP(C955,Lookups2!$A$1:$C$53,3,FALSE)</f>
        <v>D9</v>
      </c>
      <c r="J955" s="26" t="str">
        <f t="shared" si="90"/>
        <v>16/17 Q4</v>
      </c>
      <c r="K955" s="26" t="str">
        <f t="shared" si="89"/>
        <v>EDGHD916/17 Q4</v>
      </c>
    </row>
    <row r="956" spans="1:11" x14ac:dyDescent="0.2">
      <c r="A956" s="26" t="s">
        <v>9780</v>
      </c>
      <c r="B956" s="4" t="s">
        <v>12196</v>
      </c>
      <c r="C956" s="4" t="s">
        <v>12200</v>
      </c>
      <c r="D956" s="28">
        <f>IFERROR(HLOOKUP(A956,'Data 1'!$E$217:$Y$236,VLOOKUP(C956,Lookups2!$A$45:$C$48,2,FALSE),FALSE),"")</f>
        <v>95.3</v>
      </c>
      <c r="E956" s="33"/>
      <c r="F956" s="33">
        <f t="shared" si="99"/>
        <v>95.3</v>
      </c>
      <c r="G956" s="33"/>
      <c r="H956" s="26" t="str">
        <f>VLOOKUP(A956,Lookups2!$J$2:$K$23,2,FALSE)</f>
        <v>ESUH</v>
      </c>
      <c r="I956" s="26" t="str">
        <f>VLOOKUP(C956,Lookups2!$A$1:$C$53,3,FALSE)</f>
        <v>D9</v>
      </c>
      <c r="J956" s="26" t="str">
        <f t="shared" si="90"/>
        <v>16/17 Q4</v>
      </c>
      <c r="K956" s="26" t="str">
        <f t="shared" si="89"/>
        <v>ESUHD916/17 Q4</v>
      </c>
    </row>
    <row r="957" spans="1:11" x14ac:dyDescent="0.2">
      <c r="A957" s="26" t="s">
        <v>9781</v>
      </c>
      <c r="B957" s="4" t="s">
        <v>12196</v>
      </c>
      <c r="C957" s="4" t="s">
        <v>12200</v>
      </c>
      <c r="D957" s="28">
        <f>IFERROR(HLOOKUP(A957,'Data 1'!$E$217:$Y$236,VLOOKUP(C957,Lookups2!$A$45:$C$48,2,FALSE),FALSE),"")</f>
        <v>93.3</v>
      </c>
      <c r="E957" s="33"/>
      <c r="F957" s="33">
        <f t="shared" si="99"/>
        <v>93.3</v>
      </c>
      <c r="G957" s="33"/>
      <c r="H957" s="26" t="str">
        <f>VLOOKUP(A957,Lookups2!$J$2:$K$23,2,FALSE)</f>
        <v>Frimley</v>
      </c>
      <c r="I957" s="26" t="str">
        <f>VLOOKUP(C957,Lookups2!$A$1:$C$53,3,FALSE)</f>
        <v>D9</v>
      </c>
      <c r="J957" s="26" t="str">
        <f t="shared" si="90"/>
        <v>16/17 Q4</v>
      </c>
      <c r="K957" s="26" t="str">
        <f t="shared" si="89"/>
        <v>FrimleyD916/17 Q4</v>
      </c>
    </row>
    <row r="958" spans="1:11" x14ac:dyDescent="0.2">
      <c r="A958" s="26" t="s">
        <v>9782</v>
      </c>
      <c r="B958" s="4" t="s">
        <v>12196</v>
      </c>
      <c r="C958" s="4" t="s">
        <v>12200</v>
      </c>
      <c r="D958" s="28">
        <f>IFERROR(HLOOKUP(A958,'Data 1'!$E$217:$Y$236,VLOOKUP(C958,Lookups2!$A$45:$C$48,2,FALSE),FALSE),"")</f>
        <v>71.7</v>
      </c>
      <c r="E958" s="33"/>
      <c r="F958" s="33">
        <f t="shared" si="99"/>
        <v>71.7</v>
      </c>
      <c r="G958" s="33"/>
      <c r="H958" s="26" t="str">
        <f>VLOOKUP(A958,Lookups2!$J$2:$K$23,2,FALSE)</f>
        <v>MDGH</v>
      </c>
      <c r="I958" s="26" t="str">
        <f>VLOOKUP(C958,Lookups2!$A$1:$C$53,3,FALSE)</f>
        <v>D9</v>
      </c>
      <c r="J958" s="26" t="str">
        <f t="shared" si="90"/>
        <v>16/17 Q4</v>
      </c>
      <c r="K958" s="26" t="str">
        <f t="shared" si="89"/>
        <v>MDGHD916/17 Q4</v>
      </c>
    </row>
    <row r="959" spans="1:11" x14ac:dyDescent="0.2">
      <c r="A959" s="26" t="s">
        <v>9783</v>
      </c>
      <c r="B959" s="4" t="s">
        <v>12196</v>
      </c>
      <c r="C959" s="4" t="s">
        <v>12200</v>
      </c>
      <c r="D959" s="28">
        <f>IFERROR(HLOOKUP(A959,'Data 1'!$E$217:$Y$236,VLOOKUP(C959,Lookups2!$A$45:$C$48,2,FALSE),FALSE),"")</f>
        <v>66.2</v>
      </c>
      <c r="E959" s="33"/>
      <c r="F959" s="33">
        <f t="shared" si="99"/>
        <v>66.2</v>
      </c>
      <c r="G959" s="33"/>
      <c r="H959" s="26" t="str">
        <f>VLOOKUP(A959,Lookups2!$J$2:$K$23,2,FALSE)</f>
        <v>TWH</v>
      </c>
      <c r="I959" s="26" t="str">
        <f>VLOOKUP(C959,Lookups2!$A$1:$C$53,3,FALSE)</f>
        <v>D9</v>
      </c>
      <c r="J959" s="26" t="str">
        <f t="shared" si="90"/>
        <v>16/17 Q4</v>
      </c>
      <c r="K959" s="26" t="str">
        <f t="shared" si="89"/>
        <v>TWHD916/17 Q4</v>
      </c>
    </row>
    <row r="960" spans="1:11" x14ac:dyDescent="0.2">
      <c r="A960" s="26" t="s">
        <v>9784</v>
      </c>
      <c r="B960" s="4" t="s">
        <v>12196</v>
      </c>
      <c r="C960" s="4" t="s">
        <v>12200</v>
      </c>
      <c r="D960" s="28">
        <f>IFERROR(HLOOKUP(A960,'Data 1'!$E$217:$Y$236,VLOOKUP(C960,Lookups2!$A$45:$C$48,2,FALSE),FALSE),"")</f>
        <v>82.2</v>
      </c>
      <c r="E960" s="33"/>
      <c r="F960" s="33">
        <f t="shared" si="99"/>
        <v>82.2</v>
      </c>
      <c r="G960" s="33"/>
      <c r="H960" s="26" t="str">
        <f>VLOOKUP(A960,Lookups2!$J$2:$K$23,2,FALSE)</f>
        <v>Medway</v>
      </c>
      <c r="I960" s="26" t="str">
        <f>VLOOKUP(C960,Lookups2!$A$1:$C$53,3,FALSE)</f>
        <v>D9</v>
      </c>
      <c r="J960" s="26" t="str">
        <f t="shared" si="90"/>
        <v>16/17 Q4</v>
      </c>
      <c r="K960" s="26" t="str">
        <f t="shared" si="89"/>
        <v>MedwayD916/17 Q4</v>
      </c>
    </row>
    <row r="961" spans="1:11" x14ac:dyDescent="0.2">
      <c r="A961" s="26" t="s">
        <v>9785</v>
      </c>
      <c r="B961" s="4" t="s">
        <v>12196</v>
      </c>
      <c r="C961" s="4" t="s">
        <v>12200</v>
      </c>
      <c r="D961" s="28">
        <f>IFERROR(HLOOKUP(A961,'Data 1'!$E$217:$Y$236,VLOOKUP(C961,Lookups2!$A$45:$C$48,2,FALSE),FALSE),"")</f>
        <v>98.8</v>
      </c>
      <c r="E961" s="33"/>
      <c r="F961" s="33">
        <f t="shared" si="99"/>
        <v>98.8</v>
      </c>
      <c r="G961" s="33"/>
      <c r="H961" s="26" t="str">
        <f>VLOOKUP(A961,Lookups2!$J$2:$K$23,2,FALSE)</f>
        <v>RSCH</v>
      </c>
      <c r="I961" s="26" t="str">
        <f>VLOOKUP(C961,Lookups2!$A$1:$C$53,3,FALSE)</f>
        <v>D9</v>
      </c>
      <c r="J961" s="26" t="str">
        <f t="shared" si="90"/>
        <v>16/17 Q4</v>
      </c>
      <c r="K961" s="26" t="str">
        <f t="shared" si="89"/>
        <v>RSCHD916/17 Q4</v>
      </c>
    </row>
    <row r="962" spans="1:11" x14ac:dyDescent="0.2">
      <c r="A962" s="26" t="s">
        <v>9786</v>
      </c>
      <c r="B962" s="4" t="s">
        <v>12196</v>
      </c>
      <c r="C962" s="4" t="s">
        <v>12200</v>
      </c>
      <c r="D962" s="28">
        <f>IFERROR(HLOOKUP(A962,'Data 1'!$E$217:$Y$236,VLOOKUP(C962,Lookups2!$A$45:$C$48,2,FALSE),FALSE),"")</f>
        <v>92.5</v>
      </c>
      <c r="E962" s="33"/>
      <c r="F962" s="33">
        <f t="shared" si="99"/>
        <v>92.5</v>
      </c>
      <c r="G962" s="33"/>
      <c r="H962" s="26" t="str">
        <f>VLOOKUP(A962,Lookups2!$J$2:$K$23,2,FALSE)</f>
        <v>SASH</v>
      </c>
      <c r="I962" s="26" t="str">
        <f>VLOOKUP(C962,Lookups2!$A$1:$C$53,3,FALSE)</f>
        <v>D9</v>
      </c>
      <c r="J962" s="26" t="str">
        <f t="shared" si="90"/>
        <v>16/17 Q4</v>
      </c>
      <c r="K962" s="26" t="str">
        <f t="shared" si="89"/>
        <v>SASHD916/17 Q4</v>
      </c>
    </row>
    <row r="963" spans="1:11" x14ac:dyDescent="0.2">
      <c r="A963" s="26" t="s">
        <v>9787</v>
      </c>
      <c r="B963" s="4" t="s">
        <v>12196</v>
      </c>
      <c r="C963" s="4" t="s">
        <v>12200</v>
      </c>
      <c r="D963" s="28">
        <f>IFERROR(HLOOKUP(A963,'Data 1'!$E$217:$Y$236,VLOOKUP(C963,Lookups2!$A$45:$C$48,2,FALSE),FALSE),"")</f>
        <v>91.4</v>
      </c>
      <c r="E963" s="33"/>
      <c r="F963" s="33">
        <f t="shared" si="99"/>
        <v>91.4</v>
      </c>
      <c r="G963" s="33"/>
      <c r="H963" s="26" t="str">
        <f>VLOOKUP(A963,Lookups2!$J$2:$K$23,2,FALSE)</f>
        <v>STR</v>
      </c>
      <c r="I963" s="26" t="str">
        <f>VLOOKUP(C963,Lookups2!$A$1:$C$53,3,FALSE)</f>
        <v>D9</v>
      </c>
      <c r="J963" s="26" t="str">
        <f t="shared" si="90"/>
        <v>16/17 Q4</v>
      </c>
      <c r="K963" s="26" t="str">
        <f t="shared" si="89"/>
        <v>STRD916/17 Q4</v>
      </c>
    </row>
    <row r="964" spans="1:11" x14ac:dyDescent="0.2">
      <c r="A964" s="26" t="s">
        <v>9788</v>
      </c>
      <c r="B964" s="4" t="s">
        <v>12196</v>
      </c>
      <c r="C964" s="4" t="s">
        <v>12200</v>
      </c>
      <c r="D964" s="28">
        <f>IFERROR(HLOOKUP(A964,'Data 1'!$E$217:$Y$236,VLOOKUP(C964,Lookups2!$A$45:$C$48,2,FALSE),FALSE),"")</f>
        <v>98.2</v>
      </c>
      <c r="E964" s="33"/>
      <c r="F964" s="33">
        <f t="shared" si="99"/>
        <v>98.2</v>
      </c>
      <c r="G964" s="33"/>
      <c r="H964" s="26" t="str">
        <f>VLOOKUP(A964,Lookups2!$J$2:$K$23,2,FALSE)</f>
        <v>WOR</v>
      </c>
      <c r="I964" s="26" t="str">
        <f>VLOOKUP(C964,Lookups2!$A$1:$C$53,3,FALSE)</f>
        <v>D9</v>
      </c>
      <c r="J964" s="26" t="str">
        <f t="shared" si="90"/>
        <v>16/17 Q4</v>
      </c>
      <c r="K964" s="26" t="str">
        <f t="shared" si="89"/>
        <v>WORD916/17 Q4</v>
      </c>
    </row>
    <row r="965" spans="1:11" x14ac:dyDescent="0.2">
      <c r="A965" s="26" t="s">
        <v>12031</v>
      </c>
      <c r="B965" s="4" t="s">
        <v>12196</v>
      </c>
      <c r="C965" s="4" t="s">
        <v>12200</v>
      </c>
      <c r="D965" s="28">
        <f>IFERROR(HLOOKUP(A965,'Data 1'!$E$217:$Y$236,VLOOKUP(C965,Lookups2!$A$45:$C$48,2,FALSE),FALSE),"")</f>
        <v>98.1</v>
      </c>
      <c r="E965" s="33"/>
      <c r="F965" s="33">
        <f t="shared" si="99"/>
        <v>98.1</v>
      </c>
      <c r="G965" s="33"/>
      <c r="H965" s="26" t="str">
        <f>VLOOKUP(A965,Lookups2!$J$2:$K$23,2,FALSE)</f>
        <v>CRA</v>
      </c>
      <c r="I965" s="26" t="str">
        <f>VLOOKUP(C965,Lookups2!$A$1:$C$53,3,FALSE)</f>
        <v>D9</v>
      </c>
      <c r="J965" s="26" t="str">
        <f t="shared" si="90"/>
        <v>16/17 Q4</v>
      </c>
      <c r="K965" s="26" t="str">
        <f t="shared" si="89"/>
        <v>CRAD916/17 Q4</v>
      </c>
    </row>
    <row r="966" spans="1:11" x14ac:dyDescent="0.2">
      <c r="A966" s="4" t="s">
        <v>6597</v>
      </c>
      <c r="B966" s="4" t="s">
        <v>12196</v>
      </c>
      <c r="C966" s="4" t="s">
        <v>12200</v>
      </c>
      <c r="D966" s="28">
        <f>IFERROR(HLOOKUP(A966,'Data 1'!$E$217:$Y$236,VLOOKUP(C966,Lookups2!$A$45:$C$48,2,FALSE),FALSE),"")</f>
        <v>85.4</v>
      </c>
      <c r="E966" s="33"/>
      <c r="F966" s="33"/>
      <c r="G966" s="33"/>
      <c r="H966" s="4" t="s">
        <v>2763</v>
      </c>
      <c r="I966" s="26" t="str">
        <f>VLOOKUP(C966,Lookups2!$A$1:$C$53,3,FALSE)</f>
        <v>D9</v>
      </c>
      <c r="J966" s="26" t="str">
        <f t="shared" si="90"/>
        <v>16/17 Q4</v>
      </c>
      <c r="K966" s="26" t="str">
        <f t="shared" ref="K966:K967" si="100">H966&amp;I966&amp;J966</f>
        <v>PORTD916/17 Q4</v>
      </c>
    </row>
    <row r="967" spans="1:11" x14ac:dyDescent="0.2">
      <c r="A967" t="s">
        <v>12343</v>
      </c>
      <c r="B967" s="4" t="s">
        <v>12196</v>
      </c>
      <c r="C967" s="4" t="s">
        <v>12200</v>
      </c>
      <c r="D967" s="28">
        <f>IFERROR(HLOOKUP(A967,'Data 1'!$E$217:$Y$236,VLOOKUP(C967,Lookups2!$A$45:$C$48,2,FALSE),FALSE),"")</f>
        <v>96.2</v>
      </c>
      <c r="E967" s="33"/>
      <c r="F967" s="33">
        <f t="shared" ref="F967" si="101">D967</f>
        <v>96.2</v>
      </c>
      <c r="G967" s="33"/>
      <c r="H967" s="26" t="str">
        <f>VLOOKUP(A967,Lookups2!$J$2:$K$23,2,FALSE)</f>
        <v>BEX</v>
      </c>
      <c r="I967" s="26" t="str">
        <f>VLOOKUP(C967,Lookups2!$A$1:$C$53,3,FALSE)</f>
        <v>D9</v>
      </c>
      <c r="J967" s="26" t="str">
        <f t="shared" si="90"/>
        <v>16/17 Q4</v>
      </c>
      <c r="K967" s="26" t="str">
        <f t="shared" si="100"/>
        <v>BEXD916/17 Q4</v>
      </c>
    </row>
    <row r="968" spans="1:11" x14ac:dyDescent="0.2">
      <c r="A968" s="26" t="s">
        <v>12323</v>
      </c>
      <c r="B968" s="4" t="s">
        <v>12196</v>
      </c>
      <c r="C968" s="4" t="s">
        <v>12200</v>
      </c>
      <c r="D968" s="28" t="str">
        <f>IFERROR(HLOOKUP(A968,'Data 1'!$E$217:$Y$236,VLOOKUP(C968,Lookups2!$A$45:$C$48,2,FALSE),FALSE),"")</f>
        <v/>
      </c>
      <c r="E968" s="34"/>
      <c r="F968" s="34">
        <f>AVERAGE(F990,F1012,F1034)</f>
        <v>88.633333333333326</v>
      </c>
      <c r="G968" s="34"/>
      <c r="H968" s="26" t="str">
        <f>VLOOKUP(A968,Lookups2!$J$2:$K$23,2,FALSE)</f>
        <v>ENG</v>
      </c>
      <c r="I968" s="26" t="str">
        <f>VLOOKUP(C968,Lookups2!$A$1:$C$53,3,FALSE)</f>
        <v>D9</v>
      </c>
      <c r="J968" s="26" t="str">
        <f>+J965</f>
        <v>16/17 Q4</v>
      </c>
      <c r="K968" s="26" t="str">
        <f t="shared" si="89"/>
        <v>ENGD916/17 Q4</v>
      </c>
    </row>
    <row r="969" spans="1:11" x14ac:dyDescent="0.2">
      <c r="A969" s="26" t="s">
        <v>2794</v>
      </c>
      <c r="B969" s="4" t="s">
        <v>12196</v>
      </c>
      <c r="C969" s="4" t="s">
        <v>12200</v>
      </c>
      <c r="D969" s="28" t="str">
        <f>IFERROR(HLOOKUP(A969,'Data 1'!$E$217:$Y$236,VLOOKUP(C969,Lookups2!$A$45:$C$48,2,FALSE),FALSE),"")</f>
        <v/>
      </c>
      <c r="E969" s="34"/>
      <c r="F969" s="41">
        <f>AVERAGE(F991,F1013,F1035)</f>
        <v>88.27522792022792</v>
      </c>
      <c r="G969" s="41"/>
      <c r="H969" s="26" t="str">
        <f>VLOOKUP(A969,Lookups2!$J$2:$K$23,2,FALSE)</f>
        <v>SEC</v>
      </c>
      <c r="I969" s="26" t="str">
        <f>VLOOKUP(C969,Lookups2!$A$1:$C$53,3,FALSE)</f>
        <v>D9</v>
      </c>
      <c r="J969" s="26" t="str">
        <f t="shared" si="90"/>
        <v>16/17 Q4</v>
      </c>
      <c r="K969" s="26" t="str">
        <f t="shared" si="89"/>
        <v>SECD916/17 Q4</v>
      </c>
    </row>
    <row r="970" spans="1:11" x14ac:dyDescent="0.2">
      <c r="A970" s="26" t="s">
        <v>9771</v>
      </c>
      <c r="B970" s="4" t="s">
        <v>12196</v>
      </c>
      <c r="C970" s="4" t="s">
        <v>12204</v>
      </c>
      <c r="D970" s="28">
        <f>IFERROR(HLOOKUP(A970,'Data 1'!$E$217:$Y$236,VLOOKUP(C970,Lookups2!$A$45:$C$48,2,FALSE),FALSE),"")</f>
        <v>100</v>
      </c>
      <c r="E970" s="33">
        <f>IFERROR(INDEX(Dom_9_patient_numbers,MATCH(A970,'Data 1'!$F$217:$Y$217,0))*D970/100,0)</f>
        <v>159</v>
      </c>
      <c r="F970" s="33"/>
      <c r="G970" s="33"/>
      <c r="H970" s="26" t="str">
        <f>VLOOKUP(A970,Lookups2!$J$2:$K$23,2,FALSE)</f>
        <v>ASPH</v>
      </c>
      <c r="I970" s="26" t="str">
        <f>VLOOKUP(C970,Lookups2!$A$1:$C$53,3,FALSE)</f>
        <v>9.1B</v>
      </c>
      <c r="J970" s="26" t="str">
        <f t="shared" si="90"/>
        <v>16/17 Q4</v>
      </c>
      <c r="K970" s="26" t="str">
        <f t="shared" si="89"/>
        <v>ASPH9.1B16/17 Q4</v>
      </c>
    </row>
    <row r="971" spans="1:11" x14ac:dyDescent="0.2">
      <c r="A971" s="26" t="s">
        <v>9772</v>
      </c>
      <c r="B971" s="4" t="s">
        <v>12196</v>
      </c>
      <c r="C971" s="4" t="s">
        <v>12204</v>
      </c>
      <c r="D971" s="28">
        <f>IFERROR(HLOOKUP(A971,'Data 1'!$E$217:$Y$236,VLOOKUP(C971,Lookups2!$A$45:$C$48,2,FALSE),FALSE),"")</f>
        <v>0</v>
      </c>
      <c r="E971" s="33">
        <f>IFERROR(INDEX(Dom_9_patient_numbers,MATCH(A971,'Data 1'!$F$217:$Y$217,0))*D971/100,0)</f>
        <v>0</v>
      </c>
      <c r="F971" s="33"/>
      <c r="G971" s="33"/>
      <c r="H971" s="26" t="str">
        <f>VLOOKUP(A971,Lookups2!$J$2:$K$23,2,FALSE)</f>
        <v>PRH</v>
      </c>
      <c r="I971" s="26" t="str">
        <f>VLOOKUP(C971,Lookups2!$A$1:$C$53,3,FALSE)</f>
        <v>9.1B</v>
      </c>
      <c r="J971" s="26" t="str">
        <f t="shared" si="90"/>
        <v>16/17 Q4</v>
      </c>
      <c r="K971" s="26" t="str">
        <f t="shared" si="89"/>
        <v>PRH9.1B16/17 Q4</v>
      </c>
    </row>
    <row r="972" spans="1:11" x14ac:dyDescent="0.2">
      <c r="A972" s="26" t="s">
        <v>9773</v>
      </c>
      <c r="B972" s="4" t="s">
        <v>12196</v>
      </c>
      <c r="C972" s="4" t="s">
        <v>12204</v>
      </c>
      <c r="D972" s="28">
        <f>IFERROR(HLOOKUP(A972,'Data 1'!$E$217:$Y$236,VLOOKUP(C972,Lookups2!$A$45:$C$48,2,FALSE),FALSE),"")</f>
        <v>100</v>
      </c>
      <c r="E972" s="33">
        <f>IFERROR(INDEX(Dom_9_patient_numbers,MATCH(A972,'Data 1'!$F$217:$Y$217,0))*D972/100,0)</f>
        <v>139</v>
      </c>
      <c r="F972" s="33"/>
      <c r="G972" s="33"/>
      <c r="H972" s="26" t="str">
        <f>VLOOKUP(A972,Lookups2!$J$2:$K$23,2,FALSE)</f>
        <v>RSC</v>
      </c>
      <c r="I972" s="26" t="str">
        <f>VLOOKUP(C972,Lookups2!$A$1:$C$53,3,FALSE)</f>
        <v>9.1B</v>
      </c>
      <c r="J972" s="26" t="str">
        <f t="shared" si="90"/>
        <v>16/17 Q4</v>
      </c>
      <c r="K972" s="26" t="str">
        <f t="shared" si="89"/>
        <v>RSC9.1B16/17 Q4</v>
      </c>
    </row>
    <row r="973" spans="1:11" x14ac:dyDescent="0.2">
      <c r="A973" s="26" t="s">
        <v>9774</v>
      </c>
      <c r="B973" s="4" t="s">
        <v>12196</v>
      </c>
      <c r="C973" s="4" t="s">
        <v>12204</v>
      </c>
      <c r="D973" s="28">
        <f>IFERROR(HLOOKUP(A973,'Data 1'!$E$217:$Y$236,VLOOKUP(C973,Lookups2!$A$45:$C$48,2,FALSE),FALSE),"")</f>
        <v>55.6</v>
      </c>
      <c r="E973" s="33">
        <f>IFERROR(INDEX(Dom_9_patient_numbers,MATCH(A973,'Data 1'!$F$217:$Y$217,0))*D973/100,0)</f>
        <v>50.596000000000004</v>
      </c>
      <c r="F973" s="33"/>
      <c r="G973" s="33"/>
      <c r="H973" s="26" t="str">
        <f>VLOOKUP(A973,Lookups2!$J$2:$K$23,2,FALSE)</f>
        <v>DVH</v>
      </c>
      <c r="I973" s="26" t="str">
        <f>VLOOKUP(C973,Lookups2!$A$1:$C$53,3,FALSE)</f>
        <v>9.1B</v>
      </c>
      <c r="J973" s="26" t="str">
        <f t="shared" si="90"/>
        <v>16/17 Q4</v>
      </c>
      <c r="K973" s="26" t="str">
        <f t="shared" si="89"/>
        <v>DVH9.1B16/17 Q4</v>
      </c>
    </row>
    <row r="974" spans="1:11" x14ac:dyDescent="0.2">
      <c r="A974" s="26" t="s">
        <v>9775</v>
      </c>
      <c r="B974" s="4" t="s">
        <v>12196</v>
      </c>
      <c r="C974" s="4" t="s">
        <v>12204</v>
      </c>
      <c r="D974" s="28">
        <f>IFERROR(HLOOKUP(A974,'Data 1'!$E$217:$Y$236,VLOOKUP(C974,Lookups2!$A$45:$C$48,2,FALSE),FALSE),"")</f>
        <v>64.7</v>
      </c>
      <c r="E974" s="33">
        <f>IFERROR(INDEX(Dom_9_patient_numbers,MATCH(A974,'Data 1'!$F$217:$Y$217,0))*D974/100,0)</f>
        <v>51.113</v>
      </c>
      <c r="F974" s="33"/>
      <c r="G974" s="33"/>
      <c r="H974" s="26" t="str">
        <f>VLOOKUP(A974,Lookups2!$J$2:$K$23,2,FALSE)</f>
        <v>K&amp;C</v>
      </c>
      <c r="I974" s="26" t="str">
        <f>VLOOKUP(C974,Lookups2!$A$1:$C$53,3,FALSE)</f>
        <v>9.1B</v>
      </c>
      <c r="J974" s="26" t="str">
        <f t="shared" si="90"/>
        <v>16/17 Q4</v>
      </c>
      <c r="K974" s="26" t="str">
        <f t="shared" si="89"/>
        <v>K&amp;C9.1B16/17 Q4</v>
      </c>
    </row>
    <row r="975" spans="1:11" x14ac:dyDescent="0.2">
      <c r="A975" s="26" t="s">
        <v>9776</v>
      </c>
      <c r="B975" s="4" t="s">
        <v>12196</v>
      </c>
      <c r="C975" s="4" t="s">
        <v>12204</v>
      </c>
      <c r="D975" s="28">
        <f>IFERROR(HLOOKUP(A975,'Data 1'!$E$217:$Y$236,VLOOKUP(C975,Lookups2!$A$45:$C$48,2,FALSE),FALSE),"")</f>
        <v>75</v>
      </c>
      <c r="E975" s="33">
        <f>IFERROR(INDEX(Dom_9_patient_numbers,MATCH(A975,'Data 1'!$F$217:$Y$217,0))*D975/100,0)</f>
        <v>79.5</v>
      </c>
      <c r="F975" s="33"/>
      <c r="G975" s="33"/>
      <c r="H975" s="26" t="str">
        <f>VLOOKUP(A975,Lookups2!$J$2:$K$23,2,FALSE)</f>
        <v>QEQM</v>
      </c>
      <c r="I975" s="26" t="str">
        <f>VLOOKUP(C975,Lookups2!$A$1:$C$53,3,FALSE)</f>
        <v>9.1B</v>
      </c>
      <c r="J975" s="26" t="str">
        <f t="shared" si="90"/>
        <v>16/17 Q4</v>
      </c>
      <c r="K975" s="26" t="str">
        <f t="shared" si="89"/>
        <v>QEQM9.1B16/17 Q4</v>
      </c>
    </row>
    <row r="976" spans="1:11" x14ac:dyDescent="0.2">
      <c r="A976" s="26" t="s">
        <v>9777</v>
      </c>
      <c r="B976" s="4" t="s">
        <v>12196</v>
      </c>
      <c r="C976" s="4" t="s">
        <v>12204</v>
      </c>
      <c r="D976" s="28">
        <f>IFERROR(HLOOKUP(A976,'Data 1'!$E$217:$Y$236,VLOOKUP(C976,Lookups2!$A$45:$C$48,2,FALSE),FALSE),"")</f>
        <v>46.2</v>
      </c>
      <c r="E976" s="33">
        <f>IFERROR(INDEX(Dom_9_patient_numbers,MATCH(A976,'Data 1'!$F$217:$Y$217,0))*D976/100,0)</f>
        <v>59.597999999999999</v>
      </c>
      <c r="F976" s="33"/>
      <c r="G976" s="33"/>
      <c r="H976" s="26" t="str">
        <f>VLOOKUP(A976,Lookups2!$J$2:$K$23,2,FALSE)</f>
        <v>WHH</v>
      </c>
      <c r="I976" s="26" t="str">
        <f>VLOOKUP(C976,Lookups2!$A$1:$C$53,3,FALSE)</f>
        <v>9.1B</v>
      </c>
      <c r="J976" s="26" t="str">
        <f t="shared" si="90"/>
        <v>16/17 Q4</v>
      </c>
      <c r="K976" s="26" t="str">
        <f t="shared" si="89"/>
        <v>WHH9.1B16/17 Q4</v>
      </c>
    </row>
    <row r="977" spans="1:11" x14ac:dyDescent="0.2">
      <c r="A977" s="26" t="s">
        <v>9779</v>
      </c>
      <c r="B977" s="4" t="s">
        <v>12196</v>
      </c>
      <c r="C977" s="4" t="s">
        <v>12204</v>
      </c>
      <c r="D977" s="28">
        <f>IFERROR(HLOOKUP(A977,'Data 1'!$E$217:$Y$236,VLOOKUP(C977,Lookups2!$A$45:$C$48,2,FALSE),FALSE),"")</f>
        <v>100</v>
      </c>
      <c r="E977" s="33">
        <f>IFERROR(INDEX(Dom_9_patient_numbers,MATCH(A977,'Data 1'!$F$217:$Y$217,0))*D977/100,0)</f>
        <v>198</v>
      </c>
      <c r="F977" s="33"/>
      <c r="G977" s="33"/>
      <c r="H977" s="26" t="str">
        <f>VLOOKUP(A977,Lookups2!$J$2:$K$23,2,FALSE)</f>
        <v>EDGH</v>
      </c>
      <c r="I977" s="26" t="str">
        <f>VLOOKUP(C977,Lookups2!$A$1:$C$53,3,FALSE)</f>
        <v>9.1B</v>
      </c>
      <c r="J977" s="26" t="str">
        <f t="shared" si="90"/>
        <v>16/17 Q4</v>
      </c>
      <c r="K977" s="26" t="str">
        <f t="shared" si="89"/>
        <v>EDGH9.1B16/17 Q4</v>
      </c>
    </row>
    <row r="978" spans="1:11" x14ac:dyDescent="0.2">
      <c r="A978" s="26" t="s">
        <v>9780</v>
      </c>
      <c r="B978" s="4" t="s">
        <v>12196</v>
      </c>
      <c r="C978" s="4" t="s">
        <v>12204</v>
      </c>
      <c r="D978" s="28">
        <f>IFERROR(HLOOKUP(A978,'Data 1'!$E$217:$Y$236,VLOOKUP(C978,Lookups2!$A$45:$C$48,2,FALSE),FALSE),"")</f>
        <v>100</v>
      </c>
      <c r="E978" s="33">
        <f>IFERROR(INDEX(Dom_9_patient_numbers,MATCH(A978,'Data 1'!$F$217:$Y$217,0))*D978/100,0)</f>
        <v>85</v>
      </c>
      <c r="F978" s="33"/>
      <c r="G978" s="33"/>
      <c r="H978" s="26" t="str">
        <f>VLOOKUP(A978,Lookups2!$J$2:$K$23,2,FALSE)</f>
        <v>ESUH</v>
      </c>
      <c r="I978" s="26" t="str">
        <f>VLOOKUP(C978,Lookups2!$A$1:$C$53,3,FALSE)</f>
        <v>9.1B</v>
      </c>
      <c r="J978" s="26" t="str">
        <f t="shared" si="90"/>
        <v>16/17 Q4</v>
      </c>
      <c r="K978" s="26" t="str">
        <f t="shared" si="89"/>
        <v>ESUH9.1B16/17 Q4</v>
      </c>
    </row>
    <row r="979" spans="1:11" x14ac:dyDescent="0.2">
      <c r="A979" s="26" t="s">
        <v>9781</v>
      </c>
      <c r="B979" s="4" t="s">
        <v>12196</v>
      </c>
      <c r="C979" s="4" t="s">
        <v>12204</v>
      </c>
      <c r="D979" s="28">
        <f>IFERROR(HLOOKUP(A979,'Data 1'!$E$217:$Y$236,VLOOKUP(C979,Lookups2!$A$45:$C$48,2,FALSE),FALSE),"")</f>
        <v>100</v>
      </c>
      <c r="E979" s="33">
        <f>IFERROR(INDEX(Dom_9_patient_numbers,MATCH(A979,'Data 1'!$F$217:$Y$217,0))*D979/100,0)</f>
        <v>132</v>
      </c>
      <c r="F979" s="33"/>
      <c r="G979" s="33"/>
      <c r="H979" s="26" t="str">
        <f>VLOOKUP(A979,Lookups2!$J$2:$K$23,2,FALSE)</f>
        <v>Frimley</v>
      </c>
      <c r="I979" s="26" t="str">
        <f>VLOOKUP(C979,Lookups2!$A$1:$C$53,3,FALSE)</f>
        <v>9.1B</v>
      </c>
      <c r="J979" s="26" t="str">
        <f t="shared" si="90"/>
        <v>16/17 Q4</v>
      </c>
      <c r="K979" s="26" t="str">
        <f t="shared" si="89"/>
        <v>Frimley9.1B16/17 Q4</v>
      </c>
    </row>
    <row r="980" spans="1:11" x14ac:dyDescent="0.2">
      <c r="A980" s="26" t="s">
        <v>9782</v>
      </c>
      <c r="B980" s="4" t="s">
        <v>12196</v>
      </c>
      <c r="C980" s="4" t="s">
        <v>12204</v>
      </c>
      <c r="D980" s="28">
        <f>IFERROR(HLOOKUP(A980,'Data 1'!$E$217:$Y$236,VLOOKUP(C980,Lookups2!$A$45:$C$48,2,FALSE),FALSE),"")</f>
        <v>62.5</v>
      </c>
      <c r="E980" s="33">
        <f>IFERROR(INDEX(Dom_9_patient_numbers,MATCH(A980,'Data 1'!$F$217:$Y$217,0))*D980/100,0)</f>
        <v>65.625</v>
      </c>
      <c r="F980" s="33"/>
      <c r="G980" s="33"/>
      <c r="H980" s="26" t="str">
        <f>VLOOKUP(A980,Lookups2!$J$2:$K$23,2,FALSE)</f>
        <v>MDGH</v>
      </c>
      <c r="I980" s="26" t="str">
        <f>VLOOKUP(C980,Lookups2!$A$1:$C$53,3,FALSE)</f>
        <v>9.1B</v>
      </c>
      <c r="J980" s="26" t="str">
        <f t="shared" si="90"/>
        <v>16/17 Q4</v>
      </c>
      <c r="K980" s="26" t="str">
        <f t="shared" si="89"/>
        <v>MDGH9.1B16/17 Q4</v>
      </c>
    </row>
    <row r="981" spans="1:11" x14ac:dyDescent="0.2">
      <c r="A981" s="26" t="s">
        <v>9783</v>
      </c>
      <c r="B981" s="4" t="s">
        <v>12196</v>
      </c>
      <c r="C981" s="4" t="s">
        <v>12204</v>
      </c>
      <c r="D981" s="28">
        <f>IFERROR(HLOOKUP(A981,'Data 1'!$E$217:$Y$236,VLOOKUP(C981,Lookups2!$A$45:$C$48,2,FALSE),FALSE),"")</f>
        <v>90.9</v>
      </c>
      <c r="E981" s="33">
        <f>IFERROR(INDEX(Dom_9_patient_numbers,MATCH(A981,'Data 1'!$F$217:$Y$217,0))*D981/100,0)</f>
        <v>109.98900000000002</v>
      </c>
      <c r="F981" s="33"/>
      <c r="G981" s="33"/>
      <c r="H981" s="26" t="str">
        <f>VLOOKUP(A981,Lookups2!$J$2:$K$23,2,FALSE)</f>
        <v>TWH</v>
      </c>
      <c r="I981" s="26" t="str">
        <f>VLOOKUP(C981,Lookups2!$A$1:$C$53,3,FALSE)</f>
        <v>9.1B</v>
      </c>
      <c r="J981" s="26" t="str">
        <f t="shared" si="90"/>
        <v>16/17 Q4</v>
      </c>
      <c r="K981" s="26" t="str">
        <f t="shared" si="89"/>
        <v>TWH9.1B16/17 Q4</v>
      </c>
    </row>
    <row r="982" spans="1:11" x14ac:dyDescent="0.2">
      <c r="A982" s="26" t="s">
        <v>9784</v>
      </c>
      <c r="B982" s="4" t="s">
        <v>12196</v>
      </c>
      <c r="C982" s="4" t="s">
        <v>12204</v>
      </c>
      <c r="D982" s="28">
        <f>IFERROR(HLOOKUP(A982,'Data 1'!$E$217:$Y$236,VLOOKUP(C982,Lookups2!$A$45:$C$48,2,FALSE),FALSE),"")</f>
        <v>100</v>
      </c>
      <c r="E982" s="33">
        <f>IFERROR(INDEX(Dom_9_patient_numbers,MATCH(A982,'Data 1'!$F$217:$Y$217,0))*D982/100,0)</f>
        <v>95</v>
      </c>
      <c r="F982" s="33"/>
      <c r="G982" s="33"/>
      <c r="H982" s="26" t="str">
        <f>VLOOKUP(A982,Lookups2!$J$2:$K$23,2,FALSE)</f>
        <v>Medway</v>
      </c>
      <c r="I982" s="26" t="str">
        <f>VLOOKUP(C982,Lookups2!$A$1:$C$53,3,FALSE)</f>
        <v>9.1B</v>
      </c>
      <c r="J982" s="26" t="str">
        <f t="shared" si="90"/>
        <v>16/17 Q4</v>
      </c>
      <c r="K982" s="26" t="str">
        <f t="shared" si="89"/>
        <v>Medway9.1B16/17 Q4</v>
      </c>
    </row>
    <row r="983" spans="1:11" x14ac:dyDescent="0.2">
      <c r="A983" s="26" t="s">
        <v>9785</v>
      </c>
      <c r="B983" s="4" t="s">
        <v>12196</v>
      </c>
      <c r="C983" s="4" t="s">
        <v>12204</v>
      </c>
      <c r="D983" s="28">
        <f>IFERROR(HLOOKUP(A983,'Data 1'!$E$217:$Y$236,VLOOKUP(C983,Lookups2!$A$45:$C$48,2,FALSE),FALSE),"")</f>
        <v>100</v>
      </c>
      <c r="E983" s="33">
        <f>IFERROR(INDEX(Dom_9_patient_numbers,MATCH(A983,'Data 1'!$F$217:$Y$217,0))*D983/100,0)</f>
        <v>92</v>
      </c>
      <c r="F983" s="33"/>
      <c r="G983" s="33"/>
      <c r="H983" s="26" t="str">
        <f>VLOOKUP(A983,Lookups2!$J$2:$K$23,2,FALSE)</f>
        <v>RSCH</v>
      </c>
      <c r="I983" s="26" t="str">
        <f>VLOOKUP(C983,Lookups2!$A$1:$C$53,3,FALSE)</f>
        <v>9.1B</v>
      </c>
      <c r="J983" s="26" t="str">
        <f t="shared" si="90"/>
        <v>16/17 Q4</v>
      </c>
      <c r="K983" s="26" t="str">
        <f t="shared" si="89"/>
        <v>RSCH9.1B16/17 Q4</v>
      </c>
    </row>
    <row r="984" spans="1:11" x14ac:dyDescent="0.2">
      <c r="A984" s="26" t="s">
        <v>9786</v>
      </c>
      <c r="B984" s="4" t="s">
        <v>12196</v>
      </c>
      <c r="C984" s="4" t="s">
        <v>12204</v>
      </c>
      <c r="D984" s="28">
        <f>IFERROR(HLOOKUP(A984,'Data 1'!$E$217:$Y$236,VLOOKUP(C984,Lookups2!$A$45:$C$48,2,FALSE),FALSE),"")</f>
        <v>94.1</v>
      </c>
      <c r="E984" s="33">
        <f>IFERROR(INDEX(Dom_9_patient_numbers,MATCH(A984,'Data 1'!$F$217:$Y$217,0))*D984/100,0)</f>
        <v>173.14399999999998</v>
      </c>
      <c r="F984" s="33"/>
      <c r="G984" s="33"/>
      <c r="H984" s="26" t="str">
        <f>VLOOKUP(A984,Lookups2!$J$2:$K$23,2,FALSE)</f>
        <v>SASH</v>
      </c>
      <c r="I984" s="26" t="str">
        <f>VLOOKUP(C984,Lookups2!$A$1:$C$53,3,FALSE)</f>
        <v>9.1B</v>
      </c>
      <c r="J984" s="26" t="str">
        <f t="shared" si="90"/>
        <v>16/17 Q4</v>
      </c>
      <c r="K984" s="26" t="str">
        <f t="shared" si="89"/>
        <v>SASH9.1B16/17 Q4</v>
      </c>
    </row>
    <row r="985" spans="1:11" x14ac:dyDescent="0.2">
      <c r="A985" s="26" t="s">
        <v>9787</v>
      </c>
      <c r="B985" s="4" t="s">
        <v>12196</v>
      </c>
      <c r="C985" s="4" t="s">
        <v>12204</v>
      </c>
      <c r="D985" s="28">
        <f>IFERROR(HLOOKUP(A985,'Data 1'!$E$217:$Y$236,VLOOKUP(C985,Lookups2!$A$45:$C$48,2,FALSE),FALSE),"")</f>
        <v>82.4</v>
      </c>
      <c r="E985" s="33">
        <f>IFERROR(INDEX(Dom_9_patient_numbers,MATCH(A985,'Data 1'!$F$217:$Y$217,0))*D985/100,0)</f>
        <v>110.416</v>
      </c>
      <c r="F985" s="33"/>
      <c r="G985" s="33"/>
      <c r="H985" s="26" t="str">
        <f>VLOOKUP(A985,Lookups2!$J$2:$K$23,2,FALSE)</f>
        <v>STR</v>
      </c>
      <c r="I985" s="26" t="str">
        <f>VLOOKUP(C985,Lookups2!$A$1:$C$53,3,FALSE)</f>
        <v>9.1B</v>
      </c>
      <c r="J985" s="26" t="str">
        <f t="shared" si="90"/>
        <v>16/17 Q4</v>
      </c>
      <c r="K985" s="26" t="str">
        <f t="shared" si="89"/>
        <v>STR9.1B16/17 Q4</v>
      </c>
    </row>
    <row r="986" spans="1:11" x14ac:dyDescent="0.2">
      <c r="A986" s="26" t="s">
        <v>9788</v>
      </c>
      <c r="B986" s="4" t="s">
        <v>12196</v>
      </c>
      <c r="C986" s="4" t="s">
        <v>12204</v>
      </c>
      <c r="D986" s="28">
        <f>IFERROR(HLOOKUP(A986,'Data 1'!$E$217:$Y$236,VLOOKUP(C986,Lookups2!$A$45:$C$48,2,FALSE),FALSE),"")</f>
        <v>95.2</v>
      </c>
      <c r="E986" s="33">
        <f>IFERROR(INDEX(Dom_9_patient_numbers,MATCH(A986,'Data 1'!$F$217:$Y$217,0))*D986/100,0)</f>
        <v>146.608</v>
      </c>
      <c r="F986" s="33"/>
      <c r="G986" s="33"/>
      <c r="H986" s="26" t="str">
        <f>VLOOKUP(A986,Lookups2!$J$2:$K$23,2,FALSE)</f>
        <v>WOR</v>
      </c>
      <c r="I986" s="26" t="str">
        <f>VLOOKUP(C986,Lookups2!$A$1:$C$53,3,FALSE)</f>
        <v>9.1B</v>
      </c>
      <c r="J986" s="26" t="str">
        <f t="shared" si="90"/>
        <v>16/17 Q4</v>
      </c>
      <c r="K986" s="26" t="str">
        <f t="shared" ref="K986:K1057" si="102">H986&amp;I986&amp;J986</f>
        <v>WOR9.1B16/17 Q4</v>
      </c>
    </row>
    <row r="987" spans="1:11" x14ac:dyDescent="0.2">
      <c r="A987" s="26" t="s">
        <v>12031</v>
      </c>
      <c r="B987" s="4" t="s">
        <v>12196</v>
      </c>
      <c r="C987" s="4" t="s">
        <v>12204</v>
      </c>
      <c r="D987" s="28" t="str">
        <f>IFERROR(HLOOKUP(A987,'Data 1'!$E$217:$Y$236,VLOOKUP(C987,Lookups2!$A$45:$C$48,2,FALSE),FALSE),"")</f>
        <v>.</v>
      </c>
      <c r="E987" s="33">
        <f>IFERROR(INDEX(Dom_9_patient_numbers,MATCH(A987,'Data 1'!$F$217:$Y$217,0))*D987/100,0)</f>
        <v>0</v>
      </c>
      <c r="F987" s="33"/>
      <c r="G987" s="33"/>
      <c r="H987" s="26" t="str">
        <f>VLOOKUP(A987,Lookups2!$J$2:$K$23,2,FALSE)</f>
        <v>CRA</v>
      </c>
      <c r="I987" s="26" t="str">
        <f>VLOOKUP(C987,Lookups2!$A$1:$C$53,3,FALSE)</f>
        <v>9.1B</v>
      </c>
      <c r="J987" s="26" t="str">
        <f t="shared" si="90"/>
        <v>16/17 Q4</v>
      </c>
      <c r="K987" s="26" t="str">
        <f t="shared" si="102"/>
        <v>CRA9.1B16/17 Q4</v>
      </c>
    </row>
    <row r="988" spans="1:11" x14ac:dyDescent="0.2">
      <c r="A988" s="4" t="s">
        <v>6597</v>
      </c>
      <c r="B988" s="4" t="s">
        <v>12196</v>
      </c>
      <c r="C988" s="4" t="s">
        <v>12204</v>
      </c>
      <c r="D988" s="28">
        <f>IFERROR(HLOOKUP(A988,'Data 1'!$E$217:$Y$236,VLOOKUP(C988,Lookups2!$A$45:$C$48,2,FALSE),FALSE),"")</f>
        <v>60</v>
      </c>
      <c r="E988" s="33">
        <f>IFERROR(INDEX(Dom_9_patient_numbers,MATCH(A988,'Data 1'!$F$217:$Y$217,0))*D988/100,0)</f>
        <v>202.2</v>
      </c>
      <c r="F988" s="33"/>
      <c r="G988" s="33"/>
      <c r="H988" s="4" t="s">
        <v>2763</v>
      </c>
      <c r="I988" s="26" t="str">
        <f>VLOOKUP(C988,Lookups2!$A$1:$C$53,3,FALSE)</f>
        <v>9.1B</v>
      </c>
      <c r="J988" s="26" t="str">
        <f t="shared" si="90"/>
        <v>16/17 Q4</v>
      </c>
      <c r="K988" s="26" t="str">
        <f t="shared" ref="K988:K989" si="103">H988&amp;I988&amp;J988</f>
        <v>PORT9.1B16/17 Q4</v>
      </c>
    </row>
    <row r="989" spans="1:11" x14ac:dyDescent="0.2">
      <c r="A989" t="s">
        <v>12343</v>
      </c>
      <c r="B989" s="4" t="s">
        <v>12196</v>
      </c>
      <c r="C989" s="4" t="s">
        <v>12204</v>
      </c>
      <c r="D989" s="28" t="str">
        <f>IFERROR(HLOOKUP(A989,'Data 1'!$E$217:$Y$236,VLOOKUP(C989,Lookups2!$A$45:$C$48,2,FALSE),FALSE),"")</f>
        <v>.</v>
      </c>
      <c r="E989" s="33">
        <f>IFERROR(INDEX(Dom_9_patient_numbers,MATCH(A989,'Data 1'!$F$217:$Y$217,0))*D989/100,0)</f>
        <v>0</v>
      </c>
      <c r="F989" s="33"/>
      <c r="G989" s="33"/>
      <c r="H989" s="26" t="str">
        <f>VLOOKUP(A989,Lookups2!$J$2:$K$23,2,FALSE)</f>
        <v>BEX</v>
      </c>
      <c r="I989" s="26" t="str">
        <f>VLOOKUP(C989,Lookups2!$A$1:$C$53,3,FALSE)</f>
        <v>9.1B</v>
      </c>
      <c r="J989" s="26" t="str">
        <f t="shared" si="90"/>
        <v>16/17 Q4</v>
      </c>
      <c r="K989" s="26" t="str">
        <f t="shared" si="103"/>
        <v>BEX9.1B16/17 Q4</v>
      </c>
    </row>
    <row r="990" spans="1:11" x14ac:dyDescent="0.2">
      <c r="A990" s="26" t="s">
        <v>12323</v>
      </c>
      <c r="B990" s="4" t="s">
        <v>12196</v>
      </c>
      <c r="C990" s="4" t="s">
        <v>12204</v>
      </c>
      <c r="D990" s="28">
        <f>IFERROR(HLOOKUP(A990,'Data 1'!$E$217:$Y$236,VLOOKUP(C990,Lookups2!$A$45:$C$48,2,FALSE),FALSE),"")</f>
        <v>82.7</v>
      </c>
      <c r="E990" s="34">
        <f>D990</f>
        <v>82.7</v>
      </c>
      <c r="F990" s="34">
        <f>E990</f>
        <v>82.7</v>
      </c>
      <c r="G990" s="34"/>
      <c r="H990" s="26" t="str">
        <f>VLOOKUP(A990,Lookups2!$J$2:$K$23,2,FALSE)</f>
        <v>ENG</v>
      </c>
      <c r="I990" s="26" t="str">
        <f>VLOOKUP(C990,Lookups2!$A$1:$C$53,3,FALSE)</f>
        <v>9.1B</v>
      </c>
      <c r="J990" s="26" t="str">
        <f>+J987</f>
        <v>16/17 Q4</v>
      </c>
      <c r="K990" s="26" t="str">
        <f t="shared" si="102"/>
        <v>ENG9.1B16/17 Q4</v>
      </c>
    </row>
    <row r="991" spans="1:11" x14ac:dyDescent="0.2">
      <c r="A991" s="26" t="s">
        <v>2794</v>
      </c>
      <c r="B991" s="4" t="s">
        <v>12196</v>
      </c>
      <c r="C991" s="4" t="s">
        <v>12204</v>
      </c>
      <c r="D991" s="28" t="str">
        <f>IFERROR(HLOOKUP(A991,'Data 1'!$E$217:$Y$236,VLOOKUP(C991,Lookups2!$A$45:$C$48,2,FALSE),FALSE),"")</f>
        <v/>
      </c>
      <c r="E991" s="34">
        <f>SUM(E970:E989)</f>
        <v>1948.789</v>
      </c>
      <c r="F991" s="41">
        <f>Lookups2!O38</f>
        <v>83.2815811965812</v>
      </c>
      <c r="G991" s="41"/>
      <c r="H991" s="26" t="str">
        <f>VLOOKUP(A991,Lookups2!$J$2:$K$23,2,FALSE)</f>
        <v>SEC</v>
      </c>
      <c r="I991" s="26" t="str">
        <f>VLOOKUP(C991,Lookups2!$A$1:$C$53,3,FALSE)</f>
        <v>9.1B</v>
      </c>
      <c r="J991" s="26" t="str">
        <f t="shared" ref="J991:J1059" si="104">+J990</f>
        <v>16/17 Q4</v>
      </c>
      <c r="K991" s="26" t="str">
        <f t="shared" si="102"/>
        <v>SEC9.1B16/17 Q4</v>
      </c>
    </row>
    <row r="992" spans="1:11" x14ac:dyDescent="0.2">
      <c r="A992" s="26" t="s">
        <v>9771</v>
      </c>
      <c r="B992" s="4" t="s">
        <v>12196</v>
      </c>
      <c r="C992" s="4" t="s">
        <v>12208</v>
      </c>
      <c r="D992" s="28">
        <f>IFERROR(HLOOKUP(A992,'Data 1'!$E$217:$Y$236,VLOOKUP(C992,Lookups2!$A$45:$C$48,2,FALSE),FALSE),"")</f>
        <v>98.3</v>
      </c>
      <c r="E992" s="33">
        <f>IFERROR(INDEX(Dom_9_patient_numbers,MATCH(A992,'Data 1'!$F$217:$Y$217,0))*D992/100,0)</f>
        <v>156.297</v>
      </c>
      <c r="F992" s="33"/>
      <c r="G992" s="33"/>
      <c r="H992" s="26" t="str">
        <f>VLOOKUP(A992,Lookups2!$J$2:$K$23,2,FALSE)</f>
        <v>ASPH</v>
      </c>
      <c r="I992" s="26" t="str">
        <f>VLOOKUP(C992,Lookups2!$A$1:$C$53,3,FALSE)</f>
        <v>9.2B</v>
      </c>
      <c r="J992" s="26" t="str">
        <f t="shared" si="104"/>
        <v>16/17 Q4</v>
      </c>
      <c r="K992" s="26" t="str">
        <f t="shared" si="102"/>
        <v>ASPH9.2B16/17 Q4</v>
      </c>
    </row>
    <row r="993" spans="1:11" x14ac:dyDescent="0.2">
      <c r="A993" s="26" t="s">
        <v>9772</v>
      </c>
      <c r="B993" s="4" t="s">
        <v>12196</v>
      </c>
      <c r="C993" s="4" t="s">
        <v>12208</v>
      </c>
      <c r="D993" s="28">
        <f>IFERROR(HLOOKUP(A993,'Data 1'!$E$217:$Y$236,VLOOKUP(C993,Lookups2!$A$45:$C$48,2,FALSE),FALSE),"")</f>
        <v>0</v>
      </c>
      <c r="E993" s="33">
        <f>IFERROR(INDEX(Dom_9_patient_numbers,MATCH(A993,'Data 1'!$F$217:$Y$217,0))*D993/100,0)</f>
        <v>0</v>
      </c>
      <c r="F993" s="33"/>
      <c r="G993" s="33"/>
      <c r="H993" s="26" t="str">
        <f>VLOOKUP(A993,Lookups2!$J$2:$K$23,2,FALSE)</f>
        <v>PRH</v>
      </c>
      <c r="I993" s="26" t="str">
        <f>VLOOKUP(C993,Lookups2!$A$1:$C$53,3,FALSE)</f>
        <v>9.2B</v>
      </c>
      <c r="J993" s="26" t="str">
        <f t="shared" si="104"/>
        <v>16/17 Q4</v>
      </c>
      <c r="K993" s="26" t="str">
        <f t="shared" si="102"/>
        <v>PRH9.2B16/17 Q4</v>
      </c>
    </row>
    <row r="994" spans="1:11" x14ac:dyDescent="0.2">
      <c r="A994" s="26" t="s">
        <v>9773</v>
      </c>
      <c r="B994" s="4" t="s">
        <v>12196</v>
      </c>
      <c r="C994" s="4" t="s">
        <v>12208</v>
      </c>
      <c r="D994" s="28">
        <f>IFERROR(HLOOKUP(A994,'Data 1'!$E$217:$Y$236,VLOOKUP(C994,Lookups2!$A$45:$C$48,2,FALSE),FALSE),"")</f>
        <v>89.5</v>
      </c>
      <c r="E994" s="33">
        <f>IFERROR(INDEX(Dom_9_patient_numbers,MATCH(A994,'Data 1'!$F$217:$Y$217,0))*D994/100,0)</f>
        <v>124.405</v>
      </c>
      <c r="F994" s="33"/>
      <c r="G994" s="33"/>
      <c r="H994" s="26" t="str">
        <f>VLOOKUP(A994,Lookups2!$J$2:$K$23,2,FALSE)</f>
        <v>RSC</v>
      </c>
      <c r="I994" s="26" t="str">
        <f>VLOOKUP(C994,Lookups2!$A$1:$C$53,3,FALSE)</f>
        <v>9.2B</v>
      </c>
      <c r="J994" s="26" t="str">
        <f t="shared" si="104"/>
        <v>16/17 Q4</v>
      </c>
      <c r="K994" s="26" t="str">
        <f t="shared" si="102"/>
        <v>RSC9.2B16/17 Q4</v>
      </c>
    </row>
    <row r="995" spans="1:11" x14ac:dyDescent="0.2">
      <c r="A995" s="26" t="s">
        <v>9774</v>
      </c>
      <c r="B995" s="4" t="s">
        <v>12196</v>
      </c>
      <c r="C995" s="4" t="s">
        <v>12208</v>
      </c>
      <c r="D995" s="28">
        <f>IFERROR(HLOOKUP(A995,'Data 1'!$E$217:$Y$236,VLOOKUP(C995,Lookups2!$A$45:$C$48,2,FALSE),FALSE),"")</f>
        <v>52.6</v>
      </c>
      <c r="E995" s="33">
        <f>IFERROR(INDEX(Dom_9_patient_numbers,MATCH(A995,'Data 1'!$F$217:$Y$217,0))*D995/100,0)</f>
        <v>47.866000000000007</v>
      </c>
      <c r="F995" s="33"/>
      <c r="G995" s="33"/>
      <c r="H995" s="26" t="str">
        <f>VLOOKUP(A995,Lookups2!$J$2:$K$23,2,FALSE)</f>
        <v>DVH</v>
      </c>
      <c r="I995" s="26" t="str">
        <f>VLOOKUP(C995,Lookups2!$A$1:$C$53,3,FALSE)</f>
        <v>9.2B</v>
      </c>
      <c r="J995" s="26" t="str">
        <f t="shared" si="104"/>
        <v>16/17 Q4</v>
      </c>
      <c r="K995" s="26" t="str">
        <f t="shared" si="102"/>
        <v>DVH9.2B16/17 Q4</v>
      </c>
    </row>
    <row r="996" spans="1:11" x14ac:dyDescent="0.2">
      <c r="A996" s="26" t="s">
        <v>9775</v>
      </c>
      <c r="B996" s="4" t="s">
        <v>12196</v>
      </c>
      <c r="C996" s="4" t="s">
        <v>12208</v>
      </c>
      <c r="D996" s="28">
        <f>IFERROR(HLOOKUP(A996,'Data 1'!$E$217:$Y$236,VLOOKUP(C996,Lookups2!$A$45:$C$48,2,FALSE),FALSE),"")</f>
        <v>87.5</v>
      </c>
      <c r="E996" s="33">
        <f>IFERROR(INDEX(Dom_9_patient_numbers,MATCH(A996,'Data 1'!$F$217:$Y$217,0))*D996/100,0)</f>
        <v>69.125</v>
      </c>
      <c r="F996" s="33"/>
      <c r="G996" s="33"/>
      <c r="H996" s="26" t="str">
        <f>VLOOKUP(A996,Lookups2!$J$2:$K$23,2,FALSE)</f>
        <v>K&amp;C</v>
      </c>
      <c r="I996" s="26" t="str">
        <f>VLOOKUP(C996,Lookups2!$A$1:$C$53,3,FALSE)</f>
        <v>9.2B</v>
      </c>
      <c r="J996" s="26" t="str">
        <f t="shared" si="104"/>
        <v>16/17 Q4</v>
      </c>
      <c r="K996" s="26" t="str">
        <f t="shared" si="102"/>
        <v>K&amp;C9.2B16/17 Q4</v>
      </c>
    </row>
    <row r="997" spans="1:11" x14ac:dyDescent="0.2">
      <c r="A997" s="26" t="s">
        <v>9776</v>
      </c>
      <c r="B997" s="4" t="s">
        <v>12196</v>
      </c>
      <c r="C997" s="4" t="s">
        <v>12208</v>
      </c>
      <c r="D997" s="28">
        <f>IFERROR(HLOOKUP(A997,'Data 1'!$E$217:$Y$236,VLOOKUP(C997,Lookups2!$A$45:$C$48,2,FALSE),FALSE),"")</f>
        <v>95</v>
      </c>
      <c r="E997" s="33">
        <f>IFERROR(INDEX(Dom_9_patient_numbers,MATCH(A997,'Data 1'!$F$217:$Y$217,0))*D997/100,0)</f>
        <v>100.7</v>
      </c>
      <c r="F997" s="33"/>
      <c r="G997" s="33"/>
      <c r="H997" s="26" t="str">
        <f>VLOOKUP(A997,Lookups2!$J$2:$K$23,2,FALSE)</f>
        <v>QEQM</v>
      </c>
      <c r="I997" s="26" t="str">
        <f>VLOOKUP(C997,Lookups2!$A$1:$C$53,3,FALSE)</f>
        <v>9.2B</v>
      </c>
      <c r="J997" s="26" t="str">
        <f t="shared" si="104"/>
        <v>16/17 Q4</v>
      </c>
      <c r="K997" s="26" t="str">
        <f t="shared" si="102"/>
        <v>QEQM9.2B16/17 Q4</v>
      </c>
    </row>
    <row r="998" spans="1:11" x14ac:dyDescent="0.2">
      <c r="A998" s="26" t="s">
        <v>9777</v>
      </c>
      <c r="B998" s="4" t="s">
        <v>12196</v>
      </c>
      <c r="C998" s="4" t="s">
        <v>12208</v>
      </c>
      <c r="D998" s="28">
        <f>IFERROR(HLOOKUP(A998,'Data 1'!$E$217:$Y$236,VLOOKUP(C998,Lookups2!$A$45:$C$48,2,FALSE),FALSE),"")</f>
        <v>91.4</v>
      </c>
      <c r="E998" s="33">
        <f>IFERROR(INDEX(Dom_9_patient_numbers,MATCH(A998,'Data 1'!$F$217:$Y$217,0))*D998/100,0)</f>
        <v>117.90600000000001</v>
      </c>
      <c r="F998" s="33"/>
      <c r="G998" s="33"/>
      <c r="H998" s="26" t="str">
        <f>VLOOKUP(A998,Lookups2!$J$2:$K$23,2,FALSE)</f>
        <v>WHH</v>
      </c>
      <c r="I998" s="26" t="str">
        <f>VLOOKUP(C998,Lookups2!$A$1:$C$53,3,FALSE)</f>
        <v>9.2B</v>
      </c>
      <c r="J998" s="26" t="str">
        <f t="shared" si="104"/>
        <v>16/17 Q4</v>
      </c>
      <c r="K998" s="26" t="str">
        <f t="shared" si="102"/>
        <v>WHH9.2B16/17 Q4</v>
      </c>
    </row>
    <row r="999" spans="1:11" x14ac:dyDescent="0.2">
      <c r="A999" s="26" t="s">
        <v>9779</v>
      </c>
      <c r="B999" s="4" t="s">
        <v>12196</v>
      </c>
      <c r="C999" s="4" t="s">
        <v>12208</v>
      </c>
      <c r="D999" s="28">
        <f>IFERROR(HLOOKUP(A999,'Data 1'!$E$217:$Y$236,VLOOKUP(C999,Lookups2!$A$45:$C$48,2,FALSE),FALSE),"")</f>
        <v>98.6</v>
      </c>
      <c r="E999" s="33">
        <f>IFERROR(INDEX(Dom_9_patient_numbers,MATCH(A999,'Data 1'!$F$217:$Y$217,0))*D999/100,0)</f>
        <v>195.22799999999998</v>
      </c>
      <c r="F999" s="33"/>
      <c r="G999" s="33"/>
      <c r="H999" s="26" t="str">
        <f>VLOOKUP(A999,Lookups2!$J$2:$K$23,2,FALSE)</f>
        <v>EDGH</v>
      </c>
      <c r="I999" s="26" t="str">
        <f>VLOOKUP(C999,Lookups2!$A$1:$C$53,3,FALSE)</f>
        <v>9.2B</v>
      </c>
      <c r="J999" s="26" t="str">
        <f t="shared" si="104"/>
        <v>16/17 Q4</v>
      </c>
      <c r="K999" s="26" t="str">
        <f t="shared" si="102"/>
        <v>EDGH9.2B16/17 Q4</v>
      </c>
    </row>
    <row r="1000" spans="1:11" x14ac:dyDescent="0.2">
      <c r="A1000" s="26" t="s">
        <v>9780</v>
      </c>
      <c r="B1000" s="4" t="s">
        <v>12196</v>
      </c>
      <c r="C1000" s="4" t="s">
        <v>12208</v>
      </c>
      <c r="D1000" s="28">
        <f>IFERROR(HLOOKUP(A1000,'Data 1'!$E$217:$Y$236,VLOOKUP(C1000,Lookups2!$A$45:$C$48,2,FALSE),FALSE),"")</f>
        <v>95.3</v>
      </c>
      <c r="E1000" s="33">
        <f>IFERROR(INDEX(Dom_9_patient_numbers,MATCH(A1000,'Data 1'!$F$217:$Y$217,0))*D1000/100,0)</f>
        <v>81.004999999999995</v>
      </c>
      <c r="F1000" s="33"/>
      <c r="G1000" s="33"/>
      <c r="H1000" s="26" t="str">
        <f>VLOOKUP(A1000,Lookups2!$J$2:$K$23,2,FALSE)</f>
        <v>ESUH</v>
      </c>
      <c r="I1000" s="26" t="str">
        <f>VLOOKUP(C1000,Lookups2!$A$1:$C$53,3,FALSE)</f>
        <v>9.2B</v>
      </c>
      <c r="J1000" s="26" t="str">
        <f t="shared" si="104"/>
        <v>16/17 Q4</v>
      </c>
      <c r="K1000" s="26" t="str">
        <f t="shared" si="102"/>
        <v>ESUH9.2B16/17 Q4</v>
      </c>
    </row>
    <row r="1001" spans="1:11" x14ac:dyDescent="0.2">
      <c r="A1001" s="26" t="s">
        <v>9781</v>
      </c>
      <c r="B1001" s="4" t="s">
        <v>12196</v>
      </c>
      <c r="C1001" s="4" t="s">
        <v>12208</v>
      </c>
      <c r="D1001" s="28">
        <f>IFERROR(HLOOKUP(A1001,'Data 1'!$E$217:$Y$236,VLOOKUP(C1001,Lookups2!$A$45:$C$48,2,FALSE),FALSE),"")</f>
        <v>100</v>
      </c>
      <c r="E1001" s="33">
        <f>IFERROR(INDEX(Dom_9_patient_numbers,MATCH(A1001,'Data 1'!$F$217:$Y$217,0))*D1001/100,0)</f>
        <v>132</v>
      </c>
      <c r="F1001" s="33"/>
      <c r="G1001" s="33"/>
      <c r="H1001" s="26" t="str">
        <f>VLOOKUP(A1001,Lookups2!$J$2:$K$23,2,FALSE)</f>
        <v>Frimley</v>
      </c>
      <c r="I1001" s="26" t="str">
        <f>VLOOKUP(C1001,Lookups2!$A$1:$C$53,3,FALSE)</f>
        <v>9.2B</v>
      </c>
      <c r="J1001" s="26" t="str">
        <f t="shared" si="104"/>
        <v>16/17 Q4</v>
      </c>
      <c r="K1001" s="26" t="str">
        <f t="shared" si="102"/>
        <v>Frimley9.2B16/17 Q4</v>
      </c>
    </row>
    <row r="1002" spans="1:11" x14ac:dyDescent="0.2">
      <c r="A1002" s="26" t="s">
        <v>9782</v>
      </c>
      <c r="B1002" s="4" t="s">
        <v>12196</v>
      </c>
      <c r="C1002" s="4" t="s">
        <v>12208</v>
      </c>
      <c r="D1002" s="28">
        <f>IFERROR(HLOOKUP(A1002,'Data 1'!$E$217:$Y$236,VLOOKUP(C1002,Lookups2!$A$45:$C$48,2,FALSE),FALSE),"")</f>
        <v>56.7</v>
      </c>
      <c r="E1002" s="33">
        <f>IFERROR(INDEX(Dom_9_patient_numbers,MATCH(A1002,'Data 1'!$F$217:$Y$217,0))*D1002/100,0)</f>
        <v>59.534999999999997</v>
      </c>
      <c r="F1002" s="33"/>
      <c r="G1002" s="33"/>
      <c r="H1002" s="26" t="str">
        <f>VLOOKUP(A1002,Lookups2!$J$2:$K$23,2,FALSE)</f>
        <v>MDGH</v>
      </c>
      <c r="I1002" s="26" t="str">
        <f>VLOOKUP(C1002,Lookups2!$A$1:$C$53,3,FALSE)</f>
        <v>9.2B</v>
      </c>
      <c r="J1002" s="26" t="str">
        <f t="shared" si="104"/>
        <v>16/17 Q4</v>
      </c>
      <c r="K1002" s="26" t="str">
        <f t="shared" si="102"/>
        <v>MDGH9.2B16/17 Q4</v>
      </c>
    </row>
    <row r="1003" spans="1:11" x14ac:dyDescent="0.2">
      <c r="A1003" s="26" t="s">
        <v>9783</v>
      </c>
      <c r="B1003" s="4" t="s">
        <v>12196</v>
      </c>
      <c r="C1003" s="4" t="s">
        <v>12208</v>
      </c>
      <c r="D1003" s="28">
        <f>IFERROR(HLOOKUP(A1003,'Data 1'!$E$217:$Y$236,VLOOKUP(C1003,Lookups2!$A$45:$C$48,2,FALSE),FALSE),"")</f>
        <v>29.9</v>
      </c>
      <c r="E1003" s="33">
        <f>IFERROR(INDEX(Dom_9_patient_numbers,MATCH(A1003,'Data 1'!$F$217:$Y$217,0))*D1003/100,0)</f>
        <v>36.178999999999995</v>
      </c>
      <c r="F1003" s="33"/>
      <c r="G1003" s="33"/>
      <c r="H1003" s="26" t="str">
        <f>VLOOKUP(A1003,Lookups2!$J$2:$K$23,2,FALSE)</f>
        <v>TWH</v>
      </c>
      <c r="I1003" s="26" t="str">
        <f>VLOOKUP(C1003,Lookups2!$A$1:$C$53,3,FALSE)</f>
        <v>9.2B</v>
      </c>
      <c r="J1003" s="26" t="str">
        <f t="shared" si="104"/>
        <v>16/17 Q4</v>
      </c>
      <c r="K1003" s="26" t="str">
        <f t="shared" si="102"/>
        <v>TWH9.2B16/17 Q4</v>
      </c>
    </row>
    <row r="1004" spans="1:11" x14ac:dyDescent="0.2">
      <c r="A1004" s="26" t="s">
        <v>9784</v>
      </c>
      <c r="B1004" s="4" t="s">
        <v>12196</v>
      </c>
      <c r="C1004" s="4" t="s">
        <v>12208</v>
      </c>
      <c r="D1004" s="28">
        <f>IFERROR(HLOOKUP(A1004,'Data 1'!$E$217:$Y$236,VLOOKUP(C1004,Lookups2!$A$45:$C$48,2,FALSE),FALSE),"")</f>
        <v>46.7</v>
      </c>
      <c r="E1004" s="33">
        <f>IFERROR(INDEX(Dom_9_patient_numbers,MATCH(A1004,'Data 1'!$F$217:$Y$217,0))*D1004/100,0)</f>
        <v>44.365000000000002</v>
      </c>
      <c r="F1004" s="33"/>
      <c r="G1004" s="33"/>
      <c r="H1004" s="26" t="str">
        <f>VLOOKUP(A1004,Lookups2!$J$2:$K$23,2,FALSE)</f>
        <v>Medway</v>
      </c>
      <c r="I1004" s="26" t="str">
        <f>VLOOKUP(C1004,Lookups2!$A$1:$C$53,3,FALSE)</f>
        <v>9.2B</v>
      </c>
      <c r="J1004" s="26" t="str">
        <f t="shared" si="104"/>
        <v>16/17 Q4</v>
      </c>
      <c r="K1004" s="26" t="str">
        <f t="shared" si="102"/>
        <v>Medway9.2B16/17 Q4</v>
      </c>
    </row>
    <row r="1005" spans="1:11" x14ac:dyDescent="0.2">
      <c r="A1005" s="26" t="s">
        <v>9785</v>
      </c>
      <c r="B1005" s="4" t="s">
        <v>12196</v>
      </c>
      <c r="C1005" s="4" t="s">
        <v>12208</v>
      </c>
      <c r="D1005" s="28">
        <f>IFERROR(HLOOKUP(A1005,'Data 1'!$E$217:$Y$236,VLOOKUP(C1005,Lookups2!$A$45:$C$48,2,FALSE),FALSE),"")</f>
        <v>100</v>
      </c>
      <c r="E1005" s="33">
        <f>IFERROR(INDEX(Dom_9_patient_numbers,MATCH(A1005,'Data 1'!$F$217:$Y$217,0))*D1005/100,0)</f>
        <v>92</v>
      </c>
      <c r="F1005" s="33"/>
      <c r="G1005" s="33"/>
      <c r="H1005" s="26" t="str">
        <f>VLOOKUP(A1005,Lookups2!$J$2:$K$23,2,FALSE)</f>
        <v>RSCH</v>
      </c>
      <c r="I1005" s="26" t="str">
        <f>VLOOKUP(C1005,Lookups2!$A$1:$C$53,3,FALSE)</f>
        <v>9.2B</v>
      </c>
      <c r="J1005" s="26" t="str">
        <f t="shared" si="104"/>
        <v>16/17 Q4</v>
      </c>
      <c r="K1005" s="26" t="str">
        <f t="shared" si="102"/>
        <v>RSCH9.2B16/17 Q4</v>
      </c>
    </row>
    <row r="1006" spans="1:11" x14ac:dyDescent="0.2">
      <c r="A1006" s="26" t="s">
        <v>9786</v>
      </c>
      <c r="B1006" s="4" t="s">
        <v>12196</v>
      </c>
      <c r="C1006" s="4" t="s">
        <v>12208</v>
      </c>
      <c r="D1006" s="28">
        <f>IFERROR(HLOOKUP(A1006,'Data 1'!$E$217:$Y$236,VLOOKUP(C1006,Lookups2!$A$45:$C$48,2,FALSE),FALSE),"")</f>
        <v>84.1</v>
      </c>
      <c r="E1006" s="33">
        <f>IFERROR(INDEX(Dom_9_patient_numbers,MATCH(A1006,'Data 1'!$F$217:$Y$217,0))*D1006/100,0)</f>
        <v>154.744</v>
      </c>
      <c r="F1006" s="33"/>
      <c r="G1006" s="33"/>
      <c r="H1006" s="26" t="str">
        <f>VLOOKUP(A1006,Lookups2!$J$2:$K$23,2,FALSE)</f>
        <v>SASH</v>
      </c>
      <c r="I1006" s="26" t="str">
        <f>VLOOKUP(C1006,Lookups2!$A$1:$C$53,3,FALSE)</f>
        <v>9.2B</v>
      </c>
      <c r="J1006" s="26" t="str">
        <f t="shared" si="104"/>
        <v>16/17 Q4</v>
      </c>
      <c r="K1006" s="26" t="str">
        <f t="shared" si="102"/>
        <v>SASH9.2B16/17 Q4</v>
      </c>
    </row>
    <row r="1007" spans="1:11" x14ac:dyDescent="0.2">
      <c r="A1007" s="26" t="s">
        <v>9787</v>
      </c>
      <c r="B1007" s="4" t="s">
        <v>12196</v>
      </c>
      <c r="C1007" s="4" t="s">
        <v>12208</v>
      </c>
      <c r="D1007" s="28">
        <f>IFERROR(HLOOKUP(A1007,'Data 1'!$E$217:$Y$236,VLOOKUP(C1007,Lookups2!$A$45:$C$48,2,FALSE),FALSE),"")</f>
        <v>95.5</v>
      </c>
      <c r="E1007" s="33">
        <f>IFERROR(INDEX(Dom_9_patient_numbers,MATCH(A1007,'Data 1'!$F$217:$Y$217,0))*D1007/100,0)</f>
        <v>127.97</v>
      </c>
      <c r="F1007" s="33"/>
      <c r="G1007" s="33"/>
      <c r="H1007" s="26" t="str">
        <f>VLOOKUP(A1007,Lookups2!$J$2:$K$23,2,FALSE)</f>
        <v>STR</v>
      </c>
      <c r="I1007" s="26" t="str">
        <f>VLOOKUP(C1007,Lookups2!$A$1:$C$53,3,FALSE)</f>
        <v>9.2B</v>
      </c>
      <c r="J1007" s="26" t="str">
        <f t="shared" si="104"/>
        <v>16/17 Q4</v>
      </c>
      <c r="K1007" s="26" t="str">
        <f t="shared" si="102"/>
        <v>STR9.2B16/17 Q4</v>
      </c>
    </row>
    <row r="1008" spans="1:11" x14ac:dyDescent="0.2">
      <c r="A1008" s="26" t="s">
        <v>9788</v>
      </c>
      <c r="B1008" s="4" t="s">
        <v>12196</v>
      </c>
      <c r="C1008" s="4" t="s">
        <v>12208</v>
      </c>
      <c r="D1008" s="28">
        <f>IFERROR(HLOOKUP(A1008,'Data 1'!$E$217:$Y$236,VLOOKUP(C1008,Lookups2!$A$45:$C$48,2,FALSE),FALSE),"")</f>
        <v>100</v>
      </c>
      <c r="E1008" s="33">
        <f>IFERROR(INDEX(Dom_9_patient_numbers,MATCH(A1008,'Data 1'!$F$217:$Y$217,0))*D1008/100,0)</f>
        <v>154</v>
      </c>
      <c r="F1008" s="33"/>
      <c r="G1008" s="33"/>
      <c r="H1008" s="26" t="str">
        <f>VLOOKUP(A1008,Lookups2!$J$2:$K$23,2,FALSE)</f>
        <v>WOR</v>
      </c>
      <c r="I1008" s="26" t="str">
        <f>VLOOKUP(C1008,Lookups2!$A$1:$C$53,3,FALSE)</f>
        <v>9.2B</v>
      </c>
      <c r="J1008" s="26" t="str">
        <f t="shared" si="104"/>
        <v>16/17 Q4</v>
      </c>
      <c r="K1008" s="26" t="str">
        <f t="shared" si="102"/>
        <v>WOR9.2B16/17 Q4</v>
      </c>
    </row>
    <row r="1009" spans="1:11" x14ac:dyDescent="0.2">
      <c r="A1009" s="26" t="s">
        <v>12031</v>
      </c>
      <c r="B1009" s="4" t="s">
        <v>12196</v>
      </c>
      <c r="C1009" s="4" t="s">
        <v>12208</v>
      </c>
      <c r="D1009" s="28">
        <f>IFERROR(HLOOKUP(A1009,'Data 1'!$E$217:$Y$236,VLOOKUP(C1009,Lookups2!$A$45:$C$48,2,FALSE),FALSE),"")</f>
        <v>100</v>
      </c>
      <c r="E1009" s="33">
        <f>IFERROR(INDEX(Dom_9_patient_numbers,MATCH(A1009,'Data 1'!$F$217:$Y$217,0))*D1009/100,0)</f>
        <v>0</v>
      </c>
      <c r="F1009" s="33"/>
      <c r="G1009" s="33"/>
      <c r="H1009" s="26" t="str">
        <f>VLOOKUP(A1009,Lookups2!$J$2:$K$23,2,FALSE)</f>
        <v>CRA</v>
      </c>
      <c r="I1009" s="26" t="str">
        <f>VLOOKUP(C1009,Lookups2!$A$1:$C$53,3,FALSE)</f>
        <v>9.2B</v>
      </c>
      <c r="J1009" s="26" t="str">
        <f t="shared" si="104"/>
        <v>16/17 Q4</v>
      </c>
      <c r="K1009" s="26" t="str">
        <f t="shared" si="102"/>
        <v>CRA9.2B16/17 Q4</v>
      </c>
    </row>
    <row r="1010" spans="1:11" x14ac:dyDescent="0.2">
      <c r="A1010" s="4" t="s">
        <v>6597</v>
      </c>
      <c r="B1010" s="4" t="s">
        <v>12196</v>
      </c>
      <c r="C1010" s="4" t="s">
        <v>12208</v>
      </c>
      <c r="D1010" s="28">
        <f>IFERROR(HLOOKUP(A1010,'Data 1'!$E$217:$Y$236,VLOOKUP(C1010,Lookups2!$A$45:$C$48,2,FALSE),FALSE),"")</f>
        <v>99.3</v>
      </c>
      <c r="E1010" s="33">
        <f>IFERROR(INDEX(Dom_9_patient_numbers,MATCH(A1010,'Data 1'!$F$217:$Y$217,0))*D1010/100,0)</f>
        <v>334.64099999999996</v>
      </c>
      <c r="F1010" s="33"/>
      <c r="G1010" s="33"/>
      <c r="H1010" s="4" t="s">
        <v>2763</v>
      </c>
      <c r="I1010" s="26" t="str">
        <f>VLOOKUP(C1010,Lookups2!$A$1:$C$53,3,FALSE)</f>
        <v>9.2B</v>
      </c>
      <c r="J1010" s="26" t="str">
        <f t="shared" si="104"/>
        <v>16/17 Q4</v>
      </c>
      <c r="K1010" s="26" t="str">
        <f t="shared" ref="K1010:K1011" si="105">H1010&amp;I1010&amp;J1010</f>
        <v>PORT9.2B16/17 Q4</v>
      </c>
    </row>
    <row r="1011" spans="1:11" x14ac:dyDescent="0.2">
      <c r="A1011" t="s">
        <v>12343</v>
      </c>
      <c r="B1011" s="4" t="s">
        <v>12196</v>
      </c>
      <c r="C1011" s="4" t="s">
        <v>12208</v>
      </c>
      <c r="D1011" s="28">
        <f>IFERROR(HLOOKUP(A1011,'Data 1'!$E$217:$Y$236,VLOOKUP(C1011,Lookups2!$A$45:$C$48,2,FALSE),FALSE),"")</f>
        <v>92.3</v>
      </c>
      <c r="E1011" s="33">
        <f>IFERROR(INDEX(Dom_9_patient_numbers,MATCH(A1011,'Data 1'!$F$217:$Y$217,0))*D1011/100,0)</f>
        <v>0</v>
      </c>
      <c r="F1011" s="33"/>
      <c r="G1011" s="33"/>
      <c r="H1011" s="26" t="str">
        <f>VLOOKUP(A1011,Lookups2!$J$2:$K$23,2,FALSE)</f>
        <v>BEX</v>
      </c>
      <c r="I1011" s="26" t="str">
        <f>VLOOKUP(C1011,Lookups2!$A$1:$C$53,3,FALSE)</f>
        <v>9.2B</v>
      </c>
      <c r="J1011" s="26" t="str">
        <f t="shared" si="104"/>
        <v>16/17 Q4</v>
      </c>
      <c r="K1011" s="26" t="str">
        <f t="shared" si="105"/>
        <v>BEX9.2B16/17 Q4</v>
      </c>
    </row>
    <row r="1012" spans="1:11" x14ac:dyDescent="0.2">
      <c r="A1012" s="26" t="s">
        <v>12323</v>
      </c>
      <c r="B1012" s="4" t="s">
        <v>12196</v>
      </c>
      <c r="C1012" s="4" t="s">
        <v>12208</v>
      </c>
      <c r="D1012" s="28">
        <f>IFERROR(HLOOKUP(A1012,'Data 1'!$E$217:$Y$236,VLOOKUP(C1012,Lookups2!$A$45:$C$48,2,FALSE),FALSE),"")</f>
        <v>91.6</v>
      </c>
      <c r="E1012" s="34">
        <f>D1012</f>
        <v>91.6</v>
      </c>
      <c r="F1012" s="34">
        <f>E1012</f>
        <v>91.6</v>
      </c>
      <c r="G1012" s="34"/>
      <c r="H1012" s="26" t="str">
        <f>VLOOKUP(A1012,Lookups2!$J$2:$K$23,2,FALSE)</f>
        <v>ENG</v>
      </c>
      <c r="I1012" s="26" t="str">
        <f>VLOOKUP(C1012,Lookups2!$A$1:$C$53,3,FALSE)</f>
        <v>9.2B</v>
      </c>
      <c r="J1012" s="26" t="str">
        <f>+J1009</f>
        <v>16/17 Q4</v>
      </c>
      <c r="K1012" s="26" t="str">
        <f t="shared" si="102"/>
        <v>ENG9.2B16/17 Q4</v>
      </c>
    </row>
    <row r="1013" spans="1:11" x14ac:dyDescent="0.2">
      <c r="A1013" s="26" t="s">
        <v>2794</v>
      </c>
      <c r="B1013" s="4" t="s">
        <v>12196</v>
      </c>
      <c r="C1013" s="4" t="s">
        <v>12208</v>
      </c>
      <c r="D1013" s="28" t="str">
        <f>IFERROR(HLOOKUP(A1013,'Data 1'!$E$217:$Y$236,VLOOKUP(C1013,Lookups2!$A$45:$C$48,2,FALSE),FALSE),"")</f>
        <v/>
      </c>
      <c r="E1013" s="34">
        <f>SUM(E992:E1011)</f>
        <v>2027.9659999999999</v>
      </c>
      <c r="F1013" s="41">
        <f>Lookups2!O39</f>
        <v>86.665213675213664</v>
      </c>
      <c r="G1013" s="41"/>
      <c r="H1013" s="26" t="str">
        <f>VLOOKUP(A1013,Lookups2!$J$2:$K$23,2,FALSE)</f>
        <v>SEC</v>
      </c>
      <c r="I1013" s="26" t="str">
        <f>VLOOKUP(C1013,Lookups2!$A$1:$C$53,3,FALSE)</f>
        <v>9.2B</v>
      </c>
      <c r="J1013" s="26" t="str">
        <f t="shared" si="104"/>
        <v>16/17 Q4</v>
      </c>
      <c r="K1013" s="26" t="str">
        <f t="shared" si="102"/>
        <v>SEC9.2B16/17 Q4</v>
      </c>
    </row>
    <row r="1014" spans="1:11" x14ac:dyDescent="0.2">
      <c r="A1014" s="26" t="s">
        <v>9771</v>
      </c>
      <c r="B1014" s="4" t="s">
        <v>12196</v>
      </c>
      <c r="C1014" s="4" t="s">
        <v>12211</v>
      </c>
      <c r="D1014" s="28">
        <f>IFERROR(HLOOKUP(A1014,'Data 1'!$E$217:$Y$236,VLOOKUP(C1014,Lookups2!$A$45:$C$48,2,FALSE),FALSE),"")</f>
        <v>98.7</v>
      </c>
      <c r="E1014" s="33">
        <f>IFERROR(INDEX(Dom_9_patient_numbers,MATCH(A1014,'Data 1'!$F$217:$Y$217,0))*D1014/100,0)</f>
        <v>156.93300000000002</v>
      </c>
      <c r="F1014" s="33"/>
      <c r="G1014" s="33"/>
      <c r="H1014" s="26" t="str">
        <f>VLOOKUP(A1014,Lookups2!$J$2:$K$23,2,FALSE)</f>
        <v>ASPH</v>
      </c>
      <c r="I1014" s="26" t="str">
        <f>VLOOKUP(C1014,Lookups2!$A$1:$C$53,3,FALSE)</f>
        <v>9.3B</v>
      </c>
      <c r="J1014" s="26" t="str">
        <f t="shared" si="104"/>
        <v>16/17 Q4</v>
      </c>
      <c r="K1014" s="26" t="str">
        <f t="shared" si="102"/>
        <v>ASPH9.3B16/17 Q4</v>
      </c>
    </row>
    <row r="1015" spans="1:11" x14ac:dyDescent="0.2">
      <c r="A1015" s="26" t="s">
        <v>9772</v>
      </c>
      <c r="B1015" s="4" t="s">
        <v>12196</v>
      </c>
      <c r="C1015" s="4" t="s">
        <v>12211</v>
      </c>
      <c r="D1015" s="28">
        <f>IFERROR(HLOOKUP(A1015,'Data 1'!$E$217:$Y$236,VLOOKUP(C1015,Lookups2!$A$45:$C$48,2,FALSE),FALSE),"")</f>
        <v>0</v>
      </c>
      <c r="E1015" s="33">
        <f>IFERROR(INDEX(Dom_9_patient_numbers,MATCH(A1015,'Data 1'!$F$217:$Y$217,0))*D1015/100,0)</f>
        <v>0</v>
      </c>
      <c r="F1015" s="33"/>
      <c r="G1015" s="33"/>
      <c r="H1015" s="26" t="str">
        <f>VLOOKUP(A1015,Lookups2!$J$2:$K$23,2,FALSE)</f>
        <v>PRH</v>
      </c>
      <c r="I1015" s="26" t="str">
        <f>VLOOKUP(C1015,Lookups2!$A$1:$C$53,3,FALSE)</f>
        <v>9.3B</v>
      </c>
      <c r="J1015" s="26" t="str">
        <f t="shared" si="104"/>
        <v>16/17 Q4</v>
      </c>
      <c r="K1015" s="26" t="str">
        <f t="shared" si="102"/>
        <v>PRH9.3B16/17 Q4</v>
      </c>
    </row>
    <row r="1016" spans="1:11" x14ac:dyDescent="0.2">
      <c r="A1016" s="26" t="s">
        <v>9773</v>
      </c>
      <c r="B1016" s="4" t="s">
        <v>12196</v>
      </c>
      <c r="C1016" s="4" t="s">
        <v>12211</v>
      </c>
      <c r="D1016" s="28">
        <f>IFERROR(HLOOKUP(A1016,'Data 1'!$E$217:$Y$236,VLOOKUP(C1016,Lookups2!$A$45:$C$48,2,FALSE),FALSE),"")</f>
        <v>97.1</v>
      </c>
      <c r="E1016" s="33">
        <f>IFERROR(INDEX(Dom_9_patient_numbers,MATCH(A1016,'Data 1'!$F$217:$Y$217,0))*D1016/100,0)</f>
        <v>134.96899999999999</v>
      </c>
      <c r="F1016" s="33"/>
      <c r="G1016" s="33"/>
      <c r="H1016" s="26" t="str">
        <f>VLOOKUP(A1016,Lookups2!$J$2:$K$23,2,FALSE)</f>
        <v>RSC</v>
      </c>
      <c r="I1016" s="26" t="str">
        <f>VLOOKUP(C1016,Lookups2!$A$1:$C$53,3,FALSE)</f>
        <v>9.3B</v>
      </c>
      <c r="J1016" s="26" t="str">
        <f t="shared" si="104"/>
        <v>16/17 Q4</v>
      </c>
      <c r="K1016" s="26" t="str">
        <f t="shared" si="102"/>
        <v>RSC9.3B16/17 Q4</v>
      </c>
    </row>
    <row r="1017" spans="1:11" x14ac:dyDescent="0.2">
      <c r="A1017" s="26" t="s">
        <v>9774</v>
      </c>
      <c r="B1017" s="4" t="s">
        <v>12196</v>
      </c>
      <c r="C1017" s="4" t="s">
        <v>12211</v>
      </c>
      <c r="D1017" s="28">
        <f>IFERROR(HLOOKUP(A1017,'Data 1'!$E$217:$Y$236,VLOOKUP(C1017,Lookups2!$A$45:$C$48,2,FALSE),FALSE),"")</f>
        <v>92.3</v>
      </c>
      <c r="E1017" s="33">
        <f>IFERROR(INDEX(Dom_9_patient_numbers,MATCH(A1017,'Data 1'!$F$217:$Y$217,0))*D1017/100,0)</f>
        <v>83.992999999999995</v>
      </c>
      <c r="F1017" s="33"/>
      <c r="G1017" s="33"/>
      <c r="H1017" s="26" t="str">
        <f>VLOOKUP(A1017,Lookups2!$J$2:$K$23,2,FALSE)</f>
        <v>DVH</v>
      </c>
      <c r="I1017" s="26" t="str">
        <f>VLOOKUP(C1017,Lookups2!$A$1:$C$53,3,FALSE)</f>
        <v>9.3B</v>
      </c>
      <c r="J1017" s="26" t="str">
        <f t="shared" si="104"/>
        <v>16/17 Q4</v>
      </c>
      <c r="K1017" s="26" t="str">
        <f t="shared" si="102"/>
        <v>DVH9.3B16/17 Q4</v>
      </c>
    </row>
    <row r="1018" spans="1:11" x14ac:dyDescent="0.2">
      <c r="A1018" s="26" t="s">
        <v>9775</v>
      </c>
      <c r="B1018" s="4" t="s">
        <v>12196</v>
      </c>
      <c r="C1018" s="4" t="s">
        <v>12211</v>
      </c>
      <c r="D1018" s="28">
        <f>IFERROR(HLOOKUP(A1018,'Data 1'!$E$217:$Y$236,VLOOKUP(C1018,Lookups2!$A$45:$C$48,2,FALSE),FALSE),"")</f>
        <v>92.6</v>
      </c>
      <c r="E1018" s="33">
        <f>IFERROR(INDEX(Dom_9_patient_numbers,MATCH(A1018,'Data 1'!$F$217:$Y$217,0))*D1018/100,0)</f>
        <v>73.153999999999996</v>
      </c>
      <c r="F1018" s="33"/>
      <c r="G1018" s="33"/>
      <c r="H1018" s="26" t="str">
        <f>VLOOKUP(A1018,Lookups2!$J$2:$K$23,2,FALSE)</f>
        <v>K&amp;C</v>
      </c>
      <c r="I1018" s="26" t="str">
        <f>VLOOKUP(C1018,Lookups2!$A$1:$C$53,3,FALSE)</f>
        <v>9.3B</v>
      </c>
      <c r="J1018" s="26" t="str">
        <f t="shared" si="104"/>
        <v>16/17 Q4</v>
      </c>
      <c r="K1018" s="26" t="str">
        <f t="shared" si="102"/>
        <v>K&amp;C9.3B16/17 Q4</v>
      </c>
    </row>
    <row r="1019" spans="1:11" x14ac:dyDescent="0.2">
      <c r="A1019" s="26" t="s">
        <v>9776</v>
      </c>
      <c r="B1019" s="4" t="s">
        <v>12196</v>
      </c>
      <c r="C1019" s="4" t="s">
        <v>12211</v>
      </c>
      <c r="D1019" s="28">
        <f>IFERROR(HLOOKUP(A1019,'Data 1'!$E$217:$Y$236,VLOOKUP(C1019,Lookups2!$A$45:$C$48,2,FALSE),FALSE),"")</f>
        <v>90.5</v>
      </c>
      <c r="E1019" s="33">
        <f>IFERROR(INDEX(Dom_9_patient_numbers,MATCH(A1019,'Data 1'!$F$217:$Y$217,0))*D1019/100,0)</f>
        <v>95.93</v>
      </c>
      <c r="F1019" s="33"/>
      <c r="G1019" s="33"/>
      <c r="H1019" s="26" t="str">
        <f>VLOOKUP(A1019,Lookups2!$J$2:$K$23,2,FALSE)</f>
        <v>QEQM</v>
      </c>
      <c r="I1019" s="26" t="str">
        <f>VLOOKUP(C1019,Lookups2!$A$1:$C$53,3,FALSE)</f>
        <v>9.3B</v>
      </c>
      <c r="J1019" s="26" t="str">
        <f t="shared" si="104"/>
        <v>16/17 Q4</v>
      </c>
      <c r="K1019" s="26" t="str">
        <f t="shared" si="102"/>
        <v>QEQM9.3B16/17 Q4</v>
      </c>
    </row>
    <row r="1020" spans="1:11" x14ac:dyDescent="0.2">
      <c r="A1020" s="26" t="s">
        <v>9777</v>
      </c>
      <c r="B1020" s="4" t="s">
        <v>12196</v>
      </c>
      <c r="C1020" s="4" t="s">
        <v>12211</v>
      </c>
      <c r="D1020" s="28">
        <f>IFERROR(HLOOKUP(A1020,'Data 1'!$E$217:$Y$236,VLOOKUP(C1020,Lookups2!$A$45:$C$48,2,FALSE),FALSE),"")</f>
        <v>98.1</v>
      </c>
      <c r="E1020" s="33">
        <f>IFERROR(INDEX(Dom_9_patient_numbers,MATCH(A1020,'Data 1'!$F$217:$Y$217,0))*D1020/100,0)</f>
        <v>126.54899999999999</v>
      </c>
      <c r="F1020" s="33"/>
      <c r="G1020" s="33"/>
      <c r="H1020" s="26" t="str">
        <f>VLOOKUP(A1020,Lookups2!$J$2:$K$23,2,FALSE)</f>
        <v>WHH</v>
      </c>
      <c r="I1020" s="26" t="str">
        <f>VLOOKUP(C1020,Lookups2!$A$1:$C$53,3,FALSE)</f>
        <v>9.3B</v>
      </c>
      <c r="J1020" s="26" t="str">
        <f t="shared" si="104"/>
        <v>16/17 Q4</v>
      </c>
      <c r="K1020" s="26" t="str">
        <f t="shared" si="102"/>
        <v>WHH9.3B16/17 Q4</v>
      </c>
    </row>
    <row r="1021" spans="1:11" x14ac:dyDescent="0.2">
      <c r="A1021" s="26" t="s">
        <v>9779</v>
      </c>
      <c r="B1021" s="4" t="s">
        <v>12196</v>
      </c>
      <c r="C1021" s="4" t="s">
        <v>12211</v>
      </c>
      <c r="D1021" s="28">
        <f>IFERROR(HLOOKUP(A1021,'Data 1'!$E$217:$Y$236,VLOOKUP(C1021,Lookups2!$A$45:$C$48,2,FALSE),FALSE),"")</f>
        <v>99.4</v>
      </c>
      <c r="E1021" s="33">
        <f>IFERROR(INDEX(Dom_9_patient_numbers,MATCH(A1021,'Data 1'!$F$217:$Y$217,0))*D1021/100,0)</f>
        <v>196.81200000000001</v>
      </c>
      <c r="F1021" s="33"/>
      <c r="G1021" s="33"/>
      <c r="H1021" s="26" t="str">
        <f>VLOOKUP(A1021,Lookups2!$J$2:$K$23,2,FALSE)</f>
        <v>EDGH</v>
      </c>
      <c r="I1021" s="26" t="str">
        <f>VLOOKUP(C1021,Lookups2!$A$1:$C$53,3,FALSE)</f>
        <v>9.3B</v>
      </c>
      <c r="J1021" s="26" t="str">
        <f t="shared" si="104"/>
        <v>16/17 Q4</v>
      </c>
      <c r="K1021" s="26" t="str">
        <f t="shared" si="102"/>
        <v>EDGH9.3B16/17 Q4</v>
      </c>
    </row>
    <row r="1022" spans="1:11" x14ac:dyDescent="0.2">
      <c r="A1022" s="26" t="s">
        <v>9780</v>
      </c>
      <c r="B1022" s="4" t="s">
        <v>12196</v>
      </c>
      <c r="C1022" s="4" t="s">
        <v>12211</v>
      </c>
      <c r="D1022" s="28">
        <f>IFERROR(HLOOKUP(A1022,'Data 1'!$E$217:$Y$236,VLOOKUP(C1022,Lookups2!$A$45:$C$48,2,FALSE),FALSE),"")</f>
        <v>90.5</v>
      </c>
      <c r="E1022" s="33">
        <f>IFERROR(INDEX(Dom_9_patient_numbers,MATCH(A1022,'Data 1'!$F$217:$Y$217,0))*D1022/100,0)</f>
        <v>76.924999999999997</v>
      </c>
      <c r="F1022" s="33"/>
      <c r="G1022" s="33"/>
      <c r="H1022" s="26" t="str">
        <f>VLOOKUP(A1022,Lookups2!$J$2:$K$23,2,FALSE)</f>
        <v>ESUH</v>
      </c>
      <c r="I1022" s="26" t="str">
        <f>VLOOKUP(C1022,Lookups2!$A$1:$C$53,3,FALSE)</f>
        <v>9.3B</v>
      </c>
      <c r="J1022" s="26" t="str">
        <f t="shared" si="104"/>
        <v>16/17 Q4</v>
      </c>
      <c r="K1022" s="26" t="str">
        <f t="shared" si="102"/>
        <v>ESUH9.3B16/17 Q4</v>
      </c>
    </row>
    <row r="1023" spans="1:11" x14ac:dyDescent="0.2">
      <c r="A1023" s="26" t="s">
        <v>9781</v>
      </c>
      <c r="B1023" s="4" t="s">
        <v>12196</v>
      </c>
      <c r="C1023" s="4" t="s">
        <v>12211</v>
      </c>
      <c r="D1023" s="28">
        <f>IFERROR(HLOOKUP(A1023,'Data 1'!$E$217:$Y$236,VLOOKUP(C1023,Lookups2!$A$45:$C$48,2,FALSE),FALSE),"")</f>
        <v>80</v>
      </c>
      <c r="E1023" s="33">
        <f>IFERROR(INDEX(Dom_9_patient_numbers,MATCH(A1023,'Data 1'!$F$217:$Y$217,0))*D1023/100,0)</f>
        <v>105.6</v>
      </c>
      <c r="F1023" s="33"/>
      <c r="G1023" s="33"/>
      <c r="H1023" s="26" t="str">
        <f>VLOOKUP(A1023,Lookups2!$J$2:$K$23,2,FALSE)</f>
        <v>Frimley</v>
      </c>
      <c r="I1023" s="26" t="str">
        <f>VLOOKUP(C1023,Lookups2!$A$1:$C$53,3,FALSE)</f>
        <v>9.3B</v>
      </c>
      <c r="J1023" s="26" t="str">
        <f t="shared" si="104"/>
        <v>16/17 Q4</v>
      </c>
      <c r="K1023" s="26" t="str">
        <f t="shared" si="102"/>
        <v>Frimley9.3B16/17 Q4</v>
      </c>
    </row>
    <row r="1024" spans="1:11" x14ac:dyDescent="0.2">
      <c r="A1024" s="26" t="s">
        <v>9782</v>
      </c>
      <c r="B1024" s="4" t="s">
        <v>12196</v>
      </c>
      <c r="C1024" s="4" t="s">
        <v>12211</v>
      </c>
      <c r="D1024" s="28">
        <f>IFERROR(HLOOKUP(A1024,'Data 1'!$E$217:$Y$236,VLOOKUP(C1024,Lookups2!$A$45:$C$48,2,FALSE),FALSE),"")</f>
        <v>96</v>
      </c>
      <c r="E1024" s="33">
        <f>IFERROR(INDEX(Dom_9_patient_numbers,MATCH(A1024,'Data 1'!$F$217:$Y$217,0))*D1024/100,0)</f>
        <v>100.8</v>
      </c>
      <c r="F1024" s="33"/>
      <c r="G1024" s="33"/>
      <c r="H1024" s="26" t="str">
        <f>VLOOKUP(A1024,Lookups2!$J$2:$K$23,2,FALSE)</f>
        <v>MDGH</v>
      </c>
      <c r="I1024" s="26" t="str">
        <f>VLOOKUP(C1024,Lookups2!$A$1:$C$53,3,FALSE)</f>
        <v>9.3B</v>
      </c>
      <c r="J1024" s="26" t="str">
        <f t="shared" si="104"/>
        <v>16/17 Q4</v>
      </c>
      <c r="K1024" s="26" t="str">
        <f t="shared" si="102"/>
        <v>MDGH9.3B16/17 Q4</v>
      </c>
    </row>
    <row r="1025" spans="1:11" x14ac:dyDescent="0.2">
      <c r="A1025" s="26" t="s">
        <v>9783</v>
      </c>
      <c r="B1025" s="4" t="s">
        <v>12196</v>
      </c>
      <c r="C1025" s="4" t="s">
        <v>12211</v>
      </c>
      <c r="D1025" s="28">
        <f>IFERROR(HLOOKUP(A1025,'Data 1'!$E$217:$Y$236,VLOOKUP(C1025,Lookups2!$A$45:$C$48,2,FALSE),FALSE),"")</f>
        <v>77.900000000000006</v>
      </c>
      <c r="E1025" s="33">
        <f>IFERROR(INDEX(Dom_9_patient_numbers,MATCH(A1025,'Data 1'!$F$217:$Y$217,0))*D1025/100,0)</f>
        <v>94.259000000000015</v>
      </c>
      <c r="F1025" s="33"/>
      <c r="G1025" s="33"/>
      <c r="H1025" s="26" t="str">
        <f>VLOOKUP(A1025,Lookups2!$J$2:$K$23,2,FALSE)</f>
        <v>TWH</v>
      </c>
      <c r="I1025" s="26" t="str">
        <f>VLOOKUP(C1025,Lookups2!$A$1:$C$53,3,FALSE)</f>
        <v>9.3B</v>
      </c>
      <c r="J1025" s="26" t="str">
        <f t="shared" si="104"/>
        <v>16/17 Q4</v>
      </c>
      <c r="K1025" s="26" t="str">
        <f t="shared" si="102"/>
        <v>TWH9.3B16/17 Q4</v>
      </c>
    </row>
    <row r="1026" spans="1:11" x14ac:dyDescent="0.2">
      <c r="A1026" s="26" t="s">
        <v>9784</v>
      </c>
      <c r="B1026" s="4" t="s">
        <v>12196</v>
      </c>
      <c r="C1026" s="4" t="s">
        <v>12211</v>
      </c>
      <c r="D1026" s="28">
        <f>IFERROR(HLOOKUP(A1026,'Data 1'!$E$217:$Y$236,VLOOKUP(C1026,Lookups2!$A$45:$C$48,2,FALSE),FALSE),"")</f>
        <v>100</v>
      </c>
      <c r="E1026" s="33">
        <f>IFERROR(INDEX(Dom_9_patient_numbers,MATCH(A1026,'Data 1'!$F$217:$Y$217,0))*D1026/100,0)</f>
        <v>95</v>
      </c>
      <c r="F1026" s="33"/>
      <c r="G1026" s="33"/>
      <c r="H1026" s="26" t="str">
        <f>VLOOKUP(A1026,Lookups2!$J$2:$K$23,2,FALSE)</f>
        <v>Medway</v>
      </c>
      <c r="I1026" s="26" t="str">
        <f>VLOOKUP(C1026,Lookups2!$A$1:$C$53,3,FALSE)</f>
        <v>9.3B</v>
      </c>
      <c r="J1026" s="26" t="str">
        <f t="shared" si="104"/>
        <v>16/17 Q4</v>
      </c>
      <c r="K1026" s="26" t="str">
        <f t="shared" si="102"/>
        <v>Medway9.3B16/17 Q4</v>
      </c>
    </row>
    <row r="1027" spans="1:11" x14ac:dyDescent="0.2">
      <c r="A1027" s="26" t="s">
        <v>9785</v>
      </c>
      <c r="B1027" s="4" t="s">
        <v>12196</v>
      </c>
      <c r="C1027" s="4" t="s">
        <v>12211</v>
      </c>
      <c r="D1027" s="28">
        <f>IFERROR(HLOOKUP(A1027,'Data 1'!$E$217:$Y$236,VLOOKUP(C1027,Lookups2!$A$45:$C$48,2,FALSE),FALSE),"")</f>
        <v>96.4</v>
      </c>
      <c r="E1027" s="33">
        <f>IFERROR(INDEX(Dom_9_patient_numbers,MATCH(A1027,'Data 1'!$F$217:$Y$217,0))*D1027/100,0)</f>
        <v>88.688000000000017</v>
      </c>
      <c r="F1027" s="33"/>
      <c r="G1027" s="33"/>
      <c r="H1027" s="26" t="str">
        <f>VLOOKUP(A1027,Lookups2!$J$2:$K$23,2,FALSE)</f>
        <v>RSCH</v>
      </c>
      <c r="I1027" s="26" t="str">
        <f>VLOOKUP(C1027,Lookups2!$A$1:$C$53,3,FALSE)</f>
        <v>9.3B</v>
      </c>
      <c r="J1027" s="26" t="str">
        <f t="shared" si="104"/>
        <v>16/17 Q4</v>
      </c>
      <c r="K1027" s="26" t="str">
        <f t="shared" si="102"/>
        <v>RSCH9.3B16/17 Q4</v>
      </c>
    </row>
    <row r="1028" spans="1:11" x14ac:dyDescent="0.2">
      <c r="A1028" s="26" t="s">
        <v>9786</v>
      </c>
      <c r="B1028" s="4" t="s">
        <v>12196</v>
      </c>
      <c r="C1028" s="4" t="s">
        <v>12211</v>
      </c>
      <c r="D1028" s="28">
        <f>IFERROR(HLOOKUP(A1028,'Data 1'!$E$217:$Y$236,VLOOKUP(C1028,Lookups2!$A$45:$C$48,2,FALSE),FALSE),"")</f>
        <v>99.2</v>
      </c>
      <c r="E1028" s="33">
        <f>IFERROR(INDEX(Dom_9_patient_numbers,MATCH(A1028,'Data 1'!$F$217:$Y$217,0))*D1028/100,0)</f>
        <v>182.52799999999999</v>
      </c>
      <c r="F1028" s="33"/>
      <c r="G1028" s="33"/>
      <c r="H1028" s="26" t="str">
        <f>VLOOKUP(A1028,Lookups2!$J$2:$K$23,2,FALSE)</f>
        <v>SASH</v>
      </c>
      <c r="I1028" s="26" t="str">
        <f>VLOOKUP(C1028,Lookups2!$A$1:$C$53,3,FALSE)</f>
        <v>9.3B</v>
      </c>
      <c r="J1028" s="26" t="str">
        <f t="shared" si="104"/>
        <v>16/17 Q4</v>
      </c>
      <c r="K1028" s="26" t="str">
        <f t="shared" si="102"/>
        <v>SASH9.3B16/17 Q4</v>
      </c>
    </row>
    <row r="1029" spans="1:11" x14ac:dyDescent="0.2">
      <c r="A1029" s="26" t="s">
        <v>9787</v>
      </c>
      <c r="B1029" s="4" t="s">
        <v>12196</v>
      </c>
      <c r="C1029" s="4" t="s">
        <v>12211</v>
      </c>
      <c r="D1029" s="28">
        <f>IFERROR(HLOOKUP(A1029,'Data 1'!$E$217:$Y$236,VLOOKUP(C1029,Lookups2!$A$45:$C$48,2,FALSE),FALSE),"")</f>
        <v>96.3</v>
      </c>
      <c r="E1029" s="33">
        <f>IFERROR(INDEX(Dom_9_patient_numbers,MATCH(A1029,'Data 1'!$F$217:$Y$217,0))*D1029/100,0)</f>
        <v>129.042</v>
      </c>
      <c r="F1029" s="33"/>
      <c r="G1029" s="33"/>
      <c r="H1029" s="26" t="str">
        <f>VLOOKUP(A1029,Lookups2!$J$2:$K$23,2,FALSE)</f>
        <v>STR</v>
      </c>
      <c r="I1029" s="26" t="str">
        <f>VLOOKUP(C1029,Lookups2!$A$1:$C$53,3,FALSE)</f>
        <v>9.3B</v>
      </c>
      <c r="J1029" s="26" t="str">
        <f t="shared" si="104"/>
        <v>16/17 Q4</v>
      </c>
      <c r="K1029" s="26" t="str">
        <f t="shared" si="102"/>
        <v>STR9.3B16/17 Q4</v>
      </c>
    </row>
    <row r="1030" spans="1:11" x14ac:dyDescent="0.2">
      <c r="A1030" s="26" t="s">
        <v>9788</v>
      </c>
      <c r="B1030" s="4" t="s">
        <v>12196</v>
      </c>
      <c r="C1030" s="4" t="s">
        <v>12211</v>
      </c>
      <c r="D1030" s="28">
        <f>IFERROR(HLOOKUP(A1030,'Data 1'!$E$217:$Y$236,VLOOKUP(C1030,Lookups2!$A$45:$C$48,2,FALSE),FALSE),"")</f>
        <v>99.2</v>
      </c>
      <c r="E1030" s="33">
        <f>IFERROR(INDEX(Dom_9_patient_numbers,MATCH(A1030,'Data 1'!$F$217:$Y$217,0))*D1030/100,0)</f>
        <v>152.768</v>
      </c>
      <c r="F1030" s="33"/>
      <c r="G1030" s="33"/>
      <c r="H1030" s="26" t="str">
        <f>VLOOKUP(A1030,Lookups2!$J$2:$K$23,2,FALSE)</f>
        <v>WOR</v>
      </c>
      <c r="I1030" s="26" t="str">
        <f>VLOOKUP(C1030,Lookups2!$A$1:$C$53,3,FALSE)</f>
        <v>9.3B</v>
      </c>
      <c r="J1030" s="26" t="str">
        <f t="shared" si="104"/>
        <v>16/17 Q4</v>
      </c>
      <c r="K1030" s="26" t="str">
        <f t="shared" si="102"/>
        <v>WOR9.3B16/17 Q4</v>
      </c>
    </row>
    <row r="1031" spans="1:11" x14ac:dyDescent="0.2">
      <c r="A1031" s="26" t="s">
        <v>12031</v>
      </c>
      <c r="B1031" s="4" t="s">
        <v>12196</v>
      </c>
      <c r="C1031" s="4" t="s">
        <v>12211</v>
      </c>
      <c r="D1031" s="28">
        <f>IFERROR(HLOOKUP(A1031,'Data 1'!$E$217:$Y$236,VLOOKUP(C1031,Lookups2!$A$45:$C$48,2,FALSE),FALSE),"")</f>
        <v>96.3</v>
      </c>
      <c r="E1031" s="33">
        <f>IFERROR(INDEX(Dom_9_patient_numbers,MATCH(A1031,'Data 1'!$F$217:$Y$217,0))*D1031/100,0)</f>
        <v>0</v>
      </c>
      <c r="F1031" s="33"/>
      <c r="G1031" s="33"/>
      <c r="H1031" s="26" t="str">
        <f>VLOOKUP(A1031,Lookups2!$J$2:$K$23,2,FALSE)</f>
        <v>CRA</v>
      </c>
      <c r="I1031" s="26" t="str">
        <f>VLOOKUP(C1031,Lookups2!$A$1:$C$53,3,FALSE)</f>
        <v>9.3B</v>
      </c>
      <c r="J1031" s="26" t="str">
        <f t="shared" si="104"/>
        <v>16/17 Q4</v>
      </c>
      <c r="K1031" s="26" t="str">
        <f t="shared" si="102"/>
        <v>CRA9.3B16/17 Q4</v>
      </c>
    </row>
    <row r="1032" spans="1:11" x14ac:dyDescent="0.2">
      <c r="A1032" s="4" t="s">
        <v>6597</v>
      </c>
      <c r="B1032" s="4" t="s">
        <v>12196</v>
      </c>
      <c r="C1032" s="4" t="s">
        <v>12211</v>
      </c>
      <c r="D1032" s="28">
        <f>IFERROR(HLOOKUP(A1032,'Data 1'!$E$217:$Y$236,VLOOKUP(C1032,Lookups2!$A$45:$C$48,2,FALSE),FALSE),"")</f>
        <v>96.8</v>
      </c>
      <c r="E1032" s="33">
        <f>IFERROR(INDEX(Dom_9_patient_numbers,MATCH(A1032,'Data 1'!$F$217:$Y$217,0))*D1032/100,0)</f>
        <v>326.21600000000001</v>
      </c>
      <c r="F1032" s="33"/>
      <c r="G1032" s="33"/>
      <c r="H1032" s="4" t="s">
        <v>2763</v>
      </c>
      <c r="I1032" s="26" t="str">
        <f>VLOOKUP(C1032,Lookups2!$A$1:$C$53,3,FALSE)</f>
        <v>9.3B</v>
      </c>
      <c r="J1032" s="26" t="str">
        <f t="shared" si="104"/>
        <v>16/17 Q4</v>
      </c>
      <c r="K1032" s="26" t="str">
        <f t="shared" ref="K1032:K1033" si="106">H1032&amp;I1032&amp;J1032</f>
        <v>PORT9.3B16/17 Q4</v>
      </c>
    </row>
    <row r="1033" spans="1:11" x14ac:dyDescent="0.2">
      <c r="A1033" t="s">
        <v>12343</v>
      </c>
      <c r="B1033" s="4" t="s">
        <v>12196</v>
      </c>
      <c r="C1033" s="4" t="s">
        <v>12211</v>
      </c>
      <c r="D1033" s="28">
        <f>IFERROR(HLOOKUP(A1033,'Data 1'!$E$217:$Y$236,VLOOKUP(C1033,Lookups2!$A$45:$C$48,2,FALSE),FALSE),"")</f>
        <v>100</v>
      </c>
      <c r="E1033" s="33">
        <f>IFERROR(INDEX(Dom_9_patient_numbers,MATCH(A1033,'Data 1'!$F$217:$Y$217,0))*D1033/100,0)</f>
        <v>0</v>
      </c>
      <c r="F1033" s="33"/>
      <c r="G1033" s="33"/>
      <c r="H1033" s="26" t="str">
        <f>VLOOKUP(A1033,Lookups2!$J$2:$K$23,2,FALSE)</f>
        <v>BEX</v>
      </c>
      <c r="I1033" s="26" t="str">
        <f>VLOOKUP(C1033,Lookups2!$A$1:$C$53,3,FALSE)</f>
        <v>9.3B</v>
      </c>
      <c r="J1033" s="26" t="str">
        <f t="shared" si="104"/>
        <v>16/17 Q4</v>
      </c>
      <c r="K1033" s="26" t="str">
        <f t="shared" si="106"/>
        <v>BEX9.3B16/17 Q4</v>
      </c>
    </row>
    <row r="1034" spans="1:11" x14ac:dyDescent="0.2">
      <c r="A1034" s="26" t="s">
        <v>12323</v>
      </c>
      <c r="B1034" s="4" t="s">
        <v>12196</v>
      </c>
      <c r="C1034" s="4" t="s">
        <v>12211</v>
      </c>
      <c r="D1034" s="28">
        <f>IFERROR(HLOOKUP(A1034,'Data 1'!$E$217:$Y$236,VLOOKUP(C1034,Lookups2!$A$45:$C$48,2,FALSE),FALSE),"")</f>
        <v>91.6</v>
      </c>
      <c r="E1034" s="34">
        <f>D1034</f>
        <v>91.6</v>
      </c>
      <c r="F1034" s="34">
        <f>E1034</f>
        <v>91.6</v>
      </c>
      <c r="G1034" s="34"/>
      <c r="H1034" s="26" t="str">
        <f>VLOOKUP(A1034,Lookups2!$J$2:$K$23,2,FALSE)</f>
        <v>ENG</v>
      </c>
      <c r="I1034" s="26" t="str">
        <f>VLOOKUP(C1034,Lookups2!$A$1:$C$53,3,FALSE)</f>
        <v>9.3B</v>
      </c>
      <c r="J1034" s="26" t="str">
        <f>+J1031</f>
        <v>16/17 Q4</v>
      </c>
      <c r="K1034" s="26" t="str">
        <f t="shared" si="102"/>
        <v>ENG9.3B16/17 Q4</v>
      </c>
    </row>
    <row r="1035" spans="1:11" x14ac:dyDescent="0.2">
      <c r="A1035" s="26" t="s">
        <v>2794</v>
      </c>
      <c r="B1035" s="4" t="s">
        <v>12196</v>
      </c>
      <c r="C1035" s="4" t="s">
        <v>12211</v>
      </c>
      <c r="D1035" s="28" t="str">
        <f>IFERROR(HLOOKUP(A1035,'Data 1'!$E$217:$Y$236,VLOOKUP(C1035,Lookups2!$A$45:$C$48,2,FALSE),FALSE),"")</f>
        <v/>
      </c>
      <c r="E1035" s="34">
        <f>SUM(E1014:E1033)</f>
        <v>2220.1660000000002</v>
      </c>
      <c r="F1035" s="41">
        <f>Lookups2!O40</f>
        <v>94.878888888888895</v>
      </c>
      <c r="G1035" s="41"/>
      <c r="H1035" s="26" t="str">
        <f>VLOOKUP(A1035,Lookups2!$J$2:$K$23,2,FALSE)</f>
        <v>SEC</v>
      </c>
      <c r="I1035" s="26" t="str">
        <f>VLOOKUP(C1035,Lookups2!$A$1:$C$53,3,FALSE)</f>
        <v>9.3B</v>
      </c>
      <c r="J1035" s="26" t="str">
        <f t="shared" si="104"/>
        <v>16/17 Q4</v>
      </c>
      <c r="K1035" s="26" t="str">
        <f t="shared" si="102"/>
        <v>SEC9.3B16/17 Q4</v>
      </c>
    </row>
    <row r="1036" spans="1:11" x14ac:dyDescent="0.2">
      <c r="A1036" s="26" t="s">
        <v>9771</v>
      </c>
      <c r="B1036" s="4" t="s">
        <v>12212</v>
      </c>
      <c r="C1036" s="4" t="s">
        <v>12216</v>
      </c>
      <c r="D1036" s="28">
        <f>IFERROR(HLOOKUP(A1036,'Data 1'!$E$241:$Y$260,VLOOKUP(C1036,Lookups2!$A$49:$C$53,2,FALSE),FALSE),"")</f>
        <v>98.3</v>
      </c>
      <c r="E1036" s="33"/>
      <c r="F1036" s="33">
        <f t="shared" ref="F1036:F1054" si="107">D1036</f>
        <v>98.3</v>
      </c>
      <c r="G1036" s="33"/>
      <c r="H1036" s="26" t="str">
        <f>VLOOKUP(A1036,Lookups2!$J$2:$K$23,2,FALSE)</f>
        <v>ASPH</v>
      </c>
      <c r="I1036" s="26" t="str">
        <f>VLOOKUP(C1036,Lookups2!$A$1:$C$53,3,FALSE)</f>
        <v>D10</v>
      </c>
      <c r="J1036" s="26" t="str">
        <f t="shared" si="104"/>
        <v>16/17 Q4</v>
      </c>
      <c r="K1036" s="26" t="str">
        <f t="shared" si="102"/>
        <v>ASPHD1016/17 Q4</v>
      </c>
    </row>
    <row r="1037" spans="1:11" x14ac:dyDescent="0.2">
      <c r="A1037" s="26" t="s">
        <v>9772</v>
      </c>
      <c r="B1037" s="4" t="s">
        <v>12212</v>
      </c>
      <c r="C1037" s="4" t="s">
        <v>12216</v>
      </c>
      <c r="D1037" s="28">
        <f>IFERROR(HLOOKUP(A1037,'Data 1'!$E$241:$Y$260,VLOOKUP(C1037,Lookups2!$A$49:$C$53,2,FALSE),FALSE),"")</f>
        <v>0</v>
      </c>
      <c r="E1037" s="33"/>
      <c r="F1037" s="33">
        <f t="shared" si="107"/>
        <v>0</v>
      </c>
      <c r="G1037" s="33"/>
      <c r="H1037" s="26" t="str">
        <f>VLOOKUP(A1037,Lookups2!$J$2:$K$23,2,FALSE)</f>
        <v>PRH</v>
      </c>
      <c r="I1037" s="26" t="str">
        <f>VLOOKUP(C1037,Lookups2!$A$1:$C$53,3,FALSE)</f>
        <v>D10</v>
      </c>
      <c r="J1037" s="26" t="str">
        <f t="shared" si="104"/>
        <v>16/17 Q4</v>
      </c>
      <c r="K1037" s="26" t="str">
        <f t="shared" si="102"/>
        <v>PRHD1016/17 Q4</v>
      </c>
    </row>
    <row r="1038" spans="1:11" x14ac:dyDescent="0.2">
      <c r="A1038" s="26" t="s">
        <v>9773</v>
      </c>
      <c r="B1038" s="4" t="s">
        <v>12212</v>
      </c>
      <c r="C1038" s="4" t="s">
        <v>12216</v>
      </c>
      <c r="D1038" s="28">
        <f>IFERROR(HLOOKUP(A1038,'Data 1'!$E$241:$Y$260,VLOOKUP(C1038,Lookups2!$A$49:$C$53,2,FALSE),FALSE),"")</f>
        <v>91.7</v>
      </c>
      <c r="E1038" s="33"/>
      <c r="F1038" s="33">
        <f t="shared" si="107"/>
        <v>91.7</v>
      </c>
      <c r="G1038" s="33"/>
      <c r="H1038" s="26" t="str">
        <f>VLOOKUP(A1038,Lookups2!$J$2:$K$23,2,FALSE)</f>
        <v>RSC</v>
      </c>
      <c r="I1038" s="26" t="str">
        <f>VLOOKUP(C1038,Lookups2!$A$1:$C$53,3,FALSE)</f>
        <v>D10</v>
      </c>
      <c r="J1038" s="26" t="str">
        <f t="shared" si="104"/>
        <v>16/17 Q4</v>
      </c>
      <c r="K1038" s="26" t="str">
        <f t="shared" si="102"/>
        <v>RSCD1016/17 Q4</v>
      </c>
    </row>
    <row r="1039" spans="1:11" x14ac:dyDescent="0.2">
      <c r="A1039" s="26" t="s">
        <v>9774</v>
      </c>
      <c r="B1039" s="4" t="s">
        <v>12212</v>
      </c>
      <c r="C1039" s="4" t="s">
        <v>12216</v>
      </c>
      <c r="D1039" s="28">
        <f>IFERROR(HLOOKUP(A1039,'Data 1'!$E$241:$Y$260,VLOOKUP(C1039,Lookups2!$A$49:$C$53,2,FALSE),FALSE),"")</f>
        <v>86</v>
      </c>
      <c r="E1039" s="33"/>
      <c r="F1039" s="33">
        <f t="shared" si="107"/>
        <v>86</v>
      </c>
      <c r="G1039" s="33"/>
      <c r="H1039" s="26" t="str">
        <f>VLOOKUP(A1039,Lookups2!$J$2:$K$23,2,FALSE)</f>
        <v>DVH</v>
      </c>
      <c r="I1039" s="26" t="str">
        <f>VLOOKUP(C1039,Lookups2!$A$1:$C$53,3,FALSE)</f>
        <v>D10</v>
      </c>
      <c r="J1039" s="26" t="str">
        <f t="shared" si="104"/>
        <v>16/17 Q4</v>
      </c>
      <c r="K1039" s="26" t="str">
        <f t="shared" si="102"/>
        <v>DVHD1016/17 Q4</v>
      </c>
    </row>
    <row r="1040" spans="1:11" x14ac:dyDescent="0.2">
      <c r="A1040" s="26" t="s">
        <v>9775</v>
      </c>
      <c r="B1040" s="4" t="s">
        <v>12212</v>
      </c>
      <c r="C1040" s="4" t="s">
        <v>12216</v>
      </c>
      <c r="D1040" s="28">
        <f>IFERROR(HLOOKUP(A1040,'Data 1'!$E$241:$Y$260,VLOOKUP(C1040,Lookups2!$A$49:$C$53,2,FALSE),FALSE),"")</f>
        <v>90.3</v>
      </c>
      <c r="E1040" s="33"/>
      <c r="F1040" s="33">
        <f t="shared" si="107"/>
        <v>90.3</v>
      </c>
      <c r="G1040" s="33"/>
      <c r="H1040" s="26" t="str">
        <f>VLOOKUP(A1040,Lookups2!$J$2:$K$23,2,FALSE)</f>
        <v>K&amp;C</v>
      </c>
      <c r="I1040" s="26" t="str">
        <f>VLOOKUP(C1040,Lookups2!$A$1:$C$53,3,FALSE)</f>
        <v>D10</v>
      </c>
      <c r="J1040" s="26" t="str">
        <f t="shared" si="104"/>
        <v>16/17 Q4</v>
      </c>
      <c r="K1040" s="26" t="str">
        <f t="shared" si="102"/>
        <v>K&amp;CD1016/17 Q4</v>
      </c>
    </row>
    <row r="1041" spans="1:11" x14ac:dyDescent="0.2">
      <c r="A1041" s="26" t="s">
        <v>9776</v>
      </c>
      <c r="B1041" s="4" t="s">
        <v>12212</v>
      </c>
      <c r="C1041" s="4" t="s">
        <v>12216</v>
      </c>
      <c r="D1041" s="28">
        <f>IFERROR(HLOOKUP(A1041,'Data 1'!$E$241:$Y$260,VLOOKUP(C1041,Lookups2!$A$49:$C$53,2,FALSE),FALSE),"")</f>
        <v>67.8</v>
      </c>
      <c r="E1041" s="33"/>
      <c r="F1041" s="33">
        <f t="shared" si="107"/>
        <v>67.8</v>
      </c>
      <c r="G1041" s="33"/>
      <c r="H1041" s="26" t="str">
        <f>VLOOKUP(A1041,Lookups2!$J$2:$K$23,2,FALSE)</f>
        <v>QEQM</v>
      </c>
      <c r="I1041" s="26" t="str">
        <f>VLOOKUP(C1041,Lookups2!$A$1:$C$53,3,FALSE)</f>
        <v>D10</v>
      </c>
      <c r="J1041" s="26" t="str">
        <f t="shared" si="104"/>
        <v>16/17 Q4</v>
      </c>
      <c r="K1041" s="26" t="str">
        <f t="shared" si="102"/>
        <v>QEQMD1016/17 Q4</v>
      </c>
    </row>
    <row r="1042" spans="1:11" x14ac:dyDescent="0.2">
      <c r="A1042" s="26" t="s">
        <v>9777</v>
      </c>
      <c r="B1042" s="4" t="s">
        <v>12212</v>
      </c>
      <c r="C1042" s="4" t="s">
        <v>12216</v>
      </c>
      <c r="D1042" s="28">
        <f>IFERROR(HLOOKUP(A1042,'Data 1'!$E$241:$Y$260,VLOOKUP(C1042,Lookups2!$A$49:$C$53,2,FALSE),FALSE),"")</f>
        <v>82.2</v>
      </c>
      <c r="E1042" s="33"/>
      <c r="F1042" s="33">
        <f t="shared" si="107"/>
        <v>82.2</v>
      </c>
      <c r="G1042" s="33"/>
      <c r="H1042" s="26" t="str">
        <f>VLOOKUP(A1042,Lookups2!$J$2:$K$23,2,FALSE)</f>
        <v>WHH</v>
      </c>
      <c r="I1042" s="26" t="str">
        <f>VLOOKUP(C1042,Lookups2!$A$1:$C$53,3,FALSE)</f>
        <v>D10</v>
      </c>
      <c r="J1042" s="26" t="str">
        <f t="shared" si="104"/>
        <v>16/17 Q4</v>
      </c>
      <c r="K1042" s="26" t="str">
        <f t="shared" si="102"/>
        <v>WHHD1016/17 Q4</v>
      </c>
    </row>
    <row r="1043" spans="1:11" x14ac:dyDescent="0.2">
      <c r="A1043" s="26" t="s">
        <v>9779</v>
      </c>
      <c r="B1043" s="4" t="s">
        <v>12212</v>
      </c>
      <c r="C1043" s="4" t="s">
        <v>12216</v>
      </c>
      <c r="D1043" s="28">
        <f>IFERROR(HLOOKUP(A1043,'Data 1'!$E$241:$Y$260,VLOOKUP(C1043,Lookups2!$A$49:$C$53,2,FALSE),FALSE),"")</f>
        <v>79.099999999999994</v>
      </c>
      <c r="E1043" s="33"/>
      <c r="F1043" s="33">
        <f t="shared" si="107"/>
        <v>79.099999999999994</v>
      </c>
      <c r="G1043" s="33"/>
      <c r="H1043" s="26" t="str">
        <f>VLOOKUP(A1043,Lookups2!$J$2:$K$23,2,FALSE)</f>
        <v>EDGH</v>
      </c>
      <c r="I1043" s="26" t="str">
        <f>VLOOKUP(C1043,Lookups2!$A$1:$C$53,3,FALSE)</f>
        <v>D10</v>
      </c>
      <c r="J1043" s="26" t="str">
        <f t="shared" si="104"/>
        <v>16/17 Q4</v>
      </c>
      <c r="K1043" s="26" t="str">
        <f t="shared" si="102"/>
        <v>EDGHD1016/17 Q4</v>
      </c>
    </row>
    <row r="1044" spans="1:11" x14ac:dyDescent="0.2">
      <c r="A1044" s="26" t="s">
        <v>9780</v>
      </c>
      <c r="B1044" s="4" t="s">
        <v>12212</v>
      </c>
      <c r="C1044" s="4" t="s">
        <v>12216</v>
      </c>
      <c r="D1044" s="28">
        <f>IFERROR(HLOOKUP(A1044,'Data 1'!$E$241:$Y$260,VLOOKUP(C1044,Lookups2!$A$49:$C$53,2,FALSE),FALSE),"")</f>
        <v>85.6</v>
      </c>
      <c r="E1044" s="33"/>
      <c r="F1044" s="33">
        <f t="shared" si="107"/>
        <v>85.6</v>
      </c>
      <c r="G1044" s="33"/>
      <c r="H1044" s="26" t="str">
        <f>VLOOKUP(A1044,Lookups2!$J$2:$K$23,2,FALSE)</f>
        <v>ESUH</v>
      </c>
      <c r="I1044" s="26" t="str">
        <f>VLOOKUP(C1044,Lookups2!$A$1:$C$53,3,FALSE)</f>
        <v>D10</v>
      </c>
      <c r="J1044" s="26" t="str">
        <f t="shared" si="104"/>
        <v>16/17 Q4</v>
      </c>
      <c r="K1044" s="26" t="str">
        <f t="shared" si="102"/>
        <v>ESUHD1016/17 Q4</v>
      </c>
    </row>
    <row r="1045" spans="1:11" x14ac:dyDescent="0.2">
      <c r="A1045" s="26" t="s">
        <v>9781</v>
      </c>
      <c r="B1045" s="4" t="s">
        <v>12212</v>
      </c>
      <c r="C1045" s="4" t="s">
        <v>12216</v>
      </c>
      <c r="D1045" s="28">
        <f>IFERROR(HLOOKUP(A1045,'Data 1'!$E$241:$Y$260,VLOOKUP(C1045,Lookups2!$A$49:$C$53,2,FALSE),FALSE),"")</f>
        <v>89.7</v>
      </c>
      <c r="E1045" s="33"/>
      <c r="F1045" s="33">
        <f t="shared" si="107"/>
        <v>89.7</v>
      </c>
      <c r="G1045" s="33"/>
      <c r="H1045" s="26" t="str">
        <f>VLOOKUP(A1045,Lookups2!$J$2:$K$23,2,FALSE)</f>
        <v>Frimley</v>
      </c>
      <c r="I1045" s="26" t="str">
        <f>VLOOKUP(C1045,Lookups2!$A$1:$C$53,3,FALSE)</f>
        <v>D10</v>
      </c>
      <c r="J1045" s="26" t="str">
        <f t="shared" si="104"/>
        <v>16/17 Q4</v>
      </c>
      <c r="K1045" s="26" t="str">
        <f t="shared" si="102"/>
        <v>FrimleyD1016/17 Q4</v>
      </c>
    </row>
    <row r="1046" spans="1:11" x14ac:dyDescent="0.2">
      <c r="A1046" s="26" t="s">
        <v>9782</v>
      </c>
      <c r="B1046" s="4" t="s">
        <v>12212</v>
      </c>
      <c r="C1046" s="4" t="s">
        <v>12216</v>
      </c>
      <c r="D1046" s="28">
        <f>IFERROR(HLOOKUP(A1046,'Data 1'!$E$241:$Y$260,VLOOKUP(C1046,Lookups2!$A$49:$C$53,2,FALSE),FALSE),"")</f>
        <v>91.9</v>
      </c>
      <c r="E1046" s="33"/>
      <c r="F1046" s="33">
        <f t="shared" si="107"/>
        <v>91.9</v>
      </c>
      <c r="G1046" s="33"/>
      <c r="H1046" s="26" t="str">
        <f>VLOOKUP(A1046,Lookups2!$J$2:$K$23,2,FALSE)</f>
        <v>MDGH</v>
      </c>
      <c r="I1046" s="26" t="str">
        <f>VLOOKUP(C1046,Lookups2!$A$1:$C$53,3,FALSE)</f>
        <v>D10</v>
      </c>
      <c r="J1046" s="26" t="str">
        <f t="shared" si="104"/>
        <v>16/17 Q4</v>
      </c>
      <c r="K1046" s="26" t="str">
        <f t="shared" si="102"/>
        <v>MDGHD1016/17 Q4</v>
      </c>
    </row>
    <row r="1047" spans="1:11" x14ac:dyDescent="0.2">
      <c r="A1047" s="26" t="s">
        <v>9783</v>
      </c>
      <c r="B1047" s="4" t="s">
        <v>12212</v>
      </c>
      <c r="C1047" s="4" t="s">
        <v>12216</v>
      </c>
      <c r="D1047" s="28">
        <f>IFERROR(HLOOKUP(A1047,'Data 1'!$E$241:$Y$260,VLOOKUP(C1047,Lookups2!$A$49:$C$53,2,FALSE),FALSE),"")</f>
        <v>84.2</v>
      </c>
      <c r="E1047" s="33"/>
      <c r="F1047" s="33">
        <f t="shared" si="107"/>
        <v>84.2</v>
      </c>
      <c r="G1047" s="33"/>
      <c r="H1047" s="26" t="str">
        <f>VLOOKUP(A1047,Lookups2!$J$2:$K$23,2,FALSE)</f>
        <v>TWH</v>
      </c>
      <c r="I1047" s="26" t="str">
        <f>VLOOKUP(C1047,Lookups2!$A$1:$C$53,3,FALSE)</f>
        <v>D10</v>
      </c>
      <c r="J1047" s="26" t="str">
        <f t="shared" si="104"/>
        <v>16/17 Q4</v>
      </c>
      <c r="K1047" s="26" t="str">
        <f t="shared" si="102"/>
        <v>TWHD1016/17 Q4</v>
      </c>
    </row>
    <row r="1048" spans="1:11" x14ac:dyDescent="0.2">
      <c r="A1048" s="26" t="s">
        <v>9784</v>
      </c>
      <c r="B1048" s="4" t="s">
        <v>12212</v>
      </c>
      <c r="C1048" s="4" t="s">
        <v>12216</v>
      </c>
      <c r="D1048" s="28">
        <f>IFERROR(HLOOKUP(A1048,'Data 1'!$E$241:$Y$260,VLOOKUP(C1048,Lookups2!$A$49:$C$53,2,FALSE),FALSE),"")</f>
        <v>98.2</v>
      </c>
      <c r="E1048" s="33"/>
      <c r="F1048" s="33">
        <f t="shared" si="107"/>
        <v>98.2</v>
      </c>
      <c r="G1048" s="33"/>
      <c r="H1048" s="26" t="str">
        <f>VLOOKUP(A1048,Lookups2!$J$2:$K$23,2,FALSE)</f>
        <v>Medway</v>
      </c>
      <c r="I1048" s="26" t="str">
        <f>VLOOKUP(C1048,Lookups2!$A$1:$C$53,3,FALSE)</f>
        <v>D10</v>
      </c>
      <c r="J1048" s="26" t="str">
        <f t="shared" si="104"/>
        <v>16/17 Q4</v>
      </c>
      <c r="K1048" s="26" t="str">
        <f t="shared" si="102"/>
        <v>MedwayD1016/17 Q4</v>
      </c>
    </row>
    <row r="1049" spans="1:11" x14ac:dyDescent="0.2">
      <c r="A1049" s="26" t="s">
        <v>9785</v>
      </c>
      <c r="B1049" s="4" t="s">
        <v>12212</v>
      </c>
      <c r="C1049" s="4" t="s">
        <v>12216</v>
      </c>
      <c r="D1049" s="28">
        <f>IFERROR(HLOOKUP(A1049,'Data 1'!$E$241:$Y$260,VLOOKUP(C1049,Lookups2!$A$49:$C$53,2,FALSE),FALSE),"")</f>
        <v>70.3</v>
      </c>
      <c r="E1049" s="33"/>
      <c r="F1049" s="33">
        <f t="shared" si="107"/>
        <v>70.3</v>
      </c>
      <c r="G1049" s="33"/>
      <c r="H1049" s="26" t="str">
        <f>VLOOKUP(A1049,Lookups2!$J$2:$K$23,2,FALSE)</f>
        <v>RSCH</v>
      </c>
      <c r="I1049" s="26" t="str">
        <f>VLOOKUP(C1049,Lookups2!$A$1:$C$53,3,FALSE)</f>
        <v>D10</v>
      </c>
      <c r="J1049" s="26" t="str">
        <f t="shared" si="104"/>
        <v>16/17 Q4</v>
      </c>
      <c r="K1049" s="26" t="str">
        <f t="shared" si="102"/>
        <v>RSCHD1016/17 Q4</v>
      </c>
    </row>
    <row r="1050" spans="1:11" x14ac:dyDescent="0.2">
      <c r="A1050" s="26" t="s">
        <v>9786</v>
      </c>
      <c r="B1050" s="4" t="s">
        <v>12212</v>
      </c>
      <c r="C1050" s="4" t="s">
        <v>12216</v>
      </c>
      <c r="D1050" s="28">
        <f>IFERROR(HLOOKUP(A1050,'Data 1'!$E$241:$Y$260,VLOOKUP(C1050,Lookups2!$A$49:$C$53,2,FALSE),FALSE),"")</f>
        <v>64.5</v>
      </c>
      <c r="E1050" s="33"/>
      <c r="F1050" s="33">
        <f t="shared" si="107"/>
        <v>64.5</v>
      </c>
      <c r="G1050" s="33"/>
      <c r="H1050" s="26" t="str">
        <f>VLOOKUP(A1050,Lookups2!$J$2:$K$23,2,FALSE)</f>
        <v>SASH</v>
      </c>
      <c r="I1050" s="26" t="str">
        <f>VLOOKUP(C1050,Lookups2!$A$1:$C$53,3,FALSE)</f>
        <v>D10</v>
      </c>
      <c r="J1050" s="26" t="str">
        <f t="shared" si="104"/>
        <v>16/17 Q4</v>
      </c>
      <c r="K1050" s="26" t="str">
        <f t="shared" si="102"/>
        <v>SASHD1016/17 Q4</v>
      </c>
    </row>
    <row r="1051" spans="1:11" x14ac:dyDescent="0.2">
      <c r="A1051" s="26" t="s">
        <v>9787</v>
      </c>
      <c r="B1051" s="4" t="s">
        <v>12212</v>
      </c>
      <c r="C1051" s="4" t="s">
        <v>12216</v>
      </c>
      <c r="D1051" s="28">
        <f>IFERROR(HLOOKUP(A1051,'Data 1'!$E$241:$Y$260,VLOOKUP(C1051,Lookups2!$A$49:$C$53,2,FALSE),FALSE),"")</f>
        <v>74.3</v>
      </c>
      <c r="E1051" s="33"/>
      <c r="F1051" s="33">
        <f t="shared" si="107"/>
        <v>74.3</v>
      </c>
      <c r="G1051" s="33"/>
      <c r="H1051" s="26" t="str">
        <f>VLOOKUP(A1051,Lookups2!$J$2:$K$23,2,FALSE)</f>
        <v>STR</v>
      </c>
      <c r="I1051" s="26" t="str">
        <f>VLOOKUP(C1051,Lookups2!$A$1:$C$53,3,FALSE)</f>
        <v>D10</v>
      </c>
      <c r="J1051" s="26" t="str">
        <f t="shared" si="104"/>
        <v>16/17 Q4</v>
      </c>
      <c r="K1051" s="26" t="str">
        <f t="shared" si="102"/>
        <v>STRD1016/17 Q4</v>
      </c>
    </row>
    <row r="1052" spans="1:11" x14ac:dyDescent="0.2">
      <c r="A1052" s="26" t="s">
        <v>9788</v>
      </c>
      <c r="B1052" s="4" t="s">
        <v>12212</v>
      </c>
      <c r="C1052" s="4" t="s">
        <v>12216</v>
      </c>
      <c r="D1052" s="28">
        <f>IFERROR(HLOOKUP(A1052,'Data 1'!$E$241:$Y$260,VLOOKUP(C1052,Lookups2!$A$49:$C$53,2,FALSE),FALSE),"")</f>
        <v>75</v>
      </c>
      <c r="E1052" s="33"/>
      <c r="F1052" s="33">
        <f t="shared" si="107"/>
        <v>75</v>
      </c>
      <c r="G1052" s="33"/>
      <c r="H1052" s="26" t="str">
        <f>VLOOKUP(A1052,Lookups2!$J$2:$K$23,2,FALSE)</f>
        <v>WOR</v>
      </c>
      <c r="I1052" s="26" t="str">
        <f>VLOOKUP(C1052,Lookups2!$A$1:$C$53,3,FALSE)</f>
        <v>D10</v>
      </c>
      <c r="J1052" s="26" t="str">
        <f t="shared" si="104"/>
        <v>16/17 Q4</v>
      </c>
      <c r="K1052" s="26" t="str">
        <f t="shared" si="102"/>
        <v>WORD1016/17 Q4</v>
      </c>
    </row>
    <row r="1053" spans="1:11" x14ac:dyDescent="0.2">
      <c r="A1053" s="26" t="s">
        <v>12031</v>
      </c>
      <c r="B1053" s="4" t="s">
        <v>12212</v>
      </c>
      <c r="C1053" s="4" t="s">
        <v>12216</v>
      </c>
      <c r="D1053" s="28">
        <f>IFERROR(HLOOKUP(A1053,'Data 1'!$E$241:$Y$260,VLOOKUP(C1053,Lookups2!$A$49:$C$53,2,FALSE),FALSE),"")</f>
        <v>54.3</v>
      </c>
      <c r="E1053" s="33"/>
      <c r="F1053" s="33">
        <f t="shared" si="107"/>
        <v>54.3</v>
      </c>
      <c r="G1053" s="33"/>
      <c r="H1053" s="26" t="str">
        <f>VLOOKUP(A1053,Lookups2!$J$2:$K$23,2,FALSE)</f>
        <v>CRA</v>
      </c>
      <c r="I1053" s="26" t="str">
        <f>VLOOKUP(C1053,Lookups2!$A$1:$C$53,3,FALSE)</f>
        <v>D10</v>
      </c>
      <c r="J1053" s="26" t="str">
        <f t="shared" si="104"/>
        <v>16/17 Q4</v>
      </c>
      <c r="K1053" s="26" t="str">
        <f t="shared" si="102"/>
        <v>CRAD1016/17 Q4</v>
      </c>
    </row>
    <row r="1054" spans="1:11" x14ac:dyDescent="0.2">
      <c r="A1054" s="4" t="s">
        <v>6597</v>
      </c>
      <c r="B1054" s="4" t="s">
        <v>12212</v>
      </c>
      <c r="C1054" s="4" t="s">
        <v>12216</v>
      </c>
      <c r="D1054" s="28">
        <f>IFERROR(HLOOKUP(A1054,'Data 1'!$E$241:$Y$260,VLOOKUP(C1054,Lookups2!$A$49:$C$53,2,FALSE),FALSE),"")</f>
        <v>99.5</v>
      </c>
      <c r="E1054" s="33"/>
      <c r="F1054" s="33">
        <f t="shared" si="107"/>
        <v>99.5</v>
      </c>
      <c r="G1054" s="33"/>
      <c r="H1054" s="4" t="s">
        <v>2763</v>
      </c>
      <c r="I1054" s="26" t="str">
        <f>VLOOKUP(C1054,Lookups2!$A$1:$C$53,3,FALSE)</f>
        <v>D10</v>
      </c>
      <c r="J1054" s="26" t="str">
        <f t="shared" si="104"/>
        <v>16/17 Q4</v>
      </c>
      <c r="K1054" s="26" t="str">
        <f t="shared" ref="K1054:K1055" si="108">H1054&amp;I1054&amp;J1054</f>
        <v>PORTD1016/17 Q4</v>
      </c>
    </row>
    <row r="1055" spans="1:11" x14ac:dyDescent="0.2">
      <c r="A1055" t="s">
        <v>12343</v>
      </c>
      <c r="B1055" s="4" t="s">
        <v>12212</v>
      </c>
      <c r="C1055" s="4" t="s">
        <v>12216</v>
      </c>
      <c r="D1055" s="28">
        <f>IFERROR(HLOOKUP(A1055,'Data 1'!$E$241:$Y$260,VLOOKUP(C1055,Lookups2!$A$49:$C$53,2,FALSE),FALSE),"")</f>
        <v>71.400000000000006</v>
      </c>
      <c r="E1055" s="33"/>
      <c r="F1055" s="33">
        <f t="shared" ref="F1055" si="109">D1055</f>
        <v>71.400000000000006</v>
      </c>
      <c r="G1055" s="33"/>
      <c r="H1055" s="26" t="str">
        <f>VLOOKUP(A1055,Lookups2!$J$2:$K$23,2,FALSE)</f>
        <v>BEX</v>
      </c>
      <c r="I1055" s="26" t="str">
        <f>VLOOKUP(C1055,Lookups2!$A$1:$C$53,3,FALSE)</f>
        <v>D10</v>
      </c>
      <c r="J1055" s="26" t="str">
        <f t="shared" si="104"/>
        <v>16/17 Q4</v>
      </c>
      <c r="K1055" s="26" t="str">
        <f t="shared" si="108"/>
        <v>BEXD1016/17 Q4</v>
      </c>
    </row>
    <row r="1056" spans="1:11" x14ac:dyDescent="0.2">
      <c r="A1056" s="26" t="s">
        <v>12323</v>
      </c>
      <c r="B1056" s="4" t="s">
        <v>12212</v>
      </c>
      <c r="C1056" s="4" t="s">
        <v>12216</v>
      </c>
      <c r="D1056" s="28" t="str">
        <f>IFERROR(HLOOKUP(A1056,'Data 1'!$E$241:$Y$260,VLOOKUP(C1056,Lookups2!$A$49:$C$53,2,FALSE),FALSE),"")</f>
        <v/>
      </c>
      <c r="E1056" s="34"/>
      <c r="F1056" s="34">
        <f>AVERAGE(F1078,F1100,F1122,G1144)</f>
        <v>80.175000000000011</v>
      </c>
      <c r="G1056" s="34"/>
      <c r="H1056" s="26" t="str">
        <f>VLOOKUP(A1056,Lookups2!$J$2:$K$23,2,FALSE)</f>
        <v>ENG</v>
      </c>
      <c r="I1056" s="26" t="str">
        <f>VLOOKUP(C1056,Lookups2!$A$1:$C$53,3,FALSE)</f>
        <v>D10</v>
      </c>
      <c r="J1056" s="26" t="str">
        <f>+J1053</f>
        <v>16/17 Q4</v>
      </c>
      <c r="K1056" s="26" t="str">
        <f t="shared" si="102"/>
        <v>ENGD1016/17 Q4</v>
      </c>
    </row>
    <row r="1057" spans="1:11" x14ac:dyDescent="0.2">
      <c r="A1057" s="26" t="s">
        <v>2794</v>
      </c>
      <c r="B1057" s="4" t="s">
        <v>12212</v>
      </c>
      <c r="C1057" s="4" t="s">
        <v>12216</v>
      </c>
      <c r="D1057" s="28" t="str">
        <f>IFERROR(HLOOKUP(A1057,'Data 1'!$E$241:$Y$260,VLOOKUP(C1057,Lookups2!$A$49:$C$53,2,FALSE),FALSE),"")</f>
        <v/>
      </c>
      <c r="E1057" s="34"/>
      <c r="F1057" s="41">
        <f>AVERAGE(F1079,F1101,F1123,G1145)</f>
        <v>77.824883078231295</v>
      </c>
      <c r="G1057" s="41"/>
      <c r="H1057" s="26" t="str">
        <f>VLOOKUP(A1057,Lookups2!$J$2:$K$23,2,FALSE)</f>
        <v>SEC</v>
      </c>
      <c r="I1057" s="26" t="str">
        <f>VLOOKUP(C1057,Lookups2!$A$1:$C$53,3,FALSE)</f>
        <v>D10</v>
      </c>
      <c r="J1057" s="26" t="str">
        <f t="shared" si="104"/>
        <v>16/17 Q4</v>
      </c>
      <c r="K1057" s="26" t="str">
        <f t="shared" si="102"/>
        <v>SECD1016/17 Q4</v>
      </c>
    </row>
    <row r="1058" spans="1:11" x14ac:dyDescent="0.2">
      <c r="A1058" s="26" t="s">
        <v>9771</v>
      </c>
      <c r="B1058" s="4" t="s">
        <v>12212</v>
      </c>
      <c r="C1058" s="4" t="s">
        <v>12219</v>
      </c>
      <c r="D1058" s="28">
        <f>IFERROR(HLOOKUP(A1058,'Data 1'!$E$241:$Y$260,VLOOKUP(C1058,Lookups2!$A$49:$C$53,2,FALSE),FALSE),"")</f>
        <v>100</v>
      </c>
      <c r="E1058" s="33">
        <f>IFERROR(INDEX(Dom_10_patient_numbers,MATCH(A1006,'Data 1'!$F$241:$Y$241,0))*D1006/100,0)</f>
        <v>132.87799999999999</v>
      </c>
      <c r="F1058" s="33"/>
      <c r="G1058" s="33"/>
      <c r="H1058" s="26" t="str">
        <f>VLOOKUP(A1058,Lookups2!$J$2:$K$23,2,FALSE)</f>
        <v>ASPH</v>
      </c>
      <c r="I1058" s="26" t="str">
        <f>VLOOKUP(C1058,Lookups2!$A$1:$C$53,3,FALSE)</f>
        <v>10.1B</v>
      </c>
      <c r="J1058" s="26" t="str">
        <f t="shared" si="104"/>
        <v>16/17 Q4</v>
      </c>
      <c r="K1058" s="26" t="str">
        <f t="shared" ref="K1058:K1127" si="110">H1058&amp;I1058&amp;J1058</f>
        <v>ASPH10.1B16/17 Q4</v>
      </c>
    </row>
    <row r="1059" spans="1:11" x14ac:dyDescent="0.2">
      <c r="A1059" s="26" t="s">
        <v>9772</v>
      </c>
      <c r="B1059" s="4" t="s">
        <v>12212</v>
      </c>
      <c r="C1059" s="4" t="s">
        <v>12219</v>
      </c>
      <c r="D1059" s="28">
        <f>IFERROR(HLOOKUP(A1059,'Data 1'!$E$241:$Y$260,VLOOKUP(C1059,Lookups2!$A$49:$C$53,2,FALSE),FALSE),"")</f>
        <v>0</v>
      </c>
      <c r="E1059" s="33">
        <f>IFERROR(INDEX(Dom_10_patient_numbers,MATCH(A1007,'Data 1'!$F$241:$Y$241,0))*D1007/100,0)</f>
        <v>130.83500000000001</v>
      </c>
      <c r="F1059" s="33"/>
      <c r="G1059" s="33"/>
      <c r="H1059" s="26" t="str">
        <f>VLOOKUP(A1059,Lookups2!$J$2:$K$23,2,FALSE)</f>
        <v>PRH</v>
      </c>
      <c r="I1059" s="26" t="str">
        <f>VLOOKUP(C1059,Lookups2!$A$1:$C$53,3,FALSE)</f>
        <v>10.1B</v>
      </c>
      <c r="J1059" s="26" t="str">
        <f t="shared" si="104"/>
        <v>16/17 Q4</v>
      </c>
      <c r="K1059" s="26" t="str">
        <f t="shared" si="110"/>
        <v>PRH10.1B16/17 Q4</v>
      </c>
    </row>
    <row r="1060" spans="1:11" x14ac:dyDescent="0.2">
      <c r="A1060" s="26" t="s">
        <v>9773</v>
      </c>
      <c r="B1060" s="4" t="s">
        <v>12212</v>
      </c>
      <c r="C1060" s="4" t="s">
        <v>12219</v>
      </c>
      <c r="D1060" s="28">
        <f>IFERROR(HLOOKUP(A1060,'Data 1'!$E$241:$Y$260,VLOOKUP(C1060,Lookups2!$A$49:$C$53,2,FALSE),FALSE),"")</f>
        <v>100</v>
      </c>
      <c r="E1060" s="33">
        <f>IFERROR(INDEX(Dom_10_patient_numbers,MATCH(A1008,'Data 1'!$F$241:$Y$241,0))*D1008/100,0)</f>
        <v>154</v>
      </c>
      <c r="F1060" s="33"/>
      <c r="G1060" s="33"/>
      <c r="H1060" s="26" t="str">
        <f>VLOOKUP(A1060,Lookups2!$J$2:$K$23,2,FALSE)</f>
        <v>RSC</v>
      </c>
      <c r="I1060" s="26" t="str">
        <f>VLOOKUP(C1060,Lookups2!$A$1:$C$53,3,FALSE)</f>
        <v>10.1B</v>
      </c>
      <c r="J1060" s="26" t="str">
        <f t="shared" ref="J1060:J1129" si="111">+J1059</f>
        <v>16/17 Q4</v>
      </c>
      <c r="K1060" s="26" t="str">
        <f t="shared" si="110"/>
        <v>RSC10.1B16/17 Q4</v>
      </c>
    </row>
    <row r="1061" spans="1:11" x14ac:dyDescent="0.2">
      <c r="A1061" s="26" t="s">
        <v>9774</v>
      </c>
      <c r="B1061" s="4" t="s">
        <v>12212</v>
      </c>
      <c r="C1061" s="4" t="s">
        <v>12219</v>
      </c>
      <c r="D1061" s="28">
        <f>IFERROR(HLOOKUP(A1061,'Data 1'!$E$241:$Y$260,VLOOKUP(C1061,Lookups2!$A$49:$C$53,2,FALSE),FALSE),"")</f>
        <v>100</v>
      </c>
      <c r="E1061" s="33">
        <f>IFERROR(INDEX(Dom_10_patient_numbers,MATCH(A1009,'Data 1'!$F$241:$Y$241,0))*D1009/100,0)</f>
        <v>29</v>
      </c>
      <c r="F1061" s="33"/>
      <c r="G1061" s="33"/>
      <c r="H1061" s="26" t="str">
        <f>VLOOKUP(A1061,Lookups2!$J$2:$K$23,2,FALSE)</f>
        <v>DVH</v>
      </c>
      <c r="I1061" s="26" t="str">
        <f>VLOOKUP(C1061,Lookups2!$A$1:$C$53,3,FALSE)</f>
        <v>10.1B</v>
      </c>
      <c r="J1061" s="26" t="str">
        <f t="shared" si="111"/>
        <v>16/17 Q4</v>
      </c>
      <c r="K1061" s="26" t="str">
        <f t="shared" si="110"/>
        <v>DVH10.1B16/17 Q4</v>
      </c>
    </row>
    <row r="1062" spans="1:11" x14ac:dyDescent="0.2">
      <c r="A1062" s="26" t="s">
        <v>9775</v>
      </c>
      <c r="B1062" s="4" t="s">
        <v>12212</v>
      </c>
      <c r="C1062" s="4" t="s">
        <v>12219</v>
      </c>
      <c r="D1062" s="28">
        <f>IFERROR(HLOOKUP(A1062,'Data 1'!$E$241:$Y$260,VLOOKUP(C1062,Lookups2!$A$49:$C$53,2,FALSE),FALSE),"")</f>
        <v>100</v>
      </c>
      <c r="E1062" s="33">
        <f>IFERROR(INDEX(Dom_10_patient_numbers,MATCH(A1010,'Data 1'!$F$241:$Y$241,0))*D1010/100,0)</f>
        <v>331.66199999999998</v>
      </c>
      <c r="F1062" s="33"/>
      <c r="G1062" s="33"/>
      <c r="H1062" s="26" t="str">
        <f>VLOOKUP(A1062,Lookups2!$J$2:$K$23,2,FALSE)</f>
        <v>K&amp;C</v>
      </c>
      <c r="I1062" s="26" t="str">
        <f>VLOOKUP(C1062,Lookups2!$A$1:$C$53,3,FALSE)</f>
        <v>10.1B</v>
      </c>
      <c r="J1062" s="26" t="str">
        <f t="shared" si="111"/>
        <v>16/17 Q4</v>
      </c>
      <c r="K1062" s="26" t="str">
        <f t="shared" si="110"/>
        <v>K&amp;C10.1B16/17 Q4</v>
      </c>
    </row>
    <row r="1063" spans="1:11" x14ac:dyDescent="0.2">
      <c r="A1063" s="26" t="s">
        <v>9776</v>
      </c>
      <c r="B1063" s="4" t="s">
        <v>12212</v>
      </c>
      <c r="C1063" s="4" t="s">
        <v>12219</v>
      </c>
      <c r="D1063" s="28">
        <f>IFERROR(HLOOKUP(A1063,'Data 1'!$E$241:$Y$260,VLOOKUP(C1063,Lookups2!$A$49:$C$53,2,FALSE),FALSE),"")</f>
        <v>48.4</v>
      </c>
      <c r="E1063" s="33">
        <f>IFERROR(INDEX(Dom_10_patient_numbers,MATCH(A1012,'Data 1'!$F$241:$Y$241,0))*D1012/100,0)</f>
        <v>0</v>
      </c>
      <c r="F1063" s="33"/>
      <c r="G1063" s="33"/>
      <c r="H1063" s="26" t="str">
        <f>VLOOKUP(A1063,Lookups2!$J$2:$K$23,2,FALSE)</f>
        <v>QEQM</v>
      </c>
      <c r="I1063" s="26" t="str">
        <f>VLOOKUP(C1063,Lookups2!$A$1:$C$53,3,FALSE)</f>
        <v>10.1B</v>
      </c>
      <c r="J1063" s="26" t="str">
        <f t="shared" si="111"/>
        <v>16/17 Q4</v>
      </c>
      <c r="K1063" s="26" t="str">
        <f t="shared" si="110"/>
        <v>QEQM10.1B16/17 Q4</v>
      </c>
    </row>
    <row r="1064" spans="1:11" x14ac:dyDescent="0.2">
      <c r="A1064" s="26" t="s">
        <v>9777</v>
      </c>
      <c r="B1064" s="4" t="s">
        <v>12212</v>
      </c>
      <c r="C1064" s="4" t="s">
        <v>12219</v>
      </c>
      <c r="D1064" s="28">
        <f>IFERROR(HLOOKUP(A1064,'Data 1'!$E$241:$Y$260,VLOOKUP(C1064,Lookups2!$A$49:$C$53,2,FALSE),FALSE),"")</f>
        <v>66.7</v>
      </c>
      <c r="E1064" s="33">
        <f>IFERROR(INDEX(Dom_10_patient_numbers,MATCH(A1013,'Data 1'!$F$241:$Y$241,0))*D1013/100,0)</f>
        <v>0</v>
      </c>
      <c r="F1064" s="33"/>
      <c r="G1064" s="33"/>
      <c r="H1064" s="26" t="str">
        <f>VLOOKUP(A1064,Lookups2!$J$2:$K$23,2,FALSE)</f>
        <v>WHH</v>
      </c>
      <c r="I1064" s="26" t="str">
        <f>VLOOKUP(C1064,Lookups2!$A$1:$C$53,3,FALSE)</f>
        <v>10.1B</v>
      </c>
      <c r="J1064" s="26" t="str">
        <f t="shared" si="111"/>
        <v>16/17 Q4</v>
      </c>
      <c r="K1064" s="26" t="str">
        <f t="shared" si="110"/>
        <v>WHH10.1B16/17 Q4</v>
      </c>
    </row>
    <row r="1065" spans="1:11" x14ac:dyDescent="0.2">
      <c r="A1065" s="26" t="s">
        <v>9779</v>
      </c>
      <c r="B1065" s="4" t="s">
        <v>12212</v>
      </c>
      <c r="C1065" s="4" t="s">
        <v>12219</v>
      </c>
      <c r="D1065" s="28">
        <f>IFERROR(HLOOKUP(A1065,'Data 1'!$E$241:$Y$260,VLOOKUP(C1065,Lookups2!$A$49:$C$53,2,FALSE),FALSE),"")</f>
        <v>96.6</v>
      </c>
      <c r="E1065" s="33">
        <f>IFERROR(INDEX(Dom_10_patient_numbers,MATCH(A1014,'Data 1'!$F$241:$Y$241,0))*D1014/100,0)</f>
        <v>153.97200000000001</v>
      </c>
      <c r="F1065" s="33"/>
      <c r="G1065" s="33"/>
      <c r="H1065" s="26" t="str">
        <f>VLOOKUP(A1065,Lookups2!$J$2:$K$23,2,FALSE)</f>
        <v>EDGH</v>
      </c>
      <c r="I1065" s="26" t="str">
        <f>VLOOKUP(C1065,Lookups2!$A$1:$C$53,3,FALSE)</f>
        <v>10.1B</v>
      </c>
      <c r="J1065" s="26" t="str">
        <f t="shared" si="111"/>
        <v>16/17 Q4</v>
      </c>
      <c r="K1065" s="26" t="str">
        <f t="shared" si="110"/>
        <v>EDGH10.1B16/17 Q4</v>
      </c>
    </row>
    <row r="1066" spans="1:11" x14ac:dyDescent="0.2">
      <c r="A1066" s="26" t="s">
        <v>9780</v>
      </c>
      <c r="B1066" s="4" t="s">
        <v>12212</v>
      </c>
      <c r="C1066" s="4" t="s">
        <v>12219</v>
      </c>
      <c r="D1066" s="28">
        <f>IFERROR(HLOOKUP(A1066,'Data 1'!$E$241:$Y$260,VLOOKUP(C1066,Lookups2!$A$49:$C$53,2,FALSE),FALSE),"")</f>
        <v>100</v>
      </c>
      <c r="E1066" s="33">
        <f>IFERROR(INDEX(Dom_10_patient_numbers,MATCH(A1015,'Data 1'!$F$241:$Y$241,0))*D1015/100,0)</f>
        <v>0</v>
      </c>
      <c r="F1066" s="33"/>
      <c r="G1066" s="33"/>
      <c r="H1066" s="26" t="str">
        <f>VLOOKUP(A1066,Lookups2!$J$2:$K$23,2,FALSE)</f>
        <v>ESUH</v>
      </c>
      <c r="I1066" s="26" t="str">
        <f>VLOOKUP(C1066,Lookups2!$A$1:$C$53,3,FALSE)</f>
        <v>10.1B</v>
      </c>
      <c r="J1066" s="26" t="str">
        <f t="shared" si="111"/>
        <v>16/17 Q4</v>
      </c>
      <c r="K1066" s="26" t="str">
        <f t="shared" si="110"/>
        <v>ESUH10.1B16/17 Q4</v>
      </c>
    </row>
    <row r="1067" spans="1:11" x14ac:dyDescent="0.2">
      <c r="A1067" s="26" t="s">
        <v>9781</v>
      </c>
      <c r="B1067" s="4" t="s">
        <v>12212</v>
      </c>
      <c r="C1067" s="4" t="s">
        <v>12219</v>
      </c>
      <c r="D1067" s="28">
        <f>IFERROR(HLOOKUP(A1067,'Data 1'!$E$241:$Y$260,VLOOKUP(C1067,Lookups2!$A$49:$C$53,2,FALSE),FALSE),"")</f>
        <v>60</v>
      </c>
      <c r="E1067" s="33">
        <f>IFERROR(INDEX(Dom_10_patient_numbers,MATCH(A1016,'Data 1'!$F$241:$Y$241,0))*D1016/100,0)</f>
        <v>133.99799999999999</v>
      </c>
      <c r="F1067" s="33"/>
      <c r="G1067" s="33"/>
      <c r="H1067" s="26" t="str">
        <f>VLOOKUP(A1067,Lookups2!$J$2:$K$23,2,FALSE)</f>
        <v>Frimley</v>
      </c>
      <c r="I1067" s="26" t="str">
        <f>VLOOKUP(C1067,Lookups2!$A$1:$C$53,3,FALSE)</f>
        <v>10.1B</v>
      </c>
      <c r="J1067" s="26" t="str">
        <f t="shared" si="111"/>
        <v>16/17 Q4</v>
      </c>
      <c r="K1067" s="26" t="str">
        <f t="shared" si="110"/>
        <v>Frimley10.1B16/17 Q4</v>
      </c>
    </row>
    <row r="1068" spans="1:11" x14ac:dyDescent="0.2">
      <c r="A1068" s="26" t="s">
        <v>9782</v>
      </c>
      <c r="B1068" s="4" t="s">
        <v>12212</v>
      </c>
      <c r="C1068" s="4" t="s">
        <v>12219</v>
      </c>
      <c r="D1068" s="28">
        <f>IFERROR(HLOOKUP(A1068,'Data 1'!$E$241:$Y$260,VLOOKUP(C1068,Lookups2!$A$49:$C$53,2,FALSE),FALSE),"")</f>
        <v>74.599999999999994</v>
      </c>
      <c r="E1068" s="33">
        <f>IFERROR(INDEX(Dom_10_patient_numbers,MATCH(A1017,'Data 1'!$F$241:$Y$241,0))*D1017/100,0)</f>
        <v>83.992999999999995</v>
      </c>
      <c r="F1068" s="33"/>
      <c r="G1068" s="33"/>
      <c r="H1068" s="26" t="str">
        <f>VLOOKUP(A1068,Lookups2!$J$2:$K$23,2,FALSE)</f>
        <v>MDGH</v>
      </c>
      <c r="I1068" s="26" t="str">
        <f>VLOOKUP(C1068,Lookups2!$A$1:$C$53,3,FALSE)</f>
        <v>10.1B</v>
      </c>
      <c r="J1068" s="26" t="str">
        <f t="shared" si="111"/>
        <v>16/17 Q4</v>
      </c>
      <c r="K1068" s="26" t="str">
        <f t="shared" si="110"/>
        <v>MDGH10.1B16/17 Q4</v>
      </c>
    </row>
    <row r="1069" spans="1:11" x14ac:dyDescent="0.2">
      <c r="A1069" s="26" t="s">
        <v>9783</v>
      </c>
      <c r="B1069" s="4" t="s">
        <v>12212</v>
      </c>
      <c r="C1069" s="4" t="s">
        <v>12219</v>
      </c>
      <c r="D1069" s="28">
        <f>IFERROR(HLOOKUP(A1069,'Data 1'!$E$241:$Y$260,VLOOKUP(C1069,Lookups2!$A$49:$C$53,2,FALSE),FALSE),"")</f>
        <v>54.5</v>
      </c>
      <c r="E1069" s="33">
        <f>IFERROR(INDEX(Dom_10_patient_numbers,MATCH(A1018,'Data 1'!$F$241:$Y$241,0))*D1018/100,0)</f>
        <v>75.932000000000002</v>
      </c>
      <c r="F1069" s="33"/>
      <c r="G1069" s="33"/>
      <c r="H1069" s="26" t="str">
        <f>VLOOKUP(A1069,Lookups2!$J$2:$K$23,2,FALSE)</f>
        <v>TWH</v>
      </c>
      <c r="I1069" s="26" t="str">
        <f>VLOOKUP(C1069,Lookups2!$A$1:$C$53,3,FALSE)</f>
        <v>10.1B</v>
      </c>
      <c r="J1069" s="26" t="str">
        <f t="shared" si="111"/>
        <v>16/17 Q4</v>
      </c>
      <c r="K1069" s="26" t="str">
        <f t="shared" si="110"/>
        <v>TWH10.1B16/17 Q4</v>
      </c>
    </row>
    <row r="1070" spans="1:11" x14ac:dyDescent="0.2">
      <c r="A1070" s="26" t="s">
        <v>9784</v>
      </c>
      <c r="B1070" s="4" t="s">
        <v>12212</v>
      </c>
      <c r="C1070" s="4" t="s">
        <v>12219</v>
      </c>
      <c r="D1070" s="28">
        <f>IFERROR(HLOOKUP(A1070,'Data 1'!$E$241:$Y$260,VLOOKUP(C1070,Lookups2!$A$49:$C$53,2,FALSE),FALSE),"")</f>
        <v>94.1</v>
      </c>
      <c r="E1070" s="33">
        <f>IFERROR(INDEX(Dom_10_patient_numbers,MATCH(A1019,'Data 1'!$F$241:$Y$241,0))*D1019/100,0)</f>
        <v>95.025000000000006</v>
      </c>
      <c r="F1070" s="33"/>
      <c r="G1070" s="33"/>
      <c r="H1070" s="26" t="str">
        <f>VLOOKUP(A1070,Lookups2!$J$2:$K$23,2,FALSE)</f>
        <v>Medway</v>
      </c>
      <c r="I1070" s="26" t="str">
        <f>VLOOKUP(C1070,Lookups2!$A$1:$C$53,3,FALSE)</f>
        <v>10.1B</v>
      </c>
      <c r="J1070" s="26" t="str">
        <f t="shared" si="111"/>
        <v>16/17 Q4</v>
      </c>
      <c r="K1070" s="26" t="str">
        <f t="shared" si="110"/>
        <v>Medway10.1B16/17 Q4</v>
      </c>
    </row>
    <row r="1071" spans="1:11" x14ac:dyDescent="0.2">
      <c r="A1071" s="26" t="s">
        <v>9785</v>
      </c>
      <c r="B1071" s="4" t="s">
        <v>12212</v>
      </c>
      <c r="C1071" s="4" t="s">
        <v>12219</v>
      </c>
      <c r="D1071" s="28">
        <f>IFERROR(HLOOKUP(A1071,'Data 1'!$E$241:$Y$260,VLOOKUP(C1071,Lookups2!$A$49:$C$53,2,FALSE),FALSE),"")</f>
        <v>0</v>
      </c>
      <c r="E1071" s="33">
        <f>IFERROR(INDEX(Dom_10_patient_numbers,MATCH(A1020,'Data 1'!$F$241:$Y$241,0))*D1020/100,0)</f>
        <v>124.58699999999999</v>
      </c>
      <c r="F1071" s="33"/>
      <c r="G1071" s="33"/>
      <c r="H1071" s="26" t="str">
        <f>VLOOKUP(A1071,Lookups2!$J$2:$K$23,2,FALSE)</f>
        <v>RSCH</v>
      </c>
      <c r="I1071" s="26" t="str">
        <f>VLOOKUP(C1071,Lookups2!$A$1:$C$53,3,FALSE)</f>
        <v>10.1B</v>
      </c>
      <c r="J1071" s="26" t="str">
        <f t="shared" si="111"/>
        <v>16/17 Q4</v>
      </c>
      <c r="K1071" s="26" t="str">
        <f t="shared" si="110"/>
        <v>RSCH10.1B16/17 Q4</v>
      </c>
    </row>
    <row r="1072" spans="1:11" x14ac:dyDescent="0.2">
      <c r="A1072" s="26" t="s">
        <v>9786</v>
      </c>
      <c r="B1072" s="4" t="s">
        <v>12212</v>
      </c>
      <c r="C1072" s="4" t="s">
        <v>12219</v>
      </c>
      <c r="D1072" s="28">
        <f>IFERROR(HLOOKUP(A1072,'Data 1'!$E$241:$Y$260,VLOOKUP(C1072,Lookups2!$A$49:$C$53,2,FALSE),FALSE),"")</f>
        <v>68.8</v>
      </c>
      <c r="E1072" s="33">
        <f>IFERROR(INDEX(Dom_10_patient_numbers,MATCH(A1021,'Data 1'!$F$241:$Y$241,0))*D1021/100,0)</f>
        <v>179.91400000000002</v>
      </c>
      <c r="F1072" s="33"/>
      <c r="G1072" s="33"/>
      <c r="H1072" s="26" t="str">
        <f>VLOOKUP(A1072,Lookups2!$J$2:$K$23,2,FALSE)</f>
        <v>SASH</v>
      </c>
      <c r="I1072" s="26" t="str">
        <f>VLOOKUP(C1072,Lookups2!$A$1:$C$53,3,FALSE)</f>
        <v>10.1B</v>
      </c>
      <c r="J1072" s="26" t="str">
        <f t="shared" si="111"/>
        <v>16/17 Q4</v>
      </c>
      <c r="K1072" s="26" t="str">
        <f t="shared" si="110"/>
        <v>SASH10.1B16/17 Q4</v>
      </c>
    </row>
    <row r="1073" spans="1:11" x14ac:dyDescent="0.2">
      <c r="A1073" s="26" t="s">
        <v>9787</v>
      </c>
      <c r="B1073" s="4" t="s">
        <v>12212</v>
      </c>
      <c r="C1073" s="4" t="s">
        <v>12219</v>
      </c>
      <c r="D1073" s="28">
        <f>IFERROR(HLOOKUP(A1073,'Data 1'!$E$241:$Y$260,VLOOKUP(C1073,Lookups2!$A$49:$C$53,2,FALSE),FALSE),"")</f>
        <v>100</v>
      </c>
      <c r="E1073" s="33">
        <f>IFERROR(INDEX(Dom_10_patient_numbers,MATCH(A1022,'Data 1'!$F$241:$Y$241,0))*D1022/100,0)</f>
        <v>78.734999999999999</v>
      </c>
      <c r="F1073" s="33"/>
      <c r="G1073" s="33"/>
      <c r="H1073" s="26" t="str">
        <f>VLOOKUP(A1073,Lookups2!$J$2:$K$23,2,FALSE)</f>
        <v>STR</v>
      </c>
      <c r="I1073" s="26" t="str">
        <f>VLOOKUP(C1073,Lookups2!$A$1:$C$53,3,FALSE)</f>
        <v>10.1B</v>
      </c>
      <c r="J1073" s="26" t="str">
        <f t="shared" si="111"/>
        <v>16/17 Q4</v>
      </c>
      <c r="K1073" s="26" t="str">
        <f t="shared" si="110"/>
        <v>STR10.1B16/17 Q4</v>
      </c>
    </row>
    <row r="1074" spans="1:11" x14ac:dyDescent="0.2">
      <c r="A1074" s="26" t="s">
        <v>9788</v>
      </c>
      <c r="B1074" s="4" t="s">
        <v>12212</v>
      </c>
      <c r="C1074" s="4" t="s">
        <v>12219</v>
      </c>
      <c r="D1074" s="28">
        <f>IFERROR(HLOOKUP(A1074,'Data 1'!$E$241:$Y$260,VLOOKUP(C1074,Lookups2!$A$49:$C$53,2,FALSE),FALSE),"")</f>
        <v>100</v>
      </c>
      <c r="E1074" s="33">
        <f>IFERROR(INDEX(Dom_10_patient_numbers,MATCH(A1023,'Data 1'!$F$241:$Y$241,0))*D1023/100,0)</f>
        <v>104.8</v>
      </c>
      <c r="F1074" s="33"/>
      <c r="G1074" s="33"/>
      <c r="H1074" s="26" t="str">
        <f>VLOOKUP(A1074,Lookups2!$J$2:$K$23,2,FALSE)</f>
        <v>WOR</v>
      </c>
      <c r="I1074" s="26" t="str">
        <f>VLOOKUP(C1074,Lookups2!$A$1:$C$53,3,FALSE)</f>
        <v>10.1B</v>
      </c>
      <c r="J1074" s="26" t="str">
        <f t="shared" si="111"/>
        <v>16/17 Q4</v>
      </c>
      <c r="K1074" s="26" t="str">
        <f t="shared" si="110"/>
        <v>WOR10.1B16/17 Q4</v>
      </c>
    </row>
    <row r="1075" spans="1:11" x14ac:dyDescent="0.2">
      <c r="A1075" s="26" t="s">
        <v>12031</v>
      </c>
      <c r="B1075" s="4" t="s">
        <v>12212</v>
      </c>
      <c r="C1075" s="4" t="s">
        <v>12219</v>
      </c>
      <c r="D1075" s="28">
        <f>IFERROR(HLOOKUP(A1075,'Data 1'!$E$241:$Y$260,VLOOKUP(C1075,Lookups2!$A$49:$C$53,2,FALSE),FALSE),"")</f>
        <v>100</v>
      </c>
      <c r="E1075" s="33">
        <f>IFERROR(INDEX(Dom_10_patient_numbers,MATCH(A1024,'Data 1'!$F$241:$Y$241,0))*D1024/100,0)</f>
        <v>101.76</v>
      </c>
      <c r="F1075" s="33"/>
      <c r="G1075" s="33"/>
      <c r="H1075" s="26" t="str">
        <f>VLOOKUP(A1075,Lookups2!$J$2:$K$23,2,FALSE)</f>
        <v>CRA</v>
      </c>
      <c r="I1075" s="26" t="str">
        <f>VLOOKUP(C1075,Lookups2!$A$1:$C$53,3,FALSE)</f>
        <v>10.1B</v>
      </c>
      <c r="J1075" s="26" t="str">
        <f t="shared" si="111"/>
        <v>16/17 Q4</v>
      </c>
      <c r="K1075" s="26" t="str">
        <f t="shared" si="110"/>
        <v>CRA10.1B16/17 Q4</v>
      </c>
    </row>
    <row r="1076" spans="1:11" x14ac:dyDescent="0.2">
      <c r="A1076" s="4" t="s">
        <v>6597</v>
      </c>
      <c r="B1076" s="4" t="s">
        <v>12212</v>
      </c>
      <c r="C1076" s="4" t="s">
        <v>12219</v>
      </c>
      <c r="D1076" s="28">
        <f>IFERROR(HLOOKUP(A1076,'Data 1'!$E$241:$Y$260,VLOOKUP(C1076,Lookups2!$A$49:$C$53,2,FALSE),FALSE),"")</f>
        <v>100</v>
      </c>
      <c r="E1076" s="33">
        <f>IFERROR(INDEX(Dom_10_patient_numbers,MATCH(A1025,'Data 1'!$F$241:$Y$241,0))*D1025/100,0)</f>
        <v>94.259000000000015</v>
      </c>
      <c r="F1076" s="33"/>
      <c r="G1076" s="33"/>
      <c r="H1076" s="4" t="s">
        <v>2763</v>
      </c>
      <c r="I1076" s="26" t="str">
        <f>VLOOKUP(C1076,Lookups2!$A$1:$C$53,3,FALSE)</f>
        <v>10.1B</v>
      </c>
      <c r="J1076" s="26" t="str">
        <f t="shared" si="111"/>
        <v>16/17 Q4</v>
      </c>
      <c r="K1076" s="26" t="str">
        <f t="shared" ref="K1076:K1077" si="112">H1076&amp;I1076&amp;J1076</f>
        <v>PORT10.1B16/17 Q4</v>
      </c>
    </row>
    <row r="1077" spans="1:11" x14ac:dyDescent="0.2">
      <c r="A1077" t="s">
        <v>12343</v>
      </c>
      <c r="B1077" s="4" t="s">
        <v>12212</v>
      </c>
      <c r="C1077" s="4" t="s">
        <v>12219</v>
      </c>
      <c r="D1077" s="28">
        <f>IFERROR(HLOOKUP(A1077,'Data 1'!$E$241:$Y$260,VLOOKUP(C1077,Lookups2!$A$49:$C$53,2,FALSE),FALSE),"")</f>
        <v>100</v>
      </c>
      <c r="E1077" s="33">
        <f>IFERROR(INDEX(Dom_10_patient_numbers,MATCH(A1026,'Data 1'!$F$241:$Y$241,0))*D1026/100,0)</f>
        <v>97</v>
      </c>
      <c r="F1077" s="33"/>
      <c r="G1077" s="33"/>
      <c r="H1077" s="26" t="str">
        <f>VLOOKUP(A1077,Lookups2!$J$2:$K$23,2,FALSE)</f>
        <v>BEX</v>
      </c>
      <c r="I1077" s="26" t="str">
        <f>VLOOKUP(C1077,Lookups2!$A$1:$C$53,3,FALSE)</f>
        <v>10.1B</v>
      </c>
      <c r="J1077" s="26" t="str">
        <f t="shared" si="111"/>
        <v>16/17 Q4</v>
      </c>
      <c r="K1077" s="26" t="str">
        <f t="shared" si="112"/>
        <v>BEX10.1B16/17 Q4</v>
      </c>
    </row>
    <row r="1078" spans="1:11" x14ac:dyDescent="0.2">
      <c r="A1078" s="26" t="s">
        <v>12323</v>
      </c>
      <c r="B1078" s="4" t="s">
        <v>12212</v>
      </c>
      <c r="C1078" s="4" t="s">
        <v>12219</v>
      </c>
      <c r="D1078" s="28">
        <f>IFERROR(HLOOKUP(A1078,'Data 1'!$E$241:$Y$260,VLOOKUP(C1078,Lookups2!$A$49:$C$53,2,FALSE),FALSE),"")</f>
        <v>90.1</v>
      </c>
      <c r="E1078" s="34">
        <f>D1078</f>
        <v>90.1</v>
      </c>
      <c r="F1078" s="34">
        <f>E1078</f>
        <v>90.1</v>
      </c>
      <c r="G1078" s="34"/>
      <c r="H1078" s="26" t="str">
        <f>VLOOKUP(A1078,Lookups2!$J$2:$K$23,2,FALSE)</f>
        <v>ENG</v>
      </c>
      <c r="I1078" s="26" t="str">
        <f>VLOOKUP(C1078,Lookups2!$A$1:$C$53,3,FALSE)</f>
        <v>10.1B</v>
      </c>
      <c r="J1078" s="26" t="str">
        <f>+J1075</f>
        <v>16/17 Q4</v>
      </c>
      <c r="K1078" s="26" t="str">
        <f t="shared" si="110"/>
        <v>ENG10.1B16/17 Q4</v>
      </c>
    </row>
    <row r="1079" spans="1:11" x14ac:dyDescent="0.2">
      <c r="A1079" s="26" t="s">
        <v>2794</v>
      </c>
      <c r="B1079" s="4" t="s">
        <v>12212</v>
      </c>
      <c r="C1079" s="4" t="s">
        <v>12219</v>
      </c>
      <c r="D1079" s="28" t="str">
        <f>IFERROR(HLOOKUP(A1079,'Data 1'!$E$241:$Y$260,VLOOKUP(C1079,Lookups2!$A$49:$C$53,2,FALSE),FALSE),"")</f>
        <v/>
      </c>
      <c r="E1079" s="34">
        <f>SUM(E1058:E1077)</f>
        <v>2102.35</v>
      </c>
      <c r="F1079" s="41">
        <f>Lookups2!O41</f>
        <v>89.385629251700678</v>
      </c>
      <c r="G1079" s="41"/>
      <c r="H1079" s="26" t="str">
        <f>VLOOKUP(A1079,Lookups2!$J$2:$K$23,2,FALSE)</f>
        <v>SEC</v>
      </c>
      <c r="I1079" s="26" t="str">
        <f>VLOOKUP(C1079,Lookups2!$A$1:$C$53,3,FALSE)</f>
        <v>10.1B</v>
      </c>
      <c r="J1079" s="26" t="str">
        <f t="shared" si="111"/>
        <v>16/17 Q4</v>
      </c>
      <c r="K1079" s="26" t="str">
        <f t="shared" si="110"/>
        <v>SEC10.1B16/17 Q4</v>
      </c>
    </row>
    <row r="1080" spans="1:11" x14ac:dyDescent="0.2">
      <c r="A1080" s="26" t="s">
        <v>9771</v>
      </c>
      <c r="B1080" s="4" t="s">
        <v>12212</v>
      </c>
      <c r="C1080" s="4" t="s">
        <v>12222</v>
      </c>
      <c r="D1080" s="28">
        <f>IFERROR(HLOOKUP(A1080,'Data 1'!$E$241:$Y$260,VLOOKUP(C1080,Lookups2!$A$49:$C$53,2,FALSE),FALSE),"")</f>
        <v>37.299999999999997</v>
      </c>
      <c r="E1080" s="33">
        <f>IFERROR(INDEX(Dom_9_patient_numbers,MATCH(A1080,'Data 1'!$F$217:$Y$217,0))*D1080/100,0)</f>
        <v>59.306999999999995</v>
      </c>
      <c r="F1080" s="33"/>
      <c r="G1080" s="33"/>
      <c r="H1080" s="26" t="str">
        <f>VLOOKUP(A1080,Lookups2!$J$2:$K$23,2,FALSE)</f>
        <v>ASPH</v>
      </c>
      <c r="I1080" s="26" t="str">
        <f>VLOOKUP(C1080,Lookups2!$A$1:$C$53,3,FALSE)</f>
        <v>10.2B</v>
      </c>
      <c r="J1080" s="26" t="str">
        <f t="shared" si="111"/>
        <v>16/17 Q4</v>
      </c>
      <c r="K1080" s="26" t="str">
        <f t="shared" si="110"/>
        <v>ASPH10.2B16/17 Q4</v>
      </c>
    </row>
    <row r="1081" spans="1:11" x14ac:dyDescent="0.2">
      <c r="A1081" s="26" t="s">
        <v>9772</v>
      </c>
      <c r="B1081" s="4" t="s">
        <v>12212</v>
      </c>
      <c r="C1081" s="4" t="s">
        <v>12222</v>
      </c>
      <c r="D1081" s="28">
        <f>IFERROR(HLOOKUP(A1081,'Data 1'!$E$241:$Y$260,VLOOKUP(C1081,Lookups2!$A$49:$C$53,2,FALSE),FALSE),"")</f>
        <v>0</v>
      </c>
      <c r="E1081" s="33">
        <f>IFERROR(INDEX(Dom_9_patient_numbers,MATCH(A1081,'Data 1'!$F$217:$Y$217,0))*D1081/100,0)</f>
        <v>0</v>
      </c>
      <c r="F1081" s="33"/>
      <c r="G1081" s="33"/>
      <c r="H1081" s="26" t="str">
        <f>VLOOKUP(A1081,Lookups2!$J$2:$K$23,2,FALSE)</f>
        <v>PRH</v>
      </c>
      <c r="I1081" s="26" t="str">
        <f>VLOOKUP(C1081,Lookups2!$A$1:$C$53,3,FALSE)</f>
        <v>10.2B</v>
      </c>
      <c r="J1081" s="26" t="str">
        <f t="shared" si="111"/>
        <v>16/17 Q4</v>
      </c>
      <c r="K1081" s="26" t="str">
        <f t="shared" si="110"/>
        <v>PRH10.2B16/17 Q4</v>
      </c>
    </row>
    <row r="1082" spans="1:11" x14ac:dyDescent="0.2">
      <c r="A1082" s="26" t="s">
        <v>9773</v>
      </c>
      <c r="B1082" s="4" t="s">
        <v>12212</v>
      </c>
      <c r="C1082" s="4" t="s">
        <v>12222</v>
      </c>
      <c r="D1082" s="28">
        <f>IFERROR(HLOOKUP(A1082,'Data 1'!$E$241:$Y$260,VLOOKUP(C1082,Lookups2!$A$49:$C$53,2,FALSE),FALSE),"")</f>
        <v>26.8</v>
      </c>
      <c r="E1082" s="33">
        <f>IFERROR(INDEX(Dom_9_patient_numbers,MATCH(A1082,'Data 1'!$F$217:$Y$217,0))*D1082/100,0)</f>
        <v>37.252000000000002</v>
      </c>
      <c r="F1082" s="33"/>
      <c r="G1082" s="33"/>
      <c r="H1082" s="26" t="str">
        <f>VLOOKUP(A1082,Lookups2!$J$2:$K$23,2,FALSE)</f>
        <v>RSC</v>
      </c>
      <c r="I1082" s="26" t="str">
        <f>VLOOKUP(C1082,Lookups2!$A$1:$C$53,3,FALSE)</f>
        <v>10.2B</v>
      </c>
      <c r="J1082" s="26" t="str">
        <f t="shared" si="111"/>
        <v>16/17 Q4</v>
      </c>
      <c r="K1082" s="26" t="str">
        <f t="shared" si="110"/>
        <v>RSC10.2B16/17 Q4</v>
      </c>
    </row>
    <row r="1083" spans="1:11" x14ac:dyDescent="0.2">
      <c r="A1083" s="26" t="s">
        <v>9774</v>
      </c>
      <c r="B1083" s="4" t="s">
        <v>12212</v>
      </c>
      <c r="C1083" s="4" t="s">
        <v>12222</v>
      </c>
      <c r="D1083" s="28">
        <f>IFERROR(HLOOKUP(A1083,'Data 1'!$E$241:$Y$260,VLOOKUP(C1083,Lookups2!$A$49:$C$53,2,FALSE),FALSE),"")</f>
        <v>18.100000000000001</v>
      </c>
      <c r="E1083" s="33">
        <f>IFERROR(INDEX(Dom_9_patient_numbers,MATCH(A1083,'Data 1'!$F$217:$Y$217,0))*D1083/100,0)</f>
        <v>16.471</v>
      </c>
      <c r="F1083" s="33"/>
      <c r="G1083" s="33"/>
      <c r="H1083" s="26" t="str">
        <f>VLOOKUP(A1083,Lookups2!$J$2:$K$23,2,FALSE)</f>
        <v>DVH</v>
      </c>
      <c r="I1083" s="26" t="str">
        <f>VLOOKUP(C1083,Lookups2!$A$1:$C$53,3,FALSE)</f>
        <v>10.2B</v>
      </c>
      <c r="J1083" s="26" t="str">
        <f t="shared" si="111"/>
        <v>16/17 Q4</v>
      </c>
      <c r="K1083" s="26" t="str">
        <f t="shared" si="110"/>
        <v>DVH10.2B16/17 Q4</v>
      </c>
    </row>
    <row r="1084" spans="1:11" x14ac:dyDescent="0.2">
      <c r="A1084" s="26" t="s">
        <v>9775</v>
      </c>
      <c r="B1084" s="4" t="s">
        <v>12212</v>
      </c>
      <c r="C1084" s="4" t="s">
        <v>12222</v>
      </c>
      <c r="D1084" s="28">
        <f>IFERROR(HLOOKUP(A1084,'Data 1'!$E$241:$Y$260,VLOOKUP(C1084,Lookups2!$A$49:$C$53,2,FALSE),FALSE),"")</f>
        <v>71</v>
      </c>
      <c r="E1084" s="33">
        <f>IFERROR(INDEX(Dom_9_patient_numbers,MATCH(A1084,'Data 1'!$F$217:$Y$217,0))*D1084/100,0)</f>
        <v>56.09</v>
      </c>
      <c r="F1084" s="33"/>
      <c r="G1084" s="33"/>
      <c r="H1084" s="26" t="str">
        <f>VLOOKUP(A1084,Lookups2!$J$2:$K$23,2,FALSE)</f>
        <v>K&amp;C</v>
      </c>
      <c r="I1084" s="26" t="str">
        <f>VLOOKUP(C1084,Lookups2!$A$1:$C$53,3,FALSE)</f>
        <v>10.2B</v>
      </c>
      <c r="J1084" s="26" t="str">
        <f t="shared" si="111"/>
        <v>16/17 Q4</v>
      </c>
      <c r="K1084" s="26" t="str">
        <f t="shared" si="110"/>
        <v>K&amp;C10.2B16/17 Q4</v>
      </c>
    </row>
    <row r="1085" spans="1:11" x14ac:dyDescent="0.2">
      <c r="A1085" s="26" t="s">
        <v>9776</v>
      </c>
      <c r="B1085" s="4" t="s">
        <v>12212</v>
      </c>
      <c r="C1085" s="4" t="s">
        <v>12222</v>
      </c>
      <c r="D1085" s="28">
        <f>IFERROR(HLOOKUP(A1085,'Data 1'!$E$241:$Y$260,VLOOKUP(C1085,Lookups2!$A$49:$C$53,2,FALSE),FALSE),"")</f>
        <v>32.200000000000003</v>
      </c>
      <c r="E1085" s="33">
        <f>IFERROR(INDEX(Dom_9_patient_numbers,MATCH(A1085,'Data 1'!$F$217:$Y$217,0))*D1085/100,0)</f>
        <v>34.132000000000005</v>
      </c>
      <c r="F1085" s="33"/>
      <c r="G1085" s="33"/>
      <c r="H1085" s="26" t="str">
        <f>VLOOKUP(A1085,Lookups2!$J$2:$K$23,2,FALSE)</f>
        <v>QEQM</v>
      </c>
      <c r="I1085" s="26" t="str">
        <f>VLOOKUP(C1085,Lookups2!$A$1:$C$53,3,FALSE)</f>
        <v>10.2B</v>
      </c>
      <c r="J1085" s="26" t="str">
        <f t="shared" si="111"/>
        <v>16/17 Q4</v>
      </c>
      <c r="K1085" s="26" t="str">
        <f t="shared" si="110"/>
        <v>QEQM10.2B16/17 Q4</v>
      </c>
    </row>
    <row r="1086" spans="1:11" x14ac:dyDescent="0.2">
      <c r="A1086" s="26" t="s">
        <v>9777</v>
      </c>
      <c r="B1086" s="4" t="s">
        <v>12212</v>
      </c>
      <c r="C1086" s="4" t="s">
        <v>12222</v>
      </c>
      <c r="D1086" s="28">
        <f>IFERROR(HLOOKUP(A1086,'Data 1'!$E$241:$Y$260,VLOOKUP(C1086,Lookups2!$A$49:$C$53,2,FALSE),FALSE),"")</f>
        <v>31.3</v>
      </c>
      <c r="E1086" s="33">
        <f>IFERROR(INDEX(Dom_9_patient_numbers,MATCH(A1086,'Data 1'!$F$217:$Y$217,0))*D1086/100,0)</f>
        <v>40.377000000000002</v>
      </c>
      <c r="F1086" s="33"/>
      <c r="G1086" s="33"/>
      <c r="H1086" s="26" t="str">
        <f>VLOOKUP(A1086,Lookups2!$J$2:$K$23,2,FALSE)</f>
        <v>WHH</v>
      </c>
      <c r="I1086" s="26" t="str">
        <f>VLOOKUP(C1086,Lookups2!$A$1:$C$53,3,FALSE)</f>
        <v>10.2B</v>
      </c>
      <c r="J1086" s="26" t="str">
        <f t="shared" si="111"/>
        <v>16/17 Q4</v>
      </c>
      <c r="K1086" s="26" t="str">
        <f t="shared" si="110"/>
        <v>WHH10.2B16/17 Q4</v>
      </c>
    </row>
    <row r="1087" spans="1:11" x14ac:dyDescent="0.2">
      <c r="A1087" s="26" t="s">
        <v>9779</v>
      </c>
      <c r="B1087" s="4" t="s">
        <v>12212</v>
      </c>
      <c r="C1087" s="4" t="s">
        <v>12222</v>
      </c>
      <c r="D1087" s="28">
        <f>IFERROR(HLOOKUP(A1087,'Data 1'!$E$241:$Y$260,VLOOKUP(C1087,Lookups2!$A$49:$C$53,2,FALSE),FALSE),"")</f>
        <v>9.1999999999999993</v>
      </c>
      <c r="E1087" s="33">
        <f>IFERROR(INDEX(Dom_9_patient_numbers,MATCH(A1087,'Data 1'!$F$217:$Y$217,0))*D1087/100,0)</f>
        <v>18.215999999999998</v>
      </c>
      <c r="F1087" s="33"/>
      <c r="G1087" s="33"/>
      <c r="H1087" s="26" t="str">
        <f>VLOOKUP(A1087,Lookups2!$J$2:$K$23,2,FALSE)</f>
        <v>EDGH</v>
      </c>
      <c r="I1087" s="26" t="str">
        <f>VLOOKUP(C1087,Lookups2!$A$1:$C$53,3,FALSE)</f>
        <v>10.2B</v>
      </c>
      <c r="J1087" s="26" t="str">
        <f t="shared" si="111"/>
        <v>16/17 Q4</v>
      </c>
      <c r="K1087" s="26" t="str">
        <f t="shared" si="110"/>
        <v>EDGH10.2B16/17 Q4</v>
      </c>
    </row>
    <row r="1088" spans="1:11" x14ac:dyDescent="0.2">
      <c r="A1088" s="26" t="s">
        <v>9780</v>
      </c>
      <c r="B1088" s="4" t="s">
        <v>12212</v>
      </c>
      <c r="C1088" s="4" t="s">
        <v>12222</v>
      </c>
      <c r="D1088" s="28">
        <f>IFERROR(HLOOKUP(A1088,'Data 1'!$E$241:$Y$260,VLOOKUP(C1088,Lookups2!$A$49:$C$53,2,FALSE),FALSE),"")</f>
        <v>18.8</v>
      </c>
      <c r="E1088" s="33">
        <f>IFERROR(INDEX(Dom_9_patient_numbers,MATCH(A1088,'Data 1'!$F$217:$Y$217,0))*D1088/100,0)</f>
        <v>15.98</v>
      </c>
      <c r="F1088" s="33"/>
      <c r="G1088" s="33"/>
      <c r="H1088" s="26" t="str">
        <f>VLOOKUP(A1088,Lookups2!$J$2:$K$23,2,FALSE)</f>
        <v>ESUH</v>
      </c>
      <c r="I1088" s="26" t="str">
        <f>VLOOKUP(C1088,Lookups2!$A$1:$C$53,3,FALSE)</f>
        <v>10.2B</v>
      </c>
      <c r="J1088" s="26" t="str">
        <f t="shared" si="111"/>
        <v>16/17 Q4</v>
      </c>
      <c r="K1088" s="26" t="str">
        <f t="shared" si="110"/>
        <v>ESUH10.2B16/17 Q4</v>
      </c>
    </row>
    <row r="1089" spans="1:11" x14ac:dyDescent="0.2">
      <c r="A1089" s="26" t="s">
        <v>9781</v>
      </c>
      <c r="B1089" s="4" t="s">
        <v>12212</v>
      </c>
      <c r="C1089" s="4" t="s">
        <v>12222</v>
      </c>
      <c r="D1089" s="28">
        <f>IFERROR(HLOOKUP(A1089,'Data 1'!$E$241:$Y$260,VLOOKUP(C1089,Lookups2!$A$49:$C$53,2,FALSE),FALSE),"")</f>
        <v>39.5</v>
      </c>
      <c r="E1089" s="33">
        <f>IFERROR(INDEX(Dom_9_patient_numbers,MATCH(A1089,'Data 1'!$F$217:$Y$217,0))*D1089/100,0)</f>
        <v>52.14</v>
      </c>
      <c r="F1089" s="33"/>
      <c r="G1089" s="33"/>
      <c r="H1089" s="26" t="str">
        <f>VLOOKUP(A1089,Lookups2!$J$2:$K$23,2,FALSE)</f>
        <v>Frimley</v>
      </c>
      <c r="I1089" s="26" t="str">
        <f>VLOOKUP(C1089,Lookups2!$A$1:$C$53,3,FALSE)</f>
        <v>10.2B</v>
      </c>
      <c r="J1089" s="26" t="str">
        <f t="shared" si="111"/>
        <v>16/17 Q4</v>
      </c>
      <c r="K1089" s="26" t="str">
        <f t="shared" si="110"/>
        <v>Frimley10.2B16/17 Q4</v>
      </c>
    </row>
    <row r="1090" spans="1:11" x14ac:dyDescent="0.2">
      <c r="A1090" s="26" t="s">
        <v>9782</v>
      </c>
      <c r="B1090" s="4" t="s">
        <v>12212</v>
      </c>
      <c r="C1090" s="4" t="s">
        <v>12222</v>
      </c>
      <c r="D1090" s="28">
        <f>IFERROR(HLOOKUP(A1090,'Data 1'!$E$241:$Y$260,VLOOKUP(C1090,Lookups2!$A$49:$C$53,2,FALSE),FALSE),"")</f>
        <v>46</v>
      </c>
      <c r="E1090" s="33">
        <f>IFERROR(INDEX(Dom_9_patient_numbers,MATCH(A1090,'Data 1'!$F$217:$Y$217,0))*D1090/100,0)</f>
        <v>48.3</v>
      </c>
      <c r="F1090" s="33"/>
      <c r="G1090" s="33"/>
      <c r="H1090" s="26" t="str">
        <f>VLOOKUP(A1090,Lookups2!$J$2:$K$23,2,FALSE)</f>
        <v>MDGH</v>
      </c>
      <c r="I1090" s="26" t="str">
        <f>VLOOKUP(C1090,Lookups2!$A$1:$C$53,3,FALSE)</f>
        <v>10.2B</v>
      </c>
      <c r="J1090" s="26" t="str">
        <f t="shared" si="111"/>
        <v>16/17 Q4</v>
      </c>
      <c r="K1090" s="26" t="str">
        <f t="shared" si="110"/>
        <v>MDGH10.2B16/17 Q4</v>
      </c>
    </row>
    <row r="1091" spans="1:11" x14ac:dyDescent="0.2">
      <c r="A1091" s="26" t="s">
        <v>9783</v>
      </c>
      <c r="B1091" s="4" t="s">
        <v>12212</v>
      </c>
      <c r="C1091" s="4" t="s">
        <v>12222</v>
      </c>
      <c r="D1091" s="28">
        <f>IFERROR(HLOOKUP(A1091,'Data 1'!$E$241:$Y$260,VLOOKUP(C1091,Lookups2!$A$49:$C$53,2,FALSE),FALSE),"")</f>
        <v>39.6</v>
      </c>
      <c r="E1091" s="33">
        <f>IFERROR(INDEX(Dom_9_patient_numbers,MATCH(A1091,'Data 1'!$F$217:$Y$217,0))*D1091/100,0)</f>
        <v>47.916000000000004</v>
      </c>
      <c r="F1091" s="33"/>
      <c r="G1091" s="33"/>
      <c r="H1091" s="26" t="str">
        <f>VLOOKUP(A1091,Lookups2!$J$2:$K$23,2,FALSE)</f>
        <v>TWH</v>
      </c>
      <c r="I1091" s="26" t="str">
        <f>VLOOKUP(C1091,Lookups2!$A$1:$C$53,3,FALSE)</f>
        <v>10.2B</v>
      </c>
      <c r="J1091" s="26" t="str">
        <f t="shared" si="111"/>
        <v>16/17 Q4</v>
      </c>
      <c r="K1091" s="26" t="str">
        <f t="shared" si="110"/>
        <v>TWH10.2B16/17 Q4</v>
      </c>
    </row>
    <row r="1092" spans="1:11" x14ac:dyDescent="0.2">
      <c r="A1092" s="26" t="s">
        <v>9784</v>
      </c>
      <c r="B1092" s="4" t="s">
        <v>12212</v>
      </c>
      <c r="C1092" s="4" t="s">
        <v>12222</v>
      </c>
      <c r="D1092" s="28">
        <f>IFERROR(HLOOKUP(A1092,'Data 1'!$E$241:$Y$260,VLOOKUP(C1092,Lookups2!$A$49:$C$53,2,FALSE),FALSE),"")</f>
        <v>58.1</v>
      </c>
      <c r="E1092" s="33">
        <f>IFERROR(INDEX(Dom_9_patient_numbers,MATCH(A1092,'Data 1'!$F$217:$Y$217,0))*D1092/100,0)</f>
        <v>55.195</v>
      </c>
      <c r="F1092" s="33"/>
      <c r="G1092" s="33"/>
      <c r="H1092" s="26" t="str">
        <f>VLOOKUP(A1092,Lookups2!$J$2:$K$23,2,FALSE)</f>
        <v>Medway</v>
      </c>
      <c r="I1092" s="26" t="str">
        <f>VLOOKUP(C1092,Lookups2!$A$1:$C$53,3,FALSE)</f>
        <v>10.2B</v>
      </c>
      <c r="J1092" s="26" t="str">
        <f t="shared" si="111"/>
        <v>16/17 Q4</v>
      </c>
      <c r="K1092" s="26" t="str">
        <f t="shared" si="110"/>
        <v>Medway10.2B16/17 Q4</v>
      </c>
    </row>
    <row r="1093" spans="1:11" x14ac:dyDescent="0.2">
      <c r="A1093" s="26" t="s">
        <v>9785</v>
      </c>
      <c r="B1093" s="4" t="s">
        <v>12212</v>
      </c>
      <c r="C1093" s="4" t="s">
        <v>12222</v>
      </c>
      <c r="D1093" s="28">
        <f>IFERROR(HLOOKUP(A1093,'Data 1'!$E$241:$Y$260,VLOOKUP(C1093,Lookups2!$A$49:$C$53,2,FALSE),FALSE),"")</f>
        <v>32.5</v>
      </c>
      <c r="E1093" s="33">
        <f>IFERROR(INDEX(Dom_9_patient_numbers,MATCH(A1093,'Data 1'!$F$217:$Y$217,0))*D1093/100,0)</f>
        <v>29.9</v>
      </c>
      <c r="F1093" s="33"/>
      <c r="G1093" s="33"/>
      <c r="H1093" s="26" t="str">
        <f>VLOOKUP(A1093,Lookups2!$J$2:$K$23,2,FALSE)</f>
        <v>RSCH</v>
      </c>
      <c r="I1093" s="26" t="str">
        <f>VLOOKUP(C1093,Lookups2!$A$1:$C$53,3,FALSE)</f>
        <v>10.2B</v>
      </c>
      <c r="J1093" s="26" t="str">
        <f t="shared" si="111"/>
        <v>16/17 Q4</v>
      </c>
      <c r="K1093" s="26" t="str">
        <f t="shared" si="110"/>
        <v>RSCH10.2B16/17 Q4</v>
      </c>
    </row>
    <row r="1094" spans="1:11" x14ac:dyDescent="0.2">
      <c r="A1094" s="26" t="s">
        <v>9786</v>
      </c>
      <c r="B1094" s="4" t="s">
        <v>12212</v>
      </c>
      <c r="C1094" s="4" t="s">
        <v>12222</v>
      </c>
      <c r="D1094" s="28">
        <f>IFERROR(HLOOKUP(A1094,'Data 1'!$E$241:$Y$260,VLOOKUP(C1094,Lookups2!$A$49:$C$53,2,FALSE),FALSE),"")</f>
        <v>0</v>
      </c>
      <c r="E1094" s="33">
        <f>IFERROR(INDEX(Dom_9_patient_numbers,MATCH(A1094,'Data 1'!$F$217:$Y$217,0))*D1094/100,0)</f>
        <v>0</v>
      </c>
      <c r="F1094" s="33"/>
      <c r="G1094" s="33"/>
      <c r="H1094" s="26" t="str">
        <f>VLOOKUP(A1094,Lookups2!$J$2:$K$23,2,FALSE)</f>
        <v>SASH</v>
      </c>
      <c r="I1094" s="26" t="str">
        <f>VLOOKUP(C1094,Lookups2!$A$1:$C$53,3,FALSE)</f>
        <v>10.2B</v>
      </c>
      <c r="J1094" s="26" t="str">
        <f t="shared" si="111"/>
        <v>16/17 Q4</v>
      </c>
      <c r="K1094" s="26" t="str">
        <f t="shared" si="110"/>
        <v>SASH10.2B16/17 Q4</v>
      </c>
    </row>
    <row r="1095" spans="1:11" x14ac:dyDescent="0.2">
      <c r="A1095" s="26" t="s">
        <v>9787</v>
      </c>
      <c r="B1095" s="4" t="s">
        <v>12212</v>
      </c>
      <c r="C1095" s="4" t="s">
        <v>12222</v>
      </c>
      <c r="D1095" s="28">
        <f>IFERROR(HLOOKUP(A1095,'Data 1'!$E$241:$Y$260,VLOOKUP(C1095,Lookups2!$A$49:$C$53,2,FALSE),FALSE),"")</f>
        <v>0</v>
      </c>
      <c r="E1095" s="33">
        <f>IFERROR(INDEX(Dom_9_patient_numbers,MATCH(A1095,'Data 1'!$F$217:$Y$217,0))*D1095/100,0)</f>
        <v>0</v>
      </c>
      <c r="F1095" s="33"/>
      <c r="G1095" s="33"/>
      <c r="H1095" s="26" t="str">
        <f>VLOOKUP(A1095,Lookups2!$J$2:$K$23,2,FALSE)</f>
        <v>STR</v>
      </c>
      <c r="I1095" s="26" t="str">
        <f>VLOOKUP(C1095,Lookups2!$A$1:$C$53,3,FALSE)</f>
        <v>10.2B</v>
      </c>
      <c r="J1095" s="26" t="str">
        <f t="shared" si="111"/>
        <v>16/17 Q4</v>
      </c>
      <c r="K1095" s="26" t="str">
        <f t="shared" si="110"/>
        <v>STR10.2B16/17 Q4</v>
      </c>
    </row>
    <row r="1096" spans="1:11" x14ac:dyDescent="0.2">
      <c r="A1096" s="26" t="s">
        <v>9788</v>
      </c>
      <c r="B1096" s="4" t="s">
        <v>12212</v>
      </c>
      <c r="C1096" s="4" t="s">
        <v>12222</v>
      </c>
      <c r="D1096" s="28">
        <f>IFERROR(HLOOKUP(A1096,'Data 1'!$E$241:$Y$260,VLOOKUP(C1096,Lookups2!$A$49:$C$53,2,FALSE),FALSE),"")</f>
        <v>0</v>
      </c>
      <c r="E1096" s="33">
        <f>IFERROR(INDEX(Dom_9_patient_numbers,MATCH(A1096,'Data 1'!$F$217:$Y$217,0))*D1096/100,0)</f>
        <v>0</v>
      </c>
      <c r="F1096" s="33"/>
      <c r="G1096" s="33"/>
      <c r="H1096" s="26" t="str">
        <f>VLOOKUP(A1096,Lookups2!$J$2:$K$23,2,FALSE)</f>
        <v>WOR</v>
      </c>
      <c r="I1096" s="26" t="str">
        <f>VLOOKUP(C1096,Lookups2!$A$1:$C$53,3,FALSE)</f>
        <v>10.2B</v>
      </c>
      <c r="J1096" s="26" t="str">
        <f t="shared" si="111"/>
        <v>16/17 Q4</v>
      </c>
      <c r="K1096" s="26" t="str">
        <f t="shared" si="110"/>
        <v>WOR10.2B16/17 Q4</v>
      </c>
    </row>
    <row r="1097" spans="1:11" x14ac:dyDescent="0.2">
      <c r="A1097" s="26" t="s">
        <v>12031</v>
      </c>
      <c r="B1097" s="4" t="s">
        <v>12212</v>
      </c>
      <c r="C1097" s="4" t="s">
        <v>12222</v>
      </c>
      <c r="D1097" s="28">
        <f>IFERROR(HLOOKUP(A1097,'Data 1'!$E$241:$Y$260,VLOOKUP(C1097,Lookups2!$A$49:$C$53,2,FALSE),FALSE),"")</f>
        <v>0</v>
      </c>
      <c r="E1097" s="33">
        <f>IFERROR(INDEX(Dom_9_patient_numbers,MATCH(A1097,'Data 1'!$F$217:$Y$217,0))*D1097/100,0)</f>
        <v>0</v>
      </c>
      <c r="F1097" s="33"/>
      <c r="G1097" s="33"/>
      <c r="H1097" s="26" t="str">
        <f>VLOOKUP(A1097,Lookups2!$J$2:$K$23,2,FALSE)</f>
        <v>CRA</v>
      </c>
      <c r="I1097" s="26" t="str">
        <f>VLOOKUP(C1097,Lookups2!$A$1:$C$53,3,FALSE)</f>
        <v>10.2B</v>
      </c>
      <c r="J1097" s="26" t="str">
        <f t="shared" si="111"/>
        <v>16/17 Q4</v>
      </c>
      <c r="K1097" s="26" t="str">
        <f t="shared" si="110"/>
        <v>CRA10.2B16/17 Q4</v>
      </c>
    </row>
    <row r="1098" spans="1:11" x14ac:dyDescent="0.2">
      <c r="A1098" s="4" t="s">
        <v>6597</v>
      </c>
      <c r="B1098" s="4" t="s">
        <v>12212</v>
      </c>
      <c r="C1098" s="4" t="s">
        <v>12222</v>
      </c>
      <c r="D1098" s="28">
        <f>IFERROR(HLOOKUP(A1098,'Data 1'!$E$241:$Y$260,VLOOKUP(C1098,Lookups2!$A$49:$C$53,2,FALSE),FALSE),"")</f>
        <v>62.3</v>
      </c>
      <c r="E1098" s="33">
        <f>IFERROR(INDEX(Dom_9_patient_numbers,MATCH(A1098,'Data 1'!$F$217:$Y$217,0))*D1098/100,0)</f>
        <v>209.95099999999999</v>
      </c>
      <c r="F1098" s="33"/>
      <c r="G1098" s="33"/>
      <c r="H1098" s="4" t="s">
        <v>2763</v>
      </c>
      <c r="I1098" s="26" t="str">
        <f>VLOOKUP(C1098,Lookups2!$A$1:$C$53,3,FALSE)</f>
        <v>10.2B</v>
      </c>
      <c r="J1098" s="26" t="str">
        <f t="shared" si="111"/>
        <v>16/17 Q4</v>
      </c>
      <c r="K1098" s="26" t="str">
        <f t="shared" ref="K1098:K1099" si="113">H1098&amp;I1098&amp;J1098</f>
        <v>PORT10.2B16/17 Q4</v>
      </c>
    </row>
    <row r="1099" spans="1:11" x14ac:dyDescent="0.2">
      <c r="A1099" t="s">
        <v>12343</v>
      </c>
      <c r="C1099" s="4" t="s">
        <v>12222</v>
      </c>
      <c r="D1099" s="28">
        <f>IFERROR(HLOOKUP(A1099,'Data 1'!$E$241:$Y$260,VLOOKUP(C1099,Lookups2!$A$49:$C$53,2,FALSE),FALSE),"")</f>
        <v>14.3</v>
      </c>
      <c r="E1099" s="33">
        <f>IFERROR(INDEX(Dom_9_patient_numbers,MATCH(A1099,'Data 1'!$F$217:$Y$217,0))*D1099/100,0)</f>
        <v>0</v>
      </c>
      <c r="F1099" s="33"/>
      <c r="G1099" s="33"/>
      <c r="H1099" s="26" t="str">
        <f>VLOOKUP(A1099,Lookups2!$J$2:$K$23,2,FALSE)</f>
        <v>BEX</v>
      </c>
      <c r="I1099" s="26" t="str">
        <f>VLOOKUP(C1099,Lookups2!$A$1:$C$53,3,FALSE)</f>
        <v>10.2B</v>
      </c>
      <c r="J1099" s="26" t="str">
        <f t="shared" si="111"/>
        <v>16/17 Q4</v>
      </c>
      <c r="K1099" s="26" t="str">
        <f t="shared" si="113"/>
        <v>BEX10.2B16/17 Q4</v>
      </c>
    </row>
    <row r="1100" spans="1:11" x14ac:dyDescent="0.2">
      <c r="A1100" s="26" t="s">
        <v>12323</v>
      </c>
      <c r="B1100" s="4" t="s">
        <v>12212</v>
      </c>
      <c r="C1100" s="4" t="s">
        <v>12222</v>
      </c>
      <c r="D1100" s="28">
        <f>IFERROR(HLOOKUP(A1100,'Data 1'!$E$241:$Y$260,VLOOKUP(C1100,Lookups2!$A$49:$C$53,2,FALSE),FALSE),"")</f>
        <v>35.700000000000003</v>
      </c>
      <c r="E1100" s="34">
        <f>D1100</f>
        <v>35.700000000000003</v>
      </c>
      <c r="F1100" s="34">
        <f>E1100</f>
        <v>35.700000000000003</v>
      </c>
      <c r="G1100" s="34"/>
      <c r="H1100" s="26" t="str">
        <f>VLOOKUP(A1100,Lookups2!$J$2:$K$23,2,FALSE)</f>
        <v>ENG</v>
      </c>
      <c r="I1100" s="26" t="str">
        <f>VLOOKUP(C1100,Lookups2!$A$1:$C$53,3,FALSE)</f>
        <v>10.2B</v>
      </c>
      <c r="J1100" s="26" t="str">
        <f>+J1097</f>
        <v>16/17 Q4</v>
      </c>
      <c r="K1100" s="26" t="str">
        <f t="shared" si="110"/>
        <v>ENG10.2B16/17 Q4</v>
      </c>
    </row>
    <row r="1101" spans="1:11" x14ac:dyDescent="0.2">
      <c r="A1101" s="26" t="s">
        <v>2794</v>
      </c>
      <c r="B1101" s="4" t="s">
        <v>12212</v>
      </c>
      <c r="C1101" s="4" t="s">
        <v>12222</v>
      </c>
      <c r="D1101" s="28" t="str">
        <f>IFERROR(HLOOKUP(A1101,'Data 1'!$E$241:$Y$260,VLOOKUP(C1101,Lookups2!$A$49:$C$53,2,FALSE),FALSE),"")</f>
        <v/>
      </c>
      <c r="E1101" s="34">
        <f>SUM(E1080:E1099)</f>
        <v>721.22699999999998</v>
      </c>
      <c r="F1101" s="41">
        <f>Lookups2!O42</f>
        <v>30.664413265306123</v>
      </c>
      <c r="G1101" s="41"/>
      <c r="H1101" s="26" t="str">
        <f>VLOOKUP(A1101,Lookups2!$J$2:$K$23,2,FALSE)</f>
        <v>SEC</v>
      </c>
      <c r="I1101" s="26" t="str">
        <f>VLOOKUP(C1101,Lookups2!$A$1:$C$53,3,FALSE)</f>
        <v>10.2B</v>
      </c>
      <c r="J1101" s="26" t="str">
        <f t="shared" si="111"/>
        <v>16/17 Q4</v>
      </c>
      <c r="K1101" s="26" t="str">
        <f t="shared" si="110"/>
        <v>SEC10.2B16/17 Q4</v>
      </c>
    </row>
    <row r="1102" spans="1:11" x14ac:dyDescent="0.2">
      <c r="A1102" s="26" t="s">
        <v>9771</v>
      </c>
      <c r="B1102" s="4" t="s">
        <v>12212</v>
      </c>
      <c r="C1102" s="4" t="s">
        <v>12225</v>
      </c>
      <c r="D1102" s="28">
        <f>IFERROR(HLOOKUP(A1102,'Data 1'!$E$241:$Y$260,VLOOKUP(C1102,Lookups2!$A$49:$C$53,2,FALSE),FALSE),"")</f>
        <v>100</v>
      </c>
      <c r="E1102" s="33">
        <f>IFERROR(INDEX(Dom_9_patient_numbers,MATCH(A1102,'Data 1'!$F$217:$Y$217,0))*D1102/100,0)</f>
        <v>159</v>
      </c>
      <c r="F1102" s="33"/>
      <c r="G1102" s="33"/>
      <c r="H1102" s="26" t="str">
        <f>VLOOKUP(A1102,Lookups2!$J$2:$K$23,2,FALSE)</f>
        <v>ASPH</v>
      </c>
      <c r="I1102" s="26" t="str">
        <f>VLOOKUP(C1102,Lookups2!$A$1:$C$53,3,FALSE)</f>
        <v>10.3B</v>
      </c>
      <c r="J1102" s="26" t="str">
        <f t="shared" si="111"/>
        <v>16/17 Q4</v>
      </c>
      <c r="K1102" s="26" t="str">
        <f t="shared" si="110"/>
        <v>ASPH10.3B16/17 Q4</v>
      </c>
    </row>
    <row r="1103" spans="1:11" x14ac:dyDescent="0.2">
      <c r="A1103" s="26" t="s">
        <v>9772</v>
      </c>
      <c r="B1103" s="4" t="s">
        <v>12212</v>
      </c>
      <c r="C1103" s="4" t="s">
        <v>12225</v>
      </c>
      <c r="D1103" s="28">
        <f>IFERROR(HLOOKUP(A1103,'Data 1'!$E$241:$Y$260,VLOOKUP(C1103,Lookups2!$A$49:$C$53,2,FALSE),FALSE),"")</f>
        <v>0</v>
      </c>
      <c r="E1103" s="33">
        <f>IFERROR(INDEX(Dom_9_patient_numbers,MATCH(A1103,'Data 1'!$F$217:$Y$217,0))*D1103/100,0)</f>
        <v>0</v>
      </c>
      <c r="F1103" s="33"/>
      <c r="G1103" s="33"/>
      <c r="H1103" s="26" t="str">
        <f>VLOOKUP(A1103,Lookups2!$J$2:$K$23,2,FALSE)</f>
        <v>PRH</v>
      </c>
      <c r="I1103" s="26" t="str">
        <f>VLOOKUP(C1103,Lookups2!$A$1:$C$53,3,FALSE)</f>
        <v>10.3B</v>
      </c>
      <c r="J1103" s="26" t="str">
        <f t="shared" si="111"/>
        <v>16/17 Q4</v>
      </c>
      <c r="K1103" s="26" t="str">
        <f t="shared" si="110"/>
        <v>PRH10.3B16/17 Q4</v>
      </c>
    </row>
    <row r="1104" spans="1:11" x14ac:dyDescent="0.2">
      <c r="A1104" s="26" t="s">
        <v>9773</v>
      </c>
      <c r="B1104" s="4" t="s">
        <v>12212</v>
      </c>
      <c r="C1104" s="4" t="s">
        <v>12225</v>
      </c>
      <c r="D1104" s="28">
        <f>IFERROR(HLOOKUP(A1104,'Data 1'!$E$241:$Y$260,VLOOKUP(C1104,Lookups2!$A$49:$C$53,2,FALSE),FALSE),"")</f>
        <v>100</v>
      </c>
      <c r="E1104" s="33">
        <f>IFERROR(INDEX(Dom_9_patient_numbers,MATCH(A1104,'Data 1'!$F$217:$Y$217,0))*D1104/100,0)</f>
        <v>139</v>
      </c>
      <c r="F1104" s="33"/>
      <c r="G1104" s="33"/>
      <c r="H1104" s="26" t="str">
        <f>VLOOKUP(A1104,Lookups2!$J$2:$K$23,2,FALSE)</f>
        <v>RSC</v>
      </c>
      <c r="I1104" s="26" t="str">
        <f>VLOOKUP(C1104,Lookups2!$A$1:$C$53,3,FALSE)</f>
        <v>10.3B</v>
      </c>
      <c r="J1104" s="26" t="str">
        <f t="shared" si="111"/>
        <v>16/17 Q4</v>
      </c>
      <c r="K1104" s="26" t="str">
        <f t="shared" si="110"/>
        <v>RSC10.3B16/17 Q4</v>
      </c>
    </row>
    <row r="1105" spans="1:11" x14ac:dyDescent="0.2">
      <c r="A1105" s="26" t="s">
        <v>9774</v>
      </c>
      <c r="B1105" s="4" t="s">
        <v>12212</v>
      </c>
      <c r="C1105" s="4" t="s">
        <v>12225</v>
      </c>
      <c r="D1105" s="28">
        <f>IFERROR(HLOOKUP(A1105,'Data 1'!$E$241:$Y$260,VLOOKUP(C1105,Lookups2!$A$49:$C$53,2,FALSE),FALSE),"")</f>
        <v>100</v>
      </c>
      <c r="E1105" s="33">
        <f>IFERROR(INDEX(Dom_9_patient_numbers,MATCH(A1105,'Data 1'!$F$217:$Y$217,0))*D1105/100,0)</f>
        <v>91</v>
      </c>
      <c r="F1105" s="33"/>
      <c r="G1105" s="33"/>
      <c r="H1105" s="26" t="str">
        <f>VLOOKUP(A1105,Lookups2!$J$2:$K$23,2,FALSE)</f>
        <v>DVH</v>
      </c>
      <c r="I1105" s="26" t="str">
        <f>VLOOKUP(C1105,Lookups2!$A$1:$C$53,3,FALSE)</f>
        <v>10.3B</v>
      </c>
      <c r="J1105" s="26" t="str">
        <f t="shared" si="111"/>
        <v>16/17 Q4</v>
      </c>
      <c r="K1105" s="26" t="str">
        <f t="shared" si="110"/>
        <v>DVH10.3B16/17 Q4</v>
      </c>
    </row>
    <row r="1106" spans="1:11" x14ac:dyDescent="0.2">
      <c r="A1106" s="26" t="s">
        <v>9775</v>
      </c>
      <c r="B1106" s="4" t="s">
        <v>12212</v>
      </c>
      <c r="C1106" s="4" t="s">
        <v>12225</v>
      </c>
      <c r="D1106" s="28">
        <f>IFERROR(HLOOKUP(A1106,'Data 1'!$E$241:$Y$260,VLOOKUP(C1106,Lookups2!$A$49:$C$53,2,FALSE),FALSE),"")</f>
        <v>62.5</v>
      </c>
      <c r="E1106" s="33">
        <f>IFERROR(INDEX(Dom_9_patient_numbers,MATCH(A1106,'Data 1'!$F$217:$Y$217,0))*D1106/100,0)</f>
        <v>49.375</v>
      </c>
      <c r="F1106" s="33"/>
      <c r="G1106" s="33"/>
      <c r="H1106" s="26" t="str">
        <f>VLOOKUP(A1106,Lookups2!$J$2:$K$23,2,FALSE)</f>
        <v>K&amp;C</v>
      </c>
      <c r="I1106" s="26" t="str">
        <f>VLOOKUP(C1106,Lookups2!$A$1:$C$53,3,FALSE)</f>
        <v>10.3B</v>
      </c>
      <c r="J1106" s="26" t="str">
        <f t="shared" si="111"/>
        <v>16/17 Q4</v>
      </c>
      <c r="K1106" s="26" t="str">
        <f t="shared" si="110"/>
        <v>K&amp;C10.3B16/17 Q4</v>
      </c>
    </row>
    <row r="1107" spans="1:11" x14ac:dyDescent="0.2">
      <c r="A1107" s="26" t="s">
        <v>9776</v>
      </c>
      <c r="B1107" s="4" t="s">
        <v>12212</v>
      </c>
      <c r="C1107" s="4" t="s">
        <v>12225</v>
      </c>
      <c r="D1107" s="28">
        <f>IFERROR(HLOOKUP(A1107,'Data 1'!$E$241:$Y$260,VLOOKUP(C1107,Lookups2!$A$49:$C$53,2,FALSE),FALSE),"")</f>
        <v>100</v>
      </c>
      <c r="E1107" s="33">
        <f>IFERROR(INDEX(Dom_9_patient_numbers,MATCH(A1107,'Data 1'!$F$217:$Y$217,0))*D1107/100,0)</f>
        <v>106</v>
      </c>
      <c r="F1107" s="33"/>
      <c r="G1107" s="33"/>
      <c r="H1107" s="26" t="str">
        <f>VLOOKUP(A1107,Lookups2!$J$2:$K$23,2,FALSE)</f>
        <v>QEQM</v>
      </c>
      <c r="I1107" s="26" t="str">
        <f>VLOOKUP(C1107,Lookups2!$A$1:$C$53,3,FALSE)</f>
        <v>10.3B</v>
      </c>
      <c r="J1107" s="26" t="str">
        <f t="shared" si="111"/>
        <v>16/17 Q4</v>
      </c>
      <c r="K1107" s="26" t="str">
        <f t="shared" si="110"/>
        <v>QEQM10.3B16/17 Q4</v>
      </c>
    </row>
    <row r="1108" spans="1:11" x14ac:dyDescent="0.2">
      <c r="A1108" s="26" t="s">
        <v>9777</v>
      </c>
      <c r="B1108" s="4" t="s">
        <v>12212</v>
      </c>
      <c r="C1108" s="4" t="s">
        <v>12225</v>
      </c>
      <c r="D1108" s="28">
        <f>IFERROR(HLOOKUP(A1108,'Data 1'!$E$241:$Y$260,VLOOKUP(C1108,Lookups2!$A$49:$C$53,2,FALSE),FALSE),"")</f>
        <v>96.4</v>
      </c>
      <c r="E1108" s="33">
        <f>IFERROR(INDEX(Dom_9_patient_numbers,MATCH(A1108,'Data 1'!$F$217:$Y$217,0))*D1108/100,0)</f>
        <v>124.35600000000001</v>
      </c>
      <c r="F1108" s="33"/>
      <c r="G1108" s="33"/>
      <c r="H1108" s="26" t="str">
        <f>VLOOKUP(A1108,Lookups2!$J$2:$K$23,2,FALSE)</f>
        <v>WHH</v>
      </c>
      <c r="I1108" s="26" t="str">
        <f>VLOOKUP(C1108,Lookups2!$A$1:$C$53,3,FALSE)</f>
        <v>10.3B</v>
      </c>
      <c r="J1108" s="26" t="str">
        <f t="shared" si="111"/>
        <v>16/17 Q4</v>
      </c>
      <c r="K1108" s="26" t="str">
        <f t="shared" si="110"/>
        <v>WHH10.3B16/17 Q4</v>
      </c>
    </row>
    <row r="1109" spans="1:11" x14ac:dyDescent="0.2">
      <c r="A1109" s="26" t="s">
        <v>9779</v>
      </c>
      <c r="B1109" s="4" t="s">
        <v>12212</v>
      </c>
      <c r="C1109" s="4" t="s">
        <v>12225</v>
      </c>
      <c r="D1109" s="28">
        <f>IFERROR(HLOOKUP(A1109,'Data 1'!$E$241:$Y$260,VLOOKUP(C1109,Lookups2!$A$49:$C$53,2,FALSE),FALSE),"")</f>
        <v>96.9</v>
      </c>
      <c r="E1109" s="33">
        <f>IFERROR(INDEX(Dom_9_patient_numbers,MATCH(A1109,'Data 1'!$F$217:$Y$217,0))*D1109/100,0)</f>
        <v>191.86199999999999</v>
      </c>
      <c r="F1109" s="33"/>
      <c r="G1109" s="33"/>
      <c r="H1109" s="26" t="str">
        <f>VLOOKUP(A1109,Lookups2!$J$2:$K$23,2,FALSE)</f>
        <v>EDGH</v>
      </c>
      <c r="I1109" s="26" t="str">
        <f>VLOOKUP(C1109,Lookups2!$A$1:$C$53,3,FALSE)</f>
        <v>10.3B</v>
      </c>
      <c r="J1109" s="26" t="str">
        <f t="shared" si="111"/>
        <v>16/17 Q4</v>
      </c>
      <c r="K1109" s="26" t="str">
        <f t="shared" si="110"/>
        <v>EDGH10.3B16/17 Q4</v>
      </c>
    </row>
    <row r="1110" spans="1:11" x14ac:dyDescent="0.2">
      <c r="A1110" s="26" t="s">
        <v>9780</v>
      </c>
      <c r="B1110" s="4" t="s">
        <v>12212</v>
      </c>
      <c r="C1110" s="4" t="s">
        <v>12225</v>
      </c>
      <c r="D1110" s="28">
        <f>IFERROR(HLOOKUP(A1110,'Data 1'!$E$241:$Y$260,VLOOKUP(C1110,Lookups2!$A$49:$C$53,2,FALSE),FALSE),"")</f>
        <v>95.5</v>
      </c>
      <c r="E1110" s="33">
        <f>IFERROR(INDEX(Dom_9_patient_numbers,MATCH(A1110,'Data 1'!$F$217:$Y$217,0))*D1110/100,0)</f>
        <v>81.174999999999997</v>
      </c>
      <c r="F1110" s="33"/>
      <c r="G1110" s="33"/>
      <c r="H1110" s="26" t="str">
        <f>VLOOKUP(A1110,Lookups2!$J$2:$K$23,2,FALSE)</f>
        <v>ESUH</v>
      </c>
      <c r="I1110" s="26" t="str">
        <f>VLOOKUP(C1110,Lookups2!$A$1:$C$53,3,FALSE)</f>
        <v>10.3B</v>
      </c>
      <c r="J1110" s="26" t="str">
        <f t="shared" si="111"/>
        <v>16/17 Q4</v>
      </c>
      <c r="K1110" s="26" t="str">
        <f t="shared" si="110"/>
        <v>ESUH10.3B16/17 Q4</v>
      </c>
    </row>
    <row r="1111" spans="1:11" x14ac:dyDescent="0.2">
      <c r="A1111" s="26" t="s">
        <v>9781</v>
      </c>
      <c r="B1111" s="4" t="s">
        <v>12212</v>
      </c>
      <c r="C1111" s="4" t="s">
        <v>12225</v>
      </c>
      <c r="D1111" s="28">
        <f>IFERROR(HLOOKUP(A1111,'Data 1'!$E$241:$Y$260,VLOOKUP(C1111,Lookups2!$A$49:$C$53,2,FALSE),FALSE),"")</f>
        <v>100</v>
      </c>
      <c r="E1111" s="33">
        <f>IFERROR(INDEX(Dom_9_patient_numbers,MATCH(A1111,'Data 1'!$F$217:$Y$217,0))*D1111/100,0)</f>
        <v>132</v>
      </c>
      <c r="F1111" s="33"/>
      <c r="G1111" s="33"/>
      <c r="H1111" s="26" t="str">
        <f>VLOOKUP(A1111,Lookups2!$J$2:$K$23,2,FALSE)</f>
        <v>Frimley</v>
      </c>
      <c r="I1111" s="26" t="str">
        <f>VLOOKUP(C1111,Lookups2!$A$1:$C$53,3,FALSE)</f>
        <v>10.3B</v>
      </c>
      <c r="J1111" s="26" t="str">
        <f t="shared" si="111"/>
        <v>16/17 Q4</v>
      </c>
      <c r="K1111" s="26" t="str">
        <f t="shared" si="110"/>
        <v>Frimley10.3B16/17 Q4</v>
      </c>
    </row>
    <row r="1112" spans="1:11" x14ac:dyDescent="0.2">
      <c r="A1112" s="26" t="s">
        <v>9782</v>
      </c>
      <c r="B1112" s="4" t="s">
        <v>12212</v>
      </c>
      <c r="C1112" s="4" t="s">
        <v>12225</v>
      </c>
      <c r="D1112" s="28">
        <f>IFERROR(HLOOKUP(A1112,'Data 1'!$E$241:$Y$260,VLOOKUP(C1112,Lookups2!$A$49:$C$53,2,FALSE),FALSE),"")</f>
        <v>100</v>
      </c>
      <c r="E1112" s="33">
        <f>IFERROR(INDEX(Dom_9_patient_numbers,MATCH(A1112,'Data 1'!$F$217:$Y$217,0))*D1112/100,0)</f>
        <v>105</v>
      </c>
      <c r="F1112" s="33"/>
      <c r="G1112" s="33"/>
      <c r="H1112" s="26" t="str">
        <f>VLOOKUP(A1112,Lookups2!$J$2:$K$23,2,FALSE)</f>
        <v>MDGH</v>
      </c>
      <c r="I1112" s="26" t="str">
        <f>VLOOKUP(C1112,Lookups2!$A$1:$C$53,3,FALSE)</f>
        <v>10.3B</v>
      </c>
      <c r="J1112" s="26" t="str">
        <f t="shared" si="111"/>
        <v>16/17 Q4</v>
      </c>
      <c r="K1112" s="26" t="str">
        <f t="shared" si="110"/>
        <v>MDGH10.3B16/17 Q4</v>
      </c>
    </row>
    <row r="1113" spans="1:11" x14ac:dyDescent="0.2">
      <c r="A1113" s="26" t="s">
        <v>9783</v>
      </c>
      <c r="B1113" s="4" t="s">
        <v>12212</v>
      </c>
      <c r="C1113" s="4" t="s">
        <v>12225</v>
      </c>
      <c r="D1113" s="28">
        <f>IFERROR(HLOOKUP(A1113,'Data 1'!$E$241:$Y$260,VLOOKUP(C1113,Lookups2!$A$49:$C$53,2,FALSE),FALSE),"")</f>
        <v>100</v>
      </c>
      <c r="E1113" s="33">
        <f>IFERROR(INDEX(Dom_9_patient_numbers,MATCH(A1113,'Data 1'!$F$217:$Y$217,0))*D1113/100,0)</f>
        <v>121</v>
      </c>
      <c r="F1113" s="33"/>
      <c r="G1113" s="33"/>
      <c r="H1113" s="26" t="str">
        <f>VLOOKUP(A1113,Lookups2!$J$2:$K$23,2,FALSE)</f>
        <v>TWH</v>
      </c>
      <c r="I1113" s="26" t="str">
        <f>VLOOKUP(C1113,Lookups2!$A$1:$C$53,3,FALSE)</f>
        <v>10.3B</v>
      </c>
      <c r="J1113" s="26" t="str">
        <f t="shared" si="111"/>
        <v>16/17 Q4</v>
      </c>
      <c r="K1113" s="26" t="str">
        <f t="shared" si="110"/>
        <v>TWH10.3B16/17 Q4</v>
      </c>
    </row>
    <row r="1114" spans="1:11" x14ac:dyDescent="0.2">
      <c r="A1114" s="26" t="s">
        <v>9784</v>
      </c>
      <c r="B1114" s="4" t="s">
        <v>12212</v>
      </c>
      <c r="C1114" s="4" t="s">
        <v>12225</v>
      </c>
      <c r="D1114" s="28">
        <f>IFERROR(HLOOKUP(A1114,'Data 1'!$E$241:$Y$260,VLOOKUP(C1114,Lookups2!$A$49:$C$53,2,FALSE),FALSE),"")</f>
        <v>100</v>
      </c>
      <c r="E1114" s="33">
        <f>IFERROR(INDEX(Dom_9_patient_numbers,MATCH(A1114,'Data 1'!$F$217:$Y$217,0))*D1114/100,0)</f>
        <v>95</v>
      </c>
      <c r="F1114" s="33"/>
      <c r="G1114" s="33"/>
      <c r="H1114" s="26" t="str">
        <f>VLOOKUP(A1114,Lookups2!$J$2:$K$23,2,FALSE)</f>
        <v>Medway</v>
      </c>
      <c r="I1114" s="26" t="str">
        <f>VLOOKUP(C1114,Lookups2!$A$1:$C$53,3,FALSE)</f>
        <v>10.3B</v>
      </c>
      <c r="J1114" s="26" t="str">
        <f t="shared" si="111"/>
        <v>16/17 Q4</v>
      </c>
      <c r="K1114" s="26" t="str">
        <f t="shared" si="110"/>
        <v>Medway10.3B16/17 Q4</v>
      </c>
    </row>
    <row r="1115" spans="1:11" x14ac:dyDescent="0.2">
      <c r="A1115" s="26" t="s">
        <v>9785</v>
      </c>
      <c r="B1115" s="4" t="s">
        <v>12212</v>
      </c>
      <c r="C1115" s="4" t="s">
        <v>12225</v>
      </c>
      <c r="D1115" s="28">
        <f>IFERROR(HLOOKUP(A1115,'Data 1'!$E$241:$Y$260,VLOOKUP(C1115,Lookups2!$A$49:$C$53,2,FALSE),FALSE),"")</f>
        <v>100</v>
      </c>
      <c r="E1115" s="33">
        <f>IFERROR(INDEX(Dom_9_patient_numbers,MATCH(A1115,'Data 1'!$F$217:$Y$217,0))*D1115/100,0)</f>
        <v>92</v>
      </c>
      <c r="F1115" s="33"/>
      <c r="G1115" s="33"/>
      <c r="H1115" s="26" t="str">
        <f>VLOOKUP(A1115,Lookups2!$J$2:$K$23,2,FALSE)</f>
        <v>RSCH</v>
      </c>
      <c r="I1115" s="26" t="str">
        <f>VLOOKUP(C1115,Lookups2!$A$1:$C$53,3,FALSE)</f>
        <v>10.3B</v>
      </c>
      <c r="J1115" s="26" t="str">
        <f t="shared" si="111"/>
        <v>16/17 Q4</v>
      </c>
      <c r="K1115" s="26" t="str">
        <f t="shared" si="110"/>
        <v>RSCH10.3B16/17 Q4</v>
      </c>
    </row>
    <row r="1116" spans="1:11" x14ac:dyDescent="0.2">
      <c r="A1116" s="26" t="s">
        <v>9786</v>
      </c>
      <c r="B1116" s="4" t="s">
        <v>12212</v>
      </c>
      <c r="C1116" s="4" t="s">
        <v>12225</v>
      </c>
      <c r="D1116" s="28">
        <f>IFERROR(HLOOKUP(A1116,'Data 1'!$E$241:$Y$260,VLOOKUP(C1116,Lookups2!$A$49:$C$53,2,FALSE),FALSE),"")</f>
        <v>100</v>
      </c>
      <c r="E1116" s="33">
        <f>IFERROR(INDEX(Dom_9_patient_numbers,MATCH(A1116,'Data 1'!$F$217:$Y$217,0))*D1116/100,0)</f>
        <v>184</v>
      </c>
      <c r="F1116" s="33"/>
      <c r="G1116" s="33"/>
      <c r="H1116" s="26" t="str">
        <f>VLOOKUP(A1116,Lookups2!$J$2:$K$23,2,FALSE)</f>
        <v>SASH</v>
      </c>
      <c r="I1116" s="26" t="str">
        <f>VLOOKUP(C1116,Lookups2!$A$1:$C$53,3,FALSE)</f>
        <v>10.3B</v>
      </c>
      <c r="J1116" s="26" t="str">
        <f t="shared" si="111"/>
        <v>16/17 Q4</v>
      </c>
      <c r="K1116" s="26" t="str">
        <f t="shared" si="110"/>
        <v>SASH10.3B16/17 Q4</v>
      </c>
    </row>
    <row r="1117" spans="1:11" x14ac:dyDescent="0.2">
      <c r="A1117" s="26" t="s">
        <v>9787</v>
      </c>
      <c r="B1117" s="4" t="s">
        <v>12212</v>
      </c>
      <c r="C1117" s="4" t="s">
        <v>12225</v>
      </c>
      <c r="D1117" s="28">
        <f>IFERROR(HLOOKUP(A1117,'Data 1'!$E$241:$Y$260,VLOOKUP(C1117,Lookups2!$A$49:$C$53,2,FALSE),FALSE),"")</f>
        <v>100</v>
      </c>
      <c r="E1117" s="33">
        <f>IFERROR(INDEX(Dom_9_patient_numbers,MATCH(A1117,'Data 1'!$F$217:$Y$217,0))*D1117/100,0)</f>
        <v>134</v>
      </c>
      <c r="F1117" s="33"/>
      <c r="G1117" s="33"/>
      <c r="H1117" s="26" t="str">
        <f>VLOOKUP(A1117,Lookups2!$J$2:$K$23,2,FALSE)</f>
        <v>STR</v>
      </c>
      <c r="I1117" s="26" t="str">
        <f>VLOOKUP(C1117,Lookups2!$A$1:$C$53,3,FALSE)</f>
        <v>10.3B</v>
      </c>
      <c r="J1117" s="26" t="str">
        <f t="shared" si="111"/>
        <v>16/17 Q4</v>
      </c>
      <c r="K1117" s="26" t="str">
        <f t="shared" si="110"/>
        <v>STR10.3B16/17 Q4</v>
      </c>
    </row>
    <row r="1118" spans="1:11" x14ac:dyDescent="0.2">
      <c r="A1118" s="26" t="s">
        <v>9788</v>
      </c>
      <c r="B1118" s="4" t="s">
        <v>12212</v>
      </c>
      <c r="C1118" s="4" t="s">
        <v>12225</v>
      </c>
      <c r="D1118" s="28">
        <f>IFERROR(HLOOKUP(A1118,'Data 1'!$E$241:$Y$260,VLOOKUP(C1118,Lookups2!$A$49:$C$53,2,FALSE),FALSE),"")</f>
        <v>100</v>
      </c>
      <c r="E1118" s="33">
        <f>IFERROR(INDEX(Dom_9_patient_numbers,MATCH(A1118,'Data 1'!$F$217:$Y$217,0))*D1118/100,0)</f>
        <v>154</v>
      </c>
      <c r="F1118" s="33"/>
      <c r="G1118" s="33"/>
      <c r="H1118" s="26" t="str">
        <f>VLOOKUP(A1118,Lookups2!$J$2:$K$23,2,FALSE)</f>
        <v>WOR</v>
      </c>
      <c r="I1118" s="26" t="str">
        <f>VLOOKUP(C1118,Lookups2!$A$1:$C$53,3,FALSE)</f>
        <v>10.3B</v>
      </c>
      <c r="J1118" s="26" t="str">
        <f t="shared" si="111"/>
        <v>16/17 Q4</v>
      </c>
      <c r="K1118" s="26" t="str">
        <f t="shared" si="110"/>
        <v>WOR10.3B16/17 Q4</v>
      </c>
    </row>
    <row r="1119" spans="1:11" x14ac:dyDescent="0.2">
      <c r="A1119" s="26" t="s">
        <v>12031</v>
      </c>
      <c r="B1119" s="4" t="s">
        <v>12212</v>
      </c>
      <c r="C1119" s="4" t="s">
        <v>12225</v>
      </c>
      <c r="D1119" s="28">
        <f>IFERROR(HLOOKUP(A1119,'Data 1'!$E$241:$Y$260,VLOOKUP(C1119,Lookups2!$A$49:$C$53,2,FALSE),FALSE),"")</f>
        <v>100</v>
      </c>
      <c r="E1119" s="33">
        <f>IFERROR(INDEX(Dom_9_patient_numbers,MATCH(A1119,'Data 1'!$F$217:$Y$217,0))*D1119/100,0)</f>
        <v>0</v>
      </c>
      <c r="F1119" s="33"/>
      <c r="G1119" s="33"/>
      <c r="H1119" s="26" t="str">
        <f>VLOOKUP(A1119,Lookups2!$J$2:$K$23,2,FALSE)</f>
        <v>CRA</v>
      </c>
      <c r="I1119" s="26" t="str">
        <f>VLOOKUP(C1119,Lookups2!$A$1:$C$53,3,FALSE)</f>
        <v>10.3B</v>
      </c>
      <c r="J1119" s="26" t="str">
        <f t="shared" si="111"/>
        <v>16/17 Q4</v>
      </c>
      <c r="K1119" s="26" t="str">
        <f t="shared" si="110"/>
        <v>CRA10.3B16/17 Q4</v>
      </c>
    </row>
    <row r="1120" spans="1:11" x14ac:dyDescent="0.2">
      <c r="A1120" s="4" t="s">
        <v>6597</v>
      </c>
      <c r="B1120" s="4" t="s">
        <v>12212</v>
      </c>
      <c r="C1120" s="4" t="s">
        <v>12225</v>
      </c>
      <c r="D1120" s="28">
        <f>IFERROR(HLOOKUP(A1120,'Data 1'!$E$241:$Y$260,VLOOKUP(C1120,Lookups2!$A$49:$C$53,2,FALSE),FALSE),"")</f>
        <v>98.1</v>
      </c>
      <c r="E1120" s="33">
        <f>IFERROR(INDEX(Dom_9_patient_numbers,MATCH(A1120,'Data 1'!$F$217:$Y$217,0))*D1120/100,0)</f>
        <v>330.59699999999998</v>
      </c>
      <c r="F1120" s="33"/>
      <c r="G1120" s="33"/>
      <c r="H1120" s="4" t="s">
        <v>2763</v>
      </c>
      <c r="I1120" s="26" t="str">
        <f>VLOOKUP(C1120,Lookups2!$A$1:$C$53,3,FALSE)</f>
        <v>10.3B</v>
      </c>
      <c r="J1120" s="26" t="str">
        <f t="shared" si="111"/>
        <v>16/17 Q4</v>
      </c>
      <c r="K1120" s="26" t="str">
        <f t="shared" ref="K1120:K1121" si="114">H1120&amp;I1120&amp;J1120</f>
        <v>PORT10.3B16/17 Q4</v>
      </c>
    </row>
    <row r="1121" spans="1:11" x14ac:dyDescent="0.2">
      <c r="A1121" t="s">
        <v>12343</v>
      </c>
      <c r="B1121" s="4" t="s">
        <v>12212</v>
      </c>
      <c r="C1121" s="4" t="s">
        <v>12225</v>
      </c>
      <c r="D1121" s="28">
        <f>IFERROR(HLOOKUP(A1121,'Data 1'!$E$241:$Y$260,VLOOKUP(C1121,Lookups2!$A$49:$C$53,2,FALSE),FALSE),"")</f>
        <v>50</v>
      </c>
      <c r="E1121" s="33">
        <f>IFERROR(INDEX(Dom_9_patient_numbers,MATCH(A1121,'Data 1'!$F$217:$Y$217,0))*D1121/100,0)</f>
        <v>0</v>
      </c>
      <c r="F1121" s="33"/>
      <c r="G1121" s="33"/>
      <c r="H1121" s="26" t="str">
        <f>VLOOKUP(A1121,Lookups2!$J$2:$K$23,2,FALSE)</f>
        <v>BEX</v>
      </c>
      <c r="I1121" s="26" t="str">
        <f>VLOOKUP(C1121,Lookups2!$A$1:$C$53,3,FALSE)</f>
        <v>10.3B</v>
      </c>
      <c r="J1121" s="26" t="str">
        <f t="shared" si="111"/>
        <v>16/17 Q4</v>
      </c>
      <c r="K1121" s="26" t="str">
        <f t="shared" si="114"/>
        <v>BEX10.3B16/17 Q4</v>
      </c>
    </row>
    <row r="1122" spans="1:11" x14ac:dyDescent="0.2">
      <c r="A1122" s="26" t="s">
        <v>12323</v>
      </c>
      <c r="B1122" s="4" t="s">
        <v>12212</v>
      </c>
      <c r="C1122" s="4" t="s">
        <v>12225</v>
      </c>
      <c r="D1122" s="28">
        <f>IFERROR(HLOOKUP(A1122,'Data 1'!$E$241:$Y$260,VLOOKUP(C1122,Lookups2!$A$49:$C$53,2,FALSE),FALSE),"")</f>
        <v>98</v>
      </c>
      <c r="E1122" s="34">
        <f>D1122</f>
        <v>98</v>
      </c>
      <c r="F1122" s="34">
        <f>E1122</f>
        <v>98</v>
      </c>
      <c r="G1122" s="34"/>
      <c r="H1122" s="26" t="str">
        <f>VLOOKUP(A1122,Lookups2!$J$2:$K$23,2,FALSE)</f>
        <v>ENG</v>
      </c>
      <c r="I1122" s="26" t="str">
        <f>VLOOKUP(C1122,Lookups2!$A$1:$C$53,3,FALSE)</f>
        <v>10.3B</v>
      </c>
      <c r="J1122" s="26" t="str">
        <f>+J1119</f>
        <v>16/17 Q4</v>
      </c>
      <c r="K1122" s="26" t="str">
        <f t="shared" si="110"/>
        <v>ENG10.3B16/17 Q4</v>
      </c>
    </row>
    <row r="1123" spans="1:11" x14ac:dyDescent="0.2">
      <c r="A1123" s="26" t="s">
        <v>2794</v>
      </c>
      <c r="B1123" s="4" t="s">
        <v>12212</v>
      </c>
      <c r="C1123" s="4" t="s">
        <v>12225</v>
      </c>
      <c r="D1123" s="28" t="str">
        <f>IFERROR(HLOOKUP(A1123,'Data 1'!$E$241:$Y$260,VLOOKUP(C1123,Lookups2!$A$49:$C$53,2,FALSE),FALSE),"")</f>
        <v/>
      </c>
      <c r="E1123" s="34">
        <f>SUM(E1102:E1121)</f>
        <v>2289.3649999999998</v>
      </c>
      <c r="F1123" s="41">
        <f>Lookups2!O43</f>
        <v>97.336947278911552</v>
      </c>
      <c r="G1123" s="41"/>
      <c r="H1123" s="26" t="str">
        <f>VLOOKUP(A1123,Lookups2!$J$2:$K$23,2,FALSE)</f>
        <v>SEC</v>
      </c>
      <c r="I1123" s="26" t="str">
        <f>VLOOKUP(C1123,Lookups2!$A$1:$C$53,3,FALSE)</f>
        <v>10.3B</v>
      </c>
      <c r="J1123" s="26" t="str">
        <f t="shared" si="111"/>
        <v>16/17 Q4</v>
      </c>
      <c r="K1123" s="26" t="str">
        <f t="shared" si="110"/>
        <v>SEC10.3B16/17 Q4</v>
      </c>
    </row>
    <row r="1124" spans="1:11" x14ac:dyDescent="0.2">
      <c r="A1124" s="26" t="s">
        <v>9771</v>
      </c>
      <c r="B1124" s="4" t="s">
        <v>12212</v>
      </c>
      <c r="C1124" s="4" t="s">
        <v>12228</v>
      </c>
      <c r="D1124" s="28">
        <f>IFERROR(HLOOKUP(A1124,'Data 1'!$E$241:$Y$260,VLOOKUP(C1124,Lookups2!$A$49:$C$53,2,FALSE),FALSE),"")</f>
        <v>100</v>
      </c>
      <c r="E1124" s="33">
        <f>IFERROR(INDEX(Dom_9_patient_numbers,MATCH(A1124,'Data 1'!$F$217:$Y$217,0))*D1124/100,0)</f>
        <v>159</v>
      </c>
      <c r="F1124" s="33"/>
      <c r="G1124" s="33"/>
      <c r="H1124" s="26" t="str">
        <f>VLOOKUP(A1124,Lookups2!$J$2:$K$23,2,FALSE)</f>
        <v>ASPH</v>
      </c>
      <c r="I1124" s="26" t="str">
        <f>VLOOKUP(C1124,Lookups2!$A$1:$C$53,3,FALSE)</f>
        <v>10.4B</v>
      </c>
      <c r="J1124" s="26" t="str">
        <f t="shared" si="111"/>
        <v>16/17 Q4</v>
      </c>
      <c r="K1124" s="26" t="str">
        <f t="shared" si="110"/>
        <v>ASPH10.4B16/17 Q4</v>
      </c>
    </row>
    <row r="1125" spans="1:11" x14ac:dyDescent="0.2">
      <c r="A1125" s="26" t="s">
        <v>9772</v>
      </c>
      <c r="B1125" s="4" t="s">
        <v>12212</v>
      </c>
      <c r="C1125" s="4" t="s">
        <v>12228</v>
      </c>
      <c r="D1125" s="28">
        <f>IFERROR(HLOOKUP(A1125,'Data 1'!$E$241:$Y$260,VLOOKUP(C1125,Lookups2!$A$49:$C$53,2,FALSE),FALSE),"")</f>
        <v>0</v>
      </c>
      <c r="E1125" s="33">
        <f>IFERROR(INDEX(Dom_9_patient_numbers,MATCH(A1125,'Data 1'!$F$217:$Y$217,0))*D1125/100,0)</f>
        <v>0</v>
      </c>
      <c r="F1125" s="33"/>
      <c r="G1125" s="33"/>
      <c r="H1125" s="26" t="str">
        <f>VLOOKUP(A1125,Lookups2!$J$2:$K$23,2,FALSE)</f>
        <v>PRH</v>
      </c>
      <c r="I1125" s="26" t="str">
        <f>VLOOKUP(C1125,Lookups2!$A$1:$C$53,3,FALSE)</f>
        <v>10.4B</v>
      </c>
      <c r="J1125" s="26" t="str">
        <f t="shared" si="111"/>
        <v>16/17 Q4</v>
      </c>
      <c r="K1125" s="26" t="str">
        <f t="shared" si="110"/>
        <v>PRH10.4B16/17 Q4</v>
      </c>
    </row>
    <row r="1126" spans="1:11" x14ac:dyDescent="0.2">
      <c r="A1126" s="26" t="s">
        <v>9773</v>
      </c>
      <c r="B1126" s="4" t="s">
        <v>12212</v>
      </c>
      <c r="C1126" s="4" t="s">
        <v>12228</v>
      </c>
      <c r="D1126" s="28">
        <f>IFERROR(HLOOKUP(A1126,'Data 1'!$E$241:$Y$260,VLOOKUP(C1126,Lookups2!$A$49:$C$53,2,FALSE),FALSE),"")</f>
        <v>100</v>
      </c>
      <c r="E1126" s="33">
        <f>IFERROR(INDEX(Dom_9_patient_numbers,MATCH(A1126,'Data 1'!$F$217:$Y$217,0))*D1126/100,0)</f>
        <v>139</v>
      </c>
      <c r="F1126" s="33"/>
      <c r="G1126" s="33"/>
      <c r="H1126" s="26" t="str">
        <f>VLOOKUP(A1126,Lookups2!$J$2:$K$23,2,FALSE)</f>
        <v>RSC</v>
      </c>
      <c r="I1126" s="26" t="str">
        <f>VLOOKUP(C1126,Lookups2!$A$1:$C$53,3,FALSE)</f>
        <v>10.4B</v>
      </c>
      <c r="J1126" s="26" t="str">
        <f t="shared" si="111"/>
        <v>16/17 Q4</v>
      </c>
      <c r="K1126" s="26" t="str">
        <f t="shared" si="110"/>
        <v>RSC10.4B16/17 Q4</v>
      </c>
    </row>
    <row r="1127" spans="1:11" x14ac:dyDescent="0.2">
      <c r="A1127" s="26" t="s">
        <v>9774</v>
      </c>
      <c r="B1127" s="4" t="s">
        <v>12212</v>
      </c>
      <c r="C1127" s="4" t="s">
        <v>12228</v>
      </c>
      <c r="D1127" s="28">
        <f>IFERROR(HLOOKUP(A1127,'Data 1'!$E$241:$Y$260,VLOOKUP(C1127,Lookups2!$A$49:$C$53,2,FALSE),FALSE),"")</f>
        <v>98.8</v>
      </c>
      <c r="E1127" s="33">
        <f>IFERROR(INDEX(Dom_9_patient_numbers,MATCH(A1127,'Data 1'!$F$217:$Y$217,0))*D1127/100,0)</f>
        <v>89.907999999999987</v>
      </c>
      <c r="F1127" s="33"/>
      <c r="G1127" s="33"/>
      <c r="H1127" s="26" t="str">
        <f>VLOOKUP(A1127,Lookups2!$J$2:$K$23,2,FALSE)</f>
        <v>DVH</v>
      </c>
      <c r="I1127" s="26" t="str">
        <f>VLOOKUP(C1127,Lookups2!$A$1:$C$53,3,FALSE)</f>
        <v>10.4B</v>
      </c>
      <c r="J1127" s="26" t="str">
        <f t="shared" si="111"/>
        <v>16/17 Q4</v>
      </c>
      <c r="K1127" s="26" t="str">
        <f t="shared" si="110"/>
        <v>DVH10.4B16/17 Q4</v>
      </c>
    </row>
    <row r="1128" spans="1:11" x14ac:dyDescent="0.2">
      <c r="A1128" s="26" t="s">
        <v>9775</v>
      </c>
      <c r="B1128" s="4" t="s">
        <v>12212</v>
      </c>
      <c r="C1128" s="4" t="s">
        <v>12228</v>
      </c>
      <c r="D1128" s="28">
        <f>IFERROR(HLOOKUP(A1128,'Data 1'!$E$241:$Y$260,VLOOKUP(C1128,Lookups2!$A$49:$C$53,2,FALSE),FALSE),"")</f>
        <v>98.6</v>
      </c>
      <c r="E1128" s="33">
        <f>IFERROR(INDEX(Dom_9_patient_numbers,MATCH(A1128,'Data 1'!$F$217:$Y$217,0))*D1128/100,0)</f>
        <v>77.893999999999991</v>
      </c>
      <c r="F1128" s="33"/>
      <c r="G1128" s="33"/>
      <c r="H1128" s="26" t="str">
        <f>VLOOKUP(A1128,Lookups2!$J$2:$K$23,2,FALSE)</f>
        <v>K&amp;C</v>
      </c>
      <c r="I1128" s="26" t="str">
        <f>VLOOKUP(C1128,Lookups2!$A$1:$C$53,3,FALSE)</f>
        <v>10.4B</v>
      </c>
      <c r="J1128" s="26" t="str">
        <f t="shared" si="111"/>
        <v>16/17 Q4</v>
      </c>
      <c r="K1128" s="26" t="str">
        <f t="shared" ref="K1128:K1145" si="115">H1128&amp;I1128&amp;J1128</f>
        <v>K&amp;C10.4B16/17 Q4</v>
      </c>
    </row>
    <row r="1129" spans="1:11" x14ac:dyDescent="0.2">
      <c r="A1129" s="26" t="s">
        <v>9776</v>
      </c>
      <c r="B1129" s="4" t="s">
        <v>12212</v>
      </c>
      <c r="C1129" s="4" t="s">
        <v>12228</v>
      </c>
      <c r="D1129" s="28">
        <f>IFERROR(HLOOKUP(A1129,'Data 1'!$E$241:$Y$260,VLOOKUP(C1129,Lookups2!$A$49:$C$53,2,FALSE),FALSE),"")</f>
        <v>42.5</v>
      </c>
      <c r="E1129" s="33">
        <f>IFERROR(INDEX(Dom_9_patient_numbers,MATCH(A1129,'Data 1'!$F$217:$Y$217,0))*D1129/100,0)</f>
        <v>45.05</v>
      </c>
      <c r="F1129" s="33"/>
      <c r="G1129" s="33"/>
      <c r="H1129" s="26" t="str">
        <f>VLOOKUP(A1129,Lookups2!$J$2:$K$23,2,FALSE)</f>
        <v>QEQM</v>
      </c>
      <c r="I1129" s="26" t="str">
        <f>VLOOKUP(C1129,Lookups2!$A$1:$C$53,3,FALSE)</f>
        <v>10.4B</v>
      </c>
      <c r="J1129" s="26" t="str">
        <f t="shared" si="111"/>
        <v>16/17 Q4</v>
      </c>
      <c r="K1129" s="26" t="str">
        <f t="shared" si="115"/>
        <v>QEQM10.4B16/17 Q4</v>
      </c>
    </row>
    <row r="1130" spans="1:11" x14ac:dyDescent="0.2">
      <c r="A1130" s="26" t="s">
        <v>9777</v>
      </c>
      <c r="B1130" s="4" t="s">
        <v>12212</v>
      </c>
      <c r="C1130" s="4" t="s">
        <v>12228</v>
      </c>
      <c r="D1130" s="28">
        <f>IFERROR(HLOOKUP(A1130,'Data 1'!$E$241:$Y$260,VLOOKUP(C1130,Lookups2!$A$49:$C$53,2,FALSE),FALSE),"")</f>
        <v>87.5</v>
      </c>
      <c r="E1130" s="33">
        <f>IFERROR(INDEX(Dom_9_patient_numbers,MATCH(A1130,'Data 1'!$F$217:$Y$217,0))*D1130/100,0)</f>
        <v>112.875</v>
      </c>
      <c r="F1130" s="33"/>
      <c r="G1130" s="33"/>
      <c r="H1130" s="26" t="str">
        <f>VLOOKUP(A1130,Lookups2!$J$2:$K$23,2,FALSE)</f>
        <v>WHH</v>
      </c>
      <c r="I1130" s="26" t="str">
        <f>VLOOKUP(C1130,Lookups2!$A$1:$C$53,3,FALSE)</f>
        <v>10.4B</v>
      </c>
      <c r="J1130" s="26" t="str">
        <f t="shared" ref="J1130:J1167" si="116">+J1129</f>
        <v>16/17 Q4</v>
      </c>
      <c r="K1130" s="26" t="str">
        <f t="shared" si="115"/>
        <v>WHH10.4B16/17 Q4</v>
      </c>
    </row>
    <row r="1131" spans="1:11" x14ac:dyDescent="0.2">
      <c r="A1131" s="26" t="s">
        <v>9779</v>
      </c>
      <c r="B1131" s="4" t="s">
        <v>12212</v>
      </c>
      <c r="C1131" s="4" t="s">
        <v>12228</v>
      </c>
      <c r="D1131" s="28">
        <f>IFERROR(HLOOKUP(A1131,'Data 1'!$E$241:$Y$260,VLOOKUP(C1131,Lookups2!$A$49:$C$53,2,FALSE),FALSE),"")</f>
        <v>100</v>
      </c>
      <c r="E1131" s="33">
        <f>IFERROR(INDEX(Dom_9_patient_numbers,MATCH(A1131,'Data 1'!$F$217:$Y$217,0))*D1131/100,0)</f>
        <v>198</v>
      </c>
      <c r="F1131" s="33"/>
      <c r="G1131" s="33"/>
      <c r="H1131" s="26" t="str">
        <f>VLOOKUP(A1131,Lookups2!$J$2:$K$23,2,FALSE)</f>
        <v>EDGH</v>
      </c>
      <c r="I1131" s="26" t="str">
        <f>VLOOKUP(C1131,Lookups2!$A$1:$C$53,3,FALSE)</f>
        <v>10.4B</v>
      </c>
      <c r="J1131" s="26" t="str">
        <f t="shared" si="116"/>
        <v>16/17 Q4</v>
      </c>
      <c r="K1131" s="26" t="str">
        <f t="shared" si="115"/>
        <v>EDGH10.4B16/17 Q4</v>
      </c>
    </row>
    <row r="1132" spans="1:11" x14ac:dyDescent="0.2">
      <c r="A1132" s="26" t="s">
        <v>9780</v>
      </c>
      <c r="B1132" s="4" t="s">
        <v>12212</v>
      </c>
      <c r="C1132" s="4" t="s">
        <v>12228</v>
      </c>
      <c r="D1132" s="28">
        <f>IFERROR(HLOOKUP(A1132,'Data 1'!$E$241:$Y$260,VLOOKUP(C1132,Lookups2!$A$49:$C$53,2,FALSE),FALSE),"")</f>
        <v>100</v>
      </c>
      <c r="E1132" s="33">
        <f>IFERROR(INDEX(Dom_9_patient_numbers,MATCH(A1132,'Data 1'!$F$217:$Y$217,0))*D1132/100,0)</f>
        <v>85</v>
      </c>
      <c r="F1132" s="33"/>
      <c r="G1132" s="33"/>
      <c r="H1132" s="26" t="str">
        <f>VLOOKUP(A1132,Lookups2!$J$2:$K$23,2,FALSE)</f>
        <v>ESUH</v>
      </c>
      <c r="I1132" s="26" t="str">
        <f>VLOOKUP(C1132,Lookups2!$A$1:$C$53,3,FALSE)</f>
        <v>10.4B</v>
      </c>
      <c r="J1132" s="26" t="str">
        <f t="shared" si="116"/>
        <v>16/17 Q4</v>
      </c>
      <c r="K1132" s="26" t="str">
        <f t="shared" si="115"/>
        <v>ESUH10.4B16/17 Q4</v>
      </c>
    </row>
    <row r="1133" spans="1:11" x14ac:dyDescent="0.2">
      <c r="A1133" s="26" t="s">
        <v>9781</v>
      </c>
      <c r="B1133" s="4" t="s">
        <v>12212</v>
      </c>
      <c r="C1133" s="4" t="s">
        <v>12228</v>
      </c>
      <c r="D1133" s="28">
        <f>IFERROR(HLOOKUP(A1133,'Data 1'!$E$241:$Y$260,VLOOKUP(C1133,Lookups2!$A$49:$C$53,2,FALSE),FALSE),"")</f>
        <v>100</v>
      </c>
      <c r="E1133" s="33">
        <f>IFERROR(INDEX(Dom_9_patient_numbers,MATCH(A1133,'Data 1'!$F$217:$Y$217,0))*D1133/100,0)</f>
        <v>132</v>
      </c>
      <c r="F1133" s="33"/>
      <c r="G1133" s="33"/>
      <c r="H1133" s="26" t="str">
        <f>VLOOKUP(A1133,Lookups2!$J$2:$K$23,2,FALSE)</f>
        <v>Frimley</v>
      </c>
      <c r="I1133" s="26" t="str">
        <f>VLOOKUP(C1133,Lookups2!$A$1:$C$53,3,FALSE)</f>
        <v>10.4B</v>
      </c>
      <c r="J1133" s="26" t="str">
        <f t="shared" si="116"/>
        <v>16/17 Q4</v>
      </c>
      <c r="K1133" s="26" t="str">
        <f t="shared" si="115"/>
        <v>Frimley10.4B16/17 Q4</v>
      </c>
    </row>
    <row r="1134" spans="1:11" x14ac:dyDescent="0.2">
      <c r="A1134" s="26" t="s">
        <v>9782</v>
      </c>
      <c r="B1134" s="4" t="s">
        <v>12212</v>
      </c>
      <c r="C1134" s="4" t="s">
        <v>12228</v>
      </c>
      <c r="D1134" s="28">
        <f>IFERROR(HLOOKUP(A1134,'Data 1'!$E$241:$Y$260,VLOOKUP(C1134,Lookups2!$A$49:$C$53,2,FALSE),FALSE),"")</f>
        <v>93.1</v>
      </c>
      <c r="E1134" s="33">
        <f>IFERROR(INDEX(Dom_9_patient_numbers,MATCH(A1134,'Data 1'!$F$217:$Y$217,0))*D1134/100,0)</f>
        <v>97.754999999999995</v>
      </c>
      <c r="F1134" s="33"/>
      <c r="G1134" s="33"/>
      <c r="H1134" s="26" t="str">
        <f>VLOOKUP(A1134,Lookups2!$J$2:$K$23,2,FALSE)</f>
        <v>MDGH</v>
      </c>
      <c r="I1134" s="26" t="str">
        <f>VLOOKUP(C1134,Lookups2!$A$1:$C$53,3,FALSE)</f>
        <v>10.4B</v>
      </c>
      <c r="J1134" s="26" t="str">
        <f t="shared" si="116"/>
        <v>16/17 Q4</v>
      </c>
      <c r="K1134" s="26" t="str">
        <f t="shared" si="115"/>
        <v>MDGH10.4B16/17 Q4</v>
      </c>
    </row>
    <row r="1135" spans="1:11" x14ac:dyDescent="0.2">
      <c r="A1135" s="26" t="s">
        <v>9783</v>
      </c>
      <c r="B1135" s="4" t="s">
        <v>12212</v>
      </c>
      <c r="C1135" s="4" t="s">
        <v>12228</v>
      </c>
      <c r="D1135" s="28">
        <f>IFERROR(HLOOKUP(A1135,'Data 1'!$E$241:$Y$260,VLOOKUP(C1135,Lookups2!$A$49:$C$53,2,FALSE),FALSE),"")</f>
        <v>83.3</v>
      </c>
      <c r="E1135" s="33">
        <f>IFERROR(INDEX(Dom_9_patient_numbers,MATCH(A1135,'Data 1'!$F$217:$Y$217,0))*D1135/100,0)</f>
        <v>100.79299999999999</v>
      </c>
      <c r="F1135" s="33"/>
      <c r="G1135" s="33"/>
      <c r="H1135" s="26" t="str">
        <f>VLOOKUP(A1135,Lookups2!$J$2:$K$23,2,FALSE)</f>
        <v>TWH</v>
      </c>
      <c r="I1135" s="26" t="str">
        <f>VLOOKUP(C1135,Lookups2!$A$1:$C$53,3,FALSE)</f>
        <v>10.4B</v>
      </c>
      <c r="J1135" s="26" t="str">
        <f t="shared" si="116"/>
        <v>16/17 Q4</v>
      </c>
      <c r="K1135" s="26" t="str">
        <f t="shared" si="115"/>
        <v>TWH10.4B16/17 Q4</v>
      </c>
    </row>
    <row r="1136" spans="1:11" x14ac:dyDescent="0.2">
      <c r="A1136" s="26" t="s">
        <v>9784</v>
      </c>
      <c r="B1136" s="4" t="s">
        <v>12212</v>
      </c>
      <c r="C1136" s="4" t="s">
        <v>12228</v>
      </c>
      <c r="D1136" s="28">
        <f>IFERROR(HLOOKUP(A1136,'Data 1'!$E$241:$Y$260,VLOOKUP(C1136,Lookups2!$A$49:$C$53,2,FALSE),FALSE),"")</f>
        <v>98.6</v>
      </c>
      <c r="E1136" s="33">
        <f>IFERROR(INDEX(Dom_9_patient_numbers,MATCH(A1136,'Data 1'!$F$217:$Y$217,0))*D1136/100,0)</f>
        <v>93.67</v>
      </c>
      <c r="F1136" s="33"/>
      <c r="G1136" s="33"/>
      <c r="H1136" s="26" t="str">
        <f>VLOOKUP(A1136,Lookups2!$J$2:$K$23,2,FALSE)</f>
        <v>Medway</v>
      </c>
      <c r="I1136" s="26" t="str">
        <f>VLOOKUP(C1136,Lookups2!$A$1:$C$53,3,FALSE)</f>
        <v>10.4B</v>
      </c>
      <c r="J1136" s="26" t="str">
        <f t="shared" si="116"/>
        <v>16/17 Q4</v>
      </c>
      <c r="K1136" s="26" t="str">
        <f t="shared" si="115"/>
        <v>Medway10.4B16/17 Q4</v>
      </c>
    </row>
    <row r="1137" spans="1:11" x14ac:dyDescent="0.2">
      <c r="A1137" s="26" t="s">
        <v>9785</v>
      </c>
      <c r="B1137" s="4" t="s">
        <v>12212</v>
      </c>
      <c r="C1137" s="4" t="s">
        <v>12228</v>
      </c>
      <c r="D1137" s="28">
        <f>IFERROR(HLOOKUP(A1137,'Data 1'!$E$241:$Y$260,VLOOKUP(C1137,Lookups2!$A$49:$C$53,2,FALSE),FALSE),"")</f>
        <v>100</v>
      </c>
      <c r="E1137" s="33">
        <f>IFERROR(INDEX(Dom_9_patient_numbers,MATCH(A1137,'Data 1'!$F$217:$Y$217,0))*D1137/100,0)</f>
        <v>92</v>
      </c>
      <c r="F1137" s="33"/>
      <c r="G1137" s="33"/>
      <c r="H1137" s="26" t="str">
        <f>VLOOKUP(A1137,Lookups2!$J$2:$K$23,2,FALSE)</f>
        <v>RSCH</v>
      </c>
      <c r="I1137" s="26" t="str">
        <f>VLOOKUP(C1137,Lookups2!$A$1:$C$53,3,FALSE)</f>
        <v>10.4B</v>
      </c>
      <c r="J1137" s="26" t="str">
        <f t="shared" si="116"/>
        <v>16/17 Q4</v>
      </c>
      <c r="K1137" s="26" t="str">
        <f t="shared" si="115"/>
        <v>RSCH10.4B16/17 Q4</v>
      </c>
    </row>
    <row r="1138" spans="1:11" x14ac:dyDescent="0.2">
      <c r="A1138" s="26" t="s">
        <v>9786</v>
      </c>
      <c r="B1138" s="4" t="s">
        <v>12212</v>
      </c>
      <c r="C1138" s="4" t="s">
        <v>12228</v>
      </c>
      <c r="D1138" s="28">
        <f>IFERROR(HLOOKUP(A1138,'Data 1'!$E$241:$Y$260,VLOOKUP(C1138,Lookups2!$A$49:$C$53,2,FALSE),FALSE),"")</f>
        <v>89.4</v>
      </c>
      <c r="E1138" s="33">
        <f>IFERROR(INDEX(Dom_9_patient_numbers,MATCH(A1138,'Data 1'!$F$217:$Y$217,0))*D1138/100,0)</f>
        <v>164.49600000000001</v>
      </c>
      <c r="F1138" s="33"/>
      <c r="G1138" s="33"/>
      <c r="H1138" s="26" t="str">
        <f>VLOOKUP(A1138,Lookups2!$J$2:$K$23,2,FALSE)</f>
        <v>SASH</v>
      </c>
      <c r="I1138" s="26" t="str">
        <f>VLOOKUP(C1138,Lookups2!$A$1:$C$53,3,FALSE)</f>
        <v>10.4B</v>
      </c>
      <c r="J1138" s="26" t="str">
        <f t="shared" si="116"/>
        <v>16/17 Q4</v>
      </c>
      <c r="K1138" s="26" t="str">
        <f t="shared" si="115"/>
        <v>SASH10.4B16/17 Q4</v>
      </c>
    </row>
    <row r="1139" spans="1:11" x14ac:dyDescent="0.2">
      <c r="A1139" s="26" t="s">
        <v>9787</v>
      </c>
      <c r="B1139" s="4" t="s">
        <v>12212</v>
      </c>
      <c r="C1139" s="4" t="s">
        <v>12228</v>
      </c>
      <c r="D1139" s="28">
        <f>IFERROR(HLOOKUP(A1139,'Data 1'!$E$241:$Y$260,VLOOKUP(C1139,Lookups2!$A$49:$C$53,2,FALSE),FALSE),"")</f>
        <v>97.3</v>
      </c>
      <c r="E1139" s="33">
        <f>IFERROR(INDEX(Dom_9_patient_numbers,MATCH(A1139,'Data 1'!$F$217:$Y$217,0))*D1139/100,0)</f>
        <v>130.38199999999998</v>
      </c>
      <c r="F1139" s="33"/>
      <c r="G1139" s="33"/>
      <c r="H1139" s="26" t="str">
        <f>VLOOKUP(A1139,Lookups2!$J$2:$K$23,2,FALSE)</f>
        <v>STR</v>
      </c>
      <c r="I1139" s="26" t="str">
        <f>VLOOKUP(C1139,Lookups2!$A$1:$C$53,3,FALSE)</f>
        <v>10.4B</v>
      </c>
      <c r="J1139" s="26" t="str">
        <f t="shared" si="116"/>
        <v>16/17 Q4</v>
      </c>
      <c r="K1139" s="26" t="str">
        <f t="shared" si="115"/>
        <v>STR10.4B16/17 Q4</v>
      </c>
    </row>
    <row r="1140" spans="1:11" x14ac:dyDescent="0.2">
      <c r="A1140" s="26" t="s">
        <v>9788</v>
      </c>
      <c r="B1140" s="4" t="s">
        <v>12212</v>
      </c>
      <c r="C1140" s="4" t="s">
        <v>12228</v>
      </c>
      <c r="D1140" s="28">
        <f>IFERROR(HLOOKUP(A1140,'Data 1'!$E$241:$Y$260,VLOOKUP(C1140,Lookups2!$A$49:$C$53,2,FALSE),FALSE),"")</f>
        <v>100</v>
      </c>
      <c r="E1140" s="33">
        <f>IFERROR(INDEX(Dom_9_patient_numbers,MATCH(A1140,'Data 1'!$F$217:$Y$217,0))*D1140/100,0)</f>
        <v>154</v>
      </c>
      <c r="F1140" s="33"/>
      <c r="G1140" s="33"/>
      <c r="H1140" s="26" t="str">
        <f>VLOOKUP(A1140,Lookups2!$J$2:$K$23,2,FALSE)</f>
        <v>WOR</v>
      </c>
      <c r="I1140" s="26" t="str">
        <f>VLOOKUP(C1140,Lookups2!$A$1:$C$53,3,FALSE)</f>
        <v>10.4B</v>
      </c>
      <c r="J1140" s="26" t="str">
        <f t="shared" si="116"/>
        <v>16/17 Q4</v>
      </c>
      <c r="K1140" s="26" t="str">
        <f t="shared" si="115"/>
        <v>WOR10.4B16/17 Q4</v>
      </c>
    </row>
    <row r="1141" spans="1:11" x14ac:dyDescent="0.2">
      <c r="A1141" s="26" t="s">
        <v>12031</v>
      </c>
      <c r="B1141" s="4" t="s">
        <v>12212</v>
      </c>
      <c r="C1141" s="4" t="s">
        <v>12228</v>
      </c>
      <c r="D1141" s="28">
        <f>IFERROR(HLOOKUP(A1141,'Data 1'!$E$241:$Y$260,VLOOKUP(C1141,Lookups2!$A$49:$C$53,2,FALSE),FALSE),"")</f>
        <v>17.2</v>
      </c>
      <c r="E1141" s="33">
        <f>IFERROR(INDEX(Dom_9_patient_numbers,MATCH(A1141,'Data 1'!$F$217:$Y$217,0))*D1141/100,0)</f>
        <v>0</v>
      </c>
      <c r="F1141" s="33"/>
      <c r="G1141" s="33"/>
      <c r="H1141" s="26" t="str">
        <f>VLOOKUP(A1141,Lookups2!$J$2:$K$23,2,FALSE)</f>
        <v>CRA</v>
      </c>
      <c r="I1141" s="26" t="str">
        <f>VLOOKUP(C1141,Lookups2!$A$1:$C$53,3,FALSE)</f>
        <v>10.4B</v>
      </c>
      <c r="J1141" s="26" t="str">
        <f t="shared" si="116"/>
        <v>16/17 Q4</v>
      </c>
      <c r="K1141" s="26" t="str">
        <f t="shared" si="115"/>
        <v>CRA10.4B16/17 Q4</v>
      </c>
    </row>
    <row r="1142" spans="1:11" x14ac:dyDescent="0.2">
      <c r="A1142" s="4" t="s">
        <v>6597</v>
      </c>
      <c r="B1142" s="4" t="s">
        <v>12212</v>
      </c>
      <c r="C1142" s="4" t="s">
        <v>12228</v>
      </c>
      <c r="D1142" s="28">
        <f>IFERROR(HLOOKUP(A1142,'Data 1'!$E$241:$Y$260,VLOOKUP(C1142,Lookups2!$A$49:$C$53,2,FALSE),FALSE),"")</f>
        <v>100</v>
      </c>
      <c r="E1142" s="33">
        <f>IFERROR(INDEX(Dom_9_patient_numbers,MATCH(A1142,'Data 1'!$F$217:$Y$217,0))*D1142/100,0)</f>
        <v>337</v>
      </c>
      <c r="F1142" s="33"/>
      <c r="G1142" s="33"/>
      <c r="H1142" s="4" t="s">
        <v>2763</v>
      </c>
      <c r="I1142" s="26" t="str">
        <f>VLOOKUP(C1142,Lookups2!$A$1:$C$53,3,FALSE)</f>
        <v>10.4B</v>
      </c>
      <c r="J1142" s="26" t="str">
        <f t="shared" si="116"/>
        <v>16/17 Q4</v>
      </c>
      <c r="K1142" s="26" t="str">
        <f t="shared" ref="K1142:K1143" si="117">H1142&amp;I1142&amp;J1142</f>
        <v>PORT10.4B16/17 Q4</v>
      </c>
    </row>
    <row r="1143" spans="1:11" x14ac:dyDescent="0.2">
      <c r="A1143" t="s">
        <v>12343</v>
      </c>
      <c r="B1143" s="4" t="s">
        <v>12212</v>
      </c>
      <c r="C1143" s="4" t="s">
        <v>12228</v>
      </c>
      <c r="D1143" s="28">
        <f>IFERROR(HLOOKUP(A1143,'Data 1'!$E$241:$Y$260,VLOOKUP(C1143,Lookups2!$A$49:$C$53,2,FALSE),FALSE),"")</f>
        <v>100</v>
      </c>
      <c r="E1143" s="33">
        <f>IFERROR(INDEX(Dom_9_patient_numbers,MATCH(A1143,'Data 1'!$F$217:$Y$217,0))*D1143/100,0)</f>
        <v>0</v>
      </c>
      <c r="F1143" s="33"/>
      <c r="G1143" s="33"/>
      <c r="H1143" s="26" t="str">
        <f>VLOOKUP(A1143,Lookups2!$J$2:$K$23,2,FALSE)</f>
        <v>BEX</v>
      </c>
      <c r="I1143" s="26" t="str">
        <f>VLOOKUP(C1143,Lookups2!$A$1:$C$53,3,FALSE)</f>
        <v>10.4B</v>
      </c>
      <c r="J1143" s="26" t="str">
        <f t="shared" si="116"/>
        <v>16/17 Q4</v>
      </c>
      <c r="K1143" s="26" t="str">
        <f t="shared" si="117"/>
        <v>BEX10.4B16/17 Q4</v>
      </c>
    </row>
    <row r="1144" spans="1:11" x14ac:dyDescent="0.2">
      <c r="A1144" s="26" t="s">
        <v>12323</v>
      </c>
      <c r="B1144" s="4" t="s">
        <v>12212</v>
      </c>
      <c r="C1144" s="4" t="s">
        <v>12228</v>
      </c>
      <c r="D1144" s="28">
        <f>IFERROR(HLOOKUP(A1144,'Data 1'!$E$241:$Y$260,VLOOKUP(C1144,Lookups2!$A$49:$C$53,2,FALSE),FALSE),"")</f>
        <v>96.9</v>
      </c>
      <c r="E1144" s="34">
        <f>D1144</f>
        <v>96.9</v>
      </c>
      <c r="F1144" s="37">
        <f>E1144</f>
        <v>96.9</v>
      </c>
      <c r="G1144" s="34">
        <f>E1144</f>
        <v>96.9</v>
      </c>
      <c r="H1144" s="26" t="str">
        <f>VLOOKUP(A1144,Lookups2!$J$2:$K$23,2,FALSE)</f>
        <v>ENG</v>
      </c>
      <c r="I1144" s="26" t="str">
        <f>VLOOKUP(C1144,Lookups2!$A$1:$C$53,3,FALSE)</f>
        <v>10.4B</v>
      </c>
      <c r="J1144" s="26" t="str">
        <f>+J1141</f>
        <v>16/17 Q4</v>
      </c>
      <c r="K1144" s="26" t="str">
        <f t="shared" si="115"/>
        <v>ENG10.4B16/17 Q4</v>
      </c>
    </row>
    <row r="1145" spans="1:11" x14ac:dyDescent="0.2">
      <c r="A1145" s="26" t="s">
        <v>2794</v>
      </c>
      <c r="B1145" s="4" t="s">
        <v>12212</v>
      </c>
      <c r="C1145" s="4" t="s">
        <v>12228</v>
      </c>
      <c r="D1145" s="28" t="str">
        <f>IFERROR(HLOOKUP(A1145,'Data 1'!$E$241:$Y$260,VLOOKUP(C1145,Lookups2!$A$49:$C$53,2,FALSE),FALSE),"")</f>
        <v/>
      </c>
      <c r="E1145" s="34">
        <f>SUM(E1124:E1143)/24</f>
        <v>92.034291666666675</v>
      </c>
      <c r="F1145" s="37">
        <f>E1145*24</f>
        <v>2208.8230000000003</v>
      </c>
      <c r="G1145" s="41">
        <f>Lookups2!O44</f>
        <v>93.912542517006813</v>
      </c>
      <c r="H1145" s="26" t="str">
        <f>VLOOKUP(A1145,Lookups2!$J$2:$K$23,2,FALSE)</f>
        <v>SEC</v>
      </c>
      <c r="I1145" s="26" t="str">
        <f>VLOOKUP(C1145,Lookups2!$A$1:$C$53,3,FALSE)</f>
        <v>10.4B</v>
      </c>
      <c r="J1145" s="26" t="str">
        <f t="shared" si="116"/>
        <v>16/17 Q4</v>
      </c>
      <c r="K1145" s="26" t="str">
        <f t="shared" si="115"/>
        <v>SEC10.4B16/17 Q4</v>
      </c>
    </row>
    <row r="1146" spans="1:11" x14ac:dyDescent="0.2">
      <c r="A1146" s="26" t="s">
        <v>9771</v>
      </c>
      <c r="B1146" s="4" t="s">
        <v>9610</v>
      </c>
      <c r="C1146" s="4" t="s">
        <v>9763</v>
      </c>
      <c r="D1146" s="28">
        <f>HLOOKUP(A1146,'Data 1'!$F$266:$Y$268,3,FALSE)</f>
        <v>88</v>
      </c>
      <c r="H1146" s="26" t="str">
        <f>VLOOKUP(A1146,Lookups2!$J$2:$K$23,2,FALSE)</f>
        <v>ASPH</v>
      </c>
      <c r="I1146" s="4" t="s">
        <v>9610</v>
      </c>
      <c r="J1146" s="26" t="str">
        <f t="shared" si="116"/>
        <v>16/17 Q4</v>
      </c>
      <c r="K1146" s="26" t="str">
        <f>H1146&amp;I1146&amp;J1146</f>
        <v>ASPHPCSS16/17 Q4</v>
      </c>
    </row>
    <row r="1147" spans="1:11" x14ac:dyDescent="0.2">
      <c r="A1147" s="26" t="s">
        <v>9772</v>
      </c>
      <c r="B1147" s="4" t="s">
        <v>9610</v>
      </c>
      <c r="C1147" s="4" t="s">
        <v>9763</v>
      </c>
      <c r="D1147" s="28">
        <f>HLOOKUP(A1147,'Data 1'!$F$266:$Y$268,3,FALSE)</f>
        <v>0</v>
      </c>
      <c r="H1147" s="26" t="str">
        <f>VLOOKUP(A1147,Lookups2!$J$2:$K$23,2,FALSE)</f>
        <v>PRH</v>
      </c>
      <c r="I1147" s="4" t="s">
        <v>9610</v>
      </c>
      <c r="J1147" s="26" t="str">
        <f t="shared" si="116"/>
        <v>16/17 Q4</v>
      </c>
      <c r="K1147" s="26" t="str">
        <f t="shared" ref="K1147:K1167" si="118">H1147&amp;I1147&amp;J1147</f>
        <v>PRHPCSS16/17 Q4</v>
      </c>
    </row>
    <row r="1148" spans="1:11" x14ac:dyDescent="0.2">
      <c r="A1148" s="26" t="s">
        <v>9773</v>
      </c>
      <c r="B1148" s="4" t="s">
        <v>9610</v>
      </c>
      <c r="C1148" s="4" t="s">
        <v>9763</v>
      </c>
      <c r="D1148" s="28">
        <f>HLOOKUP(A1148,'Data 1'!$F$266:$Y$268,3,FALSE)</f>
        <v>73.099999999999994</v>
      </c>
      <c r="H1148" s="26" t="str">
        <f>VLOOKUP(A1148,Lookups2!$J$2:$K$23,2,FALSE)</f>
        <v>RSC</v>
      </c>
      <c r="I1148" s="4" t="s">
        <v>9610</v>
      </c>
      <c r="J1148" s="26" t="str">
        <f t="shared" si="116"/>
        <v>16/17 Q4</v>
      </c>
      <c r="K1148" s="26" t="str">
        <f t="shared" si="118"/>
        <v>RSCPCSS16/17 Q4</v>
      </c>
    </row>
    <row r="1149" spans="1:11" x14ac:dyDescent="0.2">
      <c r="A1149" s="26" t="s">
        <v>9774</v>
      </c>
      <c r="B1149" s="4" t="s">
        <v>9610</v>
      </c>
      <c r="C1149" s="4" t="s">
        <v>9763</v>
      </c>
      <c r="D1149" s="28">
        <f>HLOOKUP(A1149,'Data 1'!$F$266:$Y$268,3,FALSE)</f>
        <v>51.3</v>
      </c>
      <c r="H1149" s="26" t="str">
        <f>VLOOKUP(A1149,Lookups2!$J$2:$K$23,2,FALSE)</f>
        <v>DVH</v>
      </c>
      <c r="I1149" s="4" t="s">
        <v>9610</v>
      </c>
      <c r="J1149" s="26" t="str">
        <f t="shared" si="116"/>
        <v>16/17 Q4</v>
      </c>
      <c r="K1149" s="26" t="str">
        <f t="shared" si="118"/>
        <v>DVHPCSS16/17 Q4</v>
      </c>
    </row>
    <row r="1150" spans="1:11" x14ac:dyDescent="0.2">
      <c r="A1150" s="26" t="s">
        <v>9775</v>
      </c>
      <c r="B1150" s="4" t="s">
        <v>9610</v>
      </c>
      <c r="C1150" s="4" t="s">
        <v>9763</v>
      </c>
      <c r="D1150" s="28">
        <f>HLOOKUP(A1150,'Data 1'!$F$266:$Y$268,3,FALSE)</f>
        <v>38.299999999999997</v>
      </c>
      <c r="H1150" s="26" t="str">
        <f>VLOOKUP(A1150,Lookups2!$J$2:$K$23,2,FALSE)</f>
        <v>K&amp;C</v>
      </c>
      <c r="I1150" s="4" t="s">
        <v>9610</v>
      </c>
      <c r="J1150" s="26" t="str">
        <f t="shared" si="116"/>
        <v>16/17 Q4</v>
      </c>
      <c r="K1150" s="26" t="str">
        <f t="shared" si="118"/>
        <v>K&amp;CPCSS16/17 Q4</v>
      </c>
    </row>
    <row r="1151" spans="1:11" x14ac:dyDescent="0.2">
      <c r="A1151" s="26" t="s">
        <v>9776</v>
      </c>
      <c r="B1151" s="4" t="s">
        <v>9610</v>
      </c>
      <c r="C1151" s="4" t="s">
        <v>9763</v>
      </c>
      <c r="D1151" s="28">
        <f>HLOOKUP(A1151,'Data 1'!$F$266:$Y$268,3,FALSE)</f>
        <v>58.9</v>
      </c>
      <c r="H1151" s="26" t="str">
        <f>VLOOKUP(A1151,Lookups2!$J$2:$K$23,2,FALSE)</f>
        <v>QEQM</v>
      </c>
      <c r="I1151" s="4" t="s">
        <v>9610</v>
      </c>
      <c r="J1151" s="26" t="str">
        <f t="shared" si="116"/>
        <v>16/17 Q4</v>
      </c>
      <c r="K1151" s="26" t="str">
        <f t="shared" si="118"/>
        <v>QEQMPCSS16/17 Q4</v>
      </c>
    </row>
    <row r="1152" spans="1:11" x14ac:dyDescent="0.2">
      <c r="A1152" s="26" t="s">
        <v>9777</v>
      </c>
      <c r="B1152" s="4" t="s">
        <v>9610</v>
      </c>
      <c r="C1152" s="4" t="s">
        <v>9763</v>
      </c>
      <c r="D1152" s="28">
        <f>HLOOKUP(A1152,'Data 1'!$F$266:$Y$268,3,FALSE)</f>
        <v>67</v>
      </c>
      <c r="H1152" s="26" t="str">
        <f>VLOOKUP(A1152,Lookups2!$J$2:$K$23,2,FALSE)</f>
        <v>WHH</v>
      </c>
      <c r="I1152" s="4" t="s">
        <v>9610</v>
      </c>
      <c r="J1152" s="26" t="str">
        <f t="shared" si="116"/>
        <v>16/17 Q4</v>
      </c>
      <c r="K1152" s="26" t="str">
        <f t="shared" si="118"/>
        <v>WHHPCSS16/17 Q4</v>
      </c>
    </row>
    <row r="1153" spans="1:11" x14ac:dyDescent="0.2">
      <c r="A1153" s="26" t="s">
        <v>9779</v>
      </c>
      <c r="B1153" s="4" t="s">
        <v>9610</v>
      </c>
      <c r="C1153" s="4" t="s">
        <v>9763</v>
      </c>
      <c r="D1153" s="28">
        <f>HLOOKUP(A1153,'Data 1'!$F$266:$Y$268,3,FALSE)</f>
        <v>71</v>
      </c>
      <c r="H1153" s="26" t="str">
        <f>VLOOKUP(A1153,Lookups2!$J$2:$K$23,2,FALSE)</f>
        <v>EDGH</v>
      </c>
      <c r="I1153" s="4" t="s">
        <v>9610</v>
      </c>
      <c r="J1153" s="26" t="str">
        <f t="shared" si="116"/>
        <v>16/17 Q4</v>
      </c>
      <c r="K1153" s="26" t="str">
        <f t="shared" si="118"/>
        <v>EDGHPCSS16/17 Q4</v>
      </c>
    </row>
    <row r="1154" spans="1:11" x14ac:dyDescent="0.2">
      <c r="A1154" s="26" t="s">
        <v>9780</v>
      </c>
      <c r="B1154" s="4" t="s">
        <v>9610</v>
      </c>
      <c r="C1154" s="4" t="s">
        <v>9763</v>
      </c>
      <c r="D1154" s="28">
        <f>HLOOKUP(A1154,'Data 1'!$F$266:$Y$268,3,FALSE)</f>
        <v>55.1</v>
      </c>
      <c r="H1154" s="26" t="str">
        <f>VLOOKUP(A1154,Lookups2!$J$2:$K$23,2,FALSE)</f>
        <v>ESUH</v>
      </c>
      <c r="I1154" s="4" t="s">
        <v>9610</v>
      </c>
      <c r="J1154" s="26" t="str">
        <f t="shared" si="116"/>
        <v>16/17 Q4</v>
      </c>
      <c r="K1154" s="26" t="str">
        <f t="shared" si="118"/>
        <v>ESUHPCSS16/17 Q4</v>
      </c>
    </row>
    <row r="1155" spans="1:11" x14ac:dyDescent="0.2">
      <c r="A1155" s="26" t="s">
        <v>9781</v>
      </c>
      <c r="B1155" s="4" t="s">
        <v>9610</v>
      </c>
      <c r="C1155" s="4" t="s">
        <v>9763</v>
      </c>
      <c r="D1155" s="28">
        <f>HLOOKUP(A1155,'Data 1'!$F$266:$Y$268,3,FALSE)</f>
        <v>82.6</v>
      </c>
      <c r="H1155" s="26" t="str">
        <f>VLOOKUP(A1155,Lookups2!$J$2:$K$23,2,FALSE)</f>
        <v>Frimley</v>
      </c>
      <c r="I1155" s="4" t="s">
        <v>9610</v>
      </c>
      <c r="J1155" s="26" t="str">
        <f t="shared" si="116"/>
        <v>16/17 Q4</v>
      </c>
      <c r="K1155" s="26" t="str">
        <f t="shared" si="118"/>
        <v>FrimleyPCSS16/17 Q4</v>
      </c>
    </row>
    <row r="1156" spans="1:11" x14ac:dyDescent="0.2">
      <c r="A1156" s="26" t="s">
        <v>9782</v>
      </c>
      <c r="B1156" s="4" t="s">
        <v>9610</v>
      </c>
      <c r="C1156" s="4" t="s">
        <v>9763</v>
      </c>
      <c r="D1156" s="28">
        <f>HLOOKUP(A1156,'Data 1'!$F$266:$Y$268,3,FALSE)</f>
        <v>81</v>
      </c>
      <c r="H1156" s="26" t="str">
        <f>VLOOKUP(A1156,Lookups2!$J$2:$K$23,2,FALSE)</f>
        <v>MDGH</v>
      </c>
      <c r="I1156" s="4" t="s">
        <v>9610</v>
      </c>
      <c r="J1156" s="26" t="str">
        <f t="shared" si="116"/>
        <v>16/17 Q4</v>
      </c>
      <c r="K1156" s="26" t="str">
        <f t="shared" si="118"/>
        <v>MDGHPCSS16/17 Q4</v>
      </c>
    </row>
    <row r="1157" spans="1:11" x14ac:dyDescent="0.2">
      <c r="A1157" s="26" t="s">
        <v>9783</v>
      </c>
      <c r="B1157" s="4" t="s">
        <v>9610</v>
      </c>
      <c r="C1157" s="4" t="s">
        <v>9763</v>
      </c>
      <c r="D1157" s="28">
        <f>HLOOKUP(A1157,'Data 1'!$F$266:$Y$268,3,FALSE)</f>
        <v>69</v>
      </c>
      <c r="H1157" s="26" t="str">
        <f>VLOOKUP(A1157,Lookups2!$J$2:$K$23,2,FALSE)</f>
        <v>TWH</v>
      </c>
      <c r="I1157" s="4" t="s">
        <v>9610</v>
      </c>
      <c r="J1157" s="26" t="str">
        <f t="shared" si="116"/>
        <v>16/17 Q4</v>
      </c>
      <c r="K1157" s="26" t="str">
        <f t="shared" si="118"/>
        <v>TWHPCSS16/17 Q4</v>
      </c>
    </row>
    <row r="1158" spans="1:11" x14ac:dyDescent="0.2">
      <c r="A1158" s="26" t="s">
        <v>9784</v>
      </c>
      <c r="B1158" s="4" t="s">
        <v>9610</v>
      </c>
      <c r="C1158" s="4" t="s">
        <v>9763</v>
      </c>
      <c r="D1158" s="28">
        <f>HLOOKUP(A1158,'Data 1'!$F$266:$Y$268,3,FALSE)</f>
        <v>45.3</v>
      </c>
      <c r="H1158" s="26" t="str">
        <f>VLOOKUP(A1158,Lookups2!$J$2:$K$23,2,FALSE)</f>
        <v>Medway</v>
      </c>
      <c r="I1158" s="4" t="s">
        <v>9610</v>
      </c>
      <c r="J1158" s="26" t="str">
        <f t="shared" si="116"/>
        <v>16/17 Q4</v>
      </c>
      <c r="K1158" s="26" t="str">
        <f t="shared" si="118"/>
        <v>MedwayPCSS16/17 Q4</v>
      </c>
    </row>
    <row r="1159" spans="1:11" x14ac:dyDescent="0.2">
      <c r="A1159" s="26" t="s">
        <v>9785</v>
      </c>
      <c r="B1159" s="4" t="s">
        <v>9610</v>
      </c>
      <c r="C1159" s="4" t="s">
        <v>9763</v>
      </c>
      <c r="D1159" s="28">
        <f>HLOOKUP(A1159,'Data 1'!$F$266:$Y$268,3,FALSE)</f>
        <v>57.3</v>
      </c>
      <c r="H1159" s="26" t="str">
        <f>VLOOKUP(A1159,Lookups2!$J$2:$K$23,2,FALSE)</f>
        <v>RSCH</v>
      </c>
      <c r="I1159" s="4" t="s">
        <v>9610</v>
      </c>
      <c r="J1159" s="26" t="str">
        <f t="shared" si="116"/>
        <v>16/17 Q4</v>
      </c>
      <c r="K1159" s="26" t="str">
        <f t="shared" si="118"/>
        <v>RSCHPCSS16/17 Q4</v>
      </c>
    </row>
    <row r="1160" spans="1:11" x14ac:dyDescent="0.2">
      <c r="A1160" s="26" t="s">
        <v>9786</v>
      </c>
      <c r="B1160" s="4" t="s">
        <v>9610</v>
      </c>
      <c r="C1160" s="4" t="s">
        <v>9763</v>
      </c>
      <c r="D1160" s="28">
        <f>HLOOKUP(A1160,'Data 1'!$F$266:$Y$268,3,FALSE)</f>
        <v>61.2</v>
      </c>
      <c r="H1160" s="26" t="str">
        <f>VLOOKUP(A1160,Lookups2!$J$2:$K$23,2,FALSE)</f>
        <v>SASH</v>
      </c>
      <c r="I1160" s="4" t="s">
        <v>9610</v>
      </c>
      <c r="J1160" s="26" t="str">
        <f t="shared" si="116"/>
        <v>16/17 Q4</v>
      </c>
      <c r="K1160" s="26" t="str">
        <f t="shared" si="118"/>
        <v>SASHPCSS16/17 Q4</v>
      </c>
    </row>
    <row r="1161" spans="1:11" x14ac:dyDescent="0.2">
      <c r="A1161" s="26" t="s">
        <v>9787</v>
      </c>
      <c r="B1161" s="4" t="s">
        <v>9610</v>
      </c>
      <c r="C1161" s="4" t="s">
        <v>9763</v>
      </c>
      <c r="D1161" s="28">
        <f>HLOOKUP(A1161,'Data 1'!$F$266:$Y$268,3,FALSE)</f>
        <v>67</v>
      </c>
      <c r="H1161" s="26" t="str">
        <f>VLOOKUP(A1161,Lookups2!$J$2:$K$23,2,FALSE)</f>
        <v>STR</v>
      </c>
      <c r="I1161" s="4" t="s">
        <v>9610</v>
      </c>
      <c r="J1161" s="26" t="str">
        <f t="shared" si="116"/>
        <v>16/17 Q4</v>
      </c>
      <c r="K1161" s="26" t="str">
        <f t="shared" si="118"/>
        <v>STRPCSS16/17 Q4</v>
      </c>
    </row>
    <row r="1162" spans="1:11" x14ac:dyDescent="0.2">
      <c r="A1162" s="26" t="s">
        <v>9788</v>
      </c>
      <c r="B1162" s="4" t="s">
        <v>9610</v>
      </c>
      <c r="C1162" s="4" t="s">
        <v>9763</v>
      </c>
      <c r="D1162" s="28">
        <f>HLOOKUP(A1162,'Data 1'!$F$266:$Y$268,3,FALSE)</f>
        <v>79</v>
      </c>
      <c r="H1162" s="26" t="str">
        <f>VLOOKUP(A1162,Lookups2!$J$2:$K$23,2,FALSE)</f>
        <v>WOR</v>
      </c>
      <c r="I1162" s="4" t="s">
        <v>9610</v>
      </c>
      <c r="J1162" s="26" t="str">
        <f t="shared" si="116"/>
        <v>16/17 Q4</v>
      </c>
      <c r="K1162" s="26" t="str">
        <f t="shared" si="118"/>
        <v>WORPCSS16/17 Q4</v>
      </c>
    </row>
    <row r="1163" spans="1:11" x14ac:dyDescent="0.2">
      <c r="A1163" s="26" t="s">
        <v>12031</v>
      </c>
      <c r="B1163" s="4" t="s">
        <v>9610</v>
      </c>
      <c r="C1163" s="4" t="s">
        <v>9763</v>
      </c>
      <c r="D1163" s="28">
        <f>HLOOKUP(A1163,'Data 1'!$F$266:$Y$268,3,FALSE)</f>
        <v>40.799999999999997</v>
      </c>
      <c r="H1163" s="26" t="str">
        <f>VLOOKUP(A1163,Lookups2!$J$2:$K$23,2,FALSE)</f>
        <v>CRA</v>
      </c>
      <c r="I1163" s="4" t="s">
        <v>9610</v>
      </c>
      <c r="J1163" s="26" t="str">
        <f t="shared" si="116"/>
        <v>16/17 Q4</v>
      </c>
      <c r="K1163" s="26" t="str">
        <f t="shared" si="118"/>
        <v>CRAPCSS16/17 Q4</v>
      </c>
    </row>
    <row r="1164" spans="1:11" x14ac:dyDescent="0.2">
      <c r="A1164" s="4" t="s">
        <v>6597</v>
      </c>
      <c r="B1164" s="4" t="s">
        <v>9610</v>
      </c>
      <c r="C1164" s="4" t="s">
        <v>9763</v>
      </c>
      <c r="D1164" s="28">
        <f>HLOOKUP(A1164,'Data 1'!$F$266:$Y$268,3,FALSE)</f>
        <v>65.5</v>
      </c>
      <c r="H1164" s="4" t="s">
        <v>2763</v>
      </c>
      <c r="I1164" s="4" t="s">
        <v>9610</v>
      </c>
      <c r="J1164" s="26" t="str">
        <f t="shared" si="116"/>
        <v>16/17 Q4</v>
      </c>
      <c r="K1164" s="26" t="str">
        <f t="shared" si="118"/>
        <v>PORTPCSS16/17 Q4</v>
      </c>
    </row>
    <row r="1165" spans="1:11" x14ac:dyDescent="0.2">
      <c r="A1165" t="s">
        <v>12343</v>
      </c>
      <c r="B1165" s="4" t="s">
        <v>9610</v>
      </c>
      <c r="C1165" s="4" t="s">
        <v>9763</v>
      </c>
      <c r="D1165" s="28">
        <f>HLOOKUP(A1165,'Data 1'!$F$266:$Y$268,3,FALSE)</f>
        <v>56.3</v>
      </c>
      <c r="H1165" s="26" t="str">
        <f>VLOOKUP(A1165,Lookups2!$J$2:$K$23,2,FALSE)</f>
        <v>BEX</v>
      </c>
      <c r="I1165" s="4" t="s">
        <v>9610</v>
      </c>
      <c r="J1165" s="26" t="str">
        <f t="shared" si="116"/>
        <v>16/17 Q4</v>
      </c>
      <c r="K1165" s="26" t="str">
        <f t="shared" si="118"/>
        <v>BEXPCSS16/17 Q4</v>
      </c>
    </row>
    <row r="1166" spans="1:11" x14ac:dyDescent="0.2">
      <c r="A1166" s="26" t="s">
        <v>12323</v>
      </c>
      <c r="B1166" s="4" t="s">
        <v>9610</v>
      </c>
      <c r="C1166" s="4" t="s">
        <v>9763</v>
      </c>
      <c r="D1166" s="28">
        <f>IFERROR(HLOOKUP(A1166,'Data 1'!$F$266:$Y$268,3,FALSE),0)</f>
        <v>0</v>
      </c>
      <c r="H1166" s="26" t="str">
        <f>VLOOKUP(A1166,Lookups2!$J$2:$K$23,2,FALSE)</f>
        <v>ENG</v>
      </c>
      <c r="I1166" s="4" t="s">
        <v>9610</v>
      </c>
      <c r="J1166" s="26" t="str">
        <f>+J1163</f>
        <v>16/17 Q4</v>
      </c>
      <c r="K1166" s="26" t="str">
        <f t="shared" si="118"/>
        <v>ENGPCSS16/17 Q4</v>
      </c>
    </row>
    <row r="1167" spans="1:11" x14ac:dyDescent="0.2">
      <c r="A1167" s="26" t="s">
        <v>2794</v>
      </c>
      <c r="B1167" s="4" t="s">
        <v>9610</v>
      </c>
      <c r="C1167" s="4" t="s">
        <v>9763</v>
      </c>
      <c r="D1167" s="28">
        <f>IFERROR(HLOOKUP(A1167,'Data 1'!$F$266:$Y$268,3,FALSE),0)</f>
        <v>0</v>
      </c>
      <c r="H1167" s="26" t="str">
        <f>VLOOKUP(A1167,Lookups2!$J$2:$K$23,2,FALSE)</f>
        <v>SEC</v>
      </c>
      <c r="I1167" s="4" t="s">
        <v>9610</v>
      </c>
      <c r="J1167" s="26" t="str">
        <f t="shared" si="116"/>
        <v>16/17 Q4</v>
      </c>
      <c r="K1167" s="26" t="str">
        <f t="shared" si="118"/>
        <v>SECPCSS16/17 Q4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P137"/>
  <sheetViews>
    <sheetView topLeftCell="A24" workbookViewId="0">
      <selection activeCell="O18" sqref="O18"/>
    </sheetView>
  </sheetViews>
  <sheetFormatPr defaultColWidth="9.28515625" defaultRowHeight="12.75" x14ac:dyDescent="0.2"/>
  <cols>
    <col min="1" max="1" width="9.28515625" style="30"/>
    <col min="6" max="6" width="9.5703125" bestFit="1" customWidth="1"/>
    <col min="13" max="13" width="24.7109375" bestFit="1" customWidth="1"/>
    <col min="15" max="15" width="23.28515625" customWidth="1"/>
  </cols>
  <sheetData>
    <row r="1" spans="1:16" x14ac:dyDescent="0.2">
      <c r="A1" s="30" t="s">
        <v>9763</v>
      </c>
      <c r="B1" s="4" t="s">
        <v>9610</v>
      </c>
      <c r="C1" s="4"/>
      <c r="D1">
        <v>1</v>
      </c>
    </row>
    <row r="2" spans="1:16" ht="15" customHeight="1" x14ac:dyDescent="0.2">
      <c r="A2" s="30" t="s">
        <v>12040</v>
      </c>
      <c r="B2">
        <v>5</v>
      </c>
      <c r="C2" t="s">
        <v>2807</v>
      </c>
      <c r="D2">
        <v>1</v>
      </c>
      <c r="E2" t="s">
        <v>12229</v>
      </c>
      <c r="F2" s="8" t="s">
        <v>12230</v>
      </c>
      <c r="H2" s="8" t="s">
        <v>12231</v>
      </c>
      <c r="I2">
        <v>1</v>
      </c>
      <c r="J2" t="s">
        <v>9770</v>
      </c>
      <c r="K2" t="s">
        <v>2780</v>
      </c>
      <c r="M2" t="s">
        <v>12232</v>
      </c>
      <c r="O2" t="s">
        <v>12233</v>
      </c>
    </row>
    <row r="3" spans="1:16" ht="15" customHeight="1" x14ac:dyDescent="0.2">
      <c r="A3" s="29" t="s">
        <v>12046</v>
      </c>
      <c r="B3">
        <v>11</v>
      </c>
      <c r="C3" s="4" t="s">
        <v>2842</v>
      </c>
      <c r="D3">
        <v>1</v>
      </c>
      <c r="F3" s="9">
        <f>VALUE(G3)</f>
        <v>0</v>
      </c>
      <c r="G3" s="10">
        <v>0</v>
      </c>
      <c r="H3" s="8">
        <v>100</v>
      </c>
      <c r="I3">
        <v>2</v>
      </c>
      <c r="J3" t="s">
        <v>2794</v>
      </c>
      <c r="K3" t="s">
        <v>2794</v>
      </c>
      <c r="M3" t="s">
        <v>12234</v>
      </c>
      <c r="N3">
        <f>SUM(Dom_1_patient_numbers)</f>
        <v>2431</v>
      </c>
      <c r="O3" s="31">
        <f>Data2!E45/Lookups2!N3*100</f>
        <v>58.119333607568912</v>
      </c>
      <c r="P3" s="1"/>
    </row>
    <row r="4" spans="1:16" ht="15" customHeight="1" x14ac:dyDescent="0.2">
      <c r="A4" s="29" t="s">
        <v>12049</v>
      </c>
      <c r="B4">
        <v>14</v>
      </c>
      <c r="C4" s="4" t="s">
        <v>2863</v>
      </c>
      <c r="D4">
        <v>1</v>
      </c>
      <c r="F4" s="9">
        <f t="shared" ref="F4:F13" si="0">VALUE(G4)</f>
        <v>3.125E-2</v>
      </c>
      <c r="G4" s="11">
        <v>3.125E-2</v>
      </c>
      <c r="H4" s="8">
        <v>90</v>
      </c>
      <c r="I4">
        <v>3</v>
      </c>
      <c r="J4" t="s">
        <v>9771</v>
      </c>
      <c r="K4" t="s">
        <v>2785</v>
      </c>
      <c r="M4" t="s">
        <v>12235</v>
      </c>
      <c r="N4">
        <f>SUM(Dom_1_patient_numbers)</f>
        <v>2431</v>
      </c>
      <c r="O4" s="25">
        <f>Data2!E67/Lookups2!N4*100</f>
        <v>95.894775812422864</v>
      </c>
    </row>
    <row r="5" spans="1:16" ht="15" customHeight="1" x14ac:dyDescent="0.2">
      <c r="A5" s="29" t="s">
        <v>12052</v>
      </c>
      <c r="B5">
        <v>17</v>
      </c>
      <c r="C5" s="4" t="s">
        <v>1580</v>
      </c>
      <c r="D5">
        <v>24</v>
      </c>
      <c r="F5" s="9">
        <f t="shared" si="0"/>
        <v>4.1666666666666664E-2</v>
      </c>
      <c r="G5" s="11">
        <v>4.1666666666666664E-2</v>
      </c>
      <c r="H5" s="8">
        <v>80</v>
      </c>
      <c r="I5">
        <v>4</v>
      </c>
      <c r="J5" t="s">
        <v>9772</v>
      </c>
      <c r="K5" t="s">
        <v>2811</v>
      </c>
      <c r="M5" t="s">
        <v>12236</v>
      </c>
      <c r="N5">
        <f>SUM(Dom_1_patient_numbers)</f>
        <v>2431</v>
      </c>
      <c r="O5" s="25">
        <f>Data2!E89/Lookups2!N5</f>
        <v>3.6036267653914711E-4</v>
      </c>
    </row>
    <row r="6" spans="1:16" ht="15" customHeight="1" x14ac:dyDescent="0.2">
      <c r="A6" s="30" t="s">
        <v>12059</v>
      </c>
      <c r="B6">
        <v>5</v>
      </c>
      <c r="C6" t="s">
        <v>1601</v>
      </c>
      <c r="D6">
        <v>1</v>
      </c>
      <c r="F6" s="9">
        <f t="shared" si="0"/>
        <v>5.2083333333333336E-2</v>
      </c>
      <c r="G6" s="11">
        <v>5.2083333333333336E-2</v>
      </c>
      <c r="H6" s="8">
        <v>70</v>
      </c>
      <c r="I6">
        <v>5</v>
      </c>
      <c r="J6" t="s">
        <v>9773</v>
      </c>
      <c r="K6" t="s">
        <v>2788</v>
      </c>
      <c r="M6" t="s">
        <v>12237</v>
      </c>
      <c r="N6">
        <f>SUM(Dom_2_patient_numbers)</f>
        <v>2431</v>
      </c>
      <c r="O6" s="25">
        <f>Data2!E133/Lookups2!N6*100</f>
        <v>53.24241053064582</v>
      </c>
    </row>
    <row r="7" spans="1:16" ht="15" customHeight="1" x14ac:dyDescent="0.2">
      <c r="A7" s="30" t="s">
        <v>12062</v>
      </c>
      <c r="B7">
        <v>11</v>
      </c>
      <c r="C7" t="s">
        <v>1622</v>
      </c>
      <c r="D7">
        <v>1</v>
      </c>
      <c r="F7" s="9">
        <f t="shared" si="0"/>
        <v>6.25E-2</v>
      </c>
      <c r="G7" s="11">
        <v>6.25E-2</v>
      </c>
      <c r="H7" s="8">
        <v>60</v>
      </c>
      <c r="I7">
        <v>6</v>
      </c>
      <c r="J7" t="s">
        <v>9774</v>
      </c>
      <c r="K7" t="s">
        <v>2814</v>
      </c>
      <c r="M7" t="s">
        <v>12238</v>
      </c>
      <c r="N7">
        <f>SUM(Dom_2_patient_numbers)</f>
        <v>2431</v>
      </c>
      <c r="O7" s="32">
        <f>Data2!F155/Lookups2!N7*100</f>
        <v>0.18695867041455277</v>
      </c>
    </row>
    <row r="8" spans="1:16" ht="15" customHeight="1" x14ac:dyDescent="0.2">
      <c r="A8" s="30" t="s">
        <v>12065</v>
      </c>
      <c r="B8">
        <v>14</v>
      </c>
      <c r="C8" t="s">
        <v>1643</v>
      </c>
      <c r="D8">
        <v>24</v>
      </c>
      <c r="F8" s="9">
        <f t="shared" si="0"/>
        <v>8.3333333333333329E-2</v>
      </c>
      <c r="G8" s="11">
        <v>8.3333333333333329E-2</v>
      </c>
      <c r="H8" s="8">
        <v>50</v>
      </c>
      <c r="I8">
        <v>7</v>
      </c>
      <c r="J8" t="s">
        <v>9775</v>
      </c>
      <c r="K8" t="s">
        <v>2816</v>
      </c>
      <c r="M8" t="s">
        <v>12239</v>
      </c>
      <c r="N8">
        <f>SUM(Dom_2_patient_numbers_2)</f>
        <v>2555</v>
      </c>
      <c r="O8" s="31">
        <f>Data2!E177/Lookups2!N8*100</f>
        <v>82.606105675146779</v>
      </c>
    </row>
    <row r="9" spans="1:16" ht="15" customHeight="1" x14ac:dyDescent="0.2">
      <c r="A9" s="30" t="s">
        <v>12072</v>
      </c>
      <c r="B9">
        <v>20</v>
      </c>
      <c r="C9" t="s">
        <v>1664</v>
      </c>
      <c r="D9">
        <v>1</v>
      </c>
      <c r="F9" s="9">
        <f t="shared" si="0"/>
        <v>0.125</v>
      </c>
      <c r="G9" s="11">
        <v>0.125</v>
      </c>
      <c r="H9" s="8">
        <v>40</v>
      </c>
      <c r="I9">
        <v>8</v>
      </c>
      <c r="J9" t="s">
        <v>9776</v>
      </c>
      <c r="K9" t="s">
        <v>2818</v>
      </c>
      <c r="M9" t="s">
        <v>12240</v>
      </c>
      <c r="N9">
        <f>SUM(Dom_3_patient_numbers)</f>
        <v>2431</v>
      </c>
      <c r="O9" s="31">
        <f>Data2!D221/Lookups2!N9*100</f>
        <v>11.67832167832168</v>
      </c>
    </row>
    <row r="10" spans="1:16" ht="15" customHeight="1" x14ac:dyDescent="0.2">
      <c r="A10" s="30" t="s">
        <v>12076</v>
      </c>
      <c r="B10">
        <v>5</v>
      </c>
      <c r="C10" t="s">
        <v>1685</v>
      </c>
      <c r="D10">
        <v>1</v>
      </c>
      <c r="F10" s="9">
        <f t="shared" si="0"/>
        <v>0.16666666666666666</v>
      </c>
      <c r="G10" s="11">
        <v>0.16666666666666666</v>
      </c>
      <c r="H10" s="8">
        <v>30</v>
      </c>
      <c r="I10">
        <v>9</v>
      </c>
      <c r="J10" t="s">
        <v>9777</v>
      </c>
      <c r="K10" t="s">
        <v>2820</v>
      </c>
      <c r="M10" t="s">
        <v>12241</v>
      </c>
      <c r="N10">
        <f>SUM(Dom_3_patient_numbers)</f>
        <v>2431</v>
      </c>
      <c r="O10" s="31">
        <f>Data2!E243/Lookups2!N10*100</f>
        <v>83.253763883175651</v>
      </c>
    </row>
    <row r="11" spans="1:16" ht="15" customHeight="1" x14ac:dyDescent="0.2">
      <c r="A11" s="30" t="s">
        <v>12079</v>
      </c>
      <c r="B11">
        <v>11</v>
      </c>
      <c r="C11" t="s">
        <v>1706</v>
      </c>
      <c r="D11">
        <v>1</v>
      </c>
      <c r="F11" s="9">
        <f t="shared" si="0"/>
        <v>0.20833333333333334</v>
      </c>
      <c r="G11" s="11">
        <v>0.20833333333333334</v>
      </c>
      <c r="H11" s="8">
        <v>20</v>
      </c>
      <c r="I11">
        <v>10</v>
      </c>
      <c r="J11" t="s">
        <v>6597</v>
      </c>
      <c r="K11" t="s">
        <v>2763</v>
      </c>
      <c r="M11" t="s">
        <v>12242</v>
      </c>
      <c r="N11">
        <f>SUM(Dom_3_patient_numbers)</f>
        <v>2431</v>
      </c>
      <c r="O11" s="31">
        <f>Data2!E265/Lookups2!N11*100</f>
        <v>56.550719868366926</v>
      </c>
    </row>
    <row r="12" spans="1:16" ht="15" customHeight="1" x14ac:dyDescent="0.2">
      <c r="A12" s="30" t="s">
        <v>12082</v>
      </c>
      <c r="B12">
        <v>14</v>
      </c>
      <c r="C12" t="s">
        <v>1727</v>
      </c>
      <c r="D12">
        <v>1</v>
      </c>
      <c r="F12" s="9">
        <f t="shared" si="0"/>
        <v>0.25</v>
      </c>
      <c r="G12" s="11">
        <v>0.25</v>
      </c>
      <c r="H12" s="8">
        <v>10</v>
      </c>
      <c r="I12">
        <v>11</v>
      </c>
      <c r="J12" t="s">
        <v>9779</v>
      </c>
      <c r="K12" t="s">
        <v>2825</v>
      </c>
      <c r="M12" t="s">
        <v>12243</v>
      </c>
      <c r="N12">
        <f>SUM(Dom_3_patient_numbers)</f>
        <v>2431</v>
      </c>
      <c r="O12" s="31">
        <f>Data2!E287/Lookups2!N12*100</f>
        <v>53.035993418346351</v>
      </c>
    </row>
    <row r="13" spans="1:16" ht="15" customHeight="1" x14ac:dyDescent="0.2">
      <c r="A13" s="30" t="s">
        <v>12085</v>
      </c>
      <c r="B13">
        <v>17</v>
      </c>
      <c r="C13" t="s">
        <v>1748</v>
      </c>
      <c r="D13">
        <v>1</v>
      </c>
      <c r="F13" s="9">
        <f t="shared" si="0"/>
        <v>0.33333333333333331</v>
      </c>
      <c r="G13" s="11">
        <v>0.33333333333333331</v>
      </c>
      <c r="H13" s="8">
        <v>0</v>
      </c>
      <c r="I13">
        <v>12</v>
      </c>
      <c r="J13" t="s">
        <v>9780</v>
      </c>
      <c r="K13" t="s">
        <v>2786</v>
      </c>
      <c r="M13" t="s">
        <v>12244</v>
      </c>
      <c r="N13">
        <f>SUM(Dom_3_patient_numbers)</f>
        <v>2431</v>
      </c>
      <c r="O13" s="74">
        <f>Data2!F309/Lookups2!N13*100</f>
        <v>4.1370435120435124E-2</v>
      </c>
    </row>
    <row r="14" spans="1:16" ht="15" customHeight="1" x14ac:dyDescent="0.2">
      <c r="A14" s="30" t="s">
        <v>12088</v>
      </c>
      <c r="B14">
        <v>20</v>
      </c>
      <c r="C14" t="s">
        <v>1769</v>
      </c>
      <c r="D14">
        <v>1</v>
      </c>
      <c r="E14" t="s">
        <v>12245</v>
      </c>
      <c r="F14" s="8" t="s">
        <v>12230</v>
      </c>
      <c r="H14" s="8" t="s">
        <v>12231</v>
      </c>
      <c r="I14">
        <v>13</v>
      </c>
      <c r="J14" t="s">
        <v>9781</v>
      </c>
      <c r="K14" t="s">
        <v>2787</v>
      </c>
      <c r="M14" t="s">
        <v>12246</v>
      </c>
      <c r="N14">
        <f t="shared" ref="N14:N19" si="1">SUM(Dom_4_patient_numbers)</f>
        <v>2431</v>
      </c>
      <c r="O14" s="31">
        <f>Data2!E353/Lookups2!N14*100</f>
        <v>77.789058000822706</v>
      </c>
    </row>
    <row r="15" spans="1:16" ht="15" customHeight="1" x14ac:dyDescent="0.2">
      <c r="A15" s="30" t="s">
        <v>12093</v>
      </c>
      <c r="B15">
        <v>23</v>
      </c>
      <c r="C15" t="s">
        <v>1790</v>
      </c>
      <c r="D15">
        <v>24</v>
      </c>
      <c r="F15" s="13">
        <f t="shared" ref="F15:F25" si="2">VALUE(G15)</f>
        <v>0</v>
      </c>
      <c r="G15" s="14">
        <v>0</v>
      </c>
      <c r="H15" s="14">
        <v>0</v>
      </c>
      <c r="I15">
        <v>14</v>
      </c>
      <c r="J15" t="s">
        <v>9782</v>
      </c>
      <c r="K15" t="s">
        <v>2829</v>
      </c>
      <c r="M15" t="s">
        <v>12247</v>
      </c>
      <c r="N15">
        <f t="shared" si="1"/>
        <v>2431</v>
      </c>
      <c r="O15" s="32">
        <f>Data2!E375/Lookups2!N15*100</f>
        <v>0.46110225558754969</v>
      </c>
    </row>
    <row r="16" spans="1:16" ht="15" customHeight="1" x14ac:dyDescent="0.2">
      <c r="A16" s="30" t="s">
        <v>12098</v>
      </c>
      <c r="B16">
        <v>5</v>
      </c>
      <c r="C16" t="s">
        <v>1811</v>
      </c>
      <c r="D16">
        <v>1</v>
      </c>
      <c r="F16" s="13">
        <f t="shared" si="2"/>
        <v>50</v>
      </c>
      <c r="G16" s="14">
        <v>50</v>
      </c>
      <c r="H16" s="14">
        <v>10</v>
      </c>
      <c r="I16">
        <v>15</v>
      </c>
      <c r="J16" t="s">
        <v>9783</v>
      </c>
      <c r="K16" t="s">
        <v>2831</v>
      </c>
      <c r="M16" t="s">
        <v>12248</v>
      </c>
      <c r="N16">
        <f t="shared" si="1"/>
        <v>2431</v>
      </c>
      <c r="O16" s="31">
        <f>Data2!E397/Lookups2!N16*100</f>
        <v>91.487865076100377</v>
      </c>
    </row>
    <row r="17" spans="1:15" ht="15" customHeight="1" x14ac:dyDescent="0.2">
      <c r="A17" s="30" t="s">
        <v>12101</v>
      </c>
      <c r="B17">
        <v>11</v>
      </c>
      <c r="C17" t="s">
        <v>1832</v>
      </c>
      <c r="D17">
        <v>1</v>
      </c>
      <c r="F17" s="13">
        <f t="shared" si="2"/>
        <v>55</v>
      </c>
      <c r="G17" s="14">
        <v>55</v>
      </c>
      <c r="H17" s="14">
        <v>20</v>
      </c>
      <c r="I17">
        <v>16</v>
      </c>
      <c r="J17" t="s">
        <v>9784</v>
      </c>
      <c r="K17" t="s">
        <v>2833</v>
      </c>
      <c r="M17" t="s">
        <v>12249</v>
      </c>
      <c r="N17">
        <f t="shared" si="1"/>
        <v>2431</v>
      </c>
      <c r="O17" s="17">
        <f>Data2!E419/Lookups2!N17*100</f>
        <v>0.79688057040998206</v>
      </c>
    </row>
    <row r="18" spans="1:15" ht="15" customHeight="1" x14ac:dyDescent="0.2">
      <c r="A18" s="30" t="s">
        <v>12104</v>
      </c>
      <c r="B18">
        <v>14</v>
      </c>
      <c r="C18" t="s">
        <v>5023</v>
      </c>
      <c r="D18">
        <v>24</v>
      </c>
      <c r="F18" s="13">
        <f t="shared" si="2"/>
        <v>60</v>
      </c>
      <c r="G18" s="14">
        <v>60</v>
      </c>
      <c r="H18" s="14">
        <v>30</v>
      </c>
      <c r="I18">
        <v>17</v>
      </c>
      <c r="J18" t="s">
        <v>9785</v>
      </c>
      <c r="K18" t="s">
        <v>2835</v>
      </c>
      <c r="M18" t="s">
        <v>12250</v>
      </c>
      <c r="N18">
        <f t="shared" si="1"/>
        <v>2431</v>
      </c>
      <c r="O18" s="31">
        <f>Data2!E441/Lookups2!N18*100</f>
        <v>79.596668037844509</v>
      </c>
    </row>
    <row r="19" spans="1:15" ht="15" customHeight="1" x14ac:dyDescent="0.2">
      <c r="A19" s="30" t="s">
        <v>12107</v>
      </c>
      <c r="B19">
        <v>17</v>
      </c>
      <c r="C19" t="s">
        <v>5044</v>
      </c>
      <c r="D19">
        <v>1</v>
      </c>
      <c r="F19" s="13">
        <f t="shared" si="2"/>
        <v>65</v>
      </c>
      <c r="G19" s="14">
        <v>65</v>
      </c>
      <c r="H19" s="14">
        <v>40</v>
      </c>
      <c r="I19">
        <v>18</v>
      </c>
      <c r="J19" t="s">
        <v>9786</v>
      </c>
      <c r="K19" t="s">
        <v>2789</v>
      </c>
      <c r="M19" t="s">
        <v>12251</v>
      </c>
      <c r="N19">
        <f t="shared" si="1"/>
        <v>2431</v>
      </c>
      <c r="O19" s="31">
        <f>Data2!E463/Lookups2!N19*100</f>
        <v>92.416865487453705</v>
      </c>
    </row>
    <row r="20" spans="1:15" ht="15" customHeight="1" x14ac:dyDescent="0.2">
      <c r="A20" s="30" t="s">
        <v>12112</v>
      </c>
      <c r="B20">
        <v>20</v>
      </c>
      <c r="C20" t="s">
        <v>5065</v>
      </c>
      <c r="D20">
        <v>24</v>
      </c>
      <c r="F20" s="13">
        <f t="shared" si="2"/>
        <v>70</v>
      </c>
      <c r="G20" s="14">
        <v>70</v>
      </c>
      <c r="H20" s="14">
        <v>50</v>
      </c>
      <c r="I20">
        <v>19</v>
      </c>
      <c r="J20" t="s">
        <v>9787</v>
      </c>
      <c r="K20" t="s">
        <v>2838</v>
      </c>
      <c r="M20" t="s">
        <v>12252</v>
      </c>
      <c r="N20">
        <f>SUM(Dom_5_patient_numbers)</f>
        <v>2555</v>
      </c>
      <c r="O20" s="31">
        <f>Data2!E507/Lookups2!N20*100</f>
        <v>84.233111545988265</v>
      </c>
    </row>
    <row r="21" spans="1:15" ht="15" customHeight="1" x14ac:dyDescent="0.2">
      <c r="A21" s="30" t="s">
        <v>12116</v>
      </c>
      <c r="B21">
        <v>23</v>
      </c>
      <c r="C21" t="s">
        <v>8173</v>
      </c>
      <c r="D21">
        <v>1</v>
      </c>
      <c r="F21" s="13">
        <f t="shared" si="2"/>
        <v>75</v>
      </c>
      <c r="G21" s="14">
        <v>75</v>
      </c>
      <c r="H21" s="14">
        <v>60</v>
      </c>
      <c r="I21">
        <v>20</v>
      </c>
      <c r="J21" t="s">
        <v>9788</v>
      </c>
      <c r="K21" t="s">
        <v>2840</v>
      </c>
      <c r="M21" t="s">
        <v>12253</v>
      </c>
      <c r="N21">
        <f>SUM(Dom_5_patient_numbers)</f>
        <v>2555</v>
      </c>
      <c r="O21" s="31">
        <f>Data2!E529/Lookups2!N21*100</f>
        <v>40.330567514677099</v>
      </c>
    </row>
    <row r="22" spans="1:15" ht="15" customHeight="1" x14ac:dyDescent="0.2">
      <c r="A22" s="30" t="s">
        <v>12119</v>
      </c>
      <c r="B22">
        <v>26</v>
      </c>
      <c r="C22" t="s">
        <v>8194</v>
      </c>
      <c r="D22">
        <v>1</v>
      </c>
      <c r="F22" s="13">
        <f t="shared" si="2"/>
        <v>80</v>
      </c>
      <c r="G22" s="14">
        <v>80</v>
      </c>
      <c r="H22" s="14">
        <v>70</v>
      </c>
      <c r="I22">
        <v>21</v>
      </c>
      <c r="J22" t="s">
        <v>12031</v>
      </c>
      <c r="K22" s="4" t="s">
        <v>12328</v>
      </c>
      <c r="M22" t="s">
        <v>12254</v>
      </c>
      <c r="N22">
        <f>SUM(Dom_5_patient_numbers)</f>
        <v>2555</v>
      </c>
      <c r="O22" s="31">
        <f>Data2!E551/Lookups2!N22*100</f>
        <v>58.151780821917811</v>
      </c>
    </row>
    <row r="23" spans="1:15" ht="15" customHeight="1" x14ac:dyDescent="0.2">
      <c r="A23" s="30" t="s">
        <v>12124</v>
      </c>
      <c r="B23">
        <v>5</v>
      </c>
      <c r="C23" t="s">
        <v>8215</v>
      </c>
      <c r="D23">
        <v>1</v>
      </c>
      <c r="F23" s="13">
        <f t="shared" si="2"/>
        <v>85</v>
      </c>
      <c r="G23" s="14">
        <v>85</v>
      </c>
      <c r="H23" s="14">
        <v>80</v>
      </c>
      <c r="I23">
        <v>22</v>
      </c>
      <c r="J23" t="s">
        <v>12343</v>
      </c>
      <c r="K23" s="4" t="s">
        <v>12344</v>
      </c>
      <c r="M23" t="s">
        <v>12255</v>
      </c>
      <c r="N23">
        <f>SUM(Dom_5_patient_numbers)</f>
        <v>2555</v>
      </c>
      <c r="O23" s="31">
        <f>Data2!E573/Lookups2!N23*100</f>
        <v>77.227906066536207</v>
      </c>
    </row>
    <row r="24" spans="1:15" ht="15" customHeight="1" x14ac:dyDescent="0.2">
      <c r="A24" s="30" t="s">
        <v>12127</v>
      </c>
      <c r="B24">
        <v>11</v>
      </c>
      <c r="C24" t="s">
        <v>8236</v>
      </c>
      <c r="D24">
        <v>1</v>
      </c>
      <c r="F24" s="13">
        <f t="shared" si="2"/>
        <v>90</v>
      </c>
      <c r="G24" s="14">
        <v>90</v>
      </c>
      <c r="H24" s="14">
        <v>90</v>
      </c>
      <c r="M24" t="s">
        <v>12256</v>
      </c>
      <c r="N24">
        <f t="shared" ref="N24:N31" si="3">SUM(Dom_6_patient_numbers)</f>
        <v>2555</v>
      </c>
      <c r="O24" s="31">
        <f>Data2!E617/Lookups2!N24*100</f>
        <v>87.558904109589037</v>
      </c>
    </row>
    <row r="25" spans="1:15" ht="15" customHeight="1" x14ac:dyDescent="0.2">
      <c r="A25" s="30" t="s">
        <v>12129</v>
      </c>
      <c r="B25">
        <v>14</v>
      </c>
      <c r="C25" t="s">
        <v>8257</v>
      </c>
      <c r="D25">
        <v>1</v>
      </c>
      <c r="F25" s="13">
        <f t="shared" si="2"/>
        <v>95</v>
      </c>
      <c r="G25" s="14">
        <v>95</v>
      </c>
      <c r="H25" s="14">
        <v>100</v>
      </c>
      <c r="M25" t="s">
        <v>12257</v>
      </c>
      <c r="N25">
        <f t="shared" si="3"/>
        <v>2555</v>
      </c>
      <c r="O25" s="31">
        <f>Data2!E639/Lookups2!N25*100</f>
        <v>35.942230919765166</v>
      </c>
    </row>
    <row r="26" spans="1:15" ht="15" customHeight="1" x14ac:dyDescent="0.2">
      <c r="A26" s="30" t="s">
        <v>12131</v>
      </c>
      <c r="B26">
        <v>17</v>
      </c>
      <c r="C26" t="s">
        <v>8278</v>
      </c>
      <c r="D26">
        <v>1</v>
      </c>
      <c r="M26" t="s">
        <v>12258</v>
      </c>
      <c r="N26">
        <f t="shared" si="3"/>
        <v>2555</v>
      </c>
      <c r="O26" s="31">
        <f>Data2!E661/Lookups2!N26*100</f>
        <v>69.006771037181991</v>
      </c>
    </row>
    <row r="27" spans="1:15" ht="15" customHeight="1" x14ac:dyDescent="0.2">
      <c r="A27" s="30" t="s">
        <v>12134</v>
      </c>
      <c r="B27">
        <v>20</v>
      </c>
      <c r="C27" t="s">
        <v>8299</v>
      </c>
      <c r="D27">
        <v>1</v>
      </c>
      <c r="E27" t="s">
        <v>12259</v>
      </c>
      <c r="F27" s="8" t="s">
        <v>12230</v>
      </c>
      <c r="G27" s="8"/>
      <c r="H27" s="8" t="s">
        <v>12231</v>
      </c>
      <c r="M27" t="s">
        <v>12260</v>
      </c>
      <c r="N27">
        <f t="shared" si="3"/>
        <v>2555</v>
      </c>
      <c r="O27" s="31">
        <f>Data2!E683/Lookups2!N27*100</f>
        <v>80.281761252446188</v>
      </c>
    </row>
    <row r="28" spans="1:15" ht="15" customHeight="1" x14ac:dyDescent="0.2">
      <c r="A28" s="30" t="s">
        <v>12138</v>
      </c>
      <c r="B28">
        <v>5</v>
      </c>
      <c r="C28" t="s">
        <v>8320</v>
      </c>
      <c r="D28">
        <v>1</v>
      </c>
      <c r="F28" s="13" t="s">
        <v>12261</v>
      </c>
      <c r="G28" s="16">
        <f t="shared" ref="G28:G38" si="4">TIMEVALUE(F28)</f>
        <v>0</v>
      </c>
      <c r="H28" s="8">
        <v>100</v>
      </c>
      <c r="M28" t="s">
        <v>12262</v>
      </c>
      <c r="N28">
        <f t="shared" si="3"/>
        <v>2555</v>
      </c>
      <c r="O28" s="31">
        <f>Data2!E727/Lookups2!N28*100</f>
        <v>52.832563600782791</v>
      </c>
    </row>
    <row r="29" spans="1:15" ht="15" customHeight="1" x14ac:dyDescent="0.2">
      <c r="A29" s="30" t="s">
        <v>12141</v>
      </c>
      <c r="B29">
        <v>11</v>
      </c>
      <c r="C29" t="s">
        <v>8341</v>
      </c>
      <c r="D29">
        <v>1</v>
      </c>
      <c r="F29" s="13" t="s">
        <v>12263</v>
      </c>
      <c r="G29" s="16">
        <f t="shared" si="4"/>
        <v>4.1666666666666664E-2</v>
      </c>
      <c r="H29" s="8">
        <v>90</v>
      </c>
      <c r="M29" t="s">
        <v>12264</v>
      </c>
      <c r="N29">
        <f t="shared" si="3"/>
        <v>2555</v>
      </c>
      <c r="O29" s="31">
        <f>Data2!E749/Lookups2!N29*100</f>
        <v>34.170919765166339</v>
      </c>
    </row>
    <row r="30" spans="1:15" ht="15" customHeight="1" x14ac:dyDescent="0.2">
      <c r="A30" s="30" t="s">
        <v>12143</v>
      </c>
      <c r="B30">
        <v>14</v>
      </c>
      <c r="C30" t="s">
        <v>8362</v>
      </c>
      <c r="D30">
        <v>1</v>
      </c>
      <c r="F30" s="13" t="s">
        <v>12265</v>
      </c>
      <c r="G30" s="16">
        <f t="shared" si="4"/>
        <v>8.3333333333333329E-2</v>
      </c>
      <c r="H30" s="8">
        <v>80</v>
      </c>
      <c r="M30" t="s">
        <v>12266</v>
      </c>
      <c r="N30">
        <f t="shared" si="3"/>
        <v>2555</v>
      </c>
      <c r="O30" s="31">
        <f>Data2!E771/Lookups2!N30*100</f>
        <v>45.883444227005874</v>
      </c>
    </row>
    <row r="31" spans="1:15" ht="15" customHeight="1" x14ac:dyDescent="0.2">
      <c r="A31" s="30" t="s">
        <v>12145</v>
      </c>
      <c r="B31">
        <v>17</v>
      </c>
      <c r="C31" t="s">
        <v>8383</v>
      </c>
      <c r="D31">
        <v>1</v>
      </c>
      <c r="F31" s="13" t="s">
        <v>12267</v>
      </c>
      <c r="G31" s="16">
        <f t="shared" si="4"/>
        <v>0.125</v>
      </c>
      <c r="H31" s="8">
        <v>70</v>
      </c>
      <c r="M31" t="s">
        <v>12268</v>
      </c>
      <c r="N31">
        <f t="shared" si="3"/>
        <v>2555</v>
      </c>
      <c r="O31" s="31">
        <f>Data2!E793/Lookups2!N31*100</f>
        <v>52.635733855185919</v>
      </c>
    </row>
    <row r="32" spans="1:15" ht="15" customHeight="1" x14ac:dyDescent="0.2">
      <c r="A32" s="30" t="s">
        <v>12148</v>
      </c>
      <c r="B32">
        <v>20</v>
      </c>
      <c r="C32" t="s">
        <v>8404</v>
      </c>
      <c r="D32">
        <v>1</v>
      </c>
      <c r="F32" s="13" t="s">
        <v>12269</v>
      </c>
      <c r="G32" s="16">
        <f t="shared" si="4"/>
        <v>0.16666666666666666</v>
      </c>
      <c r="H32" s="8">
        <v>60</v>
      </c>
      <c r="M32" t="s">
        <v>12270</v>
      </c>
      <c r="N32">
        <f t="shared" ref="N32:N37" si="5">SUM(Dom_8_patient_numbers)</f>
        <v>2431</v>
      </c>
      <c r="O32" s="31">
        <f>Data2!E837/Lookups2!N32*100</f>
        <v>90.698272315919368</v>
      </c>
    </row>
    <row r="33" spans="1:16" ht="15" customHeight="1" x14ac:dyDescent="0.2">
      <c r="A33" s="30" t="s">
        <v>12153</v>
      </c>
      <c r="B33">
        <v>5</v>
      </c>
      <c r="C33" t="s">
        <v>8425</v>
      </c>
      <c r="D33">
        <v>1</v>
      </c>
      <c r="F33" s="13" t="s">
        <v>12271</v>
      </c>
      <c r="G33" s="16">
        <f t="shared" si="4"/>
        <v>0.1875</v>
      </c>
      <c r="H33" s="8">
        <v>50</v>
      </c>
      <c r="M33" t="s">
        <v>12272</v>
      </c>
      <c r="N33">
        <f t="shared" si="5"/>
        <v>2431</v>
      </c>
      <c r="O33" s="17">
        <f>Data2!E859/Lookups2!N33</f>
        <v>31.38033730974907</v>
      </c>
    </row>
    <row r="34" spans="1:16" ht="15" customHeight="1" x14ac:dyDescent="0.2">
      <c r="A34" s="30" t="s">
        <v>12156</v>
      </c>
      <c r="B34">
        <v>11</v>
      </c>
      <c r="C34" t="s">
        <v>8446</v>
      </c>
      <c r="D34">
        <v>1</v>
      </c>
      <c r="F34" s="13" t="s">
        <v>12273</v>
      </c>
      <c r="G34" s="16">
        <f t="shared" si="4"/>
        <v>0.20833333333333334</v>
      </c>
      <c r="H34" s="8">
        <v>40</v>
      </c>
      <c r="M34" t="s">
        <v>12274</v>
      </c>
      <c r="N34">
        <f t="shared" si="5"/>
        <v>2431</v>
      </c>
      <c r="O34" s="31">
        <f>Data2!E881/Lookups2!N34*100</f>
        <v>94.217359111476767</v>
      </c>
    </row>
    <row r="35" spans="1:16" ht="15" customHeight="1" x14ac:dyDescent="0.2">
      <c r="A35" s="30" t="s">
        <v>12159</v>
      </c>
      <c r="B35">
        <v>14</v>
      </c>
      <c r="C35" t="s">
        <v>8467</v>
      </c>
      <c r="D35">
        <v>1</v>
      </c>
      <c r="F35" s="13" t="s">
        <v>12275</v>
      </c>
      <c r="G35" s="16">
        <f t="shared" si="4"/>
        <v>0.22916666666666666</v>
      </c>
      <c r="H35" s="8">
        <v>30</v>
      </c>
      <c r="M35" t="s">
        <v>12276</v>
      </c>
      <c r="N35">
        <f t="shared" si="5"/>
        <v>2431</v>
      </c>
      <c r="O35" s="17">
        <f>Data2!E903/Lookups2!N35</f>
        <v>27.92378307966543</v>
      </c>
      <c r="P35" s="1"/>
    </row>
    <row r="36" spans="1:16" ht="15" customHeight="1" x14ac:dyDescent="0.2">
      <c r="A36" s="30" t="s">
        <v>12162</v>
      </c>
      <c r="B36">
        <v>17</v>
      </c>
      <c r="C36" t="s">
        <v>8488</v>
      </c>
      <c r="D36">
        <v>1</v>
      </c>
      <c r="F36" s="13" t="s">
        <v>12277</v>
      </c>
      <c r="G36" s="16">
        <f t="shared" si="4"/>
        <v>0.25</v>
      </c>
      <c r="H36" s="8">
        <v>20</v>
      </c>
      <c r="M36" t="s">
        <v>12278</v>
      </c>
      <c r="N36">
        <f t="shared" si="5"/>
        <v>2431</v>
      </c>
      <c r="O36" s="31">
        <f>Data2!E925/Lookups2!N36*100</f>
        <v>87.06816125051418</v>
      </c>
    </row>
    <row r="37" spans="1:16" ht="15" customHeight="1" x14ac:dyDescent="0.2">
      <c r="A37" s="30" t="s">
        <v>12165</v>
      </c>
      <c r="B37">
        <v>20</v>
      </c>
      <c r="C37" t="s">
        <v>8514</v>
      </c>
      <c r="D37">
        <v>1</v>
      </c>
      <c r="F37" s="13" t="s">
        <v>12279</v>
      </c>
      <c r="G37" s="16">
        <f t="shared" si="4"/>
        <v>0.29166666666666669</v>
      </c>
      <c r="H37" s="8">
        <v>10</v>
      </c>
      <c r="M37" t="s">
        <v>12280</v>
      </c>
      <c r="N37">
        <f t="shared" si="5"/>
        <v>2431</v>
      </c>
      <c r="O37" s="17">
        <f>Data2!E947/Lookups2!N37</f>
        <v>33.637001234060065</v>
      </c>
      <c r="P37" s="1"/>
    </row>
    <row r="38" spans="1:16" ht="15" customHeight="1" x14ac:dyDescent="0.2">
      <c r="A38" s="30" t="s">
        <v>12170</v>
      </c>
      <c r="B38">
        <v>5</v>
      </c>
      <c r="C38" t="s">
        <v>8535</v>
      </c>
      <c r="D38">
        <v>1</v>
      </c>
      <c r="F38" s="13" t="s">
        <v>12281</v>
      </c>
      <c r="G38" s="16">
        <f t="shared" si="4"/>
        <v>0.33333333333333331</v>
      </c>
      <c r="H38" s="8">
        <v>0</v>
      </c>
      <c r="M38" t="s">
        <v>12282</v>
      </c>
      <c r="N38">
        <f>SUM(Dom_9_patient_numbers)</f>
        <v>2340</v>
      </c>
      <c r="O38" s="31">
        <f>Data2!E991/Lookups2!N38*100</f>
        <v>83.2815811965812</v>
      </c>
    </row>
    <row r="39" spans="1:16" ht="15" customHeight="1" x14ac:dyDescent="0.2">
      <c r="A39" s="30" t="s">
        <v>12173</v>
      </c>
      <c r="B39">
        <v>11</v>
      </c>
      <c r="C39" t="s">
        <v>8556</v>
      </c>
      <c r="D39">
        <v>1</v>
      </c>
      <c r="M39" t="s">
        <v>12283</v>
      </c>
      <c r="N39">
        <f>SUM(Dom_9_patient_numbers)</f>
        <v>2340</v>
      </c>
      <c r="O39" s="31">
        <f>Data2!E1013/Lookups2!N39*100</f>
        <v>86.665213675213664</v>
      </c>
    </row>
    <row r="40" spans="1:16" ht="15" customHeight="1" x14ac:dyDescent="0.2">
      <c r="A40" s="30" t="s">
        <v>12176</v>
      </c>
      <c r="B40">
        <v>14</v>
      </c>
      <c r="C40" t="s">
        <v>8577</v>
      </c>
      <c r="D40">
        <v>24</v>
      </c>
      <c r="E40" t="s">
        <v>12284</v>
      </c>
      <c r="F40" s="8" t="s">
        <v>12230</v>
      </c>
      <c r="G40" s="8"/>
      <c r="H40" s="8" t="s">
        <v>12231</v>
      </c>
      <c r="M40" t="s">
        <v>12285</v>
      </c>
      <c r="N40">
        <f>SUM(Dom_9_patient_numbers)</f>
        <v>2340</v>
      </c>
      <c r="O40" s="31">
        <f>Data2!E1035/Lookups2!N40*100</f>
        <v>94.878888888888895</v>
      </c>
    </row>
    <row r="41" spans="1:16" ht="15" customHeight="1" x14ac:dyDescent="0.2">
      <c r="A41" s="30" t="s">
        <v>12179</v>
      </c>
      <c r="B41">
        <v>17</v>
      </c>
      <c r="C41" t="s">
        <v>8598</v>
      </c>
      <c r="D41">
        <v>1</v>
      </c>
      <c r="F41" s="73">
        <f>TIMEVALUE(G41)</f>
        <v>0</v>
      </c>
      <c r="G41" s="16" t="s">
        <v>12261</v>
      </c>
      <c r="H41" s="8">
        <v>100</v>
      </c>
      <c r="M41" t="s">
        <v>12286</v>
      </c>
      <c r="N41">
        <f>SUM(Dom_10_patient_numbers)</f>
        <v>2352</v>
      </c>
      <c r="O41" s="31">
        <f>Data2!E1079/Lookups2!N41*100</f>
        <v>89.385629251700678</v>
      </c>
    </row>
    <row r="42" spans="1:16" ht="15" customHeight="1" x14ac:dyDescent="0.2">
      <c r="A42" s="30" t="s">
        <v>12182</v>
      </c>
      <c r="B42">
        <v>20</v>
      </c>
      <c r="C42" t="s">
        <v>8619</v>
      </c>
      <c r="D42">
        <v>24</v>
      </c>
      <c r="F42" s="73">
        <f t="shared" ref="F42:F51" si="6">TIMEVALUE(G42)</f>
        <v>2.0833333333333332E-2</v>
      </c>
      <c r="G42" s="16" t="s">
        <v>12287</v>
      </c>
      <c r="H42" s="8">
        <v>90</v>
      </c>
      <c r="M42" t="s">
        <v>12288</v>
      </c>
      <c r="N42">
        <f>SUM(Dom_10_patient_numbers)</f>
        <v>2352</v>
      </c>
      <c r="O42" s="31">
        <f>Data2!E1101/Lookups2!N42*100</f>
        <v>30.664413265306123</v>
      </c>
    </row>
    <row r="43" spans="1:16" ht="15" customHeight="1" x14ac:dyDescent="0.2">
      <c r="A43" s="30" t="s">
        <v>12185</v>
      </c>
      <c r="B43">
        <v>23</v>
      </c>
      <c r="C43" t="s">
        <v>5884</v>
      </c>
      <c r="D43">
        <v>1</v>
      </c>
      <c r="F43" s="73">
        <f t="shared" si="6"/>
        <v>2.7777777777777776E-2</v>
      </c>
      <c r="G43" s="16" t="s">
        <v>12289</v>
      </c>
      <c r="H43" s="8">
        <v>80</v>
      </c>
      <c r="M43" t="s">
        <v>12290</v>
      </c>
      <c r="N43">
        <f>SUM(Dom_10_patient_numbers)</f>
        <v>2352</v>
      </c>
      <c r="O43" s="31">
        <f>Data2!E1123/Lookups2!N43*100</f>
        <v>97.336947278911552</v>
      </c>
    </row>
    <row r="44" spans="1:16" ht="15" customHeight="1" x14ac:dyDescent="0.2">
      <c r="A44" s="30" t="s">
        <v>12188</v>
      </c>
      <c r="B44">
        <v>26</v>
      </c>
      <c r="C44" t="s">
        <v>5905</v>
      </c>
      <c r="D44">
        <v>24</v>
      </c>
      <c r="F44" s="73">
        <f t="shared" si="6"/>
        <v>3.4722222222222224E-2</v>
      </c>
      <c r="G44" s="16" t="s">
        <v>12291</v>
      </c>
      <c r="H44" s="8">
        <v>70</v>
      </c>
      <c r="M44" s="15" t="s">
        <v>12292</v>
      </c>
      <c r="N44">
        <f>SUM(Dom_10_patient_numbers)</f>
        <v>2352</v>
      </c>
      <c r="O44" s="31">
        <f>Data2!F1145/Lookups2!N44*100</f>
        <v>93.912542517006813</v>
      </c>
    </row>
    <row r="45" spans="1:16" ht="15" customHeight="1" x14ac:dyDescent="0.2">
      <c r="A45" s="30" t="s">
        <v>12200</v>
      </c>
      <c r="B45">
        <v>5</v>
      </c>
      <c r="C45" t="s">
        <v>5926</v>
      </c>
      <c r="D45">
        <v>1</v>
      </c>
      <c r="F45" s="73">
        <f t="shared" si="6"/>
        <v>4.1666666666666664E-2</v>
      </c>
      <c r="G45" s="16" t="s">
        <v>12263</v>
      </c>
      <c r="H45" s="8">
        <v>60</v>
      </c>
    </row>
    <row r="46" spans="1:16" ht="15" x14ac:dyDescent="0.2">
      <c r="A46" s="30" t="s">
        <v>12204</v>
      </c>
      <c r="B46">
        <v>11</v>
      </c>
      <c r="C46" t="s">
        <v>5947</v>
      </c>
      <c r="D46">
        <v>1</v>
      </c>
      <c r="F46" s="73">
        <f t="shared" si="6"/>
        <v>4.8611111111111112E-2</v>
      </c>
      <c r="G46" s="16" t="s">
        <v>12293</v>
      </c>
      <c r="H46" s="8">
        <v>50</v>
      </c>
    </row>
    <row r="47" spans="1:16" ht="15" x14ac:dyDescent="0.2">
      <c r="A47" s="30" t="s">
        <v>12208</v>
      </c>
      <c r="B47">
        <v>17</v>
      </c>
      <c r="C47" t="s">
        <v>5968</v>
      </c>
      <c r="D47">
        <v>1</v>
      </c>
      <c r="F47" s="73">
        <f t="shared" si="6"/>
        <v>5.5555555555555552E-2</v>
      </c>
      <c r="G47" s="16" t="s">
        <v>12294</v>
      </c>
      <c r="H47" s="8">
        <v>40</v>
      </c>
    </row>
    <row r="48" spans="1:16" ht="15" x14ac:dyDescent="0.2">
      <c r="A48" s="30" t="s">
        <v>12211</v>
      </c>
      <c r="B48">
        <v>20</v>
      </c>
      <c r="C48" t="s">
        <v>5989</v>
      </c>
      <c r="D48">
        <v>1</v>
      </c>
      <c r="F48" s="73">
        <f t="shared" si="6"/>
        <v>6.25E-2</v>
      </c>
      <c r="G48" s="16" t="s">
        <v>12295</v>
      </c>
      <c r="H48" s="8">
        <v>30</v>
      </c>
    </row>
    <row r="49" spans="1:8" ht="15" x14ac:dyDescent="0.2">
      <c r="A49" s="30" t="s">
        <v>12216</v>
      </c>
      <c r="B49">
        <v>5</v>
      </c>
      <c r="C49" t="s">
        <v>6010</v>
      </c>
      <c r="D49">
        <v>1</v>
      </c>
      <c r="F49" s="73">
        <f t="shared" si="6"/>
        <v>6.9444444444444434E-2</v>
      </c>
      <c r="G49" s="16" t="s">
        <v>12296</v>
      </c>
      <c r="H49" s="8">
        <v>20</v>
      </c>
    </row>
    <row r="50" spans="1:8" ht="15" x14ac:dyDescent="0.2">
      <c r="A50" s="30" t="s">
        <v>12219</v>
      </c>
      <c r="B50">
        <v>11</v>
      </c>
      <c r="C50" t="s">
        <v>2776</v>
      </c>
      <c r="D50">
        <v>1</v>
      </c>
      <c r="F50" s="73">
        <f t="shared" si="6"/>
        <v>7.6388888888888895E-2</v>
      </c>
      <c r="G50" s="16" t="s">
        <v>12297</v>
      </c>
      <c r="H50" s="8">
        <v>10</v>
      </c>
    </row>
    <row r="51" spans="1:8" ht="15" x14ac:dyDescent="0.2">
      <c r="A51" s="30" t="s">
        <v>12222</v>
      </c>
      <c r="B51">
        <v>14</v>
      </c>
      <c r="C51" t="s">
        <v>2777</v>
      </c>
      <c r="D51">
        <v>1</v>
      </c>
      <c r="F51" s="73">
        <f t="shared" si="6"/>
        <v>8.3333333333333329E-2</v>
      </c>
      <c r="G51" s="16" t="s">
        <v>12265</v>
      </c>
      <c r="H51" s="8">
        <v>0</v>
      </c>
    </row>
    <row r="52" spans="1:8" x14ac:dyDescent="0.2">
      <c r="A52" s="30" t="s">
        <v>12225</v>
      </c>
      <c r="B52">
        <v>17</v>
      </c>
      <c r="C52" t="s">
        <v>2778</v>
      </c>
      <c r="D52">
        <v>1</v>
      </c>
      <c r="E52" t="s">
        <v>12298</v>
      </c>
      <c r="F52" s="8" t="s">
        <v>12230</v>
      </c>
      <c r="G52" s="8"/>
      <c r="H52" s="8" t="s">
        <v>12231</v>
      </c>
    </row>
    <row r="53" spans="1:8" ht="15" x14ac:dyDescent="0.2">
      <c r="A53" s="30" t="s">
        <v>12228</v>
      </c>
      <c r="B53">
        <v>20</v>
      </c>
      <c r="C53" t="s">
        <v>2779</v>
      </c>
      <c r="D53">
        <v>1</v>
      </c>
      <c r="F53" s="19">
        <f>VALUE(G53)</f>
        <v>0</v>
      </c>
      <c r="G53" s="16">
        <v>0</v>
      </c>
      <c r="H53" s="8">
        <v>100</v>
      </c>
    </row>
    <row r="54" spans="1:8" ht="15" x14ac:dyDescent="0.2">
      <c r="F54" s="19">
        <f>VALUE(G54)</f>
        <v>0.125</v>
      </c>
      <c r="G54" s="16">
        <v>0.125</v>
      </c>
      <c r="H54" s="8">
        <v>90</v>
      </c>
    </row>
    <row r="55" spans="1:8" ht="15" x14ac:dyDescent="0.2">
      <c r="F55" s="19">
        <f t="shared" ref="F55:F63" si="7">VALUE(G55)</f>
        <v>0.25</v>
      </c>
      <c r="G55" s="16">
        <v>0.25</v>
      </c>
      <c r="H55" s="8">
        <v>80</v>
      </c>
    </row>
    <row r="56" spans="1:8" ht="15" x14ac:dyDescent="0.2">
      <c r="F56" s="19">
        <f t="shared" si="7"/>
        <v>0.375</v>
      </c>
      <c r="G56" s="16">
        <v>0.375</v>
      </c>
      <c r="H56" s="8">
        <v>70</v>
      </c>
    </row>
    <row r="57" spans="1:8" ht="15" x14ac:dyDescent="0.2">
      <c r="F57" s="19">
        <f t="shared" si="7"/>
        <v>0.5</v>
      </c>
      <c r="G57" s="16">
        <v>0.5</v>
      </c>
      <c r="H57" s="8">
        <v>60</v>
      </c>
    </row>
    <row r="58" spans="1:8" ht="15" x14ac:dyDescent="0.2">
      <c r="F58" s="19">
        <f t="shared" si="7"/>
        <v>0.625</v>
      </c>
      <c r="G58" s="16">
        <v>0.625</v>
      </c>
      <c r="H58" s="8">
        <v>50</v>
      </c>
    </row>
    <row r="59" spans="1:8" ht="15" x14ac:dyDescent="0.2">
      <c r="F59" s="19">
        <f t="shared" si="7"/>
        <v>0.75</v>
      </c>
      <c r="G59" s="16">
        <v>0.75</v>
      </c>
      <c r="H59" s="8">
        <v>40</v>
      </c>
    </row>
    <row r="60" spans="1:8" ht="15" x14ac:dyDescent="0.2">
      <c r="F60" s="19">
        <f t="shared" si="7"/>
        <v>0.875</v>
      </c>
      <c r="G60" s="16">
        <v>0.875</v>
      </c>
      <c r="H60" s="8">
        <v>30</v>
      </c>
    </row>
    <row r="61" spans="1:8" ht="15" x14ac:dyDescent="0.2">
      <c r="F61" s="19">
        <f t="shared" si="7"/>
        <v>1</v>
      </c>
      <c r="G61" s="16">
        <v>1</v>
      </c>
      <c r="H61" s="8">
        <v>20</v>
      </c>
    </row>
    <row r="62" spans="1:8" ht="15" x14ac:dyDescent="0.2">
      <c r="F62" s="19">
        <f t="shared" si="7"/>
        <v>1.5</v>
      </c>
      <c r="G62" s="16">
        <v>1.5</v>
      </c>
      <c r="H62" s="8">
        <v>10</v>
      </c>
    </row>
    <row r="63" spans="1:8" ht="15" x14ac:dyDescent="0.2">
      <c r="F63" s="19">
        <f t="shared" si="7"/>
        <v>2</v>
      </c>
      <c r="G63" s="12">
        <v>2</v>
      </c>
      <c r="H63" s="8">
        <v>0</v>
      </c>
    </row>
    <row r="64" spans="1:8" x14ac:dyDescent="0.2">
      <c r="E64" t="s">
        <v>12299</v>
      </c>
      <c r="F64" s="8" t="s">
        <v>12230</v>
      </c>
      <c r="G64" s="8"/>
      <c r="H64" s="8" t="s">
        <v>12231</v>
      </c>
    </row>
    <row r="65" spans="5:8" ht="15" x14ac:dyDescent="0.2">
      <c r="F65" s="72">
        <f t="shared" ref="F65:F75" si="8">VALUE(G65)</f>
        <v>0</v>
      </c>
      <c r="G65" s="16">
        <v>0</v>
      </c>
      <c r="H65" s="8">
        <v>100</v>
      </c>
    </row>
    <row r="66" spans="5:8" ht="15" x14ac:dyDescent="0.2">
      <c r="F66" s="72">
        <f t="shared" si="8"/>
        <v>2.0833333333333332E-2</v>
      </c>
      <c r="G66" s="16">
        <v>2.0833333333333332E-2</v>
      </c>
      <c r="H66" s="8">
        <v>90</v>
      </c>
    </row>
    <row r="67" spans="5:8" ht="15" x14ac:dyDescent="0.2">
      <c r="F67" s="72">
        <f t="shared" si="8"/>
        <v>4.1666666666666664E-2</v>
      </c>
      <c r="G67" s="16">
        <v>4.1666666666666664E-2</v>
      </c>
      <c r="H67" s="8">
        <v>80</v>
      </c>
    </row>
    <row r="68" spans="5:8" ht="15" x14ac:dyDescent="0.2">
      <c r="F68" s="72">
        <f t="shared" si="8"/>
        <v>8.3333333333333329E-2</v>
      </c>
      <c r="G68" s="16">
        <v>8.3333333333333329E-2</v>
      </c>
      <c r="H68" s="8">
        <v>70</v>
      </c>
    </row>
    <row r="69" spans="5:8" ht="15" x14ac:dyDescent="0.2">
      <c r="F69" s="72">
        <f t="shared" si="8"/>
        <v>0.125</v>
      </c>
      <c r="G69" s="16">
        <v>0.125</v>
      </c>
      <c r="H69" s="8">
        <v>60</v>
      </c>
    </row>
    <row r="70" spans="5:8" ht="15" x14ac:dyDescent="0.2">
      <c r="F70" s="72">
        <f t="shared" si="8"/>
        <v>0.25</v>
      </c>
      <c r="G70" s="16">
        <v>0.25</v>
      </c>
      <c r="H70" s="8">
        <v>50</v>
      </c>
    </row>
    <row r="71" spans="5:8" ht="15" x14ac:dyDescent="0.2">
      <c r="F71" s="72">
        <f t="shared" si="8"/>
        <v>0.375</v>
      </c>
      <c r="G71" s="16">
        <v>0.375</v>
      </c>
      <c r="H71" s="8">
        <v>40</v>
      </c>
    </row>
    <row r="72" spans="5:8" ht="15" x14ac:dyDescent="0.2">
      <c r="F72" s="72">
        <f t="shared" si="8"/>
        <v>0.5</v>
      </c>
      <c r="G72" s="16">
        <v>0.5</v>
      </c>
      <c r="H72" s="8">
        <v>30</v>
      </c>
    </row>
    <row r="73" spans="5:8" ht="15" x14ac:dyDescent="0.2">
      <c r="F73" s="72">
        <f t="shared" si="8"/>
        <v>0.625</v>
      </c>
      <c r="G73" s="16">
        <v>0.625</v>
      </c>
      <c r="H73" s="8">
        <v>20</v>
      </c>
    </row>
    <row r="74" spans="5:8" ht="15" x14ac:dyDescent="0.2">
      <c r="F74" s="72">
        <f t="shared" si="8"/>
        <v>0.75</v>
      </c>
      <c r="G74" s="16">
        <v>0.75</v>
      </c>
      <c r="H74" s="8">
        <v>10</v>
      </c>
    </row>
    <row r="75" spans="5:8" ht="15" x14ac:dyDescent="0.2">
      <c r="F75" s="72">
        <f t="shared" si="8"/>
        <v>0.875</v>
      </c>
      <c r="G75" s="12">
        <v>0.875</v>
      </c>
      <c r="H75" s="8">
        <v>0</v>
      </c>
    </row>
    <row r="76" spans="5:8" x14ac:dyDescent="0.2">
      <c r="E76" t="s">
        <v>12300</v>
      </c>
      <c r="F76" s="8" t="s">
        <v>12301</v>
      </c>
      <c r="G76" s="8"/>
      <c r="H76" s="8" t="s">
        <v>12231</v>
      </c>
    </row>
    <row r="77" spans="5:8" ht="15" x14ac:dyDescent="0.2">
      <c r="F77" s="9">
        <f>VALUE(G77)</f>
        <v>0</v>
      </c>
      <c r="G77" s="8">
        <v>0</v>
      </c>
      <c r="H77" s="8">
        <v>0</v>
      </c>
    </row>
    <row r="78" spans="5:8" ht="15" x14ac:dyDescent="0.2">
      <c r="F78" s="18">
        <f>VALUE(G78)</f>
        <v>0.01</v>
      </c>
      <c r="G78" s="20">
        <v>0.01</v>
      </c>
      <c r="H78" s="8">
        <v>10</v>
      </c>
    </row>
    <row r="79" spans="5:8" ht="15" x14ac:dyDescent="0.2">
      <c r="F79" s="9">
        <f t="shared" ref="F79:F87" si="9">VALUE(G79)</f>
        <v>4.01</v>
      </c>
      <c r="G79" s="8">
        <v>4.01</v>
      </c>
      <c r="H79" s="8">
        <v>20</v>
      </c>
    </row>
    <row r="80" spans="5:8" ht="15" x14ac:dyDescent="0.2">
      <c r="F80" s="9">
        <f t="shared" si="9"/>
        <v>8.01</v>
      </c>
      <c r="G80" s="8">
        <v>8.01</v>
      </c>
      <c r="H80" s="8">
        <v>30</v>
      </c>
    </row>
    <row r="81" spans="5:8" ht="15" x14ac:dyDescent="0.2">
      <c r="F81" s="9">
        <f t="shared" si="9"/>
        <v>12.01</v>
      </c>
      <c r="G81" s="8">
        <v>12.01</v>
      </c>
      <c r="H81" s="8">
        <v>40</v>
      </c>
    </row>
    <row r="82" spans="5:8" ht="15" x14ac:dyDescent="0.2">
      <c r="F82" s="9">
        <f t="shared" si="9"/>
        <v>16.010000000000002</v>
      </c>
      <c r="G82" s="8">
        <v>16.010000000000002</v>
      </c>
      <c r="H82" s="8">
        <v>50</v>
      </c>
    </row>
    <row r="83" spans="5:8" ht="15" x14ac:dyDescent="0.2">
      <c r="F83" s="9">
        <f t="shared" si="9"/>
        <v>20.010000000000002</v>
      </c>
      <c r="G83" s="8">
        <v>20.010000000000002</v>
      </c>
      <c r="H83" s="8">
        <v>60</v>
      </c>
    </row>
    <row r="84" spans="5:8" ht="15" x14ac:dyDescent="0.2">
      <c r="F84" s="9">
        <f t="shared" si="9"/>
        <v>24.01</v>
      </c>
      <c r="G84" s="8">
        <v>24.01</v>
      </c>
      <c r="H84" s="8">
        <v>70</v>
      </c>
    </row>
    <row r="85" spans="5:8" ht="15" x14ac:dyDescent="0.2">
      <c r="F85" s="9">
        <f t="shared" si="9"/>
        <v>28.01</v>
      </c>
      <c r="G85" s="8">
        <v>28.01</v>
      </c>
      <c r="H85" s="8">
        <v>80</v>
      </c>
    </row>
    <row r="86" spans="5:8" ht="15" x14ac:dyDescent="0.2">
      <c r="F86" s="9">
        <f t="shared" si="9"/>
        <v>32.01</v>
      </c>
      <c r="G86" s="8">
        <v>32.01</v>
      </c>
      <c r="H86" s="8">
        <v>90</v>
      </c>
    </row>
    <row r="87" spans="5:8" ht="15" x14ac:dyDescent="0.2">
      <c r="F87" s="9">
        <f t="shared" si="9"/>
        <v>40.01</v>
      </c>
      <c r="G87" s="8">
        <v>40.01</v>
      </c>
      <c r="H87" s="8">
        <v>100</v>
      </c>
    </row>
    <row r="88" spans="5:8" x14ac:dyDescent="0.2">
      <c r="E88" t="s">
        <v>12302</v>
      </c>
      <c r="F88" s="8" t="s">
        <v>12303</v>
      </c>
      <c r="G88" s="8"/>
      <c r="H88" s="8" t="s">
        <v>12231</v>
      </c>
    </row>
    <row r="89" spans="5:8" ht="15" x14ac:dyDescent="0.2">
      <c r="F89" s="9">
        <f>VALUE(G89)</f>
        <v>0</v>
      </c>
      <c r="G89" s="8">
        <v>0</v>
      </c>
      <c r="H89" s="8">
        <v>0</v>
      </c>
    </row>
    <row r="90" spans="5:8" ht="15" x14ac:dyDescent="0.2">
      <c r="F90" s="18">
        <f>VALUE(G90)</f>
        <v>0.01</v>
      </c>
      <c r="G90" s="20">
        <v>0.01</v>
      </c>
      <c r="H90" s="8">
        <v>10</v>
      </c>
    </row>
    <row r="91" spans="5:8" ht="15" x14ac:dyDescent="0.2">
      <c r="F91" s="9">
        <f t="shared" ref="F91:F99" si="10">VALUE(G91)</f>
        <v>4.01</v>
      </c>
      <c r="G91" s="8">
        <v>4.01</v>
      </c>
      <c r="H91" s="8">
        <v>20</v>
      </c>
    </row>
    <row r="92" spans="5:8" ht="15" x14ac:dyDescent="0.2">
      <c r="F92" s="9">
        <f t="shared" si="10"/>
        <v>8.01</v>
      </c>
      <c r="G92" s="8">
        <v>8.01</v>
      </c>
      <c r="H92" s="8">
        <v>30</v>
      </c>
    </row>
    <row r="93" spans="5:8" ht="15" x14ac:dyDescent="0.2">
      <c r="F93" s="9">
        <f t="shared" si="10"/>
        <v>12.01</v>
      </c>
      <c r="G93" s="8">
        <v>12.01</v>
      </c>
      <c r="H93" s="8">
        <v>40</v>
      </c>
    </row>
    <row r="94" spans="5:8" ht="15" x14ac:dyDescent="0.2">
      <c r="F94" s="9">
        <f t="shared" si="10"/>
        <v>16.010000000000002</v>
      </c>
      <c r="G94" s="8">
        <v>16.010000000000002</v>
      </c>
      <c r="H94" s="8">
        <v>50</v>
      </c>
    </row>
    <row r="95" spans="5:8" ht="15" x14ac:dyDescent="0.2">
      <c r="F95" s="9">
        <f t="shared" si="10"/>
        <v>20.010000000000002</v>
      </c>
      <c r="G95" s="8">
        <v>20.010000000000002</v>
      </c>
      <c r="H95" s="8">
        <v>60</v>
      </c>
    </row>
    <row r="96" spans="5:8" ht="15" x14ac:dyDescent="0.2">
      <c r="F96" s="9">
        <f t="shared" si="10"/>
        <v>24.01</v>
      </c>
      <c r="G96" s="8">
        <v>24.01</v>
      </c>
      <c r="H96" s="8">
        <v>70</v>
      </c>
    </row>
    <row r="97" spans="5:8" ht="15" x14ac:dyDescent="0.2">
      <c r="F97" s="9">
        <f t="shared" si="10"/>
        <v>28.01</v>
      </c>
      <c r="G97" s="8">
        <v>28.01</v>
      </c>
      <c r="H97" s="8">
        <v>80</v>
      </c>
    </row>
    <row r="98" spans="5:8" ht="15" x14ac:dyDescent="0.2">
      <c r="F98" s="9">
        <f t="shared" si="10"/>
        <v>32.01</v>
      </c>
      <c r="G98" s="8">
        <v>32.01</v>
      </c>
      <c r="H98" s="8">
        <v>90</v>
      </c>
    </row>
    <row r="99" spans="5:8" ht="15" x14ac:dyDescent="0.2">
      <c r="F99" s="9">
        <f t="shared" si="10"/>
        <v>40.01</v>
      </c>
      <c r="G99" s="8">
        <v>40.01</v>
      </c>
      <c r="H99" s="8">
        <v>100</v>
      </c>
    </row>
    <row r="100" spans="5:8" x14ac:dyDescent="0.2">
      <c r="E100" t="s">
        <v>12304</v>
      </c>
      <c r="F100" s="8" t="s">
        <v>12303</v>
      </c>
      <c r="G100" s="8"/>
      <c r="H100" s="8" t="s">
        <v>12231</v>
      </c>
    </row>
    <row r="101" spans="5:8" ht="15" x14ac:dyDescent="0.2">
      <c r="F101" s="9">
        <f>VALUE(G101)</f>
        <v>0</v>
      </c>
      <c r="G101" s="8">
        <v>0</v>
      </c>
      <c r="H101" s="8">
        <v>0</v>
      </c>
    </row>
    <row r="102" spans="5:8" ht="15" x14ac:dyDescent="0.2">
      <c r="F102" s="18">
        <f>VALUE(G102)</f>
        <v>0.01</v>
      </c>
      <c r="G102" s="20">
        <v>0.01</v>
      </c>
      <c r="H102" s="8">
        <v>10</v>
      </c>
    </row>
    <row r="103" spans="5:8" ht="15" x14ac:dyDescent="0.2">
      <c r="F103" s="9">
        <f t="shared" ref="F103:F111" si="11">VALUE(G103)</f>
        <v>4.01</v>
      </c>
      <c r="G103" s="8">
        <v>4.01</v>
      </c>
      <c r="H103" s="8">
        <v>20</v>
      </c>
    </row>
    <row r="104" spans="5:8" ht="15" x14ac:dyDescent="0.2">
      <c r="F104" s="9">
        <f t="shared" si="11"/>
        <v>8.01</v>
      </c>
      <c r="G104" s="8">
        <v>8.01</v>
      </c>
      <c r="H104" s="8">
        <v>30</v>
      </c>
    </row>
    <row r="105" spans="5:8" ht="15" x14ac:dyDescent="0.2">
      <c r="F105" s="9">
        <f t="shared" si="11"/>
        <v>12.01</v>
      </c>
      <c r="G105" s="8">
        <v>12.01</v>
      </c>
      <c r="H105" s="8">
        <v>40</v>
      </c>
    </row>
    <row r="106" spans="5:8" ht="15" x14ac:dyDescent="0.2">
      <c r="F106" s="9">
        <f t="shared" si="11"/>
        <v>16.010000000000002</v>
      </c>
      <c r="G106" s="8">
        <v>16.010000000000002</v>
      </c>
      <c r="H106" s="8">
        <v>50</v>
      </c>
    </row>
    <row r="107" spans="5:8" ht="15" x14ac:dyDescent="0.2">
      <c r="F107" s="9">
        <f t="shared" si="11"/>
        <v>20.010000000000002</v>
      </c>
      <c r="G107" s="8">
        <v>20.010000000000002</v>
      </c>
      <c r="H107" s="8">
        <v>60</v>
      </c>
    </row>
    <row r="108" spans="5:8" ht="15" x14ac:dyDescent="0.2">
      <c r="F108" s="9">
        <f t="shared" si="11"/>
        <v>24.01</v>
      </c>
      <c r="G108" s="8">
        <v>24.01</v>
      </c>
      <c r="H108" s="8">
        <v>70</v>
      </c>
    </row>
    <row r="109" spans="5:8" ht="15" x14ac:dyDescent="0.2">
      <c r="F109" s="9">
        <f t="shared" si="11"/>
        <v>28.01</v>
      </c>
      <c r="G109" s="8">
        <v>28.01</v>
      </c>
      <c r="H109" s="8">
        <v>80</v>
      </c>
    </row>
    <row r="110" spans="5:8" ht="15" x14ac:dyDescent="0.2">
      <c r="F110" s="9">
        <f t="shared" si="11"/>
        <v>32.01</v>
      </c>
      <c r="G110" s="8">
        <v>32.01</v>
      </c>
      <c r="H110" s="8">
        <v>90</v>
      </c>
    </row>
    <row r="111" spans="5:8" ht="15" x14ac:dyDescent="0.2">
      <c r="F111" s="9">
        <f t="shared" si="11"/>
        <v>40.01</v>
      </c>
      <c r="G111" s="8">
        <v>40.01</v>
      </c>
      <c r="H111" s="8">
        <v>100</v>
      </c>
    </row>
    <row r="112" spans="5:8" x14ac:dyDescent="0.2">
      <c r="E112" t="s">
        <v>12325</v>
      </c>
      <c r="F112" s="8" t="s">
        <v>12230</v>
      </c>
      <c r="G112" s="8"/>
      <c r="H112" s="8" t="s">
        <v>12231</v>
      </c>
    </row>
    <row r="113" spans="5:8" ht="15" x14ac:dyDescent="0.2">
      <c r="E113" s="21"/>
      <c r="F113" s="9">
        <f>VALUE(G113)</f>
        <v>0</v>
      </c>
      <c r="G113" s="22" t="s">
        <v>12305</v>
      </c>
      <c r="H113" s="8">
        <v>100</v>
      </c>
    </row>
    <row r="114" spans="5:8" ht="15" x14ac:dyDescent="0.2">
      <c r="E114" s="21"/>
      <c r="F114" s="9">
        <f>VALUE(G114)</f>
        <v>6</v>
      </c>
      <c r="G114" s="22" t="s">
        <v>12306</v>
      </c>
      <c r="H114" s="8">
        <v>90</v>
      </c>
    </row>
    <row r="115" spans="5:8" ht="15" x14ac:dyDescent="0.2">
      <c r="E115" s="21"/>
      <c r="F115" s="9">
        <f t="shared" ref="F115:F123" si="12">VALUE(G115)</f>
        <v>12</v>
      </c>
      <c r="G115" s="22" t="s">
        <v>12307</v>
      </c>
      <c r="H115" s="8">
        <v>80</v>
      </c>
    </row>
    <row r="116" spans="5:8" ht="15" x14ac:dyDescent="0.2">
      <c r="E116" s="21"/>
      <c r="F116" s="9">
        <f t="shared" si="12"/>
        <v>18</v>
      </c>
      <c r="G116" s="22" t="s">
        <v>12308</v>
      </c>
      <c r="H116" s="8">
        <v>70</v>
      </c>
    </row>
    <row r="117" spans="5:8" ht="15" x14ac:dyDescent="0.2">
      <c r="E117" s="21"/>
      <c r="F117" s="9">
        <f t="shared" si="12"/>
        <v>24</v>
      </c>
      <c r="G117" s="22" t="s">
        <v>12309</v>
      </c>
      <c r="H117" s="8">
        <v>60</v>
      </c>
    </row>
    <row r="118" spans="5:8" ht="15" x14ac:dyDescent="0.2">
      <c r="E118" s="21"/>
      <c r="F118" s="9">
        <f t="shared" si="12"/>
        <v>30</v>
      </c>
      <c r="G118" s="22" t="s">
        <v>12310</v>
      </c>
      <c r="H118" s="8">
        <v>50</v>
      </c>
    </row>
    <row r="119" spans="5:8" ht="15" x14ac:dyDescent="0.2">
      <c r="E119" s="21"/>
      <c r="F119" s="9">
        <f t="shared" si="12"/>
        <v>36</v>
      </c>
      <c r="G119" s="22" t="s">
        <v>12311</v>
      </c>
      <c r="H119" s="8">
        <v>40</v>
      </c>
    </row>
    <row r="120" spans="5:8" ht="15" x14ac:dyDescent="0.2">
      <c r="E120" s="21"/>
      <c r="F120" s="9">
        <f t="shared" si="12"/>
        <v>42</v>
      </c>
      <c r="G120" s="22" t="s">
        <v>12312</v>
      </c>
      <c r="H120" s="8">
        <v>30</v>
      </c>
    </row>
    <row r="121" spans="5:8" ht="15" x14ac:dyDescent="0.2">
      <c r="E121" s="21"/>
      <c r="F121" s="9">
        <f t="shared" si="12"/>
        <v>48</v>
      </c>
      <c r="G121" s="22" t="s">
        <v>12313</v>
      </c>
      <c r="H121" s="8">
        <v>20</v>
      </c>
    </row>
    <row r="122" spans="5:8" ht="15" x14ac:dyDescent="0.2">
      <c r="E122" s="21"/>
      <c r="F122" s="9">
        <f t="shared" si="12"/>
        <v>54</v>
      </c>
      <c r="G122" s="22" t="s">
        <v>12314</v>
      </c>
      <c r="H122" s="8">
        <v>10</v>
      </c>
    </row>
    <row r="123" spans="5:8" ht="15" x14ac:dyDescent="0.2">
      <c r="E123" s="21"/>
      <c r="F123" s="9">
        <f t="shared" si="12"/>
        <v>60</v>
      </c>
      <c r="G123" s="22" t="s">
        <v>12315</v>
      </c>
      <c r="H123" s="8">
        <v>0</v>
      </c>
    </row>
    <row r="124" spans="5:8" ht="15" x14ac:dyDescent="0.2">
      <c r="E124" s="21"/>
      <c r="F124" s="23"/>
      <c r="G124" s="22"/>
      <c r="H124" s="8"/>
    </row>
    <row r="125" spans="5:8" x14ac:dyDescent="0.2">
      <c r="E125" t="s">
        <v>12326</v>
      </c>
      <c r="F125" s="8" t="s">
        <v>12230</v>
      </c>
      <c r="G125" s="8"/>
      <c r="H125" s="8" t="s">
        <v>12231</v>
      </c>
    </row>
    <row r="126" spans="5:8" ht="15" x14ac:dyDescent="0.2">
      <c r="E126" s="21"/>
      <c r="F126" s="18">
        <f t="shared" ref="F126:F136" si="13">VALUE(G126)</f>
        <v>0</v>
      </c>
      <c r="G126" s="24">
        <v>0</v>
      </c>
      <c r="H126" s="8">
        <v>100</v>
      </c>
    </row>
    <row r="127" spans="5:8" ht="15" x14ac:dyDescent="0.2">
      <c r="E127" s="21"/>
      <c r="F127" s="18">
        <f t="shared" si="13"/>
        <v>0.25</v>
      </c>
      <c r="G127" s="24">
        <v>0.25</v>
      </c>
      <c r="H127" s="8">
        <v>90</v>
      </c>
    </row>
    <row r="128" spans="5:8" ht="15" x14ac:dyDescent="0.2">
      <c r="E128" s="21"/>
      <c r="F128" s="18">
        <f t="shared" si="13"/>
        <v>0.5</v>
      </c>
      <c r="G128" s="24">
        <v>0.5</v>
      </c>
      <c r="H128" s="8">
        <v>80</v>
      </c>
    </row>
    <row r="129" spans="5:8" ht="15" x14ac:dyDescent="0.2">
      <c r="E129" s="21"/>
      <c r="F129" s="18">
        <f t="shared" si="13"/>
        <v>0.75</v>
      </c>
      <c r="G129" s="24">
        <v>0.75</v>
      </c>
      <c r="H129" s="8">
        <v>70</v>
      </c>
    </row>
    <row r="130" spans="5:8" ht="15" x14ac:dyDescent="0.2">
      <c r="E130" s="21"/>
      <c r="F130" s="18">
        <f t="shared" si="13"/>
        <v>1</v>
      </c>
      <c r="G130" s="24">
        <v>1</v>
      </c>
      <c r="H130" s="8">
        <v>60</v>
      </c>
    </row>
    <row r="131" spans="5:8" ht="15" x14ac:dyDescent="0.2">
      <c r="E131" s="21"/>
      <c r="F131" s="18">
        <f t="shared" si="13"/>
        <v>1.25</v>
      </c>
      <c r="G131" s="24">
        <v>1.25</v>
      </c>
      <c r="H131" s="8">
        <v>50</v>
      </c>
    </row>
    <row r="132" spans="5:8" ht="15" x14ac:dyDescent="0.2">
      <c r="E132" s="21"/>
      <c r="F132" s="18">
        <f t="shared" si="13"/>
        <v>1.5</v>
      </c>
      <c r="G132" s="24">
        <v>1.5</v>
      </c>
      <c r="H132" s="8">
        <v>40</v>
      </c>
    </row>
    <row r="133" spans="5:8" ht="15" x14ac:dyDescent="0.2">
      <c r="E133" s="21"/>
      <c r="F133" s="18">
        <f t="shared" si="13"/>
        <v>1.75</v>
      </c>
      <c r="G133" s="24">
        <v>1.75</v>
      </c>
      <c r="H133" s="8">
        <v>30</v>
      </c>
    </row>
    <row r="134" spans="5:8" ht="15" x14ac:dyDescent="0.2">
      <c r="E134" s="21"/>
      <c r="F134" s="18">
        <f t="shared" si="13"/>
        <v>2</v>
      </c>
      <c r="G134" s="24">
        <v>2</v>
      </c>
      <c r="H134" s="8">
        <v>20</v>
      </c>
    </row>
    <row r="135" spans="5:8" ht="15" x14ac:dyDescent="0.2">
      <c r="E135" s="21"/>
      <c r="F135" s="18">
        <f t="shared" si="13"/>
        <v>2.25</v>
      </c>
      <c r="G135" s="24">
        <v>2.25</v>
      </c>
      <c r="H135" s="8">
        <v>10</v>
      </c>
    </row>
    <row r="136" spans="5:8" ht="15" x14ac:dyDescent="0.2">
      <c r="E136" s="21"/>
      <c r="F136" s="18">
        <f t="shared" si="13"/>
        <v>2.5</v>
      </c>
      <c r="G136" s="24">
        <v>2.5</v>
      </c>
      <c r="H136" s="8">
        <v>0</v>
      </c>
    </row>
    <row r="137" spans="5:8" x14ac:dyDescent="0.2">
      <c r="G137" s="2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E3499"/>
  <sheetViews>
    <sheetView zoomScaleNormal="100" workbookViewId="0">
      <selection activeCell="D2" sqref="D2"/>
    </sheetView>
  </sheetViews>
  <sheetFormatPr defaultRowHeight="12.75" x14ac:dyDescent="0.2"/>
  <cols>
    <col min="1" max="1" width="20.5703125" bestFit="1" customWidth="1"/>
    <col min="5" max="5" width="9.140625" style="52"/>
  </cols>
  <sheetData>
    <row r="1" spans="1:5" x14ac:dyDescent="0.2">
      <c r="B1" t="s">
        <v>2782</v>
      </c>
      <c r="C1" t="s">
        <v>2783</v>
      </c>
      <c r="D1" t="s">
        <v>2790</v>
      </c>
      <c r="E1" s="52" t="s">
        <v>2784</v>
      </c>
    </row>
    <row r="2" spans="1:5" x14ac:dyDescent="0.2">
      <c r="A2" t="s">
        <v>12345</v>
      </c>
      <c r="B2" t="s">
        <v>2785</v>
      </c>
      <c r="C2" t="s">
        <v>2807</v>
      </c>
      <c r="D2" t="s">
        <v>12332</v>
      </c>
      <c r="E2" s="52">
        <v>100</v>
      </c>
    </row>
    <row r="3" spans="1:5" x14ac:dyDescent="0.2">
      <c r="A3" t="s">
        <v>12346</v>
      </c>
      <c r="B3" t="s">
        <v>2811</v>
      </c>
      <c r="C3" t="s">
        <v>2807</v>
      </c>
      <c r="D3" t="s">
        <v>12332</v>
      </c>
      <c r="E3" s="52">
        <v>0</v>
      </c>
    </row>
    <row r="4" spans="1:5" x14ac:dyDescent="0.2">
      <c r="A4" t="s">
        <v>12347</v>
      </c>
      <c r="B4" t="s">
        <v>2788</v>
      </c>
      <c r="C4" t="s">
        <v>2807</v>
      </c>
      <c r="D4" t="s">
        <v>12332</v>
      </c>
      <c r="E4" s="52">
        <v>100</v>
      </c>
    </row>
    <row r="5" spans="1:5" x14ac:dyDescent="0.2">
      <c r="A5" t="s">
        <v>12348</v>
      </c>
      <c r="B5" t="s">
        <v>2814</v>
      </c>
      <c r="C5" t="s">
        <v>2807</v>
      </c>
      <c r="D5" t="s">
        <v>12332</v>
      </c>
      <c r="E5" s="52">
        <v>96.7</v>
      </c>
    </row>
    <row r="6" spans="1:5" x14ac:dyDescent="0.2">
      <c r="A6" t="s">
        <v>12349</v>
      </c>
      <c r="B6" t="s">
        <v>2816</v>
      </c>
      <c r="C6" t="s">
        <v>2807</v>
      </c>
      <c r="D6" t="s">
        <v>12332</v>
      </c>
      <c r="E6" s="52">
        <v>93.3</v>
      </c>
    </row>
    <row r="7" spans="1:5" x14ac:dyDescent="0.2">
      <c r="A7" t="s">
        <v>12350</v>
      </c>
      <c r="B7" t="s">
        <v>2818</v>
      </c>
      <c r="C7" t="s">
        <v>2807</v>
      </c>
      <c r="D7" t="s">
        <v>12332</v>
      </c>
      <c r="E7" s="52">
        <v>93.3</v>
      </c>
    </row>
    <row r="8" spans="1:5" x14ac:dyDescent="0.2">
      <c r="A8" t="s">
        <v>12351</v>
      </c>
      <c r="B8" t="s">
        <v>2820</v>
      </c>
      <c r="C8" t="s">
        <v>2807</v>
      </c>
      <c r="D8" t="s">
        <v>12332</v>
      </c>
      <c r="E8" s="52">
        <v>93.3</v>
      </c>
    </row>
    <row r="9" spans="1:5" x14ac:dyDescent="0.2">
      <c r="A9" t="s">
        <v>12352</v>
      </c>
      <c r="B9" t="s">
        <v>2825</v>
      </c>
      <c r="C9" t="s">
        <v>2807</v>
      </c>
      <c r="D9" t="s">
        <v>12332</v>
      </c>
      <c r="E9" s="52">
        <v>100</v>
      </c>
    </row>
    <row r="10" spans="1:5" x14ac:dyDescent="0.2">
      <c r="A10" t="s">
        <v>12353</v>
      </c>
      <c r="B10" t="s">
        <v>2786</v>
      </c>
      <c r="C10" t="s">
        <v>2807</v>
      </c>
      <c r="D10" t="s">
        <v>12332</v>
      </c>
      <c r="E10" s="52">
        <v>96.7</v>
      </c>
    </row>
    <row r="11" spans="1:5" x14ac:dyDescent="0.2">
      <c r="A11" t="s">
        <v>12354</v>
      </c>
      <c r="B11" t="s">
        <v>2787</v>
      </c>
      <c r="C11" t="s">
        <v>2807</v>
      </c>
      <c r="D11" t="s">
        <v>12332</v>
      </c>
      <c r="E11" s="52">
        <v>100</v>
      </c>
    </row>
    <row r="12" spans="1:5" x14ac:dyDescent="0.2">
      <c r="A12" t="s">
        <v>12355</v>
      </c>
      <c r="B12" t="s">
        <v>2829</v>
      </c>
      <c r="C12" t="s">
        <v>2807</v>
      </c>
      <c r="D12" t="s">
        <v>12332</v>
      </c>
      <c r="E12" s="52">
        <v>93.3</v>
      </c>
    </row>
    <row r="13" spans="1:5" x14ac:dyDescent="0.2">
      <c r="A13" t="s">
        <v>12356</v>
      </c>
      <c r="B13" t="s">
        <v>2831</v>
      </c>
      <c r="C13" t="s">
        <v>2807</v>
      </c>
      <c r="D13" t="s">
        <v>12332</v>
      </c>
      <c r="E13" s="52">
        <v>93.3</v>
      </c>
    </row>
    <row r="14" spans="1:5" x14ac:dyDescent="0.2">
      <c r="A14" t="s">
        <v>12357</v>
      </c>
      <c r="B14" t="s">
        <v>2833</v>
      </c>
      <c r="C14" t="s">
        <v>2807</v>
      </c>
      <c r="D14" t="s">
        <v>12332</v>
      </c>
      <c r="E14" s="52">
        <v>96.7</v>
      </c>
    </row>
    <row r="15" spans="1:5" x14ac:dyDescent="0.2">
      <c r="A15" t="s">
        <v>12358</v>
      </c>
      <c r="B15" t="s">
        <v>2835</v>
      </c>
      <c r="C15" t="s">
        <v>2807</v>
      </c>
      <c r="D15" t="s">
        <v>12332</v>
      </c>
      <c r="E15" s="52">
        <v>96.7</v>
      </c>
    </row>
    <row r="16" spans="1:5" x14ac:dyDescent="0.2">
      <c r="A16" t="s">
        <v>12359</v>
      </c>
      <c r="B16" t="s">
        <v>2789</v>
      </c>
      <c r="C16" t="s">
        <v>2807</v>
      </c>
      <c r="D16" t="s">
        <v>12332</v>
      </c>
      <c r="E16" s="52">
        <v>96.7</v>
      </c>
    </row>
    <row r="17" spans="1:5" x14ac:dyDescent="0.2">
      <c r="A17" t="s">
        <v>12360</v>
      </c>
      <c r="B17" t="s">
        <v>2838</v>
      </c>
      <c r="C17" t="s">
        <v>2807</v>
      </c>
      <c r="D17" t="s">
        <v>12332</v>
      </c>
      <c r="E17" s="52">
        <v>78.900000000000006</v>
      </c>
    </row>
    <row r="18" spans="1:5" x14ac:dyDescent="0.2">
      <c r="A18" t="s">
        <v>12361</v>
      </c>
      <c r="B18" t="s">
        <v>2840</v>
      </c>
      <c r="C18" t="s">
        <v>2807</v>
      </c>
      <c r="D18" t="s">
        <v>12332</v>
      </c>
      <c r="E18" s="52">
        <v>96.7</v>
      </c>
    </row>
    <row r="19" spans="1:5" x14ac:dyDescent="0.2">
      <c r="A19" t="s">
        <v>12362</v>
      </c>
      <c r="B19" t="s">
        <v>12328</v>
      </c>
      <c r="C19" t="s">
        <v>2807</v>
      </c>
      <c r="D19" t="s">
        <v>12332</v>
      </c>
      <c r="E19" s="52" t="s">
        <v>12038</v>
      </c>
    </row>
    <row r="20" spans="1:5" x14ac:dyDescent="0.2">
      <c r="A20" t="s">
        <v>12363</v>
      </c>
      <c r="B20" t="s">
        <v>2763</v>
      </c>
      <c r="C20" t="s">
        <v>2807</v>
      </c>
      <c r="D20" t="s">
        <v>12332</v>
      </c>
      <c r="E20" s="52">
        <v>77.400000000000006</v>
      </c>
    </row>
    <row r="21" spans="1:5" x14ac:dyDescent="0.2">
      <c r="A21" t="s">
        <v>12364</v>
      </c>
      <c r="B21" t="s">
        <v>12344</v>
      </c>
      <c r="C21" t="s">
        <v>2807</v>
      </c>
      <c r="D21" t="s">
        <v>12332</v>
      </c>
      <c r="E21" s="52" t="s">
        <v>12038</v>
      </c>
    </row>
    <row r="22" spans="1:5" x14ac:dyDescent="0.2">
      <c r="A22" t="s">
        <v>12365</v>
      </c>
      <c r="B22" t="s">
        <v>2780</v>
      </c>
      <c r="C22" t="s">
        <v>2807</v>
      </c>
      <c r="D22" t="s">
        <v>12332</v>
      </c>
      <c r="E22" s="52">
        <v>93.333333333333329</v>
      </c>
    </row>
    <row r="23" spans="1:5" x14ac:dyDescent="0.2">
      <c r="A23" t="s">
        <v>12366</v>
      </c>
      <c r="B23" t="s">
        <v>2794</v>
      </c>
      <c r="C23" t="s">
        <v>2807</v>
      </c>
      <c r="D23" t="s">
        <v>12332</v>
      </c>
      <c r="E23" s="53">
        <v>96.666666666666671</v>
      </c>
    </row>
    <row r="24" spans="1:5" x14ac:dyDescent="0.2">
      <c r="A24" t="s">
        <v>12367</v>
      </c>
      <c r="B24" t="s">
        <v>2785</v>
      </c>
      <c r="C24" t="s">
        <v>2842</v>
      </c>
      <c r="D24" t="s">
        <v>12332</v>
      </c>
      <c r="E24" s="52">
        <v>68.599999999999994</v>
      </c>
    </row>
    <row r="25" spans="1:5" x14ac:dyDescent="0.2">
      <c r="A25" t="s">
        <v>12368</v>
      </c>
      <c r="B25" t="s">
        <v>2811</v>
      </c>
      <c r="C25" t="s">
        <v>2842</v>
      </c>
      <c r="D25" t="s">
        <v>12332</v>
      </c>
      <c r="E25" s="52">
        <v>0</v>
      </c>
    </row>
    <row r="26" spans="1:5" x14ac:dyDescent="0.2">
      <c r="A26" t="s">
        <v>12369</v>
      </c>
      <c r="B26" t="s">
        <v>2788</v>
      </c>
      <c r="C26" t="s">
        <v>2842</v>
      </c>
      <c r="D26" t="s">
        <v>12332</v>
      </c>
      <c r="E26" s="52">
        <v>65.900000000000006</v>
      </c>
    </row>
    <row r="27" spans="1:5" x14ac:dyDescent="0.2">
      <c r="A27" t="s">
        <v>12370</v>
      </c>
      <c r="B27" t="s">
        <v>2814</v>
      </c>
      <c r="C27" t="s">
        <v>2842</v>
      </c>
      <c r="D27" t="s">
        <v>12332</v>
      </c>
      <c r="E27" s="52">
        <v>55.4</v>
      </c>
    </row>
    <row r="28" spans="1:5" x14ac:dyDescent="0.2">
      <c r="A28" t="s">
        <v>12371</v>
      </c>
      <c r="B28" t="s">
        <v>2816</v>
      </c>
      <c r="C28" t="s">
        <v>2842</v>
      </c>
      <c r="D28" t="s">
        <v>12332</v>
      </c>
      <c r="E28" s="52">
        <v>52.7</v>
      </c>
    </row>
    <row r="29" spans="1:5" x14ac:dyDescent="0.2">
      <c r="A29" t="s">
        <v>12372</v>
      </c>
      <c r="B29" t="s">
        <v>2818</v>
      </c>
      <c r="C29" t="s">
        <v>2842</v>
      </c>
      <c r="D29" t="s">
        <v>12332</v>
      </c>
      <c r="E29" s="52">
        <v>57</v>
      </c>
    </row>
    <row r="30" spans="1:5" x14ac:dyDescent="0.2">
      <c r="A30" t="s">
        <v>12373</v>
      </c>
      <c r="B30" t="s">
        <v>2820</v>
      </c>
      <c r="C30" t="s">
        <v>2842</v>
      </c>
      <c r="D30" t="s">
        <v>12332</v>
      </c>
      <c r="E30" s="52">
        <v>58.7</v>
      </c>
    </row>
    <row r="31" spans="1:5" x14ac:dyDescent="0.2">
      <c r="A31" t="s">
        <v>12374</v>
      </c>
      <c r="B31" t="s">
        <v>2825</v>
      </c>
      <c r="C31" t="s">
        <v>2842</v>
      </c>
      <c r="D31" t="s">
        <v>12332</v>
      </c>
      <c r="E31" s="52">
        <v>84.5</v>
      </c>
    </row>
    <row r="32" spans="1:5" x14ac:dyDescent="0.2">
      <c r="A32" t="s">
        <v>12375</v>
      </c>
      <c r="B32" t="s">
        <v>2786</v>
      </c>
      <c r="C32" t="s">
        <v>2842</v>
      </c>
      <c r="D32" t="s">
        <v>12332</v>
      </c>
      <c r="E32" s="52">
        <v>67.099999999999994</v>
      </c>
    </row>
    <row r="33" spans="1:5" x14ac:dyDescent="0.2">
      <c r="A33" t="s">
        <v>12376</v>
      </c>
      <c r="B33" t="s">
        <v>2787</v>
      </c>
      <c r="C33" t="s">
        <v>2842</v>
      </c>
      <c r="D33" t="s">
        <v>12332</v>
      </c>
      <c r="E33" s="52">
        <v>59.3</v>
      </c>
    </row>
    <row r="34" spans="1:5" x14ac:dyDescent="0.2">
      <c r="A34" t="s">
        <v>12377</v>
      </c>
      <c r="B34" t="s">
        <v>2829</v>
      </c>
      <c r="C34" t="s">
        <v>2842</v>
      </c>
      <c r="D34" t="s">
        <v>12332</v>
      </c>
      <c r="E34" s="52">
        <v>50.8</v>
      </c>
    </row>
    <row r="35" spans="1:5" x14ac:dyDescent="0.2">
      <c r="A35" t="s">
        <v>12378</v>
      </c>
      <c r="B35" t="s">
        <v>2831</v>
      </c>
      <c r="C35" t="s">
        <v>2842</v>
      </c>
      <c r="D35" t="s">
        <v>12332</v>
      </c>
      <c r="E35" s="52">
        <v>58.3</v>
      </c>
    </row>
    <row r="36" spans="1:5" x14ac:dyDescent="0.2">
      <c r="A36" t="s">
        <v>12379</v>
      </c>
      <c r="B36" t="s">
        <v>2833</v>
      </c>
      <c r="C36" t="s">
        <v>2842</v>
      </c>
      <c r="D36" t="s">
        <v>12332</v>
      </c>
      <c r="E36" s="52">
        <v>52.8</v>
      </c>
    </row>
    <row r="37" spans="1:5" x14ac:dyDescent="0.2">
      <c r="A37" t="s">
        <v>12380</v>
      </c>
      <c r="B37" t="s">
        <v>2835</v>
      </c>
      <c r="C37" t="s">
        <v>2842</v>
      </c>
      <c r="D37" t="s">
        <v>12332</v>
      </c>
      <c r="E37" s="52">
        <v>67.400000000000006</v>
      </c>
    </row>
    <row r="38" spans="1:5" x14ac:dyDescent="0.2">
      <c r="A38" t="s">
        <v>12381</v>
      </c>
      <c r="B38" t="s">
        <v>2789</v>
      </c>
      <c r="C38" t="s">
        <v>2842</v>
      </c>
      <c r="D38" t="s">
        <v>12332</v>
      </c>
      <c r="E38" s="52">
        <v>59.3</v>
      </c>
    </row>
    <row r="39" spans="1:5" x14ac:dyDescent="0.2">
      <c r="A39" t="s">
        <v>12382</v>
      </c>
      <c r="B39" t="s">
        <v>2838</v>
      </c>
      <c r="C39" t="s">
        <v>2842</v>
      </c>
      <c r="D39" t="s">
        <v>12332</v>
      </c>
      <c r="E39" s="52">
        <v>38.4</v>
      </c>
    </row>
    <row r="40" spans="1:5" x14ac:dyDescent="0.2">
      <c r="A40" t="s">
        <v>12383</v>
      </c>
      <c r="B40" t="s">
        <v>2840</v>
      </c>
      <c r="C40" t="s">
        <v>2842</v>
      </c>
      <c r="D40" t="s">
        <v>12332</v>
      </c>
      <c r="E40" s="52">
        <v>59.2</v>
      </c>
    </row>
    <row r="41" spans="1:5" x14ac:dyDescent="0.2">
      <c r="A41" t="s">
        <v>12384</v>
      </c>
      <c r="B41" t="s">
        <v>12328</v>
      </c>
      <c r="C41" t="s">
        <v>2842</v>
      </c>
      <c r="D41" t="s">
        <v>12332</v>
      </c>
      <c r="E41" s="52" t="s">
        <v>12038</v>
      </c>
    </row>
    <row r="42" spans="1:5" x14ac:dyDescent="0.2">
      <c r="A42" t="s">
        <v>12385</v>
      </c>
      <c r="B42" t="s">
        <v>2763</v>
      </c>
      <c r="C42" t="s">
        <v>2842</v>
      </c>
      <c r="D42" t="s">
        <v>12332</v>
      </c>
      <c r="E42" s="52">
        <v>36.1</v>
      </c>
    </row>
    <row r="43" spans="1:5" x14ac:dyDescent="0.2">
      <c r="A43" t="s">
        <v>12386</v>
      </c>
      <c r="B43" t="s">
        <v>12344</v>
      </c>
      <c r="C43" t="s">
        <v>2842</v>
      </c>
      <c r="D43" t="s">
        <v>12332</v>
      </c>
      <c r="E43" s="52" t="s">
        <v>12038</v>
      </c>
    </row>
    <row r="44" spans="1:5" x14ac:dyDescent="0.2">
      <c r="A44" t="s">
        <v>12387</v>
      </c>
      <c r="B44" t="s">
        <v>2780</v>
      </c>
      <c r="C44" t="s">
        <v>2842</v>
      </c>
      <c r="D44" t="s">
        <v>12332</v>
      </c>
      <c r="E44" s="52">
        <v>50.8</v>
      </c>
    </row>
    <row r="45" spans="1:5" x14ac:dyDescent="0.2">
      <c r="A45" t="s">
        <v>12388</v>
      </c>
      <c r="B45" t="s">
        <v>2794</v>
      </c>
      <c r="C45" t="s">
        <v>2842</v>
      </c>
      <c r="D45" t="s">
        <v>12332</v>
      </c>
      <c r="E45" s="52">
        <v>56.840294736842104</v>
      </c>
    </row>
    <row r="46" spans="1:5" x14ac:dyDescent="0.2">
      <c r="A46" t="s">
        <v>12389</v>
      </c>
      <c r="B46" t="s">
        <v>2785</v>
      </c>
      <c r="C46" t="s">
        <v>2863</v>
      </c>
      <c r="D46" t="s">
        <v>12332</v>
      </c>
      <c r="E46" s="52">
        <v>95.6</v>
      </c>
    </row>
    <row r="47" spans="1:5" x14ac:dyDescent="0.2">
      <c r="A47" t="s">
        <v>12390</v>
      </c>
      <c r="B47" t="s">
        <v>2811</v>
      </c>
      <c r="C47" t="s">
        <v>2863</v>
      </c>
      <c r="D47" t="s">
        <v>12332</v>
      </c>
      <c r="E47" s="52">
        <v>0</v>
      </c>
    </row>
    <row r="48" spans="1:5" x14ac:dyDescent="0.2">
      <c r="A48" t="s">
        <v>12391</v>
      </c>
      <c r="B48" t="s">
        <v>2788</v>
      </c>
      <c r="C48" t="s">
        <v>2863</v>
      </c>
      <c r="D48" t="s">
        <v>12332</v>
      </c>
      <c r="E48" s="52">
        <v>98.9</v>
      </c>
    </row>
    <row r="49" spans="1:5" x14ac:dyDescent="0.2">
      <c r="A49" t="s">
        <v>12392</v>
      </c>
      <c r="B49" t="s">
        <v>2814</v>
      </c>
      <c r="C49" t="s">
        <v>2863</v>
      </c>
      <c r="D49" t="s">
        <v>12332</v>
      </c>
      <c r="E49" s="52">
        <v>96</v>
      </c>
    </row>
    <row r="50" spans="1:5" x14ac:dyDescent="0.2">
      <c r="A50" t="s">
        <v>12393</v>
      </c>
      <c r="B50" t="s">
        <v>2816</v>
      </c>
      <c r="C50" t="s">
        <v>2863</v>
      </c>
      <c r="D50" t="s">
        <v>12332</v>
      </c>
      <c r="E50" s="52">
        <v>90.3</v>
      </c>
    </row>
    <row r="51" spans="1:5" x14ac:dyDescent="0.2">
      <c r="A51" t="s">
        <v>12394</v>
      </c>
      <c r="B51" t="s">
        <v>2818</v>
      </c>
      <c r="C51" t="s">
        <v>2863</v>
      </c>
      <c r="D51" t="s">
        <v>12332</v>
      </c>
      <c r="E51" s="52">
        <v>93.7</v>
      </c>
    </row>
    <row r="52" spans="1:5" x14ac:dyDescent="0.2">
      <c r="A52" t="s">
        <v>12395</v>
      </c>
      <c r="B52" t="s">
        <v>2820</v>
      </c>
      <c r="C52" t="s">
        <v>2863</v>
      </c>
      <c r="D52" t="s">
        <v>12332</v>
      </c>
      <c r="E52" s="52">
        <v>90</v>
      </c>
    </row>
    <row r="53" spans="1:5" x14ac:dyDescent="0.2">
      <c r="A53" t="s">
        <v>12396</v>
      </c>
      <c r="B53" t="s">
        <v>2825</v>
      </c>
      <c r="C53" t="s">
        <v>2863</v>
      </c>
      <c r="D53" t="s">
        <v>12332</v>
      </c>
      <c r="E53" s="52">
        <v>99.3</v>
      </c>
    </row>
    <row r="54" spans="1:5" x14ac:dyDescent="0.2">
      <c r="A54" t="s">
        <v>12397</v>
      </c>
      <c r="B54" t="s">
        <v>2786</v>
      </c>
      <c r="C54" t="s">
        <v>2863</v>
      </c>
      <c r="D54" t="s">
        <v>12332</v>
      </c>
      <c r="E54" s="52">
        <v>93.9</v>
      </c>
    </row>
    <row r="55" spans="1:5" x14ac:dyDescent="0.2">
      <c r="A55" t="s">
        <v>12398</v>
      </c>
      <c r="B55" t="s">
        <v>2787</v>
      </c>
      <c r="C55" t="s">
        <v>2863</v>
      </c>
      <c r="D55" t="s">
        <v>12332</v>
      </c>
      <c r="E55" s="52">
        <v>99.3</v>
      </c>
    </row>
    <row r="56" spans="1:5" x14ac:dyDescent="0.2">
      <c r="A56" t="s">
        <v>12399</v>
      </c>
      <c r="B56" t="s">
        <v>2829</v>
      </c>
      <c r="C56" t="s">
        <v>2863</v>
      </c>
      <c r="D56" t="s">
        <v>12332</v>
      </c>
      <c r="E56" s="52">
        <v>93.5</v>
      </c>
    </row>
    <row r="57" spans="1:5" x14ac:dyDescent="0.2">
      <c r="A57" t="s">
        <v>12400</v>
      </c>
      <c r="B57" t="s">
        <v>2831</v>
      </c>
      <c r="C57" t="s">
        <v>2863</v>
      </c>
      <c r="D57" t="s">
        <v>12332</v>
      </c>
      <c r="E57" s="52">
        <v>92.2</v>
      </c>
    </row>
    <row r="58" spans="1:5" x14ac:dyDescent="0.2">
      <c r="A58" t="s">
        <v>12401</v>
      </c>
      <c r="B58" t="s">
        <v>2833</v>
      </c>
      <c r="C58" t="s">
        <v>2863</v>
      </c>
      <c r="D58" t="s">
        <v>12332</v>
      </c>
      <c r="E58" s="52">
        <v>98.4</v>
      </c>
    </row>
    <row r="59" spans="1:5" x14ac:dyDescent="0.2">
      <c r="A59" t="s">
        <v>12402</v>
      </c>
      <c r="B59" t="s">
        <v>2835</v>
      </c>
      <c r="C59" t="s">
        <v>2863</v>
      </c>
      <c r="D59" t="s">
        <v>12332</v>
      </c>
      <c r="E59" s="52">
        <v>93.5</v>
      </c>
    </row>
    <row r="60" spans="1:5" x14ac:dyDescent="0.2">
      <c r="A60" t="s">
        <v>12403</v>
      </c>
      <c r="B60" t="s">
        <v>2789</v>
      </c>
      <c r="C60" t="s">
        <v>2863</v>
      </c>
      <c r="D60" t="s">
        <v>12332</v>
      </c>
      <c r="E60" s="52">
        <v>99.3</v>
      </c>
    </row>
    <row r="61" spans="1:5" x14ac:dyDescent="0.2">
      <c r="A61" t="s">
        <v>12404</v>
      </c>
      <c r="B61" t="s">
        <v>2838</v>
      </c>
      <c r="C61" t="s">
        <v>2863</v>
      </c>
      <c r="D61" t="s">
        <v>12332</v>
      </c>
      <c r="E61" s="52">
        <v>94.6</v>
      </c>
    </row>
    <row r="62" spans="1:5" x14ac:dyDescent="0.2">
      <c r="A62" t="s">
        <v>12405</v>
      </c>
      <c r="B62" t="s">
        <v>2840</v>
      </c>
      <c r="C62" t="s">
        <v>2863</v>
      </c>
      <c r="D62" t="s">
        <v>12332</v>
      </c>
      <c r="E62" s="52">
        <v>95.9</v>
      </c>
    </row>
    <row r="63" spans="1:5" x14ac:dyDescent="0.2">
      <c r="A63" t="s">
        <v>12406</v>
      </c>
      <c r="B63" t="s">
        <v>12328</v>
      </c>
      <c r="C63" t="s">
        <v>2863</v>
      </c>
      <c r="D63" t="s">
        <v>12332</v>
      </c>
      <c r="E63" s="52" t="s">
        <v>12038</v>
      </c>
    </row>
    <row r="64" spans="1:5" x14ac:dyDescent="0.2">
      <c r="A64" t="s">
        <v>12407</v>
      </c>
      <c r="B64" t="s">
        <v>2763</v>
      </c>
      <c r="C64" t="s">
        <v>2863</v>
      </c>
      <c r="D64" t="s">
        <v>12332</v>
      </c>
      <c r="E64" s="52">
        <v>91</v>
      </c>
    </row>
    <row r="65" spans="1:5" x14ac:dyDescent="0.2">
      <c r="A65" t="s">
        <v>12408</v>
      </c>
      <c r="B65" t="s">
        <v>12344</v>
      </c>
      <c r="C65" t="s">
        <v>2863</v>
      </c>
      <c r="D65" t="s">
        <v>12332</v>
      </c>
      <c r="E65" s="52" t="s">
        <v>12038</v>
      </c>
    </row>
    <row r="66" spans="1:5" x14ac:dyDescent="0.2">
      <c r="A66" t="s">
        <v>12409</v>
      </c>
      <c r="B66" t="s">
        <v>2780</v>
      </c>
      <c r="C66" t="s">
        <v>2863</v>
      </c>
      <c r="D66" t="s">
        <v>12332</v>
      </c>
      <c r="E66" s="52">
        <v>93.2</v>
      </c>
    </row>
    <row r="67" spans="1:5" x14ac:dyDescent="0.2">
      <c r="A67" t="s">
        <v>12410</v>
      </c>
      <c r="B67" t="s">
        <v>2794</v>
      </c>
      <c r="C67" t="s">
        <v>2863</v>
      </c>
      <c r="D67" t="s">
        <v>12332</v>
      </c>
      <c r="E67" s="52">
        <v>94.94</v>
      </c>
    </row>
    <row r="68" spans="1:5" x14ac:dyDescent="0.2">
      <c r="A68" t="s">
        <v>12411</v>
      </c>
      <c r="B68" t="s">
        <v>2785</v>
      </c>
      <c r="C68" t="s">
        <v>1580</v>
      </c>
      <c r="D68" t="s">
        <v>12332</v>
      </c>
      <c r="E68" s="52">
        <v>0.53333333333333333</v>
      </c>
    </row>
    <row r="69" spans="1:5" x14ac:dyDescent="0.2">
      <c r="A69" t="s">
        <v>12412</v>
      </c>
      <c r="B69" t="s">
        <v>2811</v>
      </c>
      <c r="C69" t="s">
        <v>1580</v>
      </c>
      <c r="D69" t="s">
        <v>12332</v>
      </c>
      <c r="E69" s="52">
        <v>0</v>
      </c>
    </row>
    <row r="70" spans="1:5" x14ac:dyDescent="0.2">
      <c r="A70" t="s">
        <v>12413</v>
      </c>
      <c r="B70" t="s">
        <v>2788</v>
      </c>
      <c r="C70" t="s">
        <v>1580</v>
      </c>
      <c r="D70" t="s">
        <v>12332</v>
      </c>
      <c r="E70" s="52">
        <v>0.6333333333333333</v>
      </c>
    </row>
    <row r="71" spans="1:5" x14ac:dyDescent="0.2">
      <c r="A71" t="s">
        <v>12414</v>
      </c>
      <c r="B71" t="s">
        <v>2814</v>
      </c>
      <c r="C71" t="s">
        <v>1580</v>
      </c>
      <c r="D71" t="s">
        <v>12332</v>
      </c>
      <c r="E71" s="52">
        <v>0.95</v>
      </c>
    </row>
    <row r="72" spans="1:5" x14ac:dyDescent="0.2">
      <c r="A72" t="s">
        <v>12415</v>
      </c>
      <c r="B72" t="s">
        <v>2816</v>
      </c>
      <c r="C72" t="s">
        <v>1580</v>
      </c>
      <c r="D72" t="s">
        <v>12332</v>
      </c>
      <c r="E72" s="52">
        <v>0.93333333333333335</v>
      </c>
    </row>
    <row r="73" spans="1:5" x14ac:dyDescent="0.2">
      <c r="A73" t="s">
        <v>12416</v>
      </c>
      <c r="B73" t="s">
        <v>2818</v>
      </c>
      <c r="C73" t="s">
        <v>1580</v>
      </c>
      <c r="D73" t="s">
        <v>12332</v>
      </c>
      <c r="E73" s="52">
        <v>0.76666666666666683</v>
      </c>
    </row>
    <row r="74" spans="1:5" x14ac:dyDescent="0.2">
      <c r="A74" t="s">
        <v>12417</v>
      </c>
      <c r="B74" t="s">
        <v>2820</v>
      </c>
      <c r="C74" t="s">
        <v>1580</v>
      </c>
      <c r="D74" t="s">
        <v>12332</v>
      </c>
      <c r="E74" s="52">
        <v>0.8833333333333333</v>
      </c>
    </row>
    <row r="75" spans="1:5" x14ac:dyDescent="0.2">
      <c r="A75" t="s">
        <v>12418</v>
      </c>
      <c r="B75" t="s">
        <v>2825</v>
      </c>
      <c r="C75" t="s">
        <v>1580</v>
      </c>
      <c r="D75" t="s">
        <v>12332</v>
      </c>
      <c r="E75" s="52">
        <v>0.48333333333333339</v>
      </c>
    </row>
    <row r="76" spans="1:5" x14ac:dyDescent="0.2">
      <c r="A76" t="s">
        <v>12419</v>
      </c>
      <c r="B76" t="s">
        <v>2786</v>
      </c>
      <c r="C76" t="s">
        <v>1580</v>
      </c>
      <c r="D76" t="s">
        <v>12332</v>
      </c>
      <c r="E76" s="52">
        <v>0.6</v>
      </c>
    </row>
    <row r="77" spans="1:5" x14ac:dyDescent="0.2">
      <c r="A77" t="s">
        <v>12420</v>
      </c>
      <c r="B77" t="s">
        <v>2787</v>
      </c>
      <c r="C77" t="s">
        <v>1580</v>
      </c>
      <c r="D77" t="s">
        <v>12332</v>
      </c>
      <c r="E77" s="52">
        <v>0.7</v>
      </c>
    </row>
    <row r="78" spans="1:5" x14ac:dyDescent="0.2">
      <c r="A78" t="s">
        <v>12421</v>
      </c>
      <c r="B78" t="s">
        <v>2829</v>
      </c>
      <c r="C78" t="s">
        <v>1580</v>
      </c>
      <c r="D78" t="s">
        <v>12332</v>
      </c>
      <c r="E78" s="52">
        <v>0.96666666666666679</v>
      </c>
    </row>
    <row r="79" spans="1:5" x14ac:dyDescent="0.2">
      <c r="A79" t="s">
        <v>12422</v>
      </c>
      <c r="B79" t="s">
        <v>2831</v>
      </c>
      <c r="C79" t="s">
        <v>1580</v>
      </c>
      <c r="D79" t="s">
        <v>12332</v>
      </c>
      <c r="E79" s="52">
        <v>0.8</v>
      </c>
    </row>
    <row r="80" spans="1:5" x14ac:dyDescent="0.2">
      <c r="A80" t="s">
        <v>12423</v>
      </c>
      <c r="B80" t="s">
        <v>2833</v>
      </c>
      <c r="C80" t="s">
        <v>1580</v>
      </c>
      <c r="D80" t="s">
        <v>12332</v>
      </c>
      <c r="E80" s="52">
        <v>0.91666666666666652</v>
      </c>
    </row>
    <row r="81" spans="1:5" x14ac:dyDescent="0.2">
      <c r="A81" t="s">
        <v>12424</v>
      </c>
      <c r="B81" t="s">
        <v>2835</v>
      </c>
      <c r="C81" t="s">
        <v>1580</v>
      </c>
      <c r="D81" t="s">
        <v>12332</v>
      </c>
      <c r="E81" s="52">
        <v>0.55000000000000004</v>
      </c>
    </row>
    <row r="82" spans="1:5" x14ac:dyDescent="0.2">
      <c r="A82" t="s">
        <v>12425</v>
      </c>
      <c r="B82" t="s">
        <v>2789</v>
      </c>
      <c r="C82" t="s">
        <v>1580</v>
      </c>
      <c r="D82" t="s">
        <v>12332</v>
      </c>
      <c r="E82" s="52">
        <v>0.8666666666666667</v>
      </c>
    </row>
    <row r="83" spans="1:5" x14ac:dyDescent="0.2">
      <c r="A83" t="s">
        <v>12426</v>
      </c>
      <c r="B83" t="s">
        <v>2838</v>
      </c>
      <c r="C83" t="s">
        <v>1580</v>
      </c>
      <c r="D83" t="s">
        <v>12332</v>
      </c>
      <c r="E83" s="52">
        <v>1.4</v>
      </c>
    </row>
    <row r="84" spans="1:5" x14ac:dyDescent="0.2">
      <c r="A84" t="s">
        <v>12427</v>
      </c>
      <c r="B84" t="s">
        <v>2840</v>
      </c>
      <c r="C84" t="s">
        <v>1580</v>
      </c>
      <c r="D84" t="s">
        <v>12332</v>
      </c>
      <c r="E84" s="52">
        <v>0.76666666666666683</v>
      </c>
    </row>
    <row r="85" spans="1:5" x14ac:dyDescent="0.2">
      <c r="A85" t="s">
        <v>12428</v>
      </c>
      <c r="B85" t="s">
        <v>12328</v>
      </c>
      <c r="C85" t="s">
        <v>1580</v>
      </c>
      <c r="D85" t="s">
        <v>12332</v>
      </c>
      <c r="E85" s="52">
        <v>0</v>
      </c>
    </row>
    <row r="86" spans="1:5" x14ac:dyDescent="0.2">
      <c r="A86" t="s">
        <v>12429</v>
      </c>
      <c r="B86" t="s">
        <v>2763</v>
      </c>
      <c r="C86" t="s">
        <v>1580</v>
      </c>
      <c r="D86" t="s">
        <v>12332</v>
      </c>
      <c r="E86" s="52">
        <v>1.3666666666666667</v>
      </c>
    </row>
    <row r="87" spans="1:5" x14ac:dyDescent="0.2">
      <c r="A87" t="s">
        <v>12430</v>
      </c>
      <c r="B87" t="s">
        <v>12344</v>
      </c>
      <c r="C87" t="s">
        <v>1580</v>
      </c>
      <c r="D87" t="s">
        <v>12332</v>
      </c>
      <c r="E87" s="52">
        <v>0</v>
      </c>
    </row>
    <row r="88" spans="1:5" x14ac:dyDescent="0.2">
      <c r="A88" t="s">
        <v>12431</v>
      </c>
      <c r="B88" t="s">
        <v>2780</v>
      </c>
      <c r="C88" t="s">
        <v>1580</v>
      </c>
      <c r="D88" t="s">
        <v>12332</v>
      </c>
      <c r="E88" s="52">
        <v>0.98333333333333339</v>
      </c>
    </row>
    <row r="89" spans="1:5" x14ac:dyDescent="0.2">
      <c r="A89" t="s">
        <v>12432</v>
      </c>
      <c r="B89" t="s">
        <v>2794</v>
      </c>
      <c r="C89" t="s">
        <v>1580</v>
      </c>
      <c r="D89" t="s">
        <v>12332</v>
      </c>
      <c r="E89" s="52">
        <v>0.85840277777777796</v>
      </c>
    </row>
    <row r="90" spans="1:5" x14ac:dyDescent="0.2">
      <c r="A90" t="s">
        <v>12433</v>
      </c>
      <c r="B90" t="s">
        <v>2785</v>
      </c>
      <c r="C90" t="s">
        <v>1601</v>
      </c>
      <c r="D90" t="s">
        <v>12332</v>
      </c>
      <c r="E90" s="52">
        <v>75.599999999999994</v>
      </c>
    </row>
    <row r="91" spans="1:5" x14ac:dyDescent="0.2">
      <c r="A91" t="s">
        <v>12434</v>
      </c>
      <c r="B91" t="s">
        <v>2811</v>
      </c>
      <c r="C91" t="s">
        <v>1601</v>
      </c>
      <c r="D91" t="s">
        <v>12332</v>
      </c>
      <c r="E91" s="52">
        <v>0</v>
      </c>
    </row>
    <row r="92" spans="1:5" x14ac:dyDescent="0.2">
      <c r="A92" t="s">
        <v>12435</v>
      </c>
      <c r="B92" t="s">
        <v>2788</v>
      </c>
      <c r="C92" t="s">
        <v>1601</v>
      </c>
      <c r="D92" t="s">
        <v>12332</v>
      </c>
      <c r="E92" s="52">
        <v>80.3</v>
      </c>
    </row>
    <row r="93" spans="1:5" x14ac:dyDescent="0.2">
      <c r="A93" t="s">
        <v>12436</v>
      </c>
      <c r="B93" t="s">
        <v>2814</v>
      </c>
      <c r="C93" t="s">
        <v>1601</v>
      </c>
      <c r="D93" t="s">
        <v>12332</v>
      </c>
      <c r="E93" s="52">
        <v>35.700000000000003</v>
      </c>
    </row>
    <row r="94" spans="1:5" x14ac:dyDescent="0.2">
      <c r="A94" t="s">
        <v>12437</v>
      </c>
      <c r="B94" t="s">
        <v>2816</v>
      </c>
      <c r="C94" t="s">
        <v>1601</v>
      </c>
      <c r="D94" t="s">
        <v>12332</v>
      </c>
      <c r="E94" s="52">
        <v>70.5</v>
      </c>
    </row>
    <row r="95" spans="1:5" x14ac:dyDescent="0.2">
      <c r="A95" t="s">
        <v>12438</v>
      </c>
      <c r="B95" t="s">
        <v>2818</v>
      </c>
      <c r="C95" t="s">
        <v>1601</v>
      </c>
      <c r="D95" t="s">
        <v>12332</v>
      </c>
      <c r="E95" s="52">
        <v>66.7</v>
      </c>
    </row>
    <row r="96" spans="1:5" x14ac:dyDescent="0.2">
      <c r="A96" t="s">
        <v>12439</v>
      </c>
      <c r="B96" t="s">
        <v>2820</v>
      </c>
      <c r="C96" t="s">
        <v>1601</v>
      </c>
      <c r="D96" t="s">
        <v>12332</v>
      </c>
      <c r="E96" s="52">
        <v>68</v>
      </c>
    </row>
    <row r="97" spans="1:5" x14ac:dyDescent="0.2">
      <c r="A97" t="s">
        <v>12440</v>
      </c>
      <c r="B97" t="s">
        <v>2825</v>
      </c>
      <c r="C97" t="s">
        <v>1601</v>
      </c>
      <c r="D97" t="s">
        <v>12332</v>
      </c>
      <c r="E97" s="52">
        <v>87.2</v>
      </c>
    </row>
    <row r="98" spans="1:5" x14ac:dyDescent="0.2">
      <c r="A98" t="s">
        <v>12441</v>
      </c>
      <c r="B98" t="s">
        <v>2786</v>
      </c>
      <c r="C98" t="s">
        <v>1601</v>
      </c>
      <c r="D98" t="s">
        <v>12332</v>
      </c>
      <c r="E98" s="52">
        <v>64.3</v>
      </c>
    </row>
    <row r="99" spans="1:5" x14ac:dyDescent="0.2">
      <c r="A99" t="s">
        <v>12442</v>
      </c>
      <c r="B99" t="s">
        <v>2787</v>
      </c>
      <c r="C99" t="s">
        <v>1601</v>
      </c>
      <c r="D99" t="s">
        <v>12332</v>
      </c>
      <c r="E99" s="52">
        <v>77.099999999999994</v>
      </c>
    </row>
    <row r="100" spans="1:5" x14ac:dyDescent="0.2">
      <c r="A100" t="s">
        <v>12443</v>
      </c>
      <c r="B100" t="s">
        <v>2829</v>
      </c>
      <c r="C100" t="s">
        <v>1601</v>
      </c>
      <c r="D100" t="s">
        <v>12332</v>
      </c>
      <c r="E100" s="52">
        <v>63.7</v>
      </c>
    </row>
    <row r="101" spans="1:5" x14ac:dyDescent="0.2">
      <c r="A101" t="s">
        <v>12444</v>
      </c>
      <c r="B101" t="s">
        <v>2831</v>
      </c>
      <c r="C101" t="s">
        <v>1601</v>
      </c>
      <c r="D101" t="s">
        <v>12332</v>
      </c>
      <c r="E101" s="52">
        <v>61.4</v>
      </c>
    </row>
    <row r="102" spans="1:5" x14ac:dyDescent="0.2">
      <c r="A102" t="s">
        <v>12445</v>
      </c>
      <c r="B102" t="s">
        <v>2833</v>
      </c>
      <c r="C102" t="s">
        <v>1601</v>
      </c>
      <c r="D102" t="s">
        <v>12332</v>
      </c>
      <c r="E102" s="52">
        <v>50.1</v>
      </c>
    </row>
    <row r="103" spans="1:5" x14ac:dyDescent="0.2">
      <c r="A103" t="s">
        <v>12446</v>
      </c>
      <c r="B103" t="s">
        <v>2835</v>
      </c>
      <c r="C103" t="s">
        <v>1601</v>
      </c>
      <c r="D103" t="s">
        <v>12332</v>
      </c>
      <c r="E103" s="52">
        <v>75.599999999999994</v>
      </c>
    </row>
    <row r="104" spans="1:5" x14ac:dyDescent="0.2">
      <c r="A104" t="s">
        <v>12447</v>
      </c>
      <c r="B104" t="s">
        <v>2789</v>
      </c>
      <c r="C104" t="s">
        <v>1601</v>
      </c>
      <c r="D104" t="s">
        <v>12332</v>
      </c>
      <c r="E104" s="52">
        <v>58.5</v>
      </c>
    </row>
    <row r="105" spans="1:5" x14ac:dyDescent="0.2">
      <c r="A105" t="s">
        <v>12448</v>
      </c>
      <c r="B105" t="s">
        <v>2838</v>
      </c>
      <c r="C105" t="s">
        <v>1601</v>
      </c>
      <c r="D105" t="s">
        <v>12332</v>
      </c>
      <c r="E105" s="52">
        <v>76.5</v>
      </c>
    </row>
    <row r="106" spans="1:5" x14ac:dyDescent="0.2">
      <c r="A106" t="s">
        <v>12449</v>
      </c>
      <c r="B106" t="s">
        <v>2840</v>
      </c>
      <c r="C106" t="s">
        <v>1601</v>
      </c>
      <c r="D106" t="s">
        <v>12332</v>
      </c>
      <c r="E106" s="52">
        <v>86.5</v>
      </c>
    </row>
    <row r="107" spans="1:5" x14ac:dyDescent="0.2">
      <c r="A107" t="s">
        <v>12450</v>
      </c>
      <c r="B107" t="s">
        <v>12328</v>
      </c>
      <c r="C107" t="s">
        <v>1601</v>
      </c>
      <c r="D107" t="s">
        <v>12332</v>
      </c>
      <c r="E107" s="52">
        <v>100</v>
      </c>
    </row>
    <row r="108" spans="1:5" x14ac:dyDescent="0.2">
      <c r="A108" t="s">
        <v>12451</v>
      </c>
      <c r="B108" t="s">
        <v>2763</v>
      </c>
      <c r="C108" t="s">
        <v>1601</v>
      </c>
      <c r="D108" t="s">
        <v>12332</v>
      </c>
      <c r="E108" s="52">
        <v>62.9</v>
      </c>
    </row>
    <row r="109" spans="1:5" x14ac:dyDescent="0.2">
      <c r="A109" t="s">
        <v>12452</v>
      </c>
      <c r="B109" t="s">
        <v>12344</v>
      </c>
      <c r="C109" t="s">
        <v>1601</v>
      </c>
      <c r="D109" t="s">
        <v>12332</v>
      </c>
      <c r="E109" s="52">
        <v>95.2</v>
      </c>
    </row>
    <row r="110" spans="1:5" x14ac:dyDescent="0.2">
      <c r="A110" t="s">
        <v>12453</v>
      </c>
      <c r="B110" t="s">
        <v>2780</v>
      </c>
      <c r="C110" t="s">
        <v>1601</v>
      </c>
      <c r="D110" t="s">
        <v>12332</v>
      </c>
      <c r="E110" s="52">
        <v>71.466666666666669</v>
      </c>
    </row>
    <row r="111" spans="1:5" x14ac:dyDescent="0.2">
      <c r="A111" t="s">
        <v>12454</v>
      </c>
      <c r="B111" t="s">
        <v>2794</v>
      </c>
      <c r="C111" t="s">
        <v>1601</v>
      </c>
      <c r="D111" t="s">
        <v>12332</v>
      </c>
      <c r="E111" s="52">
        <v>70.904539362766698</v>
      </c>
    </row>
    <row r="112" spans="1:5" x14ac:dyDescent="0.2">
      <c r="A112" t="s">
        <v>12455</v>
      </c>
      <c r="B112" t="s">
        <v>2785</v>
      </c>
      <c r="C112" t="s">
        <v>1622</v>
      </c>
      <c r="D112" t="s">
        <v>12332</v>
      </c>
      <c r="E112" s="52">
        <v>70.2</v>
      </c>
    </row>
    <row r="113" spans="1:5" x14ac:dyDescent="0.2">
      <c r="A113" t="s">
        <v>12456</v>
      </c>
      <c r="B113" t="s">
        <v>2811</v>
      </c>
      <c r="C113" t="s">
        <v>1622</v>
      </c>
      <c r="D113" t="s">
        <v>12332</v>
      </c>
      <c r="E113" s="52">
        <v>0</v>
      </c>
    </row>
    <row r="114" spans="1:5" x14ac:dyDescent="0.2">
      <c r="A114" t="s">
        <v>12457</v>
      </c>
      <c r="B114" t="s">
        <v>2788</v>
      </c>
      <c r="C114" t="s">
        <v>1622</v>
      </c>
      <c r="D114" t="s">
        <v>12332</v>
      </c>
      <c r="E114" s="52">
        <v>68.2</v>
      </c>
    </row>
    <row r="115" spans="1:5" x14ac:dyDescent="0.2">
      <c r="A115" t="s">
        <v>12458</v>
      </c>
      <c r="B115" t="s">
        <v>2814</v>
      </c>
      <c r="C115" t="s">
        <v>1622</v>
      </c>
      <c r="D115" t="s">
        <v>12332</v>
      </c>
      <c r="E115" s="52">
        <v>28.3</v>
      </c>
    </row>
    <row r="116" spans="1:5" x14ac:dyDescent="0.2">
      <c r="A116" t="s">
        <v>12459</v>
      </c>
      <c r="B116" t="s">
        <v>2816</v>
      </c>
      <c r="C116" t="s">
        <v>1622</v>
      </c>
      <c r="D116" t="s">
        <v>12332</v>
      </c>
      <c r="E116" s="52">
        <v>54.3</v>
      </c>
    </row>
    <row r="117" spans="1:5" x14ac:dyDescent="0.2">
      <c r="A117" t="s">
        <v>12460</v>
      </c>
      <c r="B117" t="s">
        <v>2818</v>
      </c>
      <c r="C117" t="s">
        <v>1622</v>
      </c>
      <c r="D117" t="s">
        <v>12332</v>
      </c>
      <c r="E117" s="52">
        <v>54.1</v>
      </c>
    </row>
    <row r="118" spans="1:5" x14ac:dyDescent="0.2">
      <c r="A118" t="s">
        <v>12461</v>
      </c>
      <c r="B118" t="s">
        <v>2820</v>
      </c>
      <c r="C118" t="s">
        <v>1622</v>
      </c>
      <c r="D118" t="s">
        <v>12332</v>
      </c>
      <c r="E118" s="52">
        <v>53.1</v>
      </c>
    </row>
    <row r="119" spans="1:5" x14ac:dyDescent="0.2">
      <c r="A119" t="s">
        <v>12462</v>
      </c>
      <c r="B119" t="s">
        <v>2825</v>
      </c>
      <c r="C119" t="s">
        <v>1622</v>
      </c>
      <c r="D119" t="s">
        <v>12332</v>
      </c>
      <c r="E119" s="52">
        <v>83.6</v>
      </c>
    </row>
    <row r="120" spans="1:5" x14ac:dyDescent="0.2">
      <c r="A120" t="s">
        <v>12463</v>
      </c>
      <c r="B120" t="s">
        <v>2786</v>
      </c>
      <c r="C120" t="s">
        <v>1622</v>
      </c>
      <c r="D120" t="s">
        <v>12332</v>
      </c>
      <c r="E120" s="52">
        <v>50</v>
      </c>
    </row>
    <row r="121" spans="1:5" x14ac:dyDescent="0.2">
      <c r="A121" t="s">
        <v>12464</v>
      </c>
      <c r="B121" t="s">
        <v>2787</v>
      </c>
      <c r="C121" t="s">
        <v>1622</v>
      </c>
      <c r="D121" t="s">
        <v>12332</v>
      </c>
      <c r="E121" s="52">
        <v>68.8</v>
      </c>
    </row>
    <row r="122" spans="1:5" x14ac:dyDescent="0.2">
      <c r="A122" t="s">
        <v>12465</v>
      </c>
      <c r="B122" t="s">
        <v>2829</v>
      </c>
      <c r="C122" t="s">
        <v>1622</v>
      </c>
      <c r="D122" t="s">
        <v>12332</v>
      </c>
      <c r="E122" s="52">
        <v>48.4</v>
      </c>
    </row>
    <row r="123" spans="1:5" x14ac:dyDescent="0.2">
      <c r="A123" t="s">
        <v>12466</v>
      </c>
      <c r="B123" t="s">
        <v>2831</v>
      </c>
      <c r="C123" t="s">
        <v>1622</v>
      </c>
      <c r="D123" t="s">
        <v>12332</v>
      </c>
      <c r="E123" s="52">
        <v>50</v>
      </c>
    </row>
    <row r="124" spans="1:5" x14ac:dyDescent="0.2">
      <c r="A124" t="s">
        <v>12467</v>
      </c>
      <c r="B124" t="s">
        <v>2833</v>
      </c>
      <c r="C124" t="s">
        <v>1622</v>
      </c>
      <c r="D124" t="s">
        <v>12332</v>
      </c>
      <c r="E124" s="52">
        <v>35.200000000000003</v>
      </c>
    </row>
    <row r="125" spans="1:5" x14ac:dyDescent="0.2">
      <c r="A125" t="s">
        <v>12468</v>
      </c>
      <c r="B125" t="s">
        <v>2835</v>
      </c>
      <c r="C125" t="s">
        <v>1622</v>
      </c>
      <c r="D125" t="s">
        <v>12332</v>
      </c>
      <c r="E125" s="52">
        <v>67.8</v>
      </c>
    </row>
    <row r="126" spans="1:5" x14ac:dyDescent="0.2">
      <c r="A126" t="s">
        <v>12469</v>
      </c>
      <c r="B126" t="s">
        <v>2789</v>
      </c>
      <c r="C126" t="s">
        <v>1622</v>
      </c>
      <c r="D126" t="s">
        <v>12332</v>
      </c>
      <c r="E126" s="52">
        <v>45.3</v>
      </c>
    </row>
    <row r="127" spans="1:5" x14ac:dyDescent="0.2">
      <c r="A127" t="s">
        <v>12470</v>
      </c>
      <c r="B127" t="s">
        <v>2838</v>
      </c>
      <c r="C127" t="s">
        <v>1622</v>
      </c>
      <c r="D127" t="s">
        <v>12332</v>
      </c>
      <c r="E127" s="52">
        <v>71.2</v>
      </c>
    </row>
    <row r="128" spans="1:5" x14ac:dyDescent="0.2">
      <c r="A128" t="s">
        <v>12471</v>
      </c>
      <c r="B128" t="s">
        <v>2840</v>
      </c>
      <c r="C128" t="s">
        <v>1622</v>
      </c>
      <c r="D128" t="s">
        <v>12332</v>
      </c>
      <c r="E128" s="52">
        <v>83.4</v>
      </c>
    </row>
    <row r="129" spans="1:5" x14ac:dyDescent="0.2">
      <c r="A129" t="s">
        <v>12472</v>
      </c>
      <c r="B129" t="s">
        <v>12328</v>
      </c>
      <c r="C129" t="s">
        <v>1622</v>
      </c>
      <c r="D129" t="s">
        <v>12332</v>
      </c>
      <c r="E129" s="52" t="s">
        <v>12038</v>
      </c>
    </row>
    <row r="130" spans="1:5" x14ac:dyDescent="0.2">
      <c r="A130" t="s">
        <v>12473</v>
      </c>
      <c r="B130" t="s">
        <v>2763</v>
      </c>
      <c r="C130" t="s">
        <v>1622</v>
      </c>
      <c r="D130" t="s">
        <v>12332</v>
      </c>
      <c r="E130" s="52">
        <v>46.7</v>
      </c>
    </row>
    <row r="131" spans="1:5" x14ac:dyDescent="0.2">
      <c r="A131" t="s">
        <v>12474</v>
      </c>
      <c r="B131" t="s">
        <v>12344</v>
      </c>
      <c r="C131" t="s">
        <v>1622</v>
      </c>
      <c r="D131" t="s">
        <v>12332</v>
      </c>
      <c r="E131" s="52" t="s">
        <v>12038</v>
      </c>
    </row>
    <row r="132" spans="1:5" x14ac:dyDescent="0.2">
      <c r="A132" t="s">
        <v>12475</v>
      </c>
      <c r="B132" t="s">
        <v>2780</v>
      </c>
      <c r="C132" t="s">
        <v>1622</v>
      </c>
      <c r="D132" t="s">
        <v>12332</v>
      </c>
      <c r="E132" s="52">
        <v>59.3</v>
      </c>
    </row>
    <row r="133" spans="1:5" x14ac:dyDescent="0.2">
      <c r="A133" t="s">
        <v>12476</v>
      </c>
      <c r="B133" t="s">
        <v>2794</v>
      </c>
      <c r="C133" t="s">
        <v>1622</v>
      </c>
      <c r="D133" t="s">
        <v>12332</v>
      </c>
      <c r="E133" s="52">
        <v>57.829852631578937</v>
      </c>
    </row>
    <row r="134" spans="1:5" x14ac:dyDescent="0.2">
      <c r="A134" t="s">
        <v>12477</v>
      </c>
      <c r="B134" t="s">
        <v>2785</v>
      </c>
      <c r="C134" t="s">
        <v>1643</v>
      </c>
      <c r="D134" t="s">
        <v>12332</v>
      </c>
      <c r="E134" s="52">
        <v>3.583333333333333</v>
      </c>
    </row>
    <row r="135" spans="1:5" x14ac:dyDescent="0.2">
      <c r="A135" t="s">
        <v>12478</v>
      </c>
      <c r="B135" t="s">
        <v>2811</v>
      </c>
      <c r="C135" t="s">
        <v>1643</v>
      </c>
      <c r="D135" t="s">
        <v>12332</v>
      </c>
      <c r="E135" s="52">
        <v>0</v>
      </c>
    </row>
    <row r="136" spans="1:5" x14ac:dyDescent="0.2">
      <c r="A136" t="s">
        <v>12479</v>
      </c>
      <c r="B136" t="s">
        <v>2788</v>
      </c>
      <c r="C136" t="s">
        <v>1643</v>
      </c>
      <c r="D136" t="s">
        <v>12332</v>
      </c>
      <c r="E136" s="52">
        <v>2.8333333333333335</v>
      </c>
    </row>
    <row r="137" spans="1:5" x14ac:dyDescent="0.2">
      <c r="A137" t="s">
        <v>12480</v>
      </c>
      <c r="B137" t="s">
        <v>2814</v>
      </c>
      <c r="C137" t="s">
        <v>1643</v>
      </c>
      <c r="D137" t="s">
        <v>12332</v>
      </c>
      <c r="E137" s="52">
        <v>7.6</v>
      </c>
    </row>
    <row r="138" spans="1:5" x14ac:dyDescent="0.2">
      <c r="A138" t="s">
        <v>12481</v>
      </c>
      <c r="B138" t="s">
        <v>2816</v>
      </c>
      <c r="C138" t="s">
        <v>1643</v>
      </c>
      <c r="D138" t="s">
        <v>12332</v>
      </c>
      <c r="E138" s="52">
        <v>3.7333333333333334</v>
      </c>
    </row>
    <row r="139" spans="1:5" x14ac:dyDescent="0.2">
      <c r="A139" t="s">
        <v>12482</v>
      </c>
      <c r="B139" t="s">
        <v>2818</v>
      </c>
      <c r="C139" t="s">
        <v>1643</v>
      </c>
      <c r="D139" t="s">
        <v>12332</v>
      </c>
      <c r="E139" s="52">
        <v>3.5</v>
      </c>
    </row>
    <row r="140" spans="1:5" x14ac:dyDescent="0.2">
      <c r="A140" t="s">
        <v>12483</v>
      </c>
      <c r="B140" t="s">
        <v>2820</v>
      </c>
      <c r="C140" t="s">
        <v>1643</v>
      </c>
      <c r="D140" t="s">
        <v>12332</v>
      </c>
      <c r="E140" s="52">
        <v>3.7833333333333332</v>
      </c>
    </row>
    <row r="141" spans="1:5" x14ac:dyDescent="0.2">
      <c r="A141" t="s">
        <v>12484</v>
      </c>
      <c r="B141" t="s">
        <v>2825</v>
      </c>
      <c r="C141" t="s">
        <v>1643</v>
      </c>
      <c r="D141" t="s">
        <v>12332</v>
      </c>
      <c r="E141" s="52">
        <v>2.5499999999999998</v>
      </c>
    </row>
    <row r="142" spans="1:5" x14ac:dyDescent="0.2">
      <c r="A142" t="s">
        <v>12485</v>
      </c>
      <c r="B142" t="s">
        <v>2786</v>
      </c>
      <c r="C142" t="s">
        <v>1643</v>
      </c>
      <c r="D142" t="s">
        <v>12332</v>
      </c>
      <c r="E142" s="52">
        <v>4</v>
      </c>
    </row>
    <row r="143" spans="1:5" x14ac:dyDescent="0.2">
      <c r="A143" t="s">
        <v>12486</v>
      </c>
      <c r="B143" t="s">
        <v>2787</v>
      </c>
      <c r="C143" t="s">
        <v>1643</v>
      </c>
      <c r="D143" t="s">
        <v>12332</v>
      </c>
      <c r="E143" s="52">
        <v>3.9333333333333336</v>
      </c>
    </row>
    <row r="144" spans="1:5" x14ac:dyDescent="0.2">
      <c r="A144" t="s">
        <v>12487</v>
      </c>
      <c r="B144" t="s">
        <v>2829</v>
      </c>
      <c r="C144" t="s">
        <v>1643</v>
      </c>
      <c r="D144" t="s">
        <v>12332</v>
      </c>
      <c r="E144" s="52">
        <v>4.25</v>
      </c>
    </row>
    <row r="145" spans="1:5" x14ac:dyDescent="0.2">
      <c r="A145" t="s">
        <v>12488</v>
      </c>
      <c r="B145" t="s">
        <v>2831</v>
      </c>
      <c r="C145" t="s">
        <v>1643</v>
      </c>
      <c r="D145" t="s">
        <v>12332</v>
      </c>
      <c r="E145" s="52">
        <v>4</v>
      </c>
    </row>
    <row r="146" spans="1:5" x14ac:dyDescent="0.2">
      <c r="A146" t="s">
        <v>12489</v>
      </c>
      <c r="B146" t="s">
        <v>2833</v>
      </c>
      <c r="C146" t="s">
        <v>1643</v>
      </c>
      <c r="D146" t="s">
        <v>12332</v>
      </c>
      <c r="E146" s="52">
        <v>5.916666666666667</v>
      </c>
    </row>
    <row r="147" spans="1:5" x14ac:dyDescent="0.2">
      <c r="A147" t="s">
        <v>12490</v>
      </c>
      <c r="B147" t="s">
        <v>2835</v>
      </c>
      <c r="C147" t="s">
        <v>1643</v>
      </c>
      <c r="D147" t="s">
        <v>12332</v>
      </c>
      <c r="E147" s="52">
        <v>3.7166666666666668</v>
      </c>
    </row>
    <row r="148" spans="1:5" x14ac:dyDescent="0.2">
      <c r="A148" t="s">
        <v>12491</v>
      </c>
      <c r="B148" t="s">
        <v>2789</v>
      </c>
      <c r="C148" t="s">
        <v>1643</v>
      </c>
      <c r="D148" t="s">
        <v>12332</v>
      </c>
      <c r="E148" s="52">
        <v>4</v>
      </c>
    </row>
    <row r="149" spans="1:5" x14ac:dyDescent="0.2">
      <c r="A149" t="s">
        <v>12492</v>
      </c>
      <c r="B149" t="s">
        <v>2838</v>
      </c>
      <c r="C149" t="s">
        <v>1643</v>
      </c>
      <c r="D149" t="s">
        <v>12332</v>
      </c>
      <c r="E149" s="52">
        <v>3.3833333333333333</v>
      </c>
    </row>
    <row r="150" spans="1:5" x14ac:dyDescent="0.2">
      <c r="A150" t="s">
        <v>12493</v>
      </c>
      <c r="B150" t="s">
        <v>2840</v>
      </c>
      <c r="C150" t="s">
        <v>1643</v>
      </c>
      <c r="D150" t="s">
        <v>12332</v>
      </c>
      <c r="E150" s="52">
        <v>2.6166666666666667</v>
      </c>
    </row>
    <row r="151" spans="1:5" x14ac:dyDescent="0.2">
      <c r="A151" t="s">
        <v>12494</v>
      </c>
      <c r="B151" t="s">
        <v>12328</v>
      </c>
      <c r="C151" t="s">
        <v>1643</v>
      </c>
      <c r="D151" t="s">
        <v>12332</v>
      </c>
      <c r="E151" s="52">
        <v>0</v>
      </c>
    </row>
    <row r="152" spans="1:5" x14ac:dyDescent="0.2">
      <c r="A152" t="s">
        <v>12495</v>
      </c>
      <c r="B152" t="s">
        <v>2763</v>
      </c>
      <c r="C152" t="s">
        <v>1643</v>
      </c>
      <c r="D152" t="s">
        <v>12332</v>
      </c>
      <c r="E152" s="52">
        <v>4</v>
      </c>
    </row>
    <row r="153" spans="1:5" x14ac:dyDescent="0.2">
      <c r="A153" t="s">
        <v>12496</v>
      </c>
      <c r="B153" t="s">
        <v>12344</v>
      </c>
      <c r="C153" t="s">
        <v>1643</v>
      </c>
      <c r="D153" t="s">
        <v>12332</v>
      </c>
      <c r="E153" s="52">
        <v>0</v>
      </c>
    </row>
    <row r="154" spans="1:5" x14ac:dyDescent="0.2">
      <c r="A154" t="s">
        <v>12497</v>
      </c>
      <c r="B154" t="s">
        <v>2780</v>
      </c>
      <c r="C154" t="s">
        <v>1643</v>
      </c>
      <c r="D154" t="s">
        <v>12332</v>
      </c>
      <c r="E154" s="52">
        <v>3.583333333333333</v>
      </c>
    </row>
    <row r="155" spans="1:5" x14ac:dyDescent="0.2">
      <c r="A155" t="s">
        <v>12498</v>
      </c>
      <c r="B155" t="s">
        <v>2794</v>
      </c>
      <c r="C155" t="s">
        <v>1643</v>
      </c>
      <c r="D155" t="s">
        <v>12332</v>
      </c>
      <c r="E155" s="52">
        <v>3.8301319444444446</v>
      </c>
    </row>
    <row r="156" spans="1:5" x14ac:dyDescent="0.2">
      <c r="A156" t="s">
        <v>12499</v>
      </c>
      <c r="B156" t="s">
        <v>2785</v>
      </c>
      <c r="C156" t="s">
        <v>1664</v>
      </c>
      <c r="D156" t="s">
        <v>12332</v>
      </c>
      <c r="E156" s="52">
        <v>86.6</v>
      </c>
    </row>
    <row r="157" spans="1:5" x14ac:dyDescent="0.2">
      <c r="A157" t="s">
        <v>12500</v>
      </c>
      <c r="B157" t="s">
        <v>2811</v>
      </c>
      <c r="C157" t="s">
        <v>1664</v>
      </c>
      <c r="D157" t="s">
        <v>12332</v>
      </c>
      <c r="E157" s="52">
        <v>0</v>
      </c>
    </row>
    <row r="158" spans="1:5" x14ac:dyDescent="0.2">
      <c r="A158" t="s">
        <v>12501</v>
      </c>
      <c r="B158" t="s">
        <v>2788</v>
      </c>
      <c r="C158" t="s">
        <v>1664</v>
      </c>
      <c r="D158" t="s">
        <v>12332</v>
      </c>
      <c r="E158" s="52">
        <v>92.6</v>
      </c>
    </row>
    <row r="159" spans="1:5" x14ac:dyDescent="0.2">
      <c r="A159" t="s">
        <v>12502</v>
      </c>
      <c r="B159" t="s">
        <v>2814</v>
      </c>
      <c r="C159" t="s">
        <v>1664</v>
      </c>
      <c r="D159" t="s">
        <v>12332</v>
      </c>
      <c r="E159" s="52">
        <v>68.8</v>
      </c>
    </row>
    <row r="160" spans="1:5" x14ac:dyDescent="0.2">
      <c r="A160" t="s">
        <v>12503</v>
      </c>
      <c r="B160" t="s">
        <v>2816</v>
      </c>
      <c r="C160" t="s">
        <v>1664</v>
      </c>
      <c r="D160" t="s">
        <v>12332</v>
      </c>
      <c r="E160" s="52">
        <v>87.1</v>
      </c>
    </row>
    <row r="161" spans="1:5" x14ac:dyDescent="0.2">
      <c r="A161" t="s">
        <v>12504</v>
      </c>
      <c r="B161" t="s">
        <v>2818</v>
      </c>
      <c r="C161" t="s">
        <v>1664</v>
      </c>
      <c r="D161" t="s">
        <v>12332</v>
      </c>
      <c r="E161" s="52">
        <v>75.900000000000006</v>
      </c>
    </row>
    <row r="162" spans="1:5" x14ac:dyDescent="0.2">
      <c r="A162" t="s">
        <v>12505</v>
      </c>
      <c r="B162" t="s">
        <v>2820</v>
      </c>
      <c r="C162" t="s">
        <v>1664</v>
      </c>
      <c r="D162" t="s">
        <v>12332</v>
      </c>
      <c r="E162" s="52">
        <v>81</v>
      </c>
    </row>
    <row r="163" spans="1:5" x14ac:dyDescent="0.2">
      <c r="A163" t="s">
        <v>12506</v>
      </c>
      <c r="B163" t="s">
        <v>2825</v>
      </c>
      <c r="C163" t="s">
        <v>1664</v>
      </c>
      <c r="D163" t="s">
        <v>12332</v>
      </c>
      <c r="E163" s="52">
        <v>98.1</v>
      </c>
    </row>
    <row r="164" spans="1:5" x14ac:dyDescent="0.2">
      <c r="A164" t="s">
        <v>12507</v>
      </c>
      <c r="B164" t="s">
        <v>2786</v>
      </c>
      <c r="C164" t="s">
        <v>1664</v>
      </c>
      <c r="D164" t="s">
        <v>12332</v>
      </c>
      <c r="E164" s="52">
        <v>82.9</v>
      </c>
    </row>
    <row r="165" spans="1:5" x14ac:dyDescent="0.2">
      <c r="A165" t="s">
        <v>12508</v>
      </c>
      <c r="B165" t="s">
        <v>2787</v>
      </c>
      <c r="C165" t="s">
        <v>1664</v>
      </c>
      <c r="D165" t="s">
        <v>12332</v>
      </c>
      <c r="E165" s="52">
        <v>92.4</v>
      </c>
    </row>
    <row r="166" spans="1:5" x14ac:dyDescent="0.2">
      <c r="A166" t="s">
        <v>12509</v>
      </c>
      <c r="B166" t="s">
        <v>2829</v>
      </c>
      <c r="C166" t="s">
        <v>1664</v>
      </c>
      <c r="D166" t="s">
        <v>12332</v>
      </c>
      <c r="E166" s="52">
        <v>82.8</v>
      </c>
    </row>
    <row r="167" spans="1:5" x14ac:dyDescent="0.2">
      <c r="A167" t="s">
        <v>12510</v>
      </c>
      <c r="B167" t="s">
        <v>2831</v>
      </c>
      <c r="C167" t="s">
        <v>1664</v>
      </c>
      <c r="D167" t="s">
        <v>12332</v>
      </c>
      <c r="E167" s="52">
        <v>74.099999999999994</v>
      </c>
    </row>
    <row r="168" spans="1:5" x14ac:dyDescent="0.2">
      <c r="A168" t="s">
        <v>12511</v>
      </c>
      <c r="B168" t="s">
        <v>2833</v>
      </c>
      <c r="C168" t="s">
        <v>1664</v>
      </c>
      <c r="D168" t="s">
        <v>12332</v>
      </c>
      <c r="E168" s="52">
        <v>85</v>
      </c>
    </row>
    <row r="169" spans="1:5" x14ac:dyDescent="0.2">
      <c r="A169" t="s">
        <v>12512</v>
      </c>
      <c r="B169" t="s">
        <v>2835</v>
      </c>
      <c r="C169" t="s">
        <v>1664</v>
      </c>
      <c r="D169" t="s">
        <v>12332</v>
      </c>
      <c r="E169" s="52">
        <v>88.9</v>
      </c>
    </row>
    <row r="170" spans="1:5" x14ac:dyDescent="0.2">
      <c r="A170" t="s">
        <v>12513</v>
      </c>
      <c r="B170" t="s">
        <v>2789</v>
      </c>
      <c r="C170" t="s">
        <v>1664</v>
      </c>
      <c r="D170" t="s">
        <v>12332</v>
      </c>
      <c r="E170" s="52">
        <v>70.3</v>
      </c>
    </row>
    <row r="171" spans="1:5" x14ac:dyDescent="0.2">
      <c r="A171" t="s">
        <v>12514</v>
      </c>
      <c r="B171" t="s">
        <v>2838</v>
      </c>
      <c r="C171" t="s">
        <v>1664</v>
      </c>
      <c r="D171" t="s">
        <v>12332</v>
      </c>
      <c r="E171" s="52">
        <v>88.3</v>
      </c>
    </row>
    <row r="172" spans="1:5" x14ac:dyDescent="0.2">
      <c r="A172" t="s">
        <v>12515</v>
      </c>
      <c r="B172" t="s">
        <v>2840</v>
      </c>
      <c r="C172" t="s">
        <v>1664</v>
      </c>
      <c r="D172" t="s">
        <v>12332</v>
      </c>
      <c r="E172" s="52">
        <v>95.9</v>
      </c>
    </row>
    <row r="173" spans="1:5" x14ac:dyDescent="0.2">
      <c r="A173" t="s">
        <v>12516</v>
      </c>
      <c r="B173" t="s">
        <v>12328</v>
      </c>
      <c r="C173" t="s">
        <v>1664</v>
      </c>
      <c r="D173" t="s">
        <v>12332</v>
      </c>
      <c r="E173" s="52">
        <v>100</v>
      </c>
    </row>
    <row r="174" spans="1:5" x14ac:dyDescent="0.2">
      <c r="A174" t="s">
        <v>12517</v>
      </c>
      <c r="B174" t="s">
        <v>2763</v>
      </c>
      <c r="C174" t="s">
        <v>1664</v>
      </c>
      <c r="D174" t="s">
        <v>12332</v>
      </c>
      <c r="E174" s="52">
        <v>82.1</v>
      </c>
    </row>
    <row r="175" spans="1:5" x14ac:dyDescent="0.2">
      <c r="A175" t="s">
        <v>12518</v>
      </c>
      <c r="B175" t="s">
        <v>12344</v>
      </c>
      <c r="C175" t="s">
        <v>1664</v>
      </c>
      <c r="D175" t="s">
        <v>12332</v>
      </c>
      <c r="E175" s="52">
        <v>95.2</v>
      </c>
    </row>
    <row r="176" spans="1:5" x14ac:dyDescent="0.2">
      <c r="A176" t="s">
        <v>12519</v>
      </c>
      <c r="B176" t="s">
        <v>2780</v>
      </c>
      <c r="C176" t="s">
        <v>1664</v>
      </c>
      <c r="D176" t="s">
        <v>12332</v>
      </c>
      <c r="E176" s="52">
        <v>85.1</v>
      </c>
    </row>
    <row r="177" spans="1:5" x14ac:dyDescent="0.2">
      <c r="A177" t="s">
        <v>12520</v>
      </c>
      <c r="B177" t="s">
        <v>2794</v>
      </c>
      <c r="C177" t="s">
        <v>1664</v>
      </c>
      <c r="D177" t="s">
        <v>12332</v>
      </c>
      <c r="E177" s="52">
        <v>84.883765456721179</v>
      </c>
    </row>
    <row r="178" spans="1:5" x14ac:dyDescent="0.2">
      <c r="A178" t="s">
        <v>12521</v>
      </c>
      <c r="B178" t="s">
        <v>2785</v>
      </c>
      <c r="C178" t="s">
        <v>1685</v>
      </c>
      <c r="D178" t="s">
        <v>12332</v>
      </c>
      <c r="E178" s="52">
        <v>73.900000000000006</v>
      </c>
    </row>
    <row r="179" spans="1:5" x14ac:dyDescent="0.2">
      <c r="A179" t="s">
        <v>12522</v>
      </c>
      <c r="B179" t="s">
        <v>2811</v>
      </c>
      <c r="C179" t="s">
        <v>1685</v>
      </c>
      <c r="D179" t="s">
        <v>12332</v>
      </c>
      <c r="E179" s="52">
        <v>0</v>
      </c>
    </row>
    <row r="180" spans="1:5" x14ac:dyDescent="0.2">
      <c r="A180" t="s">
        <v>12523</v>
      </c>
      <c r="B180" t="s">
        <v>2788</v>
      </c>
      <c r="C180" t="s">
        <v>1685</v>
      </c>
      <c r="D180" t="s">
        <v>12332</v>
      </c>
      <c r="E180" s="52">
        <v>75.3</v>
      </c>
    </row>
    <row r="181" spans="1:5" x14ac:dyDescent="0.2">
      <c r="A181" t="s">
        <v>12524</v>
      </c>
      <c r="B181" t="s">
        <v>2814</v>
      </c>
      <c r="C181" t="s">
        <v>1685</v>
      </c>
      <c r="D181" t="s">
        <v>12332</v>
      </c>
      <c r="E181" s="52">
        <v>68.2</v>
      </c>
    </row>
    <row r="182" spans="1:5" x14ac:dyDescent="0.2">
      <c r="A182" t="s">
        <v>12525</v>
      </c>
      <c r="B182" t="s">
        <v>2816</v>
      </c>
      <c r="C182" t="s">
        <v>1685</v>
      </c>
      <c r="D182" t="s">
        <v>12332</v>
      </c>
      <c r="E182" s="52">
        <v>51.5</v>
      </c>
    </row>
    <row r="183" spans="1:5" x14ac:dyDescent="0.2">
      <c r="A183" t="s">
        <v>12526</v>
      </c>
      <c r="B183" t="s">
        <v>2818</v>
      </c>
      <c r="C183" t="s">
        <v>1685</v>
      </c>
      <c r="D183" t="s">
        <v>12332</v>
      </c>
      <c r="E183" s="52">
        <v>64.7</v>
      </c>
    </row>
    <row r="184" spans="1:5" x14ac:dyDescent="0.2">
      <c r="A184" t="s">
        <v>12527</v>
      </c>
      <c r="B184" t="s">
        <v>2820</v>
      </c>
      <c r="C184" t="s">
        <v>1685</v>
      </c>
      <c r="D184" t="s">
        <v>12332</v>
      </c>
      <c r="E184" s="52">
        <v>52.3</v>
      </c>
    </row>
    <row r="185" spans="1:5" x14ac:dyDescent="0.2">
      <c r="A185" t="s">
        <v>12528</v>
      </c>
      <c r="B185" t="s">
        <v>2825</v>
      </c>
      <c r="C185" t="s">
        <v>1685</v>
      </c>
      <c r="D185" t="s">
        <v>12332</v>
      </c>
      <c r="E185" s="52">
        <v>62.6</v>
      </c>
    </row>
    <row r="186" spans="1:5" x14ac:dyDescent="0.2">
      <c r="A186" t="s">
        <v>12529</v>
      </c>
      <c r="B186" t="s">
        <v>2786</v>
      </c>
      <c r="C186" t="s">
        <v>1685</v>
      </c>
      <c r="D186" t="s">
        <v>12332</v>
      </c>
      <c r="E186" s="52">
        <v>64.8</v>
      </c>
    </row>
    <row r="187" spans="1:5" x14ac:dyDescent="0.2">
      <c r="A187" t="s">
        <v>12530</v>
      </c>
      <c r="B187" t="s">
        <v>2787</v>
      </c>
      <c r="C187" t="s">
        <v>1685</v>
      </c>
      <c r="D187" t="s">
        <v>12332</v>
      </c>
      <c r="E187" s="52">
        <v>76.599999999999994</v>
      </c>
    </row>
    <row r="188" spans="1:5" x14ac:dyDescent="0.2">
      <c r="A188" t="s">
        <v>12531</v>
      </c>
      <c r="B188" t="s">
        <v>2829</v>
      </c>
      <c r="C188" t="s">
        <v>1685</v>
      </c>
      <c r="D188" t="s">
        <v>12332</v>
      </c>
      <c r="E188" s="52">
        <v>54.4</v>
      </c>
    </row>
    <row r="189" spans="1:5" x14ac:dyDescent="0.2">
      <c r="A189" t="s">
        <v>12532</v>
      </c>
      <c r="B189" t="s">
        <v>2831</v>
      </c>
      <c r="C189" t="s">
        <v>1685</v>
      </c>
      <c r="D189" t="s">
        <v>12332</v>
      </c>
      <c r="E189" s="52">
        <v>59</v>
      </c>
    </row>
    <row r="190" spans="1:5" x14ac:dyDescent="0.2">
      <c r="A190" t="s">
        <v>12533</v>
      </c>
      <c r="B190" t="s">
        <v>2833</v>
      </c>
      <c r="C190" t="s">
        <v>1685</v>
      </c>
      <c r="D190" t="s">
        <v>12332</v>
      </c>
      <c r="E190" s="52">
        <v>49.1</v>
      </c>
    </row>
    <row r="191" spans="1:5" x14ac:dyDescent="0.2">
      <c r="A191" t="s">
        <v>12534</v>
      </c>
      <c r="B191" t="s">
        <v>2835</v>
      </c>
      <c r="C191" t="s">
        <v>1685</v>
      </c>
      <c r="D191" t="s">
        <v>12332</v>
      </c>
      <c r="E191" s="52">
        <v>68</v>
      </c>
    </row>
    <row r="192" spans="1:5" x14ac:dyDescent="0.2">
      <c r="A192" t="s">
        <v>12535</v>
      </c>
      <c r="B192" t="s">
        <v>2789</v>
      </c>
      <c r="C192" t="s">
        <v>1685</v>
      </c>
      <c r="D192" t="s">
        <v>12332</v>
      </c>
      <c r="E192" s="52">
        <v>55.8</v>
      </c>
    </row>
    <row r="193" spans="1:5" x14ac:dyDescent="0.2">
      <c r="A193" t="s">
        <v>12536</v>
      </c>
      <c r="B193" t="s">
        <v>2838</v>
      </c>
      <c r="C193" t="s">
        <v>1685</v>
      </c>
      <c r="D193" t="s">
        <v>12332</v>
      </c>
      <c r="E193" s="52">
        <v>81.599999999999994</v>
      </c>
    </row>
    <row r="194" spans="1:5" x14ac:dyDescent="0.2">
      <c r="A194" t="s">
        <v>12537</v>
      </c>
      <c r="B194" t="s">
        <v>2840</v>
      </c>
      <c r="C194" t="s">
        <v>1685</v>
      </c>
      <c r="D194" t="s">
        <v>12332</v>
      </c>
      <c r="E194" s="52">
        <v>75.400000000000006</v>
      </c>
    </row>
    <row r="195" spans="1:5" x14ac:dyDescent="0.2">
      <c r="A195" t="s">
        <v>12538</v>
      </c>
      <c r="B195" t="s">
        <v>12328</v>
      </c>
      <c r="C195" t="s">
        <v>1685</v>
      </c>
      <c r="D195" t="s">
        <v>12332</v>
      </c>
      <c r="E195" s="52" t="s">
        <v>12038</v>
      </c>
    </row>
    <row r="196" spans="1:5" x14ac:dyDescent="0.2">
      <c r="A196" t="s">
        <v>12539</v>
      </c>
      <c r="B196" t="s">
        <v>2763</v>
      </c>
      <c r="C196" t="s">
        <v>1685</v>
      </c>
      <c r="D196" t="s">
        <v>12332</v>
      </c>
      <c r="E196" s="52">
        <v>59.5</v>
      </c>
    </row>
    <row r="197" spans="1:5" x14ac:dyDescent="0.2">
      <c r="A197" t="s">
        <v>12540</v>
      </c>
      <c r="B197" t="s">
        <v>12344</v>
      </c>
      <c r="C197" t="s">
        <v>1685</v>
      </c>
      <c r="D197" t="s">
        <v>12332</v>
      </c>
      <c r="E197" s="52">
        <v>0</v>
      </c>
    </row>
    <row r="198" spans="1:5" x14ac:dyDescent="0.2">
      <c r="A198" t="s">
        <v>12541</v>
      </c>
      <c r="B198" t="s">
        <v>2780</v>
      </c>
      <c r="C198" t="s">
        <v>1685</v>
      </c>
      <c r="D198" t="s">
        <v>12332</v>
      </c>
      <c r="E198" s="52">
        <v>67.5</v>
      </c>
    </row>
    <row r="199" spans="1:5" x14ac:dyDescent="0.2">
      <c r="A199" t="s">
        <v>12542</v>
      </c>
      <c r="B199" t="s">
        <v>2794</v>
      </c>
      <c r="C199" t="s">
        <v>1685</v>
      </c>
      <c r="D199" t="s">
        <v>12332</v>
      </c>
      <c r="E199" s="52">
        <v>64.887907368421054</v>
      </c>
    </row>
    <row r="200" spans="1:5" x14ac:dyDescent="0.2">
      <c r="A200" t="s">
        <v>12543</v>
      </c>
      <c r="B200" t="s">
        <v>2785</v>
      </c>
      <c r="C200" t="s">
        <v>1706</v>
      </c>
      <c r="D200" t="s">
        <v>12332</v>
      </c>
      <c r="E200" s="52">
        <v>15.3</v>
      </c>
    </row>
    <row r="201" spans="1:5" x14ac:dyDescent="0.2">
      <c r="A201" t="s">
        <v>12544</v>
      </c>
      <c r="B201" t="s">
        <v>2811</v>
      </c>
      <c r="C201" t="s">
        <v>1706</v>
      </c>
      <c r="D201" t="s">
        <v>12332</v>
      </c>
      <c r="E201" s="52">
        <v>0</v>
      </c>
    </row>
    <row r="202" spans="1:5" x14ac:dyDescent="0.2">
      <c r="A202" t="s">
        <v>12545</v>
      </c>
      <c r="B202" t="s">
        <v>2788</v>
      </c>
      <c r="C202" t="s">
        <v>1706</v>
      </c>
      <c r="D202" t="s">
        <v>12332</v>
      </c>
      <c r="E202" s="52">
        <v>13.2</v>
      </c>
    </row>
    <row r="203" spans="1:5" x14ac:dyDescent="0.2">
      <c r="A203" t="s">
        <v>12546</v>
      </c>
      <c r="B203" t="s">
        <v>2814</v>
      </c>
      <c r="C203" t="s">
        <v>1706</v>
      </c>
      <c r="D203" t="s">
        <v>12332</v>
      </c>
      <c r="E203" s="52">
        <v>13.9</v>
      </c>
    </row>
    <row r="204" spans="1:5" x14ac:dyDescent="0.2">
      <c r="A204" t="s">
        <v>12547</v>
      </c>
      <c r="B204" t="s">
        <v>2816</v>
      </c>
      <c r="C204" t="s">
        <v>1706</v>
      </c>
      <c r="D204" t="s">
        <v>12332</v>
      </c>
      <c r="E204" s="52">
        <v>8.6</v>
      </c>
    </row>
    <row r="205" spans="1:5" x14ac:dyDescent="0.2">
      <c r="A205" t="s">
        <v>12548</v>
      </c>
      <c r="B205" t="s">
        <v>2818</v>
      </c>
      <c r="C205" t="s">
        <v>1706</v>
      </c>
      <c r="D205" t="s">
        <v>12332</v>
      </c>
      <c r="E205" s="52">
        <v>9.9</v>
      </c>
    </row>
    <row r="206" spans="1:5" x14ac:dyDescent="0.2">
      <c r="A206" t="s">
        <v>12549</v>
      </c>
      <c r="B206" t="s">
        <v>2820</v>
      </c>
      <c r="C206" t="s">
        <v>1706</v>
      </c>
      <c r="D206" t="s">
        <v>12332</v>
      </c>
      <c r="E206" s="52">
        <v>11.3</v>
      </c>
    </row>
    <row r="207" spans="1:5" x14ac:dyDescent="0.2">
      <c r="A207" t="s">
        <v>12550</v>
      </c>
      <c r="B207" t="s">
        <v>2825</v>
      </c>
      <c r="C207" t="s">
        <v>1706</v>
      </c>
      <c r="D207" t="s">
        <v>12332</v>
      </c>
      <c r="E207" s="52">
        <v>9.9</v>
      </c>
    </row>
    <row r="208" spans="1:5" x14ac:dyDescent="0.2">
      <c r="A208" t="s">
        <v>12551</v>
      </c>
      <c r="B208" t="s">
        <v>2786</v>
      </c>
      <c r="C208" t="s">
        <v>1706</v>
      </c>
      <c r="D208" t="s">
        <v>12332</v>
      </c>
      <c r="E208" s="52">
        <v>9.8000000000000007</v>
      </c>
    </row>
    <row r="209" spans="1:5" x14ac:dyDescent="0.2">
      <c r="A209" t="s">
        <v>12552</v>
      </c>
      <c r="B209" t="s">
        <v>2787</v>
      </c>
      <c r="C209" t="s">
        <v>1706</v>
      </c>
      <c r="D209" t="s">
        <v>12332</v>
      </c>
      <c r="E209" s="52">
        <v>17.100000000000001</v>
      </c>
    </row>
    <row r="210" spans="1:5" x14ac:dyDescent="0.2">
      <c r="A210" t="s">
        <v>12553</v>
      </c>
      <c r="B210" t="s">
        <v>2829</v>
      </c>
      <c r="C210" t="s">
        <v>1706</v>
      </c>
      <c r="D210" t="s">
        <v>12332</v>
      </c>
      <c r="E210" s="52">
        <v>9.6999999999999993</v>
      </c>
    </row>
    <row r="211" spans="1:5" x14ac:dyDescent="0.2">
      <c r="A211" t="s">
        <v>12554</v>
      </c>
      <c r="B211" t="s">
        <v>2831</v>
      </c>
      <c r="C211" t="s">
        <v>1706</v>
      </c>
      <c r="D211" t="s">
        <v>12332</v>
      </c>
      <c r="E211" s="52">
        <v>6.1</v>
      </c>
    </row>
    <row r="212" spans="1:5" x14ac:dyDescent="0.2">
      <c r="A212" t="s">
        <v>12555</v>
      </c>
      <c r="B212" t="s">
        <v>2833</v>
      </c>
      <c r="C212" t="s">
        <v>1706</v>
      </c>
      <c r="D212" t="s">
        <v>12332</v>
      </c>
      <c r="E212" s="52">
        <v>10.4</v>
      </c>
    </row>
    <row r="213" spans="1:5" x14ac:dyDescent="0.2">
      <c r="A213" t="s">
        <v>12556</v>
      </c>
      <c r="B213" t="s">
        <v>2835</v>
      </c>
      <c r="C213" t="s">
        <v>1706</v>
      </c>
      <c r="D213" t="s">
        <v>12332</v>
      </c>
      <c r="E213" s="52">
        <v>8.6999999999999993</v>
      </c>
    </row>
    <row r="214" spans="1:5" x14ac:dyDescent="0.2">
      <c r="A214" t="s">
        <v>12557</v>
      </c>
      <c r="B214" t="s">
        <v>2789</v>
      </c>
      <c r="C214" t="s">
        <v>1706</v>
      </c>
      <c r="D214" t="s">
        <v>12332</v>
      </c>
      <c r="E214" s="52">
        <v>8.3000000000000007</v>
      </c>
    </row>
    <row r="215" spans="1:5" x14ac:dyDescent="0.2">
      <c r="A215" t="s">
        <v>12558</v>
      </c>
      <c r="B215" t="s">
        <v>2838</v>
      </c>
      <c r="C215" t="s">
        <v>1706</v>
      </c>
      <c r="D215" t="s">
        <v>12332</v>
      </c>
      <c r="E215" s="52">
        <v>13.4</v>
      </c>
    </row>
    <row r="216" spans="1:5" x14ac:dyDescent="0.2">
      <c r="A216" t="s">
        <v>12559</v>
      </c>
      <c r="B216" t="s">
        <v>2840</v>
      </c>
      <c r="C216" t="s">
        <v>1706</v>
      </c>
      <c r="D216" t="s">
        <v>12332</v>
      </c>
      <c r="E216" s="52">
        <v>12.4</v>
      </c>
    </row>
    <row r="217" spans="1:5" x14ac:dyDescent="0.2">
      <c r="A217" t="s">
        <v>12560</v>
      </c>
      <c r="B217" t="s">
        <v>12328</v>
      </c>
      <c r="C217" t="s">
        <v>1706</v>
      </c>
      <c r="D217" t="s">
        <v>12332</v>
      </c>
      <c r="E217" s="52" t="s">
        <v>12038</v>
      </c>
    </row>
    <row r="218" spans="1:5" x14ac:dyDescent="0.2">
      <c r="A218" t="s">
        <v>12561</v>
      </c>
      <c r="B218" t="s">
        <v>2763</v>
      </c>
      <c r="C218" t="s">
        <v>1706</v>
      </c>
      <c r="D218" t="s">
        <v>12332</v>
      </c>
      <c r="E218" s="52">
        <v>9.9</v>
      </c>
    </row>
    <row r="219" spans="1:5" x14ac:dyDescent="0.2">
      <c r="A219" t="s">
        <v>12562</v>
      </c>
      <c r="B219" t="s">
        <v>12344</v>
      </c>
      <c r="C219" t="s">
        <v>1706</v>
      </c>
      <c r="D219" t="s">
        <v>12332</v>
      </c>
      <c r="E219" s="52">
        <v>0</v>
      </c>
    </row>
    <row r="220" spans="1:5" x14ac:dyDescent="0.2">
      <c r="A220" t="s">
        <v>12563</v>
      </c>
      <c r="B220" t="s">
        <v>2780</v>
      </c>
      <c r="C220" t="s">
        <v>1706</v>
      </c>
      <c r="D220" t="s">
        <v>12332</v>
      </c>
      <c r="E220" s="52">
        <v>11.9</v>
      </c>
    </row>
    <row r="221" spans="1:5" x14ac:dyDescent="0.2">
      <c r="A221" t="s">
        <v>12564</v>
      </c>
      <c r="B221" t="s">
        <v>2794</v>
      </c>
      <c r="C221" t="s">
        <v>1706</v>
      </c>
      <c r="D221" t="s">
        <v>12332</v>
      </c>
      <c r="E221" s="52">
        <v>11.123621052631579</v>
      </c>
    </row>
    <row r="222" spans="1:5" x14ac:dyDescent="0.2">
      <c r="A222" t="s">
        <v>12565</v>
      </c>
      <c r="B222" t="s">
        <v>2785</v>
      </c>
      <c r="C222" t="s">
        <v>1727</v>
      </c>
      <c r="D222" t="s">
        <v>12332</v>
      </c>
      <c r="E222" s="52">
        <v>100</v>
      </c>
    </row>
    <row r="223" spans="1:5" x14ac:dyDescent="0.2">
      <c r="A223" t="s">
        <v>12566</v>
      </c>
      <c r="B223" t="s">
        <v>2811</v>
      </c>
      <c r="C223" t="s">
        <v>1727</v>
      </c>
      <c r="D223" t="s">
        <v>12332</v>
      </c>
      <c r="E223" s="52">
        <v>0</v>
      </c>
    </row>
    <row r="224" spans="1:5" x14ac:dyDescent="0.2">
      <c r="A224" t="s">
        <v>12567</v>
      </c>
      <c r="B224" t="s">
        <v>2788</v>
      </c>
      <c r="C224" t="s">
        <v>1727</v>
      </c>
      <c r="D224" t="s">
        <v>12332</v>
      </c>
      <c r="E224" s="52">
        <v>100</v>
      </c>
    </row>
    <row r="225" spans="1:5" x14ac:dyDescent="0.2">
      <c r="A225" t="s">
        <v>12568</v>
      </c>
      <c r="B225" t="s">
        <v>2814</v>
      </c>
      <c r="C225" t="s">
        <v>1727</v>
      </c>
      <c r="D225" t="s">
        <v>12332</v>
      </c>
      <c r="E225" s="52">
        <v>87.5</v>
      </c>
    </row>
    <row r="226" spans="1:5" x14ac:dyDescent="0.2">
      <c r="A226" t="s">
        <v>12569</v>
      </c>
      <c r="B226" t="s">
        <v>2816</v>
      </c>
      <c r="C226" t="s">
        <v>1727</v>
      </c>
      <c r="D226" t="s">
        <v>12332</v>
      </c>
      <c r="E226" s="52">
        <v>72.7</v>
      </c>
    </row>
    <row r="227" spans="1:5" x14ac:dyDescent="0.2">
      <c r="A227" t="s">
        <v>12570</v>
      </c>
      <c r="B227" t="s">
        <v>2818</v>
      </c>
      <c r="C227" t="s">
        <v>1727</v>
      </c>
      <c r="D227" t="s">
        <v>12332</v>
      </c>
      <c r="E227" s="52">
        <v>56.5</v>
      </c>
    </row>
    <row r="228" spans="1:5" x14ac:dyDescent="0.2">
      <c r="A228" t="s">
        <v>12571</v>
      </c>
      <c r="B228" t="s">
        <v>2820</v>
      </c>
      <c r="C228" t="s">
        <v>1727</v>
      </c>
      <c r="D228" t="s">
        <v>12332</v>
      </c>
      <c r="E228" s="52">
        <v>63.2</v>
      </c>
    </row>
    <row r="229" spans="1:5" x14ac:dyDescent="0.2">
      <c r="A229" t="s">
        <v>12572</v>
      </c>
      <c r="B229" t="s">
        <v>2825</v>
      </c>
      <c r="C229" t="s">
        <v>1727</v>
      </c>
      <c r="D229" t="s">
        <v>12332</v>
      </c>
      <c r="E229" s="52">
        <v>87.5</v>
      </c>
    </row>
    <row r="230" spans="1:5" x14ac:dyDescent="0.2">
      <c r="A230" t="s">
        <v>12573</v>
      </c>
      <c r="B230" t="s">
        <v>2786</v>
      </c>
      <c r="C230" t="s">
        <v>1727</v>
      </c>
      <c r="D230" t="s">
        <v>12332</v>
      </c>
      <c r="E230" s="52">
        <v>80</v>
      </c>
    </row>
    <row r="231" spans="1:5" x14ac:dyDescent="0.2">
      <c r="A231" t="s">
        <v>12574</v>
      </c>
      <c r="B231" t="s">
        <v>2787</v>
      </c>
      <c r="C231" t="s">
        <v>1727</v>
      </c>
      <c r="D231" t="s">
        <v>12332</v>
      </c>
      <c r="E231" s="52">
        <v>100</v>
      </c>
    </row>
    <row r="232" spans="1:5" x14ac:dyDescent="0.2">
      <c r="A232" t="s">
        <v>12575</v>
      </c>
      <c r="B232" t="s">
        <v>2829</v>
      </c>
      <c r="C232" t="s">
        <v>1727</v>
      </c>
      <c r="D232" t="s">
        <v>12332</v>
      </c>
      <c r="E232" s="52">
        <v>73.3</v>
      </c>
    </row>
    <row r="233" spans="1:5" x14ac:dyDescent="0.2">
      <c r="A233" t="s">
        <v>12576</v>
      </c>
      <c r="B233" t="s">
        <v>2831</v>
      </c>
      <c r="C233" t="s">
        <v>1727</v>
      </c>
      <c r="D233" t="s">
        <v>12332</v>
      </c>
      <c r="E233" s="52">
        <v>87.5</v>
      </c>
    </row>
    <row r="234" spans="1:5" x14ac:dyDescent="0.2">
      <c r="A234" t="s">
        <v>12577</v>
      </c>
      <c r="B234" t="s">
        <v>2833</v>
      </c>
      <c r="C234" t="s">
        <v>1727</v>
      </c>
      <c r="D234" t="s">
        <v>12332</v>
      </c>
      <c r="E234" s="52">
        <v>92.9</v>
      </c>
    </row>
    <row r="235" spans="1:5" x14ac:dyDescent="0.2">
      <c r="A235" t="s">
        <v>12578</v>
      </c>
      <c r="B235" t="s">
        <v>2835</v>
      </c>
      <c r="C235" t="s">
        <v>1727</v>
      </c>
      <c r="D235" t="s">
        <v>12332</v>
      </c>
      <c r="E235" s="52">
        <v>63.6</v>
      </c>
    </row>
    <row r="236" spans="1:5" x14ac:dyDescent="0.2">
      <c r="A236" t="s">
        <v>12579</v>
      </c>
      <c r="B236" t="s">
        <v>2789</v>
      </c>
      <c r="C236" t="s">
        <v>1727</v>
      </c>
      <c r="D236" t="s">
        <v>12332</v>
      </c>
      <c r="E236" s="52">
        <v>90.9</v>
      </c>
    </row>
    <row r="237" spans="1:5" x14ac:dyDescent="0.2">
      <c r="A237" t="s">
        <v>12580</v>
      </c>
      <c r="B237" t="s">
        <v>2838</v>
      </c>
      <c r="C237" t="s">
        <v>1727</v>
      </c>
      <c r="D237" t="s">
        <v>12332</v>
      </c>
      <c r="E237" s="52">
        <v>100</v>
      </c>
    </row>
    <row r="238" spans="1:5" x14ac:dyDescent="0.2">
      <c r="A238" t="s">
        <v>12581</v>
      </c>
      <c r="B238" t="s">
        <v>2840</v>
      </c>
      <c r="C238" t="s">
        <v>1727</v>
      </c>
      <c r="D238" t="s">
        <v>12332</v>
      </c>
      <c r="E238" s="52">
        <v>100</v>
      </c>
    </row>
    <row r="239" spans="1:5" x14ac:dyDescent="0.2">
      <c r="A239" t="s">
        <v>12582</v>
      </c>
      <c r="B239" t="s">
        <v>12328</v>
      </c>
      <c r="C239" t="s">
        <v>1727</v>
      </c>
      <c r="D239" t="s">
        <v>12332</v>
      </c>
      <c r="E239" s="52" t="s">
        <v>12038</v>
      </c>
    </row>
    <row r="240" spans="1:5" x14ac:dyDescent="0.2">
      <c r="A240" t="s">
        <v>12583</v>
      </c>
      <c r="B240" t="s">
        <v>2763</v>
      </c>
      <c r="C240" t="s">
        <v>1727</v>
      </c>
      <c r="D240" t="s">
        <v>12332</v>
      </c>
      <c r="E240" s="52">
        <v>88.2</v>
      </c>
    </row>
    <row r="241" spans="1:5" x14ac:dyDescent="0.2">
      <c r="A241" t="s">
        <v>12584</v>
      </c>
      <c r="B241" t="s">
        <v>12344</v>
      </c>
      <c r="C241" t="s">
        <v>1727</v>
      </c>
      <c r="D241" t="s">
        <v>12332</v>
      </c>
      <c r="E241" s="52">
        <v>0</v>
      </c>
    </row>
    <row r="242" spans="1:5" x14ac:dyDescent="0.2">
      <c r="A242" t="s">
        <v>12585</v>
      </c>
      <c r="B242" t="s">
        <v>2780</v>
      </c>
      <c r="C242" t="s">
        <v>1727</v>
      </c>
      <c r="D242" t="s">
        <v>12332</v>
      </c>
      <c r="E242" s="52">
        <v>87.7</v>
      </c>
    </row>
    <row r="243" spans="1:5" x14ac:dyDescent="0.2">
      <c r="A243" t="s">
        <v>12586</v>
      </c>
      <c r="B243" t="s">
        <v>2794</v>
      </c>
      <c r="C243" t="s">
        <v>1727</v>
      </c>
      <c r="D243" t="s">
        <v>12332</v>
      </c>
      <c r="E243" s="52">
        <v>86.088126315789481</v>
      </c>
    </row>
    <row r="244" spans="1:5" x14ac:dyDescent="0.2">
      <c r="A244" t="s">
        <v>12587</v>
      </c>
      <c r="B244" t="s">
        <v>2785</v>
      </c>
      <c r="C244" t="s">
        <v>1748</v>
      </c>
      <c r="D244" t="s">
        <v>12332</v>
      </c>
      <c r="E244" s="52">
        <v>52.4</v>
      </c>
    </row>
    <row r="245" spans="1:5" x14ac:dyDescent="0.2">
      <c r="A245" t="s">
        <v>12588</v>
      </c>
      <c r="B245" t="s">
        <v>2811</v>
      </c>
      <c r="C245" t="s">
        <v>1748</v>
      </c>
      <c r="D245" t="s">
        <v>12332</v>
      </c>
      <c r="E245" s="52">
        <v>0</v>
      </c>
    </row>
    <row r="246" spans="1:5" x14ac:dyDescent="0.2">
      <c r="A246" t="s">
        <v>12589</v>
      </c>
      <c r="B246" t="s">
        <v>2788</v>
      </c>
      <c r="C246" t="s">
        <v>1748</v>
      </c>
      <c r="D246" t="s">
        <v>12332</v>
      </c>
      <c r="E246" s="52">
        <v>62.5</v>
      </c>
    </row>
    <row r="247" spans="1:5" x14ac:dyDescent="0.2">
      <c r="A247" t="s">
        <v>12590</v>
      </c>
      <c r="B247" t="s">
        <v>2814</v>
      </c>
      <c r="C247" t="s">
        <v>1748</v>
      </c>
      <c r="D247" t="s">
        <v>12332</v>
      </c>
      <c r="E247" s="52">
        <v>85.7</v>
      </c>
    </row>
    <row r="248" spans="1:5" x14ac:dyDescent="0.2">
      <c r="A248" t="s">
        <v>12591</v>
      </c>
      <c r="B248" t="s">
        <v>2816</v>
      </c>
      <c r="C248" t="s">
        <v>1748</v>
      </c>
      <c r="D248" t="s">
        <v>12332</v>
      </c>
      <c r="E248" s="52">
        <v>37.5</v>
      </c>
    </row>
    <row r="249" spans="1:5" x14ac:dyDescent="0.2">
      <c r="A249" t="s">
        <v>12592</v>
      </c>
      <c r="B249" t="s">
        <v>2818</v>
      </c>
      <c r="C249" t="s">
        <v>1748</v>
      </c>
      <c r="D249" t="s">
        <v>12332</v>
      </c>
      <c r="E249" s="52">
        <v>85.7</v>
      </c>
    </row>
    <row r="250" spans="1:5" x14ac:dyDescent="0.2">
      <c r="A250" t="s">
        <v>12593</v>
      </c>
      <c r="B250" t="s">
        <v>2820</v>
      </c>
      <c r="C250" t="s">
        <v>1748</v>
      </c>
      <c r="D250" t="s">
        <v>12332</v>
      </c>
      <c r="E250" s="52">
        <v>29.4</v>
      </c>
    </row>
    <row r="251" spans="1:5" x14ac:dyDescent="0.2">
      <c r="A251" t="s">
        <v>12594</v>
      </c>
      <c r="B251" t="s">
        <v>2825</v>
      </c>
      <c r="C251" t="s">
        <v>1748</v>
      </c>
      <c r="D251" t="s">
        <v>12332</v>
      </c>
      <c r="E251" s="52">
        <v>42.9</v>
      </c>
    </row>
    <row r="252" spans="1:5" x14ac:dyDescent="0.2">
      <c r="A252" t="s">
        <v>12595</v>
      </c>
      <c r="B252" t="s">
        <v>2786</v>
      </c>
      <c r="C252" t="s">
        <v>1748</v>
      </c>
      <c r="D252" t="s">
        <v>12332</v>
      </c>
      <c r="E252" s="52">
        <v>75</v>
      </c>
    </row>
    <row r="253" spans="1:5" x14ac:dyDescent="0.2">
      <c r="A253" t="s">
        <v>12596</v>
      </c>
      <c r="B253" t="s">
        <v>2787</v>
      </c>
      <c r="C253" t="s">
        <v>1748</v>
      </c>
      <c r="D253" t="s">
        <v>12332</v>
      </c>
      <c r="E253" s="52">
        <v>58.3</v>
      </c>
    </row>
    <row r="254" spans="1:5" x14ac:dyDescent="0.2">
      <c r="A254" t="s">
        <v>12597</v>
      </c>
      <c r="B254" t="s">
        <v>2829</v>
      </c>
      <c r="C254" t="s">
        <v>1748</v>
      </c>
      <c r="D254" t="s">
        <v>12332</v>
      </c>
      <c r="E254" s="52">
        <v>41.7</v>
      </c>
    </row>
    <row r="255" spans="1:5" x14ac:dyDescent="0.2">
      <c r="A255" t="s">
        <v>12598</v>
      </c>
      <c r="B255" t="s">
        <v>2831</v>
      </c>
      <c r="C255" t="s">
        <v>1748</v>
      </c>
      <c r="D255" t="s">
        <v>12332</v>
      </c>
      <c r="E255" s="52">
        <v>57.1</v>
      </c>
    </row>
    <row r="256" spans="1:5" x14ac:dyDescent="0.2">
      <c r="A256" t="s">
        <v>12599</v>
      </c>
      <c r="B256" t="s">
        <v>2833</v>
      </c>
      <c r="C256" t="s">
        <v>1748</v>
      </c>
      <c r="D256" t="s">
        <v>12332</v>
      </c>
      <c r="E256" s="52">
        <v>15.4</v>
      </c>
    </row>
    <row r="257" spans="1:5" x14ac:dyDescent="0.2">
      <c r="A257" t="s">
        <v>12600</v>
      </c>
      <c r="B257" t="s">
        <v>2835</v>
      </c>
      <c r="C257" t="s">
        <v>1748</v>
      </c>
      <c r="D257" t="s">
        <v>12332</v>
      </c>
      <c r="E257" s="52">
        <v>75</v>
      </c>
    </row>
    <row r="258" spans="1:5" x14ac:dyDescent="0.2">
      <c r="A258" t="s">
        <v>12601</v>
      </c>
      <c r="B258" t="s">
        <v>2789</v>
      </c>
      <c r="C258" t="s">
        <v>1748</v>
      </c>
      <c r="D258" t="s">
        <v>12332</v>
      </c>
      <c r="E258" s="52">
        <v>41.7</v>
      </c>
    </row>
    <row r="259" spans="1:5" x14ac:dyDescent="0.2">
      <c r="A259" t="s">
        <v>12602</v>
      </c>
      <c r="B259" t="s">
        <v>2838</v>
      </c>
      <c r="C259" t="s">
        <v>1748</v>
      </c>
      <c r="D259" t="s">
        <v>12332</v>
      </c>
      <c r="E259" s="52">
        <v>80</v>
      </c>
    </row>
    <row r="260" spans="1:5" x14ac:dyDescent="0.2">
      <c r="A260" t="s">
        <v>12603</v>
      </c>
      <c r="B260" t="s">
        <v>2840</v>
      </c>
      <c r="C260" t="s">
        <v>1748</v>
      </c>
      <c r="D260" t="s">
        <v>12332</v>
      </c>
      <c r="E260" s="52">
        <v>61.9</v>
      </c>
    </row>
    <row r="261" spans="1:5" x14ac:dyDescent="0.2">
      <c r="A261" t="s">
        <v>12604</v>
      </c>
      <c r="B261" t="s">
        <v>12328</v>
      </c>
      <c r="C261" t="s">
        <v>1748</v>
      </c>
      <c r="D261" t="s">
        <v>12332</v>
      </c>
      <c r="E261" s="52" t="s">
        <v>12038</v>
      </c>
    </row>
    <row r="262" spans="1:5" x14ac:dyDescent="0.2">
      <c r="A262" t="s">
        <v>12605</v>
      </c>
      <c r="B262" t="s">
        <v>2763</v>
      </c>
      <c r="C262" t="s">
        <v>1748</v>
      </c>
      <c r="D262" t="s">
        <v>12332</v>
      </c>
      <c r="E262" s="52">
        <v>53.1</v>
      </c>
    </row>
    <row r="263" spans="1:5" x14ac:dyDescent="0.2">
      <c r="A263" t="s">
        <v>12606</v>
      </c>
      <c r="B263" t="s">
        <v>12344</v>
      </c>
      <c r="C263" t="s">
        <v>1748</v>
      </c>
      <c r="D263" t="s">
        <v>12332</v>
      </c>
      <c r="E263" s="52">
        <v>0</v>
      </c>
    </row>
    <row r="264" spans="1:5" x14ac:dyDescent="0.2">
      <c r="A264" t="s">
        <v>12607</v>
      </c>
      <c r="B264" t="s">
        <v>2780</v>
      </c>
      <c r="C264" t="s">
        <v>1748</v>
      </c>
      <c r="D264" t="s">
        <v>12332</v>
      </c>
      <c r="E264" s="52">
        <v>61.4</v>
      </c>
    </row>
    <row r="265" spans="1:5" x14ac:dyDescent="0.2">
      <c r="A265" t="s">
        <v>12608</v>
      </c>
      <c r="B265" t="s">
        <v>2794</v>
      </c>
      <c r="C265" t="s">
        <v>1748</v>
      </c>
      <c r="D265" t="s">
        <v>12332</v>
      </c>
      <c r="E265" s="52">
        <v>55.121894736842115</v>
      </c>
    </row>
    <row r="266" spans="1:5" x14ac:dyDescent="0.2">
      <c r="A266" t="s">
        <v>12609</v>
      </c>
      <c r="B266" t="s">
        <v>2785</v>
      </c>
      <c r="C266" t="s">
        <v>1769</v>
      </c>
      <c r="D266" t="s">
        <v>12332</v>
      </c>
      <c r="E266" s="52">
        <v>70.2</v>
      </c>
    </row>
    <row r="267" spans="1:5" x14ac:dyDescent="0.2">
      <c r="A267" t="s">
        <v>12610</v>
      </c>
      <c r="B267" t="s">
        <v>2811</v>
      </c>
      <c r="C267" t="s">
        <v>1769</v>
      </c>
      <c r="D267" t="s">
        <v>12332</v>
      </c>
      <c r="E267" s="52">
        <v>0</v>
      </c>
    </row>
    <row r="268" spans="1:5" x14ac:dyDescent="0.2">
      <c r="A268" t="s">
        <v>12611</v>
      </c>
      <c r="B268" t="s">
        <v>2788</v>
      </c>
      <c r="C268" t="s">
        <v>1769</v>
      </c>
      <c r="D268" t="s">
        <v>12332</v>
      </c>
      <c r="E268" s="52">
        <v>68.2</v>
      </c>
    </row>
    <row r="269" spans="1:5" x14ac:dyDescent="0.2">
      <c r="A269" t="s">
        <v>12612</v>
      </c>
      <c r="B269" t="s">
        <v>2814</v>
      </c>
      <c r="C269" t="s">
        <v>1769</v>
      </c>
      <c r="D269" t="s">
        <v>12332</v>
      </c>
      <c r="E269" s="52">
        <v>28.3</v>
      </c>
    </row>
    <row r="270" spans="1:5" x14ac:dyDescent="0.2">
      <c r="A270" t="s">
        <v>12613</v>
      </c>
      <c r="B270" t="s">
        <v>2816</v>
      </c>
      <c r="C270" t="s">
        <v>1769</v>
      </c>
      <c r="D270" t="s">
        <v>12332</v>
      </c>
      <c r="E270" s="52">
        <v>54.3</v>
      </c>
    </row>
    <row r="271" spans="1:5" x14ac:dyDescent="0.2">
      <c r="A271" t="s">
        <v>12614</v>
      </c>
      <c r="B271" t="s">
        <v>2818</v>
      </c>
      <c r="C271" t="s">
        <v>1769</v>
      </c>
      <c r="D271" t="s">
        <v>12332</v>
      </c>
      <c r="E271" s="52">
        <v>51.9</v>
      </c>
    </row>
    <row r="272" spans="1:5" x14ac:dyDescent="0.2">
      <c r="A272" t="s">
        <v>12615</v>
      </c>
      <c r="B272" t="s">
        <v>2820</v>
      </c>
      <c r="C272" t="s">
        <v>1769</v>
      </c>
      <c r="D272" t="s">
        <v>12332</v>
      </c>
      <c r="E272" s="52">
        <v>52.4</v>
      </c>
    </row>
    <row r="273" spans="1:5" x14ac:dyDescent="0.2">
      <c r="A273" t="s">
        <v>12616</v>
      </c>
      <c r="B273" t="s">
        <v>2825</v>
      </c>
      <c r="C273" t="s">
        <v>1769</v>
      </c>
      <c r="D273" t="s">
        <v>12332</v>
      </c>
      <c r="E273" s="52">
        <v>83.6</v>
      </c>
    </row>
    <row r="274" spans="1:5" x14ac:dyDescent="0.2">
      <c r="A274" t="s">
        <v>12617</v>
      </c>
      <c r="B274" t="s">
        <v>2786</v>
      </c>
      <c r="C274" t="s">
        <v>1769</v>
      </c>
      <c r="D274" t="s">
        <v>12332</v>
      </c>
      <c r="E274" s="52">
        <v>50</v>
      </c>
    </row>
    <row r="275" spans="1:5" x14ac:dyDescent="0.2">
      <c r="A275" t="s">
        <v>12618</v>
      </c>
      <c r="B275" t="s">
        <v>2787</v>
      </c>
      <c r="C275" t="s">
        <v>1769</v>
      </c>
      <c r="D275" t="s">
        <v>12332</v>
      </c>
      <c r="E275" s="52">
        <v>68.8</v>
      </c>
    </row>
    <row r="276" spans="1:5" x14ac:dyDescent="0.2">
      <c r="A276" t="s">
        <v>12619</v>
      </c>
      <c r="B276" t="s">
        <v>2829</v>
      </c>
      <c r="C276" t="s">
        <v>1769</v>
      </c>
      <c r="D276" t="s">
        <v>12332</v>
      </c>
      <c r="E276" s="52">
        <v>48.4</v>
      </c>
    </row>
    <row r="277" spans="1:5" x14ac:dyDescent="0.2">
      <c r="A277" t="s">
        <v>12620</v>
      </c>
      <c r="B277" t="s">
        <v>2831</v>
      </c>
      <c r="C277" t="s">
        <v>1769</v>
      </c>
      <c r="D277" t="s">
        <v>12332</v>
      </c>
      <c r="E277" s="52">
        <v>50</v>
      </c>
    </row>
    <row r="278" spans="1:5" x14ac:dyDescent="0.2">
      <c r="A278" t="s">
        <v>12621</v>
      </c>
      <c r="B278" t="s">
        <v>2833</v>
      </c>
      <c r="C278" t="s">
        <v>1769</v>
      </c>
      <c r="D278" t="s">
        <v>12332</v>
      </c>
      <c r="E278" s="52">
        <v>35.200000000000003</v>
      </c>
    </row>
    <row r="279" spans="1:5" x14ac:dyDescent="0.2">
      <c r="A279" t="s">
        <v>12622</v>
      </c>
      <c r="B279" t="s">
        <v>2835</v>
      </c>
      <c r="C279" t="s">
        <v>1769</v>
      </c>
      <c r="D279" t="s">
        <v>12332</v>
      </c>
      <c r="E279" s="52">
        <v>67.8</v>
      </c>
    </row>
    <row r="280" spans="1:5" x14ac:dyDescent="0.2">
      <c r="A280" t="s">
        <v>12623</v>
      </c>
      <c r="B280" t="s">
        <v>2789</v>
      </c>
      <c r="C280" t="s">
        <v>1769</v>
      </c>
      <c r="D280" t="s">
        <v>12332</v>
      </c>
      <c r="E280" s="52">
        <v>45.3</v>
      </c>
    </row>
    <row r="281" spans="1:5" x14ac:dyDescent="0.2">
      <c r="A281" t="s">
        <v>12624</v>
      </c>
      <c r="B281" t="s">
        <v>2838</v>
      </c>
      <c r="C281" t="s">
        <v>1769</v>
      </c>
      <c r="D281" t="s">
        <v>12332</v>
      </c>
      <c r="E281" s="52">
        <v>71.2</v>
      </c>
    </row>
    <row r="282" spans="1:5" x14ac:dyDescent="0.2">
      <c r="A282" t="s">
        <v>12625</v>
      </c>
      <c r="B282" t="s">
        <v>2840</v>
      </c>
      <c r="C282" t="s">
        <v>1769</v>
      </c>
      <c r="D282" t="s">
        <v>12332</v>
      </c>
      <c r="E282" s="52">
        <v>82.8</v>
      </c>
    </row>
    <row r="283" spans="1:5" x14ac:dyDescent="0.2">
      <c r="A283" t="s">
        <v>12626</v>
      </c>
      <c r="B283" t="s">
        <v>12328</v>
      </c>
      <c r="C283" t="s">
        <v>1769</v>
      </c>
      <c r="D283" t="s">
        <v>12332</v>
      </c>
      <c r="E283" s="52" t="s">
        <v>12038</v>
      </c>
    </row>
    <row r="284" spans="1:5" x14ac:dyDescent="0.2">
      <c r="A284" t="s">
        <v>12627</v>
      </c>
      <c r="B284" t="s">
        <v>2763</v>
      </c>
      <c r="C284" t="s">
        <v>1769</v>
      </c>
      <c r="D284" t="s">
        <v>12332</v>
      </c>
      <c r="E284" s="52">
        <v>46.7</v>
      </c>
    </row>
    <row r="285" spans="1:5" x14ac:dyDescent="0.2">
      <c r="A285" t="s">
        <v>12628</v>
      </c>
      <c r="B285" t="s">
        <v>12344</v>
      </c>
      <c r="C285" t="s">
        <v>1769</v>
      </c>
      <c r="D285" t="s">
        <v>12332</v>
      </c>
      <c r="E285" s="52">
        <v>0</v>
      </c>
    </row>
    <row r="286" spans="1:5" x14ac:dyDescent="0.2">
      <c r="A286" t="s">
        <v>12629</v>
      </c>
      <c r="B286" t="s">
        <v>2780</v>
      </c>
      <c r="C286" t="s">
        <v>1769</v>
      </c>
      <c r="D286" t="s">
        <v>12332</v>
      </c>
      <c r="E286" s="52">
        <v>58.9</v>
      </c>
    </row>
    <row r="287" spans="1:5" x14ac:dyDescent="0.2">
      <c r="A287" t="s">
        <v>12630</v>
      </c>
      <c r="B287" t="s">
        <v>2794</v>
      </c>
      <c r="C287" t="s">
        <v>1769</v>
      </c>
      <c r="D287" t="s">
        <v>12332</v>
      </c>
      <c r="E287" s="52">
        <v>57.611410526315787</v>
      </c>
    </row>
    <row r="288" spans="1:5" x14ac:dyDescent="0.2">
      <c r="A288" t="s">
        <v>12631</v>
      </c>
      <c r="B288" t="s">
        <v>2785</v>
      </c>
      <c r="C288" t="s">
        <v>1790</v>
      </c>
      <c r="D288" t="s">
        <v>12332</v>
      </c>
      <c r="E288" s="53">
        <v>0.95</v>
      </c>
    </row>
    <row r="289" spans="1:5" x14ac:dyDescent="0.2">
      <c r="A289" t="s">
        <v>12632</v>
      </c>
      <c r="B289" t="s">
        <v>2811</v>
      </c>
      <c r="C289" t="s">
        <v>1790</v>
      </c>
      <c r="D289" t="s">
        <v>12332</v>
      </c>
      <c r="E289" s="53">
        <v>0</v>
      </c>
    </row>
    <row r="290" spans="1:5" x14ac:dyDescent="0.2">
      <c r="A290" t="s">
        <v>12633</v>
      </c>
      <c r="B290" t="s">
        <v>2788</v>
      </c>
      <c r="C290" t="s">
        <v>1790</v>
      </c>
      <c r="D290" t="s">
        <v>12332</v>
      </c>
      <c r="E290" s="53">
        <v>0.78333333333333344</v>
      </c>
    </row>
    <row r="291" spans="1:5" x14ac:dyDescent="0.2">
      <c r="A291" t="s">
        <v>12634</v>
      </c>
      <c r="B291" t="s">
        <v>2814</v>
      </c>
      <c r="C291" t="s">
        <v>1790</v>
      </c>
      <c r="D291" t="s">
        <v>12332</v>
      </c>
      <c r="E291" s="53">
        <v>0.91666666666666652</v>
      </c>
    </row>
    <row r="292" spans="1:5" x14ac:dyDescent="0.2">
      <c r="A292" t="s">
        <v>12635</v>
      </c>
      <c r="B292" t="s">
        <v>2816</v>
      </c>
      <c r="C292" t="s">
        <v>1790</v>
      </c>
      <c r="D292" t="s">
        <v>12332</v>
      </c>
      <c r="E292" s="53">
        <v>1.25</v>
      </c>
    </row>
    <row r="293" spans="1:5" x14ac:dyDescent="0.2">
      <c r="A293" t="s">
        <v>12636</v>
      </c>
      <c r="B293" t="s">
        <v>2818</v>
      </c>
      <c r="C293" t="s">
        <v>1790</v>
      </c>
      <c r="D293" t="s">
        <v>12332</v>
      </c>
      <c r="E293" s="53">
        <v>0.68333333333333335</v>
      </c>
    </row>
    <row r="294" spans="1:5" x14ac:dyDescent="0.2">
      <c r="A294" t="s">
        <v>12637</v>
      </c>
      <c r="B294" t="s">
        <v>2820</v>
      </c>
      <c r="C294" t="s">
        <v>1790</v>
      </c>
      <c r="D294" t="s">
        <v>12332</v>
      </c>
      <c r="E294" s="53">
        <v>1.1499999999999999</v>
      </c>
    </row>
    <row r="295" spans="1:5" x14ac:dyDescent="0.2">
      <c r="A295" t="s">
        <v>12638</v>
      </c>
      <c r="B295" t="s">
        <v>2825</v>
      </c>
      <c r="C295" t="s">
        <v>1790</v>
      </c>
      <c r="D295" t="s">
        <v>12332</v>
      </c>
      <c r="E295" s="53">
        <v>1.25</v>
      </c>
    </row>
    <row r="296" spans="1:5" x14ac:dyDescent="0.2">
      <c r="A296" t="s">
        <v>12639</v>
      </c>
      <c r="B296" t="s">
        <v>2786</v>
      </c>
      <c r="C296" t="s">
        <v>1790</v>
      </c>
      <c r="D296" t="s">
        <v>12332</v>
      </c>
      <c r="E296" s="53">
        <v>0.85</v>
      </c>
    </row>
    <row r="297" spans="1:5" x14ac:dyDescent="0.2">
      <c r="A297" t="s">
        <v>12640</v>
      </c>
      <c r="B297" t="s">
        <v>2787</v>
      </c>
      <c r="C297" t="s">
        <v>1790</v>
      </c>
      <c r="D297" t="s">
        <v>12332</v>
      </c>
      <c r="E297" s="53">
        <v>0.85</v>
      </c>
    </row>
    <row r="298" spans="1:5" x14ac:dyDescent="0.2">
      <c r="A298" t="s">
        <v>12641</v>
      </c>
      <c r="B298" t="s">
        <v>2829</v>
      </c>
      <c r="C298" t="s">
        <v>1790</v>
      </c>
      <c r="D298" t="s">
        <v>12332</v>
      </c>
      <c r="E298" s="53">
        <v>1.05</v>
      </c>
    </row>
    <row r="299" spans="1:5" x14ac:dyDescent="0.2">
      <c r="A299" t="s">
        <v>12642</v>
      </c>
      <c r="B299" t="s">
        <v>2831</v>
      </c>
      <c r="C299" t="s">
        <v>1790</v>
      </c>
      <c r="D299" t="s">
        <v>12332</v>
      </c>
      <c r="E299" s="53">
        <v>0.8833333333333333</v>
      </c>
    </row>
    <row r="300" spans="1:5" x14ac:dyDescent="0.2">
      <c r="A300" t="s">
        <v>12643</v>
      </c>
      <c r="B300" t="s">
        <v>2833</v>
      </c>
      <c r="C300" t="s">
        <v>1790</v>
      </c>
      <c r="D300" t="s">
        <v>12332</v>
      </c>
      <c r="E300" s="53">
        <v>1.3166666666666667</v>
      </c>
    </row>
    <row r="301" spans="1:5" x14ac:dyDescent="0.2">
      <c r="A301" t="s">
        <v>12644</v>
      </c>
      <c r="B301" t="s">
        <v>2835</v>
      </c>
      <c r="C301" t="s">
        <v>1790</v>
      </c>
      <c r="D301" t="s">
        <v>12332</v>
      </c>
      <c r="E301" s="53">
        <v>0.6</v>
      </c>
    </row>
    <row r="302" spans="1:5" x14ac:dyDescent="0.2">
      <c r="A302" t="s">
        <v>12645</v>
      </c>
      <c r="B302" t="s">
        <v>2789</v>
      </c>
      <c r="C302" t="s">
        <v>1790</v>
      </c>
      <c r="D302" t="s">
        <v>12332</v>
      </c>
      <c r="E302" s="53">
        <v>1.0666666666666667</v>
      </c>
    </row>
    <row r="303" spans="1:5" x14ac:dyDescent="0.2">
      <c r="A303" t="s">
        <v>12646</v>
      </c>
      <c r="B303" t="s">
        <v>2838</v>
      </c>
      <c r="C303" t="s">
        <v>1790</v>
      </c>
      <c r="D303" t="s">
        <v>12332</v>
      </c>
      <c r="E303" s="53">
        <v>0.6333333333333333</v>
      </c>
    </row>
    <row r="304" spans="1:5" x14ac:dyDescent="0.2">
      <c r="A304" t="s">
        <v>12647</v>
      </c>
      <c r="B304" t="s">
        <v>2840</v>
      </c>
      <c r="C304" t="s">
        <v>1790</v>
      </c>
      <c r="D304" t="s">
        <v>12332</v>
      </c>
      <c r="E304" s="53">
        <v>0.96666666666666679</v>
      </c>
    </row>
    <row r="305" spans="1:5" x14ac:dyDescent="0.2">
      <c r="A305" t="s">
        <v>12648</v>
      </c>
      <c r="B305" t="s">
        <v>12328</v>
      </c>
      <c r="C305" t="s">
        <v>1790</v>
      </c>
      <c r="D305" t="s">
        <v>12332</v>
      </c>
      <c r="E305" s="53">
        <v>0</v>
      </c>
    </row>
    <row r="306" spans="1:5" x14ac:dyDescent="0.2">
      <c r="A306" t="s">
        <v>12649</v>
      </c>
      <c r="B306" t="s">
        <v>2763</v>
      </c>
      <c r="C306" t="s">
        <v>1790</v>
      </c>
      <c r="D306" t="s">
        <v>12332</v>
      </c>
      <c r="E306" s="53">
        <v>1</v>
      </c>
    </row>
    <row r="307" spans="1:5" x14ac:dyDescent="0.2">
      <c r="A307" t="s">
        <v>12650</v>
      </c>
      <c r="B307" t="s">
        <v>12344</v>
      </c>
      <c r="C307" t="s">
        <v>1790</v>
      </c>
      <c r="D307" t="s">
        <v>12332</v>
      </c>
      <c r="E307" s="53">
        <v>0</v>
      </c>
    </row>
    <row r="308" spans="1:5" x14ac:dyDescent="0.2">
      <c r="A308" t="s">
        <v>12651</v>
      </c>
      <c r="B308" t="s">
        <v>2780</v>
      </c>
      <c r="C308" t="s">
        <v>1790</v>
      </c>
      <c r="D308" t="s">
        <v>12332</v>
      </c>
      <c r="E308" s="53">
        <v>0.8666666666666667</v>
      </c>
    </row>
    <row r="309" spans="1:5" x14ac:dyDescent="0.2">
      <c r="A309" t="s">
        <v>12652</v>
      </c>
      <c r="B309" t="s">
        <v>2794</v>
      </c>
      <c r="C309" t="s">
        <v>1790</v>
      </c>
      <c r="D309" t="s">
        <v>12332</v>
      </c>
      <c r="E309" s="52">
        <v>0.95075694444444425</v>
      </c>
    </row>
    <row r="310" spans="1:5" x14ac:dyDescent="0.2">
      <c r="A310" t="s">
        <v>12653</v>
      </c>
      <c r="B310" t="s">
        <v>2785</v>
      </c>
      <c r="C310" t="s">
        <v>1811</v>
      </c>
      <c r="D310" t="s">
        <v>12332</v>
      </c>
      <c r="E310" s="52">
        <v>91</v>
      </c>
    </row>
    <row r="311" spans="1:5" x14ac:dyDescent="0.2">
      <c r="A311" t="s">
        <v>12654</v>
      </c>
      <c r="B311" t="s">
        <v>2811</v>
      </c>
      <c r="C311" t="s">
        <v>1811</v>
      </c>
      <c r="D311" t="s">
        <v>12332</v>
      </c>
      <c r="E311" s="52">
        <v>0</v>
      </c>
    </row>
    <row r="312" spans="1:5" x14ac:dyDescent="0.2">
      <c r="A312" t="s">
        <v>12655</v>
      </c>
      <c r="B312" t="s">
        <v>2788</v>
      </c>
      <c r="C312" t="s">
        <v>1811</v>
      </c>
      <c r="D312" t="s">
        <v>12332</v>
      </c>
      <c r="E312" s="52">
        <v>95.6</v>
      </c>
    </row>
    <row r="313" spans="1:5" x14ac:dyDescent="0.2">
      <c r="A313" t="s">
        <v>12656</v>
      </c>
      <c r="B313" t="s">
        <v>2814</v>
      </c>
      <c r="C313" t="s">
        <v>1811</v>
      </c>
      <c r="D313" t="s">
        <v>12332</v>
      </c>
      <c r="E313" s="52">
        <v>64.099999999999994</v>
      </c>
    </row>
    <row r="314" spans="1:5" x14ac:dyDescent="0.2">
      <c r="A314" t="s">
        <v>12657</v>
      </c>
      <c r="B314" t="s">
        <v>2816</v>
      </c>
      <c r="C314" t="s">
        <v>1811</v>
      </c>
      <c r="D314" t="s">
        <v>12332</v>
      </c>
      <c r="E314" s="52">
        <v>93.6</v>
      </c>
    </row>
    <row r="315" spans="1:5" x14ac:dyDescent="0.2">
      <c r="A315" t="s">
        <v>12658</v>
      </c>
      <c r="B315" t="s">
        <v>2818</v>
      </c>
      <c r="C315" t="s">
        <v>1811</v>
      </c>
      <c r="D315" t="s">
        <v>12332</v>
      </c>
      <c r="E315" s="52">
        <v>90.4</v>
      </c>
    </row>
    <row r="316" spans="1:5" x14ac:dyDescent="0.2">
      <c r="A316" t="s">
        <v>12659</v>
      </c>
      <c r="B316" t="s">
        <v>2820</v>
      </c>
      <c r="C316" t="s">
        <v>1811</v>
      </c>
      <c r="D316" t="s">
        <v>12332</v>
      </c>
      <c r="E316" s="52">
        <v>94.8</v>
      </c>
    </row>
    <row r="317" spans="1:5" x14ac:dyDescent="0.2">
      <c r="A317" t="s">
        <v>12660</v>
      </c>
      <c r="B317" t="s">
        <v>2825</v>
      </c>
      <c r="C317" t="s">
        <v>1811</v>
      </c>
      <c r="D317" t="s">
        <v>12332</v>
      </c>
      <c r="E317" s="52">
        <v>85.3</v>
      </c>
    </row>
    <row r="318" spans="1:5" x14ac:dyDescent="0.2">
      <c r="A318" t="s">
        <v>12661</v>
      </c>
      <c r="B318" t="s">
        <v>2786</v>
      </c>
      <c r="C318" t="s">
        <v>1811</v>
      </c>
      <c r="D318" t="s">
        <v>12332</v>
      </c>
      <c r="E318" s="52">
        <v>78.7</v>
      </c>
    </row>
    <row r="319" spans="1:5" x14ac:dyDescent="0.2">
      <c r="A319" t="s">
        <v>12662</v>
      </c>
      <c r="B319" t="s">
        <v>2787</v>
      </c>
      <c r="C319" t="s">
        <v>1811</v>
      </c>
      <c r="D319" t="s">
        <v>12332</v>
      </c>
      <c r="E319" s="52">
        <v>94.3</v>
      </c>
    </row>
    <row r="320" spans="1:5" x14ac:dyDescent="0.2">
      <c r="A320" t="s">
        <v>12663</v>
      </c>
      <c r="B320" t="s">
        <v>2829</v>
      </c>
      <c r="C320" t="s">
        <v>1811</v>
      </c>
      <c r="D320" t="s">
        <v>12332</v>
      </c>
      <c r="E320" s="52">
        <v>75.099999999999994</v>
      </c>
    </row>
    <row r="321" spans="1:5" x14ac:dyDescent="0.2">
      <c r="A321" t="s">
        <v>12664</v>
      </c>
      <c r="B321" t="s">
        <v>2831</v>
      </c>
      <c r="C321" t="s">
        <v>1811</v>
      </c>
      <c r="D321" t="s">
        <v>12332</v>
      </c>
      <c r="E321" s="52">
        <v>74.599999999999994</v>
      </c>
    </row>
    <row r="322" spans="1:5" x14ac:dyDescent="0.2">
      <c r="A322" t="s">
        <v>12665</v>
      </c>
      <c r="B322" t="s">
        <v>2833</v>
      </c>
      <c r="C322" t="s">
        <v>1811</v>
      </c>
      <c r="D322" t="s">
        <v>12332</v>
      </c>
      <c r="E322" s="52">
        <v>68.5</v>
      </c>
    </row>
    <row r="323" spans="1:5" x14ac:dyDescent="0.2">
      <c r="A323" t="s">
        <v>12666</v>
      </c>
      <c r="B323" t="s">
        <v>2835</v>
      </c>
      <c r="C323" t="s">
        <v>1811</v>
      </c>
      <c r="D323" t="s">
        <v>12332</v>
      </c>
      <c r="E323" s="52">
        <v>79.8</v>
      </c>
    </row>
    <row r="324" spans="1:5" x14ac:dyDescent="0.2">
      <c r="A324" t="s">
        <v>12667</v>
      </c>
      <c r="B324" t="s">
        <v>2789</v>
      </c>
      <c r="C324" t="s">
        <v>1811</v>
      </c>
      <c r="D324" t="s">
        <v>12332</v>
      </c>
      <c r="E324" s="52">
        <v>81</v>
      </c>
    </row>
    <row r="325" spans="1:5" x14ac:dyDescent="0.2">
      <c r="A325" t="s">
        <v>12668</v>
      </c>
      <c r="B325" t="s">
        <v>2838</v>
      </c>
      <c r="C325" t="s">
        <v>1811</v>
      </c>
      <c r="D325" t="s">
        <v>12332</v>
      </c>
      <c r="E325" s="52">
        <v>81.7</v>
      </c>
    </row>
    <row r="326" spans="1:5" x14ac:dyDescent="0.2">
      <c r="A326" t="s">
        <v>12669</v>
      </c>
      <c r="B326" t="s">
        <v>2840</v>
      </c>
      <c r="C326" t="s">
        <v>1811</v>
      </c>
      <c r="D326" t="s">
        <v>12332</v>
      </c>
      <c r="E326" s="52">
        <v>93.2</v>
      </c>
    </row>
    <row r="327" spans="1:5" x14ac:dyDescent="0.2">
      <c r="A327" t="s">
        <v>12670</v>
      </c>
      <c r="B327" t="s">
        <v>12328</v>
      </c>
      <c r="C327" t="s">
        <v>1811</v>
      </c>
      <c r="D327" t="s">
        <v>12332</v>
      </c>
      <c r="E327" s="52" t="s">
        <v>12038</v>
      </c>
    </row>
    <row r="328" spans="1:5" x14ac:dyDescent="0.2">
      <c r="A328" t="s">
        <v>12671</v>
      </c>
      <c r="B328" t="s">
        <v>2763</v>
      </c>
      <c r="C328" t="s">
        <v>1811</v>
      </c>
      <c r="D328" t="s">
        <v>12332</v>
      </c>
      <c r="E328" s="52">
        <v>79.8</v>
      </c>
    </row>
    <row r="329" spans="1:5" x14ac:dyDescent="0.2">
      <c r="A329" t="s">
        <v>12672</v>
      </c>
      <c r="B329" t="s">
        <v>12344</v>
      </c>
      <c r="C329" t="s">
        <v>1811</v>
      </c>
      <c r="D329" t="s">
        <v>12332</v>
      </c>
      <c r="E329" s="52">
        <v>0</v>
      </c>
    </row>
    <row r="330" spans="1:5" x14ac:dyDescent="0.2">
      <c r="A330" t="s">
        <v>12673</v>
      </c>
      <c r="B330" t="s">
        <v>2780</v>
      </c>
      <c r="C330" t="s">
        <v>1811</v>
      </c>
      <c r="D330" t="s">
        <v>12332</v>
      </c>
      <c r="E330" s="52">
        <v>80.366666666666674</v>
      </c>
    </row>
    <row r="331" spans="1:5" x14ac:dyDescent="0.2">
      <c r="A331" t="s">
        <v>12674</v>
      </c>
      <c r="B331" t="s">
        <v>2794</v>
      </c>
      <c r="C331" t="s">
        <v>1811</v>
      </c>
      <c r="D331" t="s">
        <v>12332</v>
      </c>
      <c r="E331" s="52">
        <v>72.338203508771926</v>
      </c>
    </row>
    <row r="332" spans="1:5" x14ac:dyDescent="0.2">
      <c r="A332" t="s">
        <v>12675</v>
      </c>
      <c r="B332" t="s">
        <v>2785</v>
      </c>
      <c r="C332" t="s">
        <v>1832</v>
      </c>
      <c r="D332" t="s">
        <v>12332</v>
      </c>
      <c r="E332" s="52">
        <v>82.5</v>
      </c>
    </row>
    <row r="333" spans="1:5" x14ac:dyDescent="0.2">
      <c r="A333" t="s">
        <v>12676</v>
      </c>
      <c r="B333" t="s">
        <v>2811</v>
      </c>
      <c r="C333" t="s">
        <v>1832</v>
      </c>
      <c r="D333" t="s">
        <v>12332</v>
      </c>
      <c r="E333" s="52">
        <v>0</v>
      </c>
    </row>
    <row r="334" spans="1:5" x14ac:dyDescent="0.2">
      <c r="A334" t="s">
        <v>12677</v>
      </c>
      <c r="B334" t="s">
        <v>2788</v>
      </c>
      <c r="C334" t="s">
        <v>1832</v>
      </c>
      <c r="D334" t="s">
        <v>12332</v>
      </c>
      <c r="E334" s="52">
        <v>95.1</v>
      </c>
    </row>
    <row r="335" spans="1:5" x14ac:dyDescent="0.2">
      <c r="A335" t="s">
        <v>12678</v>
      </c>
      <c r="B335" t="s">
        <v>2814</v>
      </c>
      <c r="C335" t="s">
        <v>1832</v>
      </c>
      <c r="D335" t="s">
        <v>12332</v>
      </c>
      <c r="E335" s="52">
        <v>65.3</v>
      </c>
    </row>
    <row r="336" spans="1:5" x14ac:dyDescent="0.2">
      <c r="A336" t="s">
        <v>12679</v>
      </c>
      <c r="B336" t="s">
        <v>2816</v>
      </c>
      <c r="C336" t="s">
        <v>1832</v>
      </c>
      <c r="D336" t="s">
        <v>12332</v>
      </c>
      <c r="E336" s="52">
        <v>86</v>
      </c>
    </row>
    <row r="337" spans="1:5" x14ac:dyDescent="0.2">
      <c r="A337" t="s">
        <v>12680</v>
      </c>
      <c r="B337" t="s">
        <v>2818</v>
      </c>
      <c r="C337" t="s">
        <v>1832</v>
      </c>
      <c r="D337" t="s">
        <v>12332</v>
      </c>
      <c r="E337" s="52">
        <v>81.7</v>
      </c>
    </row>
    <row r="338" spans="1:5" x14ac:dyDescent="0.2">
      <c r="A338" t="s">
        <v>12681</v>
      </c>
      <c r="B338" t="s">
        <v>2820</v>
      </c>
      <c r="C338" t="s">
        <v>1832</v>
      </c>
      <c r="D338" t="s">
        <v>12332</v>
      </c>
      <c r="E338" s="52">
        <v>90</v>
      </c>
    </row>
    <row r="339" spans="1:5" x14ac:dyDescent="0.2">
      <c r="A339" t="s">
        <v>12682</v>
      </c>
      <c r="B339" t="s">
        <v>2825</v>
      </c>
      <c r="C339" t="s">
        <v>1832</v>
      </c>
      <c r="D339" t="s">
        <v>12332</v>
      </c>
      <c r="E339" s="52">
        <v>85.2</v>
      </c>
    </row>
    <row r="340" spans="1:5" x14ac:dyDescent="0.2">
      <c r="A340" t="s">
        <v>12683</v>
      </c>
      <c r="B340" t="s">
        <v>2786</v>
      </c>
      <c r="C340" t="s">
        <v>1832</v>
      </c>
      <c r="D340" t="s">
        <v>12332</v>
      </c>
      <c r="E340" s="52">
        <v>62.2</v>
      </c>
    </row>
    <row r="341" spans="1:5" x14ac:dyDescent="0.2">
      <c r="A341" t="s">
        <v>12684</v>
      </c>
      <c r="B341" t="s">
        <v>2787</v>
      </c>
      <c r="C341" t="s">
        <v>1832</v>
      </c>
      <c r="D341" t="s">
        <v>12332</v>
      </c>
      <c r="E341" s="52">
        <v>96.4</v>
      </c>
    </row>
    <row r="342" spans="1:5" x14ac:dyDescent="0.2">
      <c r="A342" t="s">
        <v>12685</v>
      </c>
      <c r="B342" t="s">
        <v>2829</v>
      </c>
      <c r="C342" t="s">
        <v>1832</v>
      </c>
      <c r="D342" t="s">
        <v>12332</v>
      </c>
      <c r="E342" s="52">
        <v>62.1</v>
      </c>
    </row>
    <row r="343" spans="1:5" x14ac:dyDescent="0.2">
      <c r="A343" t="s">
        <v>12686</v>
      </c>
      <c r="B343" t="s">
        <v>2831</v>
      </c>
      <c r="C343" t="s">
        <v>1832</v>
      </c>
      <c r="D343" t="s">
        <v>12332</v>
      </c>
      <c r="E343" s="52">
        <v>64.3</v>
      </c>
    </row>
    <row r="344" spans="1:5" x14ac:dyDescent="0.2">
      <c r="A344" t="s">
        <v>12687</v>
      </c>
      <c r="B344" t="s">
        <v>2833</v>
      </c>
      <c r="C344" t="s">
        <v>1832</v>
      </c>
      <c r="D344" t="s">
        <v>12332</v>
      </c>
      <c r="E344" s="52">
        <v>52.8</v>
      </c>
    </row>
    <row r="345" spans="1:5" x14ac:dyDescent="0.2">
      <c r="A345" t="s">
        <v>12688</v>
      </c>
      <c r="B345" t="s">
        <v>2835</v>
      </c>
      <c r="C345" t="s">
        <v>1832</v>
      </c>
      <c r="D345" t="s">
        <v>12332</v>
      </c>
      <c r="E345" s="52">
        <v>76.099999999999994</v>
      </c>
    </row>
    <row r="346" spans="1:5" x14ac:dyDescent="0.2">
      <c r="A346" t="s">
        <v>12689</v>
      </c>
      <c r="B346" t="s">
        <v>2789</v>
      </c>
      <c r="C346" t="s">
        <v>1832</v>
      </c>
      <c r="D346" t="s">
        <v>12332</v>
      </c>
      <c r="E346" s="52">
        <v>60</v>
      </c>
    </row>
    <row r="347" spans="1:5" x14ac:dyDescent="0.2">
      <c r="A347" t="s">
        <v>12690</v>
      </c>
      <c r="B347" t="s">
        <v>2838</v>
      </c>
      <c r="C347" t="s">
        <v>1832</v>
      </c>
      <c r="D347" t="s">
        <v>12332</v>
      </c>
      <c r="E347" s="52">
        <v>75</v>
      </c>
    </row>
    <row r="348" spans="1:5" x14ac:dyDescent="0.2">
      <c r="A348" t="s">
        <v>12691</v>
      </c>
      <c r="B348" t="s">
        <v>2840</v>
      </c>
      <c r="C348" t="s">
        <v>1832</v>
      </c>
      <c r="D348" t="s">
        <v>12332</v>
      </c>
      <c r="E348" s="52">
        <v>86.4</v>
      </c>
    </row>
    <row r="349" spans="1:5" x14ac:dyDescent="0.2">
      <c r="A349" t="s">
        <v>12692</v>
      </c>
      <c r="B349" t="s">
        <v>12328</v>
      </c>
      <c r="C349" t="s">
        <v>1832</v>
      </c>
      <c r="D349" t="s">
        <v>12332</v>
      </c>
      <c r="E349" s="52" t="s">
        <v>12038</v>
      </c>
    </row>
    <row r="350" spans="1:5" x14ac:dyDescent="0.2">
      <c r="A350" t="s">
        <v>12693</v>
      </c>
      <c r="B350" t="s">
        <v>2763</v>
      </c>
      <c r="C350" t="s">
        <v>1832</v>
      </c>
      <c r="D350" t="s">
        <v>12332</v>
      </c>
      <c r="E350" s="52">
        <v>82.4</v>
      </c>
    </row>
    <row r="351" spans="1:5" x14ac:dyDescent="0.2">
      <c r="A351" t="s">
        <v>12694</v>
      </c>
      <c r="B351" t="s">
        <v>12344</v>
      </c>
      <c r="C351" t="s">
        <v>1832</v>
      </c>
      <c r="D351" t="s">
        <v>12332</v>
      </c>
      <c r="E351" s="52">
        <v>0</v>
      </c>
    </row>
    <row r="352" spans="1:5" x14ac:dyDescent="0.2">
      <c r="A352" t="s">
        <v>12695</v>
      </c>
      <c r="B352" t="s">
        <v>2780</v>
      </c>
      <c r="C352" t="s">
        <v>1832</v>
      </c>
      <c r="D352" t="s">
        <v>12332</v>
      </c>
      <c r="E352" s="52">
        <v>80.5</v>
      </c>
    </row>
    <row r="353" spans="1:5" x14ac:dyDescent="0.2">
      <c r="A353" t="s">
        <v>12696</v>
      </c>
      <c r="B353" t="s">
        <v>2794</v>
      </c>
      <c r="C353" t="s">
        <v>1832</v>
      </c>
      <c r="D353" t="s">
        <v>12332</v>
      </c>
      <c r="E353" s="52">
        <v>78.355999999999995</v>
      </c>
    </row>
    <row r="354" spans="1:5" x14ac:dyDescent="0.2">
      <c r="A354" t="s">
        <v>12697</v>
      </c>
      <c r="B354" t="s">
        <v>2785</v>
      </c>
      <c r="C354" t="s">
        <v>5023</v>
      </c>
      <c r="D354" t="s">
        <v>12332</v>
      </c>
      <c r="E354" s="53">
        <v>4.4333333333333336</v>
      </c>
    </row>
    <row r="355" spans="1:5" x14ac:dyDescent="0.2">
      <c r="A355" t="s">
        <v>12698</v>
      </c>
      <c r="B355" t="s">
        <v>2811</v>
      </c>
      <c r="C355" t="s">
        <v>5023</v>
      </c>
      <c r="D355" t="s">
        <v>12332</v>
      </c>
      <c r="E355" s="53">
        <v>0</v>
      </c>
    </row>
    <row r="356" spans="1:5" x14ac:dyDescent="0.2">
      <c r="A356" t="s">
        <v>12699</v>
      </c>
      <c r="B356" t="s">
        <v>2788</v>
      </c>
      <c r="C356" t="s">
        <v>5023</v>
      </c>
      <c r="D356" t="s">
        <v>12332</v>
      </c>
      <c r="E356" s="53">
        <v>1.5833333333333335</v>
      </c>
    </row>
    <row r="357" spans="1:5" x14ac:dyDescent="0.2">
      <c r="A357" t="s">
        <v>12700</v>
      </c>
      <c r="B357" t="s">
        <v>2814</v>
      </c>
      <c r="C357" t="s">
        <v>5023</v>
      </c>
      <c r="D357" t="s">
        <v>12332</v>
      </c>
      <c r="E357" s="53">
        <v>14.983333333333334</v>
      </c>
    </row>
    <row r="358" spans="1:5" x14ac:dyDescent="0.2">
      <c r="A358" t="s">
        <v>12701</v>
      </c>
      <c r="B358" t="s">
        <v>2816</v>
      </c>
      <c r="C358" t="s">
        <v>5023</v>
      </c>
      <c r="D358" t="s">
        <v>12332</v>
      </c>
      <c r="E358" s="53">
        <v>1</v>
      </c>
    </row>
    <row r="359" spans="1:5" x14ac:dyDescent="0.2">
      <c r="A359" t="s">
        <v>12702</v>
      </c>
      <c r="B359" t="s">
        <v>2818</v>
      </c>
      <c r="C359" t="s">
        <v>5023</v>
      </c>
      <c r="D359" t="s">
        <v>12332</v>
      </c>
      <c r="E359" s="53">
        <v>2.5166666666666666</v>
      </c>
    </row>
    <row r="360" spans="1:5" x14ac:dyDescent="0.2">
      <c r="A360" t="s">
        <v>12703</v>
      </c>
      <c r="B360" t="s">
        <v>2820</v>
      </c>
      <c r="C360" t="s">
        <v>5023</v>
      </c>
      <c r="D360" t="s">
        <v>12332</v>
      </c>
      <c r="E360" s="53">
        <v>0.21666666666666667</v>
      </c>
    </row>
    <row r="361" spans="1:5" x14ac:dyDescent="0.2">
      <c r="A361" t="s">
        <v>12704</v>
      </c>
      <c r="B361" t="s">
        <v>2825</v>
      </c>
      <c r="C361" t="s">
        <v>5023</v>
      </c>
      <c r="D361" t="s">
        <v>12332</v>
      </c>
      <c r="E361" s="53">
        <v>13.166666666666664</v>
      </c>
    </row>
    <row r="362" spans="1:5" x14ac:dyDescent="0.2">
      <c r="A362" t="s">
        <v>12705</v>
      </c>
      <c r="B362" t="s">
        <v>2786</v>
      </c>
      <c r="C362" t="s">
        <v>5023</v>
      </c>
      <c r="D362" t="s">
        <v>12332</v>
      </c>
      <c r="E362" s="53">
        <v>16.683333333333334</v>
      </c>
    </row>
    <row r="363" spans="1:5" x14ac:dyDescent="0.2">
      <c r="A363" t="s">
        <v>12706</v>
      </c>
      <c r="B363" t="s">
        <v>2787</v>
      </c>
      <c r="C363" t="s">
        <v>5023</v>
      </c>
      <c r="D363" t="s">
        <v>12332</v>
      </c>
      <c r="E363" s="53">
        <v>2.2166666666666668</v>
      </c>
    </row>
    <row r="364" spans="1:5" x14ac:dyDescent="0.2">
      <c r="A364" t="s">
        <v>12707</v>
      </c>
      <c r="B364" t="s">
        <v>2829</v>
      </c>
      <c r="C364" t="s">
        <v>5023</v>
      </c>
      <c r="D364" t="s">
        <v>12332</v>
      </c>
      <c r="E364" s="53">
        <v>19.133333333333333</v>
      </c>
    </row>
    <row r="365" spans="1:5" x14ac:dyDescent="0.2">
      <c r="A365" t="s">
        <v>12708</v>
      </c>
      <c r="B365" t="s">
        <v>2831</v>
      </c>
      <c r="C365" t="s">
        <v>5023</v>
      </c>
      <c r="D365" t="s">
        <v>12332</v>
      </c>
      <c r="E365" s="53">
        <v>16.850000000000001</v>
      </c>
    </row>
    <row r="366" spans="1:5" x14ac:dyDescent="0.2">
      <c r="A366" t="s">
        <v>12709</v>
      </c>
      <c r="B366" t="s">
        <v>2833</v>
      </c>
      <c r="C366" t="s">
        <v>5023</v>
      </c>
      <c r="D366" t="s">
        <v>12332</v>
      </c>
      <c r="E366" s="53">
        <v>20.733333333333334</v>
      </c>
    </row>
    <row r="367" spans="1:5" x14ac:dyDescent="0.2">
      <c r="A367" t="s">
        <v>12710</v>
      </c>
      <c r="B367" t="s">
        <v>2835</v>
      </c>
      <c r="C367" t="s">
        <v>5023</v>
      </c>
      <c r="D367" t="s">
        <v>12332</v>
      </c>
      <c r="E367" s="53">
        <v>12.333333333333336</v>
      </c>
    </row>
    <row r="368" spans="1:5" x14ac:dyDescent="0.2">
      <c r="A368" t="s">
        <v>12711</v>
      </c>
      <c r="B368" t="s">
        <v>2789</v>
      </c>
      <c r="C368" t="s">
        <v>5023</v>
      </c>
      <c r="D368" t="s">
        <v>12332</v>
      </c>
      <c r="E368" s="53">
        <v>20.95</v>
      </c>
    </row>
    <row r="369" spans="1:5" x14ac:dyDescent="0.2">
      <c r="A369" t="s">
        <v>12712</v>
      </c>
      <c r="B369" t="s">
        <v>2838</v>
      </c>
      <c r="C369" t="s">
        <v>5023</v>
      </c>
      <c r="D369" t="s">
        <v>12332</v>
      </c>
      <c r="E369" s="53">
        <v>12.216666666666665</v>
      </c>
    </row>
    <row r="370" spans="1:5" x14ac:dyDescent="0.2">
      <c r="A370" t="s">
        <v>12713</v>
      </c>
      <c r="B370" t="s">
        <v>2840</v>
      </c>
      <c r="C370" t="s">
        <v>5023</v>
      </c>
      <c r="D370" t="s">
        <v>12332</v>
      </c>
      <c r="E370" s="53">
        <v>5.3833333333333337</v>
      </c>
    </row>
    <row r="371" spans="1:5" x14ac:dyDescent="0.2">
      <c r="A371" t="s">
        <v>12714</v>
      </c>
      <c r="B371" t="s">
        <v>12328</v>
      </c>
      <c r="C371" t="s">
        <v>5023</v>
      </c>
      <c r="D371" t="s">
        <v>12332</v>
      </c>
      <c r="E371" s="53">
        <v>0</v>
      </c>
    </row>
    <row r="372" spans="1:5" x14ac:dyDescent="0.2">
      <c r="A372" t="s">
        <v>12715</v>
      </c>
      <c r="B372" t="s">
        <v>2763</v>
      </c>
      <c r="C372" t="s">
        <v>5023</v>
      </c>
      <c r="D372" t="s">
        <v>12332</v>
      </c>
      <c r="E372" s="53">
        <v>14.666666666666664</v>
      </c>
    </row>
    <row r="373" spans="1:5" x14ac:dyDescent="0.2">
      <c r="A373" t="s">
        <v>12716</v>
      </c>
      <c r="B373" t="s">
        <v>12344</v>
      </c>
      <c r="C373" t="s">
        <v>5023</v>
      </c>
      <c r="D373" t="s">
        <v>12332</v>
      </c>
      <c r="E373" s="53">
        <v>0</v>
      </c>
    </row>
    <row r="374" spans="1:5" x14ac:dyDescent="0.2">
      <c r="A374" t="s">
        <v>12717</v>
      </c>
      <c r="B374" t="s">
        <v>2780</v>
      </c>
      <c r="C374" t="s">
        <v>5023</v>
      </c>
      <c r="D374" t="s">
        <v>12332</v>
      </c>
      <c r="E374" s="53">
        <v>11.483333333333333</v>
      </c>
    </row>
    <row r="375" spans="1:5" x14ac:dyDescent="0.2">
      <c r="A375" t="s">
        <v>12718</v>
      </c>
      <c r="B375" t="s">
        <v>2794</v>
      </c>
      <c r="C375" t="s">
        <v>5023</v>
      </c>
      <c r="D375" t="s">
        <v>12332</v>
      </c>
      <c r="E375" s="52">
        <v>10.22673611111111</v>
      </c>
    </row>
    <row r="376" spans="1:5" x14ac:dyDescent="0.2">
      <c r="A376" t="s">
        <v>12719</v>
      </c>
      <c r="B376" t="s">
        <v>2785</v>
      </c>
      <c r="C376" t="s">
        <v>5044</v>
      </c>
      <c r="D376" t="s">
        <v>12332</v>
      </c>
      <c r="E376" s="52">
        <v>94.9</v>
      </c>
    </row>
    <row r="377" spans="1:5" x14ac:dyDescent="0.2">
      <c r="A377" t="s">
        <v>12720</v>
      </c>
      <c r="B377" t="s">
        <v>2811</v>
      </c>
      <c r="C377" t="s">
        <v>5044</v>
      </c>
      <c r="D377" t="s">
        <v>12332</v>
      </c>
      <c r="E377" s="52">
        <v>0</v>
      </c>
    </row>
    <row r="378" spans="1:5" x14ac:dyDescent="0.2">
      <c r="A378" t="s">
        <v>12721</v>
      </c>
      <c r="B378" t="s">
        <v>2788</v>
      </c>
      <c r="C378" t="s">
        <v>5044</v>
      </c>
      <c r="D378" t="s">
        <v>12332</v>
      </c>
      <c r="E378" s="52">
        <v>95.1</v>
      </c>
    </row>
    <row r="379" spans="1:5" x14ac:dyDescent="0.2">
      <c r="A379" t="s">
        <v>12722</v>
      </c>
      <c r="B379" t="s">
        <v>2814</v>
      </c>
      <c r="C379" t="s">
        <v>5044</v>
      </c>
      <c r="D379" t="s">
        <v>12332</v>
      </c>
      <c r="E379" s="52">
        <v>78.2</v>
      </c>
    </row>
    <row r="380" spans="1:5" x14ac:dyDescent="0.2">
      <c r="A380" t="s">
        <v>12723</v>
      </c>
      <c r="B380" t="s">
        <v>2816</v>
      </c>
      <c r="C380" t="s">
        <v>5044</v>
      </c>
      <c r="D380" t="s">
        <v>12332</v>
      </c>
      <c r="E380" s="52">
        <v>91.4</v>
      </c>
    </row>
    <row r="381" spans="1:5" x14ac:dyDescent="0.2">
      <c r="A381" t="s">
        <v>12724</v>
      </c>
      <c r="B381" t="s">
        <v>2818</v>
      </c>
      <c r="C381" t="s">
        <v>5044</v>
      </c>
      <c r="D381" t="s">
        <v>12332</v>
      </c>
      <c r="E381" s="52">
        <v>81.7</v>
      </c>
    </row>
    <row r="382" spans="1:5" x14ac:dyDescent="0.2">
      <c r="A382" t="s">
        <v>12725</v>
      </c>
      <c r="B382" t="s">
        <v>2820</v>
      </c>
      <c r="C382" t="s">
        <v>5044</v>
      </c>
      <c r="D382" t="s">
        <v>12332</v>
      </c>
      <c r="E382" s="52">
        <v>90.7</v>
      </c>
    </row>
    <row r="383" spans="1:5" x14ac:dyDescent="0.2">
      <c r="A383" t="s">
        <v>12726</v>
      </c>
      <c r="B383" t="s">
        <v>2825</v>
      </c>
      <c r="C383" t="s">
        <v>5044</v>
      </c>
      <c r="D383" t="s">
        <v>12332</v>
      </c>
      <c r="E383" s="52">
        <v>98.6</v>
      </c>
    </row>
    <row r="384" spans="1:5" x14ac:dyDescent="0.2">
      <c r="A384" t="s">
        <v>12727</v>
      </c>
      <c r="B384" t="s">
        <v>2786</v>
      </c>
      <c r="C384" t="s">
        <v>5044</v>
      </c>
      <c r="D384" t="s">
        <v>12332</v>
      </c>
      <c r="E384" s="52">
        <v>92.7</v>
      </c>
    </row>
    <row r="385" spans="1:5" x14ac:dyDescent="0.2">
      <c r="A385" t="s">
        <v>12728</v>
      </c>
      <c r="B385" t="s">
        <v>2787</v>
      </c>
      <c r="C385" t="s">
        <v>5044</v>
      </c>
      <c r="D385" t="s">
        <v>12332</v>
      </c>
      <c r="E385" s="52">
        <v>97.1</v>
      </c>
    </row>
    <row r="386" spans="1:5" x14ac:dyDescent="0.2">
      <c r="A386" t="s">
        <v>12729</v>
      </c>
      <c r="B386" t="s">
        <v>2829</v>
      </c>
      <c r="C386" t="s">
        <v>5044</v>
      </c>
      <c r="D386" t="s">
        <v>12332</v>
      </c>
      <c r="E386" s="52">
        <v>94.4</v>
      </c>
    </row>
    <row r="387" spans="1:5" x14ac:dyDescent="0.2">
      <c r="A387" t="s">
        <v>12730</v>
      </c>
      <c r="B387" t="s">
        <v>2831</v>
      </c>
      <c r="C387" t="s">
        <v>5044</v>
      </c>
      <c r="D387" t="s">
        <v>12332</v>
      </c>
      <c r="E387" s="52">
        <v>87.8</v>
      </c>
    </row>
    <row r="388" spans="1:5" x14ac:dyDescent="0.2">
      <c r="A388" t="s">
        <v>12731</v>
      </c>
      <c r="B388" t="s">
        <v>2833</v>
      </c>
      <c r="C388" t="s">
        <v>5044</v>
      </c>
      <c r="D388" t="s">
        <v>12332</v>
      </c>
      <c r="E388" s="52">
        <v>88.8</v>
      </c>
    </row>
    <row r="389" spans="1:5" x14ac:dyDescent="0.2">
      <c r="A389" t="s">
        <v>12732</v>
      </c>
      <c r="B389" t="s">
        <v>2835</v>
      </c>
      <c r="C389" t="s">
        <v>5044</v>
      </c>
      <c r="D389" t="s">
        <v>12332</v>
      </c>
      <c r="E389" s="52">
        <v>93.5</v>
      </c>
    </row>
    <row r="390" spans="1:5" x14ac:dyDescent="0.2">
      <c r="A390" t="s">
        <v>12733</v>
      </c>
      <c r="B390" t="s">
        <v>2789</v>
      </c>
      <c r="C390" t="s">
        <v>5044</v>
      </c>
      <c r="D390" t="s">
        <v>12332</v>
      </c>
      <c r="E390" s="52">
        <v>97.2</v>
      </c>
    </row>
    <row r="391" spans="1:5" x14ac:dyDescent="0.2">
      <c r="A391" t="s">
        <v>12734</v>
      </c>
      <c r="B391" t="s">
        <v>2838</v>
      </c>
      <c r="C391" t="s">
        <v>5044</v>
      </c>
      <c r="D391" t="s">
        <v>12332</v>
      </c>
      <c r="E391" s="52">
        <v>96.4</v>
      </c>
    </row>
    <row r="392" spans="1:5" x14ac:dyDescent="0.2">
      <c r="A392" t="s">
        <v>12735</v>
      </c>
      <c r="B392" t="s">
        <v>2840</v>
      </c>
      <c r="C392" t="s">
        <v>5044</v>
      </c>
      <c r="D392" t="s">
        <v>12332</v>
      </c>
      <c r="E392" s="52">
        <v>95.3</v>
      </c>
    </row>
    <row r="393" spans="1:5" x14ac:dyDescent="0.2">
      <c r="A393" t="s">
        <v>12736</v>
      </c>
      <c r="B393" t="s">
        <v>12328</v>
      </c>
      <c r="C393" t="s">
        <v>5044</v>
      </c>
      <c r="D393" t="s">
        <v>12332</v>
      </c>
      <c r="E393" s="52" t="s">
        <v>12038</v>
      </c>
    </row>
    <row r="394" spans="1:5" x14ac:dyDescent="0.2">
      <c r="A394" t="s">
        <v>12737</v>
      </c>
      <c r="B394" t="s">
        <v>2763</v>
      </c>
      <c r="C394" t="s">
        <v>5044</v>
      </c>
      <c r="D394" t="s">
        <v>12332</v>
      </c>
      <c r="E394" s="52">
        <v>87</v>
      </c>
    </row>
    <row r="395" spans="1:5" x14ac:dyDescent="0.2">
      <c r="A395" t="s">
        <v>12738</v>
      </c>
      <c r="B395" t="s">
        <v>12344</v>
      </c>
      <c r="C395" t="s">
        <v>5044</v>
      </c>
      <c r="D395" t="s">
        <v>12332</v>
      </c>
      <c r="E395" s="52">
        <v>0</v>
      </c>
    </row>
    <row r="396" spans="1:5" x14ac:dyDescent="0.2">
      <c r="A396" t="s">
        <v>12739</v>
      </c>
      <c r="B396" t="s">
        <v>2780</v>
      </c>
      <c r="C396" t="s">
        <v>5044</v>
      </c>
      <c r="D396" t="s">
        <v>12332</v>
      </c>
      <c r="E396" s="52">
        <v>89.8</v>
      </c>
    </row>
    <row r="397" spans="1:5" x14ac:dyDescent="0.2">
      <c r="A397" t="s">
        <v>12740</v>
      </c>
      <c r="B397" t="s">
        <v>2794</v>
      </c>
      <c r="C397" t="s">
        <v>5044</v>
      </c>
      <c r="D397" t="s">
        <v>12332</v>
      </c>
      <c r="E397" s="52">
        <v>91.705263157894734</v>
      </c>
    </row>
    <row r="398" spans="1:5" x14ac:dyDescent="0.2">
      <c r="A398" t="s">
        <v>12741</v>
      </c>
      <c r="B398" t="s">
        <v>2785</v>
      </c>
      <c r="C398" t="s">
        <v>5065</v>
      </c>
      <c r="D398" t="s">
        <v>12332</v>
      </c>
      <c r="E398" s="53">
        <v>1.05</v>
      </c>
    </row>
    <row r="399" spans="1:5" x14ac:dyDescent="0.2">
      <c r="A399" t="s">
        <v>12742</v>
      </c>
      <c r="B399" t="s">
        <v>2811</v>
      </c>
      <c r="C399" t="s">
        <v>5065</v>
      </c>
      <c r="D399" t="s">
        <v>12332</v>
      </c>
      <c r="E399" s="53">
        <v>0</v>
      </c>
    </row>
    <row r="400" spans="1:5" x14ac:dyDescent="0.2">
      <c r="A400" t="s">
        <v>12743</v>
      </c>
      <c r="B400" t="s">
        <v>2788</v>
      </c>
      <c r="C400" t="s">
        <v>5065</v>
      </c>
      <c r="D400" t="s">
        <v>12332</v>
      </c>
      <c r="E400" s="53">
        <v>0.2</v>
      </c>
    </row>
    <row r="401" spans="1:5" x14ac:dyDescent="0.2">
      <c r="A401" t="s">
        <v>12744</v>
      </c>
      <c r="B401" t="s">
        <v>2814</v>
      </c>
      <c r="C401" t="s">
        <v>5065</v>
      </c>
      <c r="D401" t="s">
        <v>12332</v>
      </c>
      <c r="E401" s="53">
        <v>3.1333333333333337</v>
      </c>
    </row>
    <row r="402" spans="1:5" x14ac:dyDescent="0.2">
      <c r="A402" t="s">
        <v>12745</v>
      </c>
      <c r="B402" t="s">
        <v>2816</v>
      </c>
      <c r="C402" t="s">
        <v>5065</v>
      </c>
      <c r="D402" t="s">
        <v>12332</v>
      </c>
      <c r="E402" s="53">
        <v>0.6</v>
      </c>
    </row>
    <row r="403" spans="1:5" x14ac:dyDescent="0.2">
      <c r="A403" t="s">
        <v>12746</v>
      </c>
      <c r="B403" t="s">
        <v>2818</v>
      </c>
      <c r="C403" t="s">
        <v>5065</v>
      </c>
      <c r="D403" t="s">
        <v>12332</v>
      </c>
      <c r="E403" s="53">
        <v>8.3333333333333329E-2</v>
      </c>
    </row>
    <row r="404" spans="1:5" x14ac:dyDescent="0.2">
      <c r="A404" t="s">
        <v>12747</v>
      </c>
      <c r="B404" t="s">
        <v>2820</v>
      </c>
      <c r="C404" t="s">
        <v>5065</v>
      </c>
      <c r="D404" t="s">
        <v>12332</v>
      </c>
      <c r="E404" s="53">
        <v>0</v>
      </c>
    </row>
    <row r="405" spans="1:5" x14ac:dyDescent="0.2">
      <c r="A405" t="s">
        <v>12748</v>
      </c>
      <c r="B405" t="s">
        <v>2825</v>
      </c>
      <c r="C405" t="s">
        <v>5065</v>
      </c>
      <c r="D405" t="s">
        <v>12332</v>
      </c>
      <c r="E405" s="53">
        <v>3.3333333333333333E-2</v>
      </c>
    </row>
    <row r="406" spans="1:5" x14ac:dyDescent="0.2">
      <c r="A406" t="s">
        <v>12749</v>
      </c>
      <c r="B406" t="s">
        <v>2786</v>
      </c>
      <c r="C406" t="s">
        <v>5065</v>
      </c>
      <c r="D406" t="s">
        <v>12332</v>
      </c>
      <c r="E406" s="53">
        <v>0</v>
      </c>
    </row>
    <row r="407" spans="1:5" x14ac:dyDescent="0.2">
      <c r="A407" t="s">
        <v>12750</v>
      </c>
      <c r="B407" t="s">
        <v>2787</v>
      </c>
      <c r="C407" t="s">
        <v>5065</v>
      </c>
      <c r="D407" t="s">
        <v>12332</v>
      </c>
      <c r="E407" s="53">
        <v>0.51666666666666672</v>
      </c>
    </row>
    <row r="408" spans="1:5" x14ac:dyDescent="0.2">
      <c r="A408" t="s">
        <v>12751</v>
      </c>
      <c r="B408" t="s">
        <v>2829</v>
      </c>
      <c r="C408" t="s">
        <v>5065</v>
      </c>
      <c r="D408" t="s">
        <v>12332</v>
      </c>
      <c r="E408" s="53">
        <v>1.05</v>
      </c>
    </row>
    <row r="409" spans="1:5" x14ac:dyDescent="0.2">
      <c r="A409" t="s">
        <v>12752</v>
      </c>
      <c r="B409" t="s">
        <v>2831</v>
      </c>
      <c r="C409" t="s">
        <v>5065</v>
      </c>
      <c r="D409" t="s">
        <v>12332</v>
      </c>
      <c r="E409" s="53">
        <v>0.43333333333333335</v>
      </c>
    </row>
    <row r="410" spans="1:5" x14ac:dyDescent="0.2">
      <c r="A410" t="s">
        <v>12753</v>
      </c>
      <c r="B410" t="s">
        <v>2833</v>
      </c>
      <c r="C410" t="s">
        <v>5065</v>
      </c>
      <c r="D410" t="s">
        <v>12332</v>
      </c>
      <c r="E410" s="53">
        <v>1</v>
      </c>
    </row>
    <row r="411" spans="1:5" x14ac:dyDescent="0.2">
      <c r="A411" t="s">
        <v>12754</v>
      </c>
      <c r="B411" t="s">
        <v>2835</v>
      </c>
      <c r="C411" t="s">
        <v>5065</v>
      </c>
      <c r="D411" t="s">
        <v>12332</v>
      </c>
      <c r="E411" s="53">
        <v>0.66666666666666663</v>
      </c>
    </row>
    <row r="412" spans="1:5" x14ac:dyDescent="0.2">
      <c r="A412" t="s">
        <v>12755</v>
      </c>
      <c r="B412" t="s">
        <v>2789</v>
      </c>
      <c r="C412" t="s">
        <v>5065</v>
      </c>
      <c r="D412" t="s">
        <v>12332</v>
      </c>
      <c r="E412" s="53">
        <v>0.25</v>
      </c>
    </row>
    <row r="413" spans="1:5" x14ac:dyDescent="0.2">
      <c r="A413" t="s">
        <v>12756</v>
      </c>
      <c r="B413" t="s">
        <v>2838</v>
      </c>
      <c r="C413" t="s">
        <v>5065</v>
      </c>
      <c r="D413" t="s">
        <v>12332</v>
      </c>
      <c r="E413" s="53">
        <v>1.7833333333333332</v>
      </c>
    </row>
    <row r="414" spans="1:5" x14ac:dyDescent="0.2">
      <c r="A414" t="s">
        <v>12757</v>
      </c>
      <c r="B414" t="s">
        <v>2840</v>
      </c>
      <c r="C414" t="s">
        <v>5065</v>
      </c>
      <c r="D414" t="s">
        <v>12332</v>
      </c>
      <c r="E414" s="53">
        <v>0.46666666666666667</v>
      </c>
    </row>
    <row r="415" spans="1:5" x14ac:dyDescent="0.2">
      <c r="A415" t="s">
        <v>12758</v>
      </c>
      <c r="B415" t="s">
        <v>12328</v>
      </c>
      <c r="C415" t="s">
        <v>5065</v>
      </c>
      <c r="D415" t="s">
        <v>12332</v>
      </c>
      <c r="E415" s="53">
        <v>0</v>
      </c>
    </row>
    <row r="416" spans="1:5" x14ac:dyDescent="0.2">
      <c r="A416" t="s">
        <v>12759</v>
      </c>
      <c r="B416" t="s">
        <v>2763</v>
      </c>
      <c r="C416" t="s">
        <v>5065</v>
      </c>
      <c r="D416" t="s">
        <v>12332</v>
      </c>
      <c r="E416" s="53">
        <v>1.1833333333333333</v>
      </c>
    </row>
    <row r="417" spans="1:5" x14ac:dyDescent="0.2">
      <c r="A417" t="s">
        <v>12760</v>
      </c>
      <c r="B417" t="s">
        <v>12344</v>
      </c>
      <c r="C417" t="s">
        <v>5065</v>
      </c>
      <c r="D417" t="s">
        <v>12332</v>
      </c>
      <c r="E417" s="53">
        <v>0</v>
      </c>
    </row>
    <row r="418" spans="1:5" x14ac:dyDescent="0.2">
      <c r="A418" t="s">
        <v>12761</v>
      </c>
      <c r="B418" t="s">
        <v>2780</v>
      </c>
      <c r="C418" t="s">
        <v>5065</v>
      </c>
      <c r="D418" t="s">
        <v>12332</v>
      </c>
      <c r="E418" s="52">
        <v>1.25</v>
      </c>
    </row>
    <row r="419" spans="1:5" x14ac:dyDescent="0.2">
      <c r="A419" t="s">
        <v>12762</v>
      </c>
      <c r="B419" t="s">
        <v>2794</v>
      </c>
      <c r="C419" t="s">
        <v>5065</v>
      </c>
      <c r="D419" t="s">
        <v>12332</v>
      </c>
      <c r="E419" s="52">
        <v>0.7108472222222223</v>
      </c>
    </row>
    <row r="420" spans="1:5" x14ac:dyDescent="0.2">
      <c r="A420" t="s">
        <v>12763</v>
      </c>
      <c r="B420" t="s">
        <v>2785</v>
      </c>
      <c r="C420" t="s">
        <v>8173</v>
      </c>
      <c r="D420" t="s">
        <v>12332</v>
      </c>
      <c r="E420" s="52">
        <v>100</v>
      </c>
    </row>
    <row r="421" spans="1:5" x14ac:dyDescent="0.2">
      <c r="A421" t="s">
        <v>12764</v>
      </c>
      <c r="B421" t="s">
        <v>2811</v>
      </c>
      <c r="C421" t="s">
        <v>8173</v>
      </c>
      <c r="D421" t="s">
        <v>12332</v>
      </c>
      <c r="E421" s="52">
        <v>0</v>
      </c>
    </row>
    <row r="422" spans="1:5" x14ac:dyDescent="0.2">
      <c r="A422" t="s">
        <v>12765</v>
      </c>
      <c r="B422" t="s">
        <v>2788</v>
      </c>
      <c r="C422" t="s">
        <v>8173</v>
      </c>
      <c r="D422" t="s">
        <v>12332</v>
      </c>
      <c r="E422" s="52">
        <v>94</v>
      </c>
    </row>
    <row r="423" spans="1:5" x14ac:dyDescent="0.2">
      <c r="A423" t="s">
        <v>12766</v>
      </c>
      <c r="B423" t="s">
        <v>2814</v>
      </c>
      <c r="C423" t="s">
        <v>8173</v>
      </c>
      <c r="D423" t="s">
        <v>12332</v>
      </c>
      <c r="E423" s="52">
        <v>49.3</v>
      </c>
    </row>
    <row r="424" spans="1:5" x14ac:dyDescent="0.2">
      <c r="A424" t="s">
        <v>12767</v>
      </c>
      <c r="B424" t="s">
        <v>2816</v>
      </c>
      <c r="C424" t="s">
        <v>8173</v>
      </c>
      <c r="D424" t="s">
        <v>12332</v>
      </c>
      <c r="E424" s="52">
        <v>94.3</v>
      </c>
    </row>
    <row r="425" spans="1:5" x14ac:dyDescent="0.2">
      <c r="A425" t="s">
        <v>12768</v>
      </c>
      <c r="B425" t="s">
        <v>2818</v>
      </c>
      <c r="C425" t="s">
        <v>8173</v>
      </c>
      <c r="D425" t="s">
        <v>12332</v>
      </c>
      <c r="E425" s="52">
        <v>81.8</v>
      </c>
    </row>
    <row r="426" spans="1:5" x14ac:dyDescent="0.2">
      <c r="A426" t="s">
        <v>12769</v>
      </c>
      <c r="B426" t="s">
        <v>2820</v>
      </c>
      <c r="C426" t="s">
        <v>8173</v>
      </c>
      <c r="D426" t="s">
        <v>12332</v>
      </c>
      <c r="E426" s="52">
        <v>91.2</v>
      </c>
    </row>
    <row r="427" spans="1:5" x14ac:dyDescent="0.2">
      <c r="A427" t="s">
        <v>12770</v>
      </c>
      <c r="B427" t="s">
        <v>2825</v>
      </c>
      <c r="C427" t="s">
        <v>8173</v>
      </c>
      <c r="D427" t="s">
        <v>12332</v>
      </c>
      <c r="E427" s="52">
        <v>89.3</v>
      </c>
    </row>
    <row r="428" spans="1:5" x14ac:dyDescent="0.2">
      <c r="A428" t="s">
        <v>12771</v>
      </c>
      <c r="B428" t="s">
        <v>2786</v>
      </c>
      <c r="C428" t="s">
        <v>8173</v>
      </c>
      <c r="D428" t="s">
        <v>12332</v>
      </c>
      <c r="E428" s="52">
        <v>76.5</v>
      </c>
    </row>
    <row r="429" spans="1:5" x14ac:dyDescent="0.2">
      <c r="A429" t="s">
        <v>12772</v>
      </c>
      <c r="B429" t="s">
        <v>2787</v>
      </c>
      <c r="C429" t="s">
        <v>8173</v>
      </c>
      <c r="D429" t="s">
        <v>12332</v>
      </c>
      <c r="E429" s="52">
        <v>85.2</v>
      </c>
    </row>
    <row r="430" spans="1:5" x14ac:dyDescent="0.2">
      <c r="A430" t="s">
        <v>12773</v>
      </c>
      <c r="B430" t="s">
        <v>2829</v>
      </c>
      <c r="C430" t="s">
        <v>8173</v>
      </c>
      <c r="D430" t="s">
        <v>12332</v>
      </c>
      <c r="E430" s="52">
        <v>77</v>
      </c>
    </row>
    <row r="431" spans="1:5" x14ac:dyDescent="0.2">
      <c r="A431" t="s">
        <v>12774</v>
      </c>
      <c r="B431" t="s">
        <v>2831</v>
      </c>
      <c r="C431" t="s">
        <v>8173</v>
      </c>
      <c r="D431" t="s">
        <v>12332</v>
      </c>
      <c r="E431" s="52">
        <v>70</v>
      </c>
    </row>
    <row r="432" spans="1:5" x14ac:dyDescent="0.2">
      <c r="A432" t="s">
        <v>12775</v>
      </c>
      <c r="B432" t="s">
        <v>2833</v>
      </c>
      <c r="C432" t="s">
        <v>8173</v>
      </c>
      <c r="D432" t="s">
        <v>12332</v>
      </c>
      <c r="E432" s="52">
        <v>61.8</v>
      </c>
    </row>
    <row r="433" spans="1:5" x14ac:dyDescent="0.2">
      <c r="A433" t="s">
        <v>12776</v>
      </c>
      <c r="B433" t="s">
        <v>2835</v>
      </c>
      <c r="C433" t="s">
        <v>8173</v>
      </c>
      <c r="D433" t="s">
        <v>12332</v>
      </c>
      <c r="E433" s="52">
        <v>65.099999999999994</v>
      </c>
    </row>
    <row r="434" spans="1:5" x14ac:dyDescent="0.2">
      <c r="A434" t="s">
        <v>12777</v>
      </c>
      <c r="B434" t="s">
        <v>2789</v>
      </c>
      <c r="C434" t="s">
        <v>8173</v>
      </c>
      <c r="D434" t="s">
        <v>12332</v>
      </c>
      <c r="E434" s="52">
        <v>90.7</v>
      </c>
    </row>
    <row r="435" spans="1:5" x14ac:dyDescent="0.2">
      <c r="A435" t="s">
        <v>12778</v>
      </c>
      <c r="B435" t="s">
        <v>2838</v>
      </c>
      <c r="C435" t="s">
        <v>8173</v>
      </c>
      <c r="D435" t="s">
        <v>12332</v>
      </c>
      <c r="E435" s="52">
        <v>78.599999999999994</v>
      </c>
    </row>
    <row r="436" spans="1:5" x14ac:dyDescent="0.2">
      <c r="A436" t="s">
        <v>12779</v>
      </c>
      <c r="B436" t="s">
        <v>2840</v>
      </c>
      <c r="C436" t="s">
        <v>8173</v>
      </c>
      <c r="D436" t="s">
        <v>12332</v>
      </c>
      <c r="E436" s="52">
        <v>89.9</v>
      </c>
    </row>
    <row r="437" spans="1:5" x14ac:dyDescent="0.2">
      <c r="A437" t="s">
        <v>12780</v>
      </c>
      <c r="B437" t="s">
        <v>12328</v>
      </c>
      <c r="C437" t="s">
        <v>8173</v>
      </c>
      <c r="D437" t="s">
        <v>12332</v>
      </c>
      <c r="E437" s="52" t="s">
        <v>12038</v>
      </c>
    </row>
    <row r="438" spans="1:5" x14ac:dyDescent="0.2">
      <c r="A438" t="s">
        <v>12781</v>
      </c>
      <c r="B438" t="s">
        <v>2763</v>
      </c>
      <c r="C438" t="s">
        <v>8173</v>
      </c>
      <c r="D438" t="s">
        <v>12332</v>
      </c>
      <c r="E438" s="52">
        <v>77.8</v>
      </c>
    </row>
    <row r="439" spans="1:5" x14ac:dyDescent="0.2">
      <c r="A439" t="s">
        <v>12782</v>
      </c>
      <c r="B439" t="s">
        <v>12344</v>
      </c>
      <c r="C439" t="s">
        <v>8173</v>
      </c>
      <c r="D439" t="s">
        <v>12332</v>
      </c>
      <c r="E439" s="52">
        <v>0</v>
      </c>
    </row>
    <row r="440" spans="1:5" x14ac:dyDescent="0.2">
      <c r="A440" t="s">
        <v>12783</v>
      </c>
      <c r="B440" t="s">
        <v>2780</v>
      </c>
      <c r="C440" t="s">
        <v>8173</v>
      </c>
      <c r="D440" t="s">
        <v>12332</v>
      </c>
      <c r="E440" s="52">
        <v>74.400000000000006</v>
      </c>
    </row>
    <row r="441" spans="1:5" x14ac:dyDescent="0.2">
      <c r="A441" t="s">
        <v>12784</v>
      </c>
      <c r="B441" t="s">
        <v>2794</v>
      </c>
      <c r="C441" t="s">
        <v>8173</v>
      </c>
      <c r="D441" t="s">
        <v>12332</v>
      </c>
      <c r="E441" s="52">
        <v>81.853305263157893</v>
      </c>
    </row>
    <row r="442" spans="1:5" x14ac:dyDescent="0.2">
      <c r="A442" t="s">
        <v>12785</v>
      </c>
      <c r="B442" t="s">
        <v>2785</v>
      </c>
      <c r="C442" t="s">
        <v>8194</v>
      </c>
      <c r="D442" t="s">
        <v>12332</v>
      </c>
      <c r="E442" s="52">
        <v>98.7</v>
      </c>
    </row>
    <row r="443" spans="1:5" x14ac:dyDescent="0.2">
      <c r="A443" t="s">
        <v>12786</v>
      </c>
      <c r="B443" t="s">
        <v>2811</v>
      </c>
      <c r="C443" t="s">
        <v>8194</v>
      </c>
      <c r="D443" t="s">
        <v>12332</v>
      </c>
      <c r="E443" s="52">
        <v>0</v>
      </c>
    </row>
    <row r="444" spans="1:5" x14ac:dyDescent="0.2">
      <c r="A444" t="s">
        <v>12787</v>
      </c>
      <c r="B444" t="s">
        <v>2788</v>
      </c>
      <c r="C444" t="s">
        <v>8194</v>
      </c>
      <c r="D444" t="s">
        <v>12332</v>
      </c>
      <c r="E444" s="52">
        <v>89.5</v>
      </c>
    </row>
    <row r="445" spans="1:5" x14ac:dyDescent="0.2">
      <c r="A445" t="s">
        <v>12788</v>
      </c>
      <c r="B445" t="s">
        <v>2814</v>
      </c>
      <c r="C445" t="s">
        <v>8194</v>
      </c>
      <c r="D445" t="s">
        <v>12332</v>
      </c>
      <c r="E445" s="52">
        <v>72</v>
      </c>
    </row>
    <row r="446" spans="1:5" x14ac:dyDescent="0.2">
      <c r="A446" t="s">
        <v>12789</v>
      </c>
      <c r="B446" t="s">
        <v>2816</v>
      </c>
      <c r="C446" t="s">
        <v>8194</v>
      </c>
      <c r="D446" t="s">
        <v>12332</v>
      </c>
      <c r="E446" s="52">
        <v>100</v>
      </c>
    </row>
    <row r="447" spans="1:5" x14ac:dyDescent="0.2">
      <c r="A447" t="s">
        <v>12790</v>
      </c>
      <c r="B447" t="s">
        <v>2818</v>
      </c>
      <c r="C447" t="s">
        <v>8194</v>
      </c>
      <c r="D447" t="s">
        <v>12332</v>
      </c>
      <c r="E447" s="52">
        <v>97</v>
      </c>
    </row>
    <row r="448" spans="1:5" x14ac:dyDescent="0.2">
      <c r="A448" t="s">
        <v>12791</v>
      </c>
      <c r="B448" t="s">
        <v>2820</v>
      </c>
      <c r="C448" t="s">
        <v>8194</v>
      </c>
      <c r="D448" t="s">
        <v>12332</v>
      </c>
      <c r="E448" s="52">
        <v>96.8</v>
      </c>
    </row>
    <row r="449" spans="1:5" x14ac:dyDescent="0.2">
      <c r="A449" t="s">
        <v>12792</v>
      </c>
      <c r="B449" t="s">
        <v>2825</v>
      </c>
      <c r="C449" t="s">
        <v>8194</v>
      </c>
      <c r="D449" t="s">
        <v>12332</v>
      </c>
      <c r="E449" s="52">
        <v>78.8</v>
      </c>
    </row>
    <row r="450" spans="1:5" x14ac:dyDescent="0.2">
      <c r="A450" t="s">
        <v>12793</v>
      </c>
      <c r="B450" t="s">
        <v>2786</v>
      </c>
      <c r="C450" t="s">
        <v>8194</v>
      </c>
      <c r="D450" t="s">
        <v>12332</v>
      </c>
      <c r="E450" s="52">
        <v>90.6</v>
      </c>
    </row>
    <row r="451" spans="1:5" x14ac:dyDescent="0.2">
      <c r="A451" t="s">
        <v>12794</v>
      </c>
      <c r="B451" t="s">
        <v>2787</v>
      </c>
      <c r="C451" t="s">
        <v>8194</v>
      </c>
      <c r="D451" t="s">
        <v>12332</v>
      </c>
      <c r="E451" s="52">
        <v>97.3</v>
      </c>
    </row>
    <row r="452" spans="1:5" x14ac:dyDescent="0.2">
      <c r="A452" t="s">
        <v>12795</v>
      </c>
      <c r="B452" t="s">
        <v>2829</v>
      </c>
      <c r="C452" t="s">
        <v>8194</v>
      </c>
      <c r="D452" t="s">
        <v>12332</v>
      </c>
      <c r="E452" s="52">
        <v>97.2</v>
      </c>
    </row>
    <row r="453" spans="1:5" x14ac:dyDescent="0.2">
      <c r="A453" t="s">
        <v>12796</v>
      </c>
      <c r="B453" t="s">
        <v>2831</v>
      </c>
      <c r="C453" t="s">
        <v>8194</v>
      </c>
      <c r="D453" t="s">
        <v>12332</v>
      </c>
      <c r="E453" s="52">
        <v>75.7</v>
      </c>
    </row>
    <row r="454" spans="1:5" x14ac:dyDescent="0.2">
      <c r="A454" t="s">
        <v>12797</v>
      </c>
      <c r="B454" t="s">
        <v>2833</v>
      </c>
      <c r="C454" t="s">
        <v>8194</v>
      </c>
      <c r="D454" t="s">
        <v>12332</v>
      </c>
      <c r="E454" s="52">
        <v>87.5</v>
      </c>
    </row>
    <row r="455" spans="1:5" x14ac:dyDescent="0.2">
      <c r="A455" t="s">
        <v>12798</v>
      </c>
      <c r="B455" t="s">
        <v>2835</v>
      </c>
      <c r="C455" t="s">
        <v>8194</v>
      </c>
      <c r="D455" t="s">
        <v>12332</v>
      </c>
      <c r="E455" s="52">
        <v>94.3</v>
      </c>
    </row>
    <row r="456" spans="1:5" x14ac:dyDescent="0.2">
      <c r="A456" t="s">
        <v>12799</v>
      </c>
      <c r="B456" t="s">
        <v>2789</v>
      </c>
      <c r="C456" t="s">
        <v>8194</v>
      </c>
      <c r="D456" t="s">
        <v>12332</v>
      </c>
      <c r="E456" s="52">
        <v>98.1</v>
      </c>
    </row>
    <row r="457" spans="1:5" x14ac:dyDescent="0.2">
      <c r="A457" t="s">
        <v>12800</v>
      </c>
      <c r="B457" t="s">
        <v>2838</v>
      </c>
      <c r="C457" t="s">
        <v>8194</v>
      </c>
      <c r="D457" t="s">
        <v>12332</v>
      </c>
      <c r="E457" s="52">
        <v>100</v>
      </c>
    </row>
    <row r="458" spans="1:5" x14ac:dyDescent="0.2">
      <c r="A458" t="s">
        <v>12801</v>
      </c>
      <c r="B458" t="s">
        <v>2840</v>
      </c>
      <c r="C458" t="s">
        <v>8194</v>
      </c>
      <c r="D458" t="s">
        <v>12332</v>
      </c>
      <c r="E458" s="52">
        <v>97.5</v>
      </c>
    </row>
    <row r="459" spans="1:5" x14ac:dyDescent="0.2">
      <c r="A459" t="s">
        <v>12802</v>
      </c>
      <c r="B459" t="s">
        <v>12328</v>
      </c>
      <c r="C459" t="s">
        <v>8194</v>
      </c>
      <c r="D459" t="s">
        <v>12332</v>
      </c>
      <c r="E459" s="52" t="s">
        <v>12038</v>
      </c>
    </row>
    <row r="460" spans="1:5" x14ac:dyDescent="0.2">
      <c r="A460" t="s">
        <v>12803</v>
      </c>
      <c r="B460" t="s">
        <v>2763</v>
      </c>
      <c r="C460" t="s">
        <v>8194</v>
      </c>
      <c r="D460" t="s">
        <v>12332</v>
      </c>
      <c r="E460" s="52">
        <v>91.3</v>
      </c>
    </row>
    <row r="461" spans="1:5" x14ac:dyDescent="0.2">
      <c r="A461" t="s">
        <v>12804</v>
      </c>
      <c r="B461" t="s">
        <v>12344</v>
      </c>
      <c r="C461" t="s">
        <v>8194</v>
      </c>
      <c r="D461" t="s">
        <v>12332</v>
      </c>
      <c r="E461" s="52">
        <v>0</v>
      </c>
    </row>
    <row r="462" spans="1:5" x14ac:dyDescent="0.2">
      <c r="A462" t="s">
        <v>12805</v>
      </c>
      <c r="B462" t="s">
        <v>2780</v>
      </c>
      <c r="C462" t="s">
        <v>8194</v>
      </c>
      <c r="D462" t="s">
        <v>12332</v>
      </c>
      <c r="E462" s="52">
        <v>87.5</v>
      </c>
    </row>
    <row r="463" spans="1:5" x14ac:dyDescent="0.2">
      <c r="A463" t="s">
        <v>12806</v>
      </c>
      <c r="B463" t="s">
        <v>2794</v>
      </c>
      <c r="C463" t="s">
        <v>8194</v>
      </c>
      <c r="D463" t="s">
        <v>12332</v>
      </c>
      <c r="E463" s="52">
        <v>92.114652631578934</v>
      </c>
    </row>
    <row r="464" spans="1:5" x14ac:dyDescent="0.2">
      <c r="A464" t="s">
        <v>12807</v>
      </c>
      <c r="B464" t="s">
        <v>2785</v>
      </c>
      <c r="C464" t="s">
        <v>8215</v>
      </c>
      <c r="D464" t="s">
        <v>12332</v>
      </c>
      <c r="E464" s="52">
        <v>79.900000000000006</v>
      </c>
    </row>
    <row r="465" spans="1:5" x14ac:dyDescent="0.2">
      <c r="A465" t="s">
        <v>12808</v>
      </c>
      <c r="B465" t="s">
        <v>2811</v>
      </c>
      <c r="C465" t="s">
        <v>8215</v>
      </c>
      <c r="D465" t="s">
        <v>12332</v>
      </c>
      <c r="E465" s="52">
        <v>0</v>
      </c>
    </row>
    <row r="466" spans="1:5" x14ac:dyDescent="0.2">
      <c r="A466" t="s">
        <v>12809</v>
      </c>
      <c r="B466" t="s">
        <v>2788</v>
      </c>
      <c r="C466" t="s">
        <v>8215</v>
      </c>
      <c r="D466" t="s">
        <v>12332</v>
      </c>
      <c r="E466" s="52">
        <v>64.400000000000006</v>
      </c>
    </row>
    <row r="467" spans="1:5" x14ac:dyDescent="0.2">
      <c r="A467" t="s">
        <v>12810</v>
      </c>
      <c r="B467" t="s">
        <v>2814</v>
      </c>
      <c r="C467" t="s">
        <v>8215</v>
      </c>
      <c r="D467" t="s">
        <v>12332</v>
      </c>
      <c r="E467" s="52">
        <v>69</v>
      </c>
    </row>
    <row r="468" spans="1:5" x14ac:dyDescent="0.2">
      <c r="A468" t="s">
        <v>12811</v>
      </c>
      <c r="B468" t="s">
        <v>2816</v>
      </c>
      <c r="C468" t="s">
        <v>8215</v>
      </c>
      <c r="D468" t="s">
        <v>12332</v>
      </c>
      <c r="E468" s="52">
        <v>66.400000000000006</v>
      </c>
    </row>
    <row r="469" spans="1:5" x14ac:dyDescent="0.2">
      <c r="A469" t="s">
        <v>12812</v>
      </c>
      <c r="B469" t="s">
        <v>2818</v>
      </c>
      <c r="C469" t="s">
        <v>8215</v>
      </c>
      <c r="D469" t="s">
        <v>12332</v>
      </c>
      <c r="E469" s="52">
        <v>69.8</v>
      </c>
    </row>
    <row r="470" spans="1:5" x14ac:dyDescent="0.2">
      <c r="A470" t="s">
        <v>12813</v>
      </c>
      <c r="B470" t="s">
        <v>2820</v>
      </c>
      <c r="C470" t="s">
        <v>8215</v>
      </c>
      <c r="D470" t="s">
        <v>12332</v>
      </c>
      <c r="E470" s="52">
        <v>89.5</v>
      </c>
    </row>
    <row r="471" spans="1:5" x14ac:dyDescent="0.2">
      <c r="A471" t="s">
        <v>12814</v>
      </c>
      <c r="B471" t="s">
        <v>2825</v>
      </c>
      <c r="C471" t="s">
        <v>8215</v>
      </c>
      <c r="D471" t="s">
        <v>12332</v>
      </c>
      <c r="E471" s="52">
        <v>68.8</v>
      </c>
    </row>
    <row r="472" spans="1:5" x14ac:dyDescent="0.2">
      <c r="A472" t="s">
        <v>12815</v>
      </c>
      <c r="B472" t="s">
        <v>2786</v>
      </c>
      <c r="C472" t="s">
        <v>8215</v>
      </c>
      <c r="D472" t="s">
        <v>12332</v>
      </c>
      <c r="E472" s="52">
        <v>85</v>
      </c>
    </row>
    <row r="473" spans="1:5" x14ac:dyDescent="0.2">
      <c r="A473" t="s">
        <v>12816</v>
      </c>
      <c r="B473" t="s">
        <v>2787</v>
      </c>
      <c r="C473" t="s">
        <v>8215</v>
      </c>
      <c r="D473" t="s">
        <v>12332</v>
      </c>
      <c r="E473" s="52">
        <v>82.1</v>
      </c>
    </row>
    <row r="474" spans="1:5" x14ac:dyDescent="0.2">
      <c r="A474" t="s">
        <v>12817</v>
      </c>
      <c r="B474" t="s">
        <v>2829</v>
      </c>
      <c r="C474" t="s">
        <v>8215</v>
      </c>
      <c r="D474" t="s">
        <v>12332</v>
      </c>
      <c r="E474" s="52">
        <v>88.3</v>
      </c>
    </row>
    <row r="475" spans="1:5" x14ac:dyDescent="0.2">
      <c r="A475" t="s">
        <v>12818</v>
      </c>
      <c r="B475" t="s">
        <v>2831</v>
      </c>
      <c r="C475" t="s">
        <v>8215</v>
      </c>
      <c r="D475" t="s">
        <v>12332</v>
      </c>
      <c r="E475" s="52">
        <v>77.3</v>
      </c>
    </row>
    <row r="476" spans="1:5" x14ac:dyDescent="0.2">
      <c r="A476" t="s">
        <v>12819</v>
      </c>
      <c r="B476" t="s">
        <v>2833</v>
      </c>
      <c r="C476" t="s">
        <v>8215</v>
      </c>
      <c r="D476" t="s">
        <v>12332</v>
      </c>
      <c r="E476" s="52">
        <v>48.6</v>
      </c>
    </row>
    <row r="477" spans="1:5" x14ac:dyDescent="0.2">
      <c r="A477" t="s">
        <v>12820</v>
      </c>
      <c r="B477" t="s">
        <v>2835</v>
      </c>
      <c r="C477" t="s">
        <v>8215</v>
      </c>
      <c r="D477" t="s">
        <v>12332</v>
      </c>
      <c r="E477" s="52">
        <v>103.6</v>
      </c>
    </row>
    <row r="478" spans="1:5" x14ac:dyDescent="0.2">
      <c r="A478" t="s">
        <v>12821</v>
      </c>
      <c r="B478" t="s">
        <v>2789</v>
      </c>
      <c r="C478" t="s">
        <v>8215</v>
      </c>
      <c r="D478" t="s">
        <v>12332</v>
      </c>
      <c r="E478" s="52">
        <v>76.7</v>
      </c>
    </row>
    <row r="479" spans="1:5" x14ac:dyDescent="0.2">
      <c r="A479" t="s">
        <v>12822</v>
      </c>
      <c r="B479" t="s">
        <v>2838</v>
      </c>
      <c r="C479" t="s">
        <v>8215</v>
      </c>
      <c r="D479" t="s">
        <v>12332</v>
      </c>
      <c r="E479" s="52">
        <v>87.6</v>
      </c>
    </row>
    <row r="480" spans="1:5" x14ac:dyDescent="0.2">
      <c r="A480" t="s">
        <v>12823</v>
      </c>
      <c r="B480" t="s">
        <v>2840</v>
      </c>
      <c r="C480" t="s">
        <v>8215</v>
      </c>
      <c r="D480" t="s">
        <v>12332</v>
      </c>
      <c r="E480" s="52">
        <v>84.8</v>
      </c>
    </row>
    <row r="481" spans="1:5" x14ac:dyDescent="0.2">
      <c r="A481" t="s">
        <v>12824</v>
      </c>
      <c r="B481" t="s">
        <v>12328</v>
      </c>
      <c r="C481" t="s">
        <v>8215</v>
      </c>
      <c r="D481" t="s">
        <v>12332</v>
      </c>
      <c r="E481" s="52">
        <v>68.5</v>
      </c>
    </row>
    <row r="482" spans="1:5" x14ac:dyDescent="0.2">
      <c r="A482" t="s">
        <v>12825</v>
      </c>
      <c r="B482" t="s">
        <v>2763</v>
      </c>
      <c r="C482" t="s">
        <v>8215</v>
      </c>
      <c r="D482" t="s">
        <v>12332</v>
      </c>
      <c r="E482" s="52">
        <v>80.8</v>
      </c>
    </row>
    <row r="483" spans="1:5" x14ac:dyDescent="0.2">
      <c r="A483" t="s">
        <v>12826</v>
      </c>
      <c r="B483" t="s">
        <v>12344</v>
      </c>
      <c r="C483" t="s">
        <v>8215</v>
      </c>
      <c r="D483" t="s">
        <v>12332</v>
      </c>
      <c r="E483" s="52">
        <v>68.8</v>
      </c>
    </row>
    <row r="484" spans="1:5" x14ac:dyDescent="0.2">
      <c r="A484" t="s">
        <v>12827</v>
      </c>
      <c r="B484" t="s">
        <v>2780</v>
      </c>
      <c r="C484" t="s">
        <v>8215</v>
      </c>
      <c r="D484" t="s">
        <v>12332</v>
      </c>
      <c r="E484" s="52">
        <v>79.45</v>
      </c>
    </row>
    <row r="485" spans="1:5" x14ac:dyDescent="0.2">
      <c r="A485" t="s">
        <v>12828</v>
      </c>
      <c r="B485" t="s">
        <v>2794</v>
      </c>
      <c r="C485" t="s">
        <v>8215</v>
      </c>
      <c r="D485" t="s">
        <v>12332</v>
      </c>
      <c r="E485" s="52">
        <v>74.003490227363386</v>
      </c>
    </row>
    <row r="486" spans="1:5" x14ac:dyDescent="0.2">
      <c r="A486" t="s">
        <v>12829</v>
      </c>
      <c r="B486" t="s">
        <v>2785</v>
      </c>
      <c r="C486" t="s">
        <v>8236</v>
      </c>
      <c r="D486" t="s">
        <v>12332</v>
      </c>
      <c r="E486" s="52">
        <v>77.599999999999994</v>
      </c>
    </row>
    <row r="487" spans="1:5" x14ac:dyDescent="0.2">
      <c r="A487" t="s">
        <v>12830</v>
      </c>
      <c r="B487" t="s">
        <v>2811</v>
      </c>
      <c r="C487" t="s">
        <v>8236</v>
      </c>
      <c r="D487" t="s">
        <v>12332</v>
      </c>
      <c r="E487" s="52">
        <v>0</v>
      </c>
    </row>
    <row r="488" spans="1:5" x14ac:dyDescent="0.2">
      <c r="A488" t="s">
        <v>12831</v>
      </c>
      <c r="B488" t="s">
        <v>2788</v>
      </c>
      <c r="C488" t="s">
        <v>8236</v>
      </c>
      <c r="D488" t="s">
        <v>12332</v>
      </c>
      <c r="E488" s="52">
        <v>74.7</v>
      </c>
    </row>
    <row r="489" spans="1:5" x14ac:dyDescent="0.2">
      <c r="A489" t="s">
        <v>12832</v>
      </c>
      <c r="B489" t="s">
        <v>2814</v>
      </c>
      <c r="C489" t="s">
        <v>8236</v>
      </c>
      <c r="D489" t="s">
        <v>12332</v>
      </c>
      <c r="E489" s="52">
        <v>83.2</v>
      </c>
    </row>
    <row r="490" spans="1:5" x14ac:dyDescent="0.2">
      <c r="A490" t="s">
        <v>12833</v>
      </c>
      <c r="B490" t="s">
        <v>2816</v>
      </c>
      <c r="C490" t="s">
        <v>8236</v>
      </c>
      <c r="D490" t="s">
        <v>12332</v>
      </c>
      <c r="E490" s="52">
        <v>76.599999999999994</v>
      </c>
    </row>
    <row r="491" spans="1:5" x14ac:dyDescent="0.2">
      <c r="A491" t="s">
        <v>12834</v>
      </c>
      <c r="B491" t="s">
        <v>2818</v>
      </c>
      <c r="C491" t="s">
        <v>8236</v>
      </c>
      <c r="D491" t="s">
        <v>12332</v>
      </c>
      <c r="E491" s="52">
        <v>88.4</v>
      </c>
    </row>
    <row r="492" spans="1:5" x14ac:dyDescent="0.2">
      <c r="A492" t="s">
        <v>12835</v>
      </c>
      <c r="B492" t="s">
        <v>2820</v>
      </c>
      <c r="C492" t="s">
        <v>8236</v>
      </c>
      <c r="D492" t="s">
        <v>12332</v>
      </c>
      <c r="E492" s="52">
        <v>77</v>
      </c>
    </row>
    <row r="493" spans="1:5" x14ac:dyDescent="0.2">
      <c r="A493" t="s">
        <v>12836</v>
      </c>
      <c r="B493" t="s">
        <v>2825</v>
      </c>
      <c r="C493" t="s">
        <v>8236</v>
      </c>
      <c r="D493" t="s">
        <v>12332</v>
      </c>
      <c r="E493" s="52">
        <v>77.599999999999994</v>
      </c>
    </row>
    <row r="494" spans="1:5" x14ac:dyDescent="0.2">
      <c r="A494" t="s">
        <v>12837</v>
      </c>
      <c r="B494" t="s">
        <v>2786</v>
      </c>
      <c r="C494" t="s">
        <v>8236</v>
      </c>
      <c r="D494" t="s">
        <v>12332</v>
      </c>
      <c r="E494" s="52">
        <v>93.6</v>
      </c>
    </row>
    <row r="495" spans="1:5" x14ac:dyDescent="0.2">
      <c r="A495" t="s">
        <v>12838</v>
      </c>
      <c r="B495" t="s">
        <v>2787</v>
      </c>
      <c r="C495" t="s">
        <v>8236</v>
      </c>
      <c r="D495" t="s">
        <v>12332</v>
      </c>
      <c r="E495" s="52">
        <v>91.1</v>
      </c>
    </row>
    <row r="496" spans="1:5" x14ac:dyDescent="0.2">
      <c r="A496" t="s">
        <v>12839</v>
      </c>
      <c r="B496" t="s">
        <v>2829</v>
      </c>
      <c r="C496" t="s">
        <v>8236</v>
      </c>
      <c r="D496" t="s">
        <v>12332</v>
      </c>
      <c r="E496" s="52">
        <v>89.6</v>
      </c>
    </row>
    <row r="497" spans="1:5" x14ac:dyDescent="0.2">
      <c r="A497" t="s">
        <v>12840</v>
      </c>
      <c r="B497" t="s">
        <v>2831</v>
      </c>
      <c r="C497" t="s">
        <v>8236</v>
      </c>
      <c r="D497" t="s">
        <v>12332</v>
      </c>
      <c r="E497" s="52">
        <v>89</v>
      </c>
    </row>
    <row r="498" spans="1:5" x14ac:dyDescent="0.2">
      <c r="A498" t="s">
        <v>12841</v>
      </c>
      <c r="B498" t="s">
        <v>2833</v>
      </c>
      <c r="C498" t="s">
        <v>8236</v>
      </c>
      <c r="D498" t="s">
        <v>12332</v>
      </c>
      <c r="E498" s="52">
        <v>58.6</v>
      </c>
    </row>
    <row r="499" spans="1:5" x14ac:dyDescent="0.2">
      <c r="A499" t="s">
        <v>12842</v>
      </c>
      <c r="B499" t="s">
        <v>2835</v>
      </c>
      <c r="C499" t="s">
        <v>8236</v>
      </c>
      <c r="D499" t="s">
        <v>12332</v>
      </c>
      <c r="E499" s="52">
        <v>87.1</v>
      </c>
    </row>
    <row r="500" spans="1:5" x14ac:dyDescent="0.2">
      <c r="A500" t="s">
        <v>12843</v>
      </c>
      <c r="B500" t="s">
        <v>2789</v>
      </c>
      <c r="C500" t="s">
        <v>8236</v>
      </c>
      <c r="D500" t="s">
        <v>12332</v>
      </c>
      <c r="E500" s="52">
        <v>94.9</v>
      </c>
    </row>
    <row r="501" spans="1:5" x14ac:dyDescent="0.2">
      <c r="A501" t="s">
        <v>12844</v>
      </c>
      <c r="B501" t="s">
        <v>2838</v>
      </c>
      <c r="C501" t="s">
        <v>8236</v>
      </c>
      <c r="D501" t="s">
        <v>12332</v>
      </c>
      <c r="E501" s="52">
        <v>86</v>
      </c>
    </row>
    <row r="502" spans="1:5" x14ac:dyDescent="0.2">
      <c r="A502" t="s">
        <v>12845</v>
      </c>
      <c r="B502" t="s">
        <v>2840</v>
      </c>
      <c r="C502" t="s">
        <v>8236</v>
      </c>
      <c r="D502" t="s">
        <v>12332</v>
      </c>
      <c r="E502" s="52">
        <v>83.2</v>
      </c>
    </row>
    <row r="503" spans="1:5" x14ac:dyDescent="0.2">
      <c r="A503" t="s">
        <v>12846</v>
      </c>
      <c r="B503" t="s">
        <v>12328</v>
      </c>
      <c r="C503" t="s">
        <v>8236</v>
      </c>
      <c r="D503" t="s">
        <v>12332</v>
      </c>
      <c r="E503" s="52">
        <v>100</v>
      </c>
    </row>
    <row r="504" spans="1:5" x14ac:dyDescent="0.2">
      <c r="A504" t="s">
        <v>12847</v>
      </c>
      <c r="B504" t="s">
        <v>2763</v>
      </c>
      <c r="C504" t="s">
        <v>8236</v>
      </c>
      <c r="D504" t="s">
        <v>12332</v>
      </c>
      <c r="E504" s="52">
        <v>87</v>
      </c>
    </row>
    <row r="505" spans="1:5" x14ac:dyDescent="0.2">
      <c r="A505" t="s">
        <v>12848</v>
      </c>
      <c r="B505" t="s">
        <v>12344</v>
      </c>
      <c r="C505" t="s">
        <v>8236</v>
      </c>
      <c r="D505" t="s">
        <v>12332</v>
      </c>
      <c r="E505" s="52">
        <v>100</v>
      </c>
    </row>
    <row r="506" spans="1:5" x14ac:dyDescent="0.2">
      <c r="A506" t="s">
        <v>12849</v>
      </c>
      <c r="B506" t="s">
        <v>2780</v>
      </c>
      <c r="C506" t="s">
        <v>8236</v>
      </c>
      <c r="D506" t="s">
        <v>12332</v>
      </c>
      <c r="E506" s="52">
        <v>83.8</v>
      </c>
    </row>
    <row r="507" spans="1:5" x14ac:dyDescent="0.2">
      <c r="A507" t="s">
        <v>12850</v>
      </c>
      <c r="B507" t="s">
        <v>2794</v>
      </c>
      <c r="C507" t="s">
        <v>8236</v>
      </c>
      <c r="D507" t="s">
        <v>12332</v>
      </c>
      <c r="E507" s="52">
        <v>83.919704826485827</v>
      </c>
    </row>
    <row r="508" spans="1:5" x14ac:dyDescent="0.2">
      <c r="A508" t="s">
        <v>12851</v>
      </c>
      <c r="B508" t="s">
        <v>2785</v>
      </c>
      <c r="C508" t="s">
        <v>8257</v>
      </c>
      <c r="D508" t="s">
        <v>12332</v>
      </c>
      <c r="E508" s="52">
        <v>50</v>
      </c>
    </row>
    <row r="509" spans="1:5" x14ac:dyDescent="0.2">
      <c r="A509" t="s">
        <v>12852</v>
      </c>
      <c r="B509" t="s">
        <v>2811</v>
      </c>
      <c r="C509" t="s">
        <v>8257</v>
      </c>
      <c r="D509" t="s">
        <v>12332</v>
      </c>
      <c r="E509" s="52">
        <v>0</v>
      </c>
    </row>
    <row r="510" spans="1:5" x14ac:dyDescent="0.2">
      <c r="A510" t="s">
        <v>12853</v>
      </c>
      <c r="B510" t="s">
        <v>2788</v>
      </c>
      <c r="C510" t="s">
        <v>8257</v>
      </c>
      <c r="D510" t="s">
        <v>12332</v>
      </c>
      <c r="E510" s="52">
        <v>35</v>
      </c>
    </row>
    <row r="511" spans="1:5" x14ac:dyDescent="0.2">
      <c r="A511" t="s">
        <v>12854</v>
      </c>
      <c r="B511" t="s">
        <v>2814</v>
      </c>
      <c r="C511" t="s">
        <v>8257</v>
      </c>
      <c r="D511" t="s">
        <v>12332</v>
      </c>
      <c r="E511" s="52">
        <v>40</v>
      </c>
    </row>
    <row r="512" spans="1:5" x14ac:dyDescent="0.2">
      <c r="A512" t="s">
        <v>12855</v>
      </c>
      <c r="B512" t="s">
        <v>2816</v>
      </c>
      <c r="C512" t="s">
        <v>8257</v>
      </c>
      <c r="D512" t="s">
        <v>12332</v>
      </c>
      <c r="E512" s="52">
        <v>40</v>
      </c>
    </row>
    <row r="513" spans="1:5" x14ac:dyDescent="0.2">
      <c r="A513" t="s">
        <v>12856</v>
      </c>
      <c r="B513" t="s">
        <v>2818</v>
      </c>
      <c r="C513" t="s">
        <v>8257</v>
      </c>
      <c r="D513" t="s">
        <v>12332</v>
      </c>
      <c r="E513" s="52">
        <v>30</v>
      </c>
    </row>
    <row r="514" spans="1:5" x14ac:dyDescent="0.2">
      <c r="A514" t="s">
        <v>12857</v>
      </c>
      <c r="B514" t="s">
        <v>2820</v>
      </c>
      <c r="C514" t="s">
        <v>8257</v>
      </c>
      <c r="D514" t="s">
        <v>12332</v>
      </c>
      <c r="E514" s="52">
        <v>46.6</v>
      </c>
    </row>
    <row r="515" spans="1:5" x14ac:dyDescent="0.2">
      <c r="A515" t="s">
        <v>12858</v>
      </c>
      <c r="B515" t="s">
        <v>2825</v>
      </c>
      <c r="C515" t="s">
        <v>8257</v>
      </c>
      <c r="D515" t="s">
        <v>12332</v>
      </c>
      <c r="E515" s="52">
        <v>40</v>
      </c>
    </row>
    <row r="516" spans="1:5" x14ac:dyDescent="0.2">
      <c r="A516" t="s">
        <v>12859</v>
      </c>
      <c r="B516" t="s">
        <v>2786</v>
      </c>
      <c r="C516" t="s">
        <v>8257</v>
      </c>
      <c r="D516" t="s">
        <v>12332</v>
      </c>
      <c r="E516" s="52">
        <v>45</v>
      </c>
    </row>
    <row r="517" spans="1:5" x14ac:dyDescent="0.2">
      <c r="A517" t="s">
        <v>12860</v>
      </c>
      <c r="B517" t="s">
        <v>2787</v>
      </c>
      <c r="C517" t="s">
        <v>8257</v>
      </c>
      <c r="D517" t="s">
        <v>12332</v>
      </c>
      <c r="E517" s="52">
        <v>34.6</v>
      </c>
    </row>
    <row r="518" spans="1:5" x14ac:dyDescent="0.2">
      <c r="A518" t="s">
        <v>12861</v>
      </c>
      <c r="B518" t="s">
        <v>2829</v>
      </c>
      <c r="C518" t="s">
        <v>8257</v>
      </c>
      <c r="D518" t="s">
        <v>12332</v>
      </c>
      <c r="E518" s="52">
        <v>41.8</v>
      </c>
    </row>
    <row r="519" spans="1:5" x14ac:dyDescent="0.2">
      <c r="A519" t="s">
        <v>12862</v>
      </c>
      <c r="B519" t="s">
        <v>2831</v>
      </c>
      <c r="C519" t="s">
        <v>8257</v>
      </c>
      <c r="D519" t="s">
        <v>12332</v>
      </c>
      <c r="E519" s="52">
        <v>36.700000000000003</v>
      </c>
    </row>
    <row r="520" spans="1:5" x14ac:dyDescent="0.2">
      <c r="A520" t="s">
        <v>12863</v>
      </c>
      <c r="B520" t="s">
        <v>2833</v>
      </c>
      <c r="C520" t="s">
        <v>8257</v>
      </c>
      <c r="D520" t="s">
        <v>12332</v>
      </c>
      <c r="E520" s="52">
        <v>37.9</v>
      </c>
    </row>
    <row r="521" spans="1:5" x14ac:dyDescent="0.2">
      <c r="A521" t="s">
        <v>12864</v>
      </c>
      <c r="B521" t="s">
        <v>2835</v>
      </c>
      <c r="C521" t="s">
        <v>8257</v>
      </c>
      <c r="D521" t="s">
        <v>12332</v>
      </c>
      <c r="E521" s="52">
        <v>44.2</v>
      </c>
    </row>
    <row r="522" spans="1:5" x14ac:dyDescent="0.2">
      <c r="A522" t="s">
        <v>12865</v>
      </c>
      <c r="B522" t="s">
        <v>2789</v>
      </c>
      <c r="C522" t="s">
        <v>8257</v>
      </c>
      <c r="D522" t="s">
        <v>12332</v>
      </c>
      <c r="E522" s="52">
        <v>33.799999999999997</v>
      </c>
    </row>
    <row r="523" spans="1:5" x14ac:dyDescent="0.2">
      <c r="A523" t="s">
        <v>12866</v>
      </c>
      <c r="B523" t="s">
        <v>2838</v>
      </c>
      <c r="C523" t="s">
        <v>8257</v>
      </c>
      <c r="D523" t="s">
        <v>12332</v>
      </c>
      <c r="E523" s="52">
        <v>43.3</v>
      </c>
    </row>
    <row r="524" spans="1:5" x14ac:dyDescent="0.2">
      <c r="A524" t="s">
        <v>12867</v>
      </c>
      <c r="B524" t="s">
        <v>2840</v>
      </c>
      <c r="C524" t="s">
        <v>8257</v>
      </c>
      <c r="D524" t="s">
        <v>12332</v>
      </c>
      <c r="E524" s="52">
        <v>42.3</v>
      </c>
    </row>
    <row r="525" spans="1:5" x14ac:dyDescent="0.2">
      <c r="A525" t="s">
        <v>12868</v>
      </c>
      <c r="B525" t="s">
        <v>12328</v>
      </c>
      <c r="C525" t="s">
        <v>8257</v>
      </c>
      <c r="D525" t="s">
        <v>12332</v>
      </c>
      <c r="E525" s="52">
        <v>38.5</v>
      </c>
    </row>
    <row r="526" spans="1:5" x14ac:dyDescent="0.2">
      <c r="A526" t="s">
        <v>12869</v>
      </c>
      <c r="B526" t="s">
        <v>2763</v>
      </c>
      <c r="C526" t="s">
        <v>8257</v>
      </c>
      <c r="D526" t="s">
        <v>12332</v>
      </c>
      <c r="E526" s="52">
        <v>45</v>
      </c>
    </row>
    <row r="527" spans="1:5" x14ac:dyDescent="0.2">
      <c r="A527" t="s">
        <v>12870</v>
      </c>
      <c r="B527" t="s">
        <v>12344</v>
      </c>
      <c r="C527" t="s">
        <v>8257</v>
      </c>
      <c r="D527" t="s">
        <v>12332</v>
      </c>
      <c r="E527" s="52">
        <v>46.4</v>
      </c>
    </row>
    <row r="528" spans="1:5" x14ac:dyDescent="0.2">
      <c r="A528" t="s">
        <v>12871</v>
      </c>
      <c r="B528" t="s">
        <v>2780</v>
      </c>
      <c r="C528" t="s">
        <v>8257</v>
      </c>
      <c r="D528" t="s">
        <v>12332</v>
      </c>
      <c r="E528" s="52">
        <v>40</v>
      </c>
    </row>
    <row r="529" spans="1:5" x14ac:dyDescent="0.2">
      <c r="A529" t="s">
        <v>12872</v>
      </c>
      <c r="B529" t="s">
        <v>2794</v>
      </c>
      <c r="C529" t="s">
        <v>8257</v>
      </c>
      <c r="D529" t="s">
        <v>12332</v>
      </c>
      <c r="E529" s="52">
        <v>40.399800558436375</v>
      </c>
    </row>
    <row r="530" spans="1:5" x14ac:dyDescent="0.2">
      <c r="A530" t="s">
        <v>12873</v>
      </c>
      <c r="B530" t="s">
        <v>2785</v>
      </c>
      <c r="C530" t="s">
        <v>8278</v>
      </c>
      <c r="D530" t="s">
        <v>12332</v>
      </c>
      <c r="E530" s="52">
        <v>56.6</v>
      </c>
    </row>
    <row r="531" spans="1:5" x14ac:dyDescent="0.2">
      <c r="A531" t="s">
        <v>12874</v>
      </c>
      <c r="B531" t="s">
        <v>2811</v>
      </c>
      <c r="C531" t="s">
        <v>8278</v>
      </c>
      <c r="D531" t="s">
        <v>12332</v>
      </c>
      <c r="E531" s="52">
        <v>0</v>
      </c>
    </row>
    <row r="532" spans="1:5" x14ac:dyDescent="0.2">
      <c r="A532" t="s">
        <v>12875</v>
      </c>
      <c r="B532" t="s">
        <v>2788</v>
      </c>
      <c r="C532" t="s">
        <v>8278</v>
      </c>
      <c r="D532" t="s">
        <v>12332</v>
      </c>
      <c r="E532" s="52">
        <v>46.1</v>
      </c>
    </row>
    <row r="533" spans="1:5" x14ac:dyDescent="0.2">
      <c r="A533" t="s">
        <v>12876</v>
      </c>
      <c r="B533" t="s">
        <v>2814</v>
      </c>
      <c r="C533" t="s">
        <v>8278</v>
      </c>
      <c r="D533" t="s">
        <v>12332</v>
      </c>
      <c r="E533" s="52">
        <v>44.7</v>
      </c>
    </row>
    <row r="534" spans="1:5" x14ac:dyDescent="0.2">
      <c r="A534" t="s">
        <v>12877</v>
      </c>
      <c r="B534" t="s">
        <v>2816</v>
      </c>
      <c r="C534" t="s">
        <v>8278</v>
      </c>
      <c r="D534" t="s">
        <v>12332</v>
      </c>
      <c r="E534" s="52">
        <v>45.1</v>
      </c>
    </row>
    <row r="535" spans="1:5" x14ac:dyDescent="0.2">
      <c r="A535" t="s">
        <v>12878</v>
      </c>
      <c r="B535" t="s">
        <v>2818</v>
      </c>
      <c r="C535" t="s">
        <v>8278</v>
      </c>
      <c r="D535" t="s">
        <v>12332</v>
      </c>
      <c r="E535" s="52">
        <v>54.5</v>
      </c>
    </row>
    <row r="536" spans="1:5" x14ac:dyDescent="0.2">
      <c r="A536" t="s">
        <v>12879</v>
      </c>
      <c r="B536" t="s">
        <v>2820</v>
      </c>
      <c r="C536" t="s">
        <v>8278</v>
      </c>
      <c r="D536" t="s">
        <v>12332</v>
      </c>
      <c r="E536" s="52">
        <v>75.599999999999994</v>
      </c>
    </row>
    <row r="537" spans="1:5" x14ac:dyDescent="0.2">
      <c r="A537" t="s">
        <v>12880</v>
      </c>
      <c r="B537" t="s">
        <v>2825</v>
      </c>
      <c r="C537" t="s">
        <v>8278</v>
      </c>
      <c r="D537" t="s">
        <v>12332</v>
      </c>
      <c r="E537" s="52">
        <v>48.7</v>
      </c>
    </row>
    <row r="538" spans="1:5" x14ac:dyDescent="0.2">
      <c r="A538" t="s">
        <v>12881</v>
      </c>
      <c r="B538" t="s">
        <v>2786</v>
      </c>
      <c r="C538" t="s">
        <v>8278</v>
      </c>
      <c r="D538" t="s">
        <v>12332</v>
      </c>
      <c r="E538" s="52">
        <v>55.5</v>
      </c>
    </row>
    <row r="539" spans="1:5" x14ac:dyDescent="0.2">
      <c r="A539" t="s">
        <v>12882</v>
      </c>
      <c r="B539" t="s">
        <v>2787</v>
      </c>
      <c r="C539" t="s">
        <v>8278</v>
      </c>
      <c r="D539" t="s">
        <v>12332</v>
      </c>
      <c r="E539" s="52">
        <v>66.2</v>
      </c>
    </row>
    <row r="540" spans="1:5" x14ac:dyDescent="0.2">
      <c r="A540" t="s">
        <v>12883</v>
      </c>
      <c r="B540" t="s">
        <v>2829</v>
      </c>
      <c r="C540" t="s">
        <v>8278</v>
      </c>
      <c r="D540" t="s">
        <v>12332</v>
      </c>
      <c r="E540" s="52">
        <v>66.599999999999994</v>
      </c>
    </row>
    <row r="541" spans="1:5" x14ac:dyDescent="0.2">
      <c r="A541" t="s">
        <v>12884</v>
      </c>
      <c r="B541" t="s">
        <v>2831</v>
      </c>
      <c r="C541" t="s">
        <v>8278</v>
      </c>
      <c r="D541" t="s">
        <v>12332</v>
      </c>
      <c r="E541" s="52">
        <v>57.3</v>
      </c>
    </row>
    <row r="542" spans="1:5" x14ac:dyDescent="0.2">
      <c r="A542" t="s">
        <v>12885</v>
      </c>
      <c r="B542" t="s">
        <v>2833</v>
      </c>
      <c r="C542" t="s">
        <v>8278</v>
      </c>
      <c r="D542" t="s">
        <v>12332</v>
      </c>
      <c r="E542" s="52">
        <v>24.6</v>
      </c>
    </row>
    <row r="543" spans="1:5" x14ac:dyDescent="0.2">
      <c r="A543" t="s">
        <v>12886</v>
      </c>
      <c r="B543" t="s">
        <v>2835</v>
      </c>
      <c r="C543" t="s">
        <v>8278</v>
      </c>
      <c r="D543" t="s">
        <v>12332</v>
      </c>
      <c r="E543" s="52">
        <v>91.1</v>
      </c>
    </row>
    <row r="544" spans="1:5" x14ac:dyDescent="0.2">
      <c r="A544" t="s">
        <v>12887</v>
      </c>
      <c r="B544" t="s">
        <v>2789</v>
      </c>
      <c r="C544" t="s">
        <v>8278</v>
      </c>
      <c r="D544" t="s">
        <v>12332</v>
      </c>
      <c r="E544" s="52">
        <v>54.3</v>
      </c>
    </row>
    <row r="545" spans="1:5" x14ac:dyDescent="0.2">
      <c r="A545" t="s">
        <v>12888</v>
      </c>
      <c r="B545" t="s">
        <v>2838</v>
      </c>
      <c r="C545" t="s">
        <v>8278</v>
      </c>
      <c r="D545" t="s">
        <v>12332</v>
      </c>
      <c r="E545" s="52">
        <v>67.099999999999994</v>
      </c>
    </row>
    <row r="546" spans="1:5" x14ac:dyDescent="0.2">
      <c r="A546" t="s">
        <v>12889</v>
      </c>
      <c r="B546" t="s">
        <v>2840</v>
      </c>
      <c r="C546" t="s">
        <v>8278</v>
      </c>
      <c r="D546" t="s">
        <v>12332</v>
      </c>
      <c r="E546" s="52">
        <v>65.8</v>
      </c>
    </row>
    <row r="547" spans="1:5" x14ac:dyDescent="0.2">
      <c r="A547" t="s">
        <v>12890</v>
      </c>
      <c r="B547" t="s">
        <v>12328</v>
      </c>
      <c r="C547" t="s">
        <v>8278</v>
      </c>
      <c r="D547" t="s">
        <v>12332</v>
      </c>
      <c r="E547" s="52">
        <v>33.700000000000003</v>
      </c>
    </row>
    <row r="548" spans="1:5" x14ac:dyDescent="0.2">
      <c r="A548" t="s">
        <v>12891</v>
      </c>
      <c r="B548" t="s">
        <v>2763</v>
      </c>
      <c r="C548" t="s">
        <v>8278</v>
      </c>
      <c r="D548" t="s">
        <v>12332</v>
      </c>
      <c r="E548" s="52">
        <v>54</v>
      </c>
    </row>
    <row r="549" spans="1:5" x14ac:dyDescent="0.2">
      <c r="A549" t="s">
        <v>12892</v>
      </c>
      <c r="B549" t="s">
        <v>12344</v>
      </c>
      <c r="C549" t="s">
        <v>8278</v>
      </c>
      <c r="D549" t="s">
        <v>12332</v>
      </c>
      <c r="E549" s="52">
        <v>26.9</v>
      </c>
    </row>
    <row r="550" spans="1:5" x14ac:dyDescent="0.2">
      <c r="A550" t="s">
        <v>12893</v>
      </c>
      <c r="B550" t="s">
        <v>2780</v>
      </c>
      <c r="C550" t="s">
        <v>8278</v>
      </c>
      <c r="D550" t="s">
        <v>12332</v>
      </c>
      <c r="E550" s="52">
        <v>62.5</v>
      </c>
    </row>
    <row r="551" spans="1:5" x14ac:dyDescent="0.2">
      <c r="A551" t="s">
        <v>12894</v>
      </c>
      <c r="B551" t="s">
        <v>2794</v>
      </c>
      <c r="C551" t="s">
        <v>8278</v>
      </c>
      <c r="D551" t="s">
        <v>12332</v>
      </c>
      <c r="E551" s="52">
        <v>56.491184682887905</v>
      </c>
    </row>
    <row r="552" spans="1:5" x14ac:dyDescent="0.2">
      <c r="A552" t="s">
        <v>12895</v>
      </c>
      <c r="B552" t="s">
        <v>2785</v>
      </c>
      <c r="C552" t="s">
        <v>8299</v>
      </c>
      <c r="D552" t="s">
        <v>12332</v>
      </c>
      <c r="E552" s="52">
        <v>85.4</v>
      </c>
    </row>
    <row r="553" spans="1:5" x14ac:dyDescent="0.2">
      <c r="A553" t="s">
        <v>12896</v>
      </c>
      <c r="B553" t="s">
        <v>2811</v>
      </c>
      <c r="C553" t="s">
        <v>8299</v>
      </c>
      <c r="D553" t="s">
        <v>12332</v>
      </c>
      <c r="E553" s="52">
        <v>0</v>
      </c>
    </row>
    <row r="554" spans="1:5" x14ac:dyDescent="0.2">
      <c r="A554" t="s">
        <v>12897</v>
      </c>
      <c r="B554" t="s">
        <v>2788</v>
      </c>
      <c r="C554" t="s">
        <v>8299</v>
      </c>
      <c r="D554" t="s">
        <v>12332</v>
      </c>
      <c r="E554" s="52">
        <v>46.8</v>
      </c>
    </row>
    <row r="555" spans="1:5" x14ac:dyDescent="0.2">
      <c r="A555" t="s">
        <v>12898</v>
      </c>
      <c r="B555" t="s">
        <v>2814</v>
      </c>
      <c r="C555" t="s">
        <v>8299</v>
      </c>
      <c r="D555" t="s">
        <v>12332</v>
      </c>
      <c r="E555" s="52">
        <v>57.9</v>
      </c>
    </row>
    <row r="556" spans="1:5" x14ac:dyDescent="0.2">
      <c r="A556" t="s">
        <v>12899</v>
      </c>
      <c r="B556" t="s">
        <v>2816</v>
      </c>
      <c r="C556" t="s">
        <v>8299</v>
      </c>
      <c r="D556" t="s">
        <v>12332</v>
      </c>
      <c r="E556" s="52">
        <v>53.8</v>
      </c>
    </row>
    <row r="557" spans="1:5" x14ac:dyDescent="0.2">
      <c r="A557" t="s">
        <v>12900</v>
      </c>
      <c r="B557" t="s">
        <v>2818</v>
      </c>
      <c r="C557" t="s">
        <v>8299</v>
      </c>
      <c r="D557" t="s">
        <v>12332</v>
      </c>
      <c r="E557" s="52">
        <v>56.2</v>
      </c>
    </row>
    <row r="558" spans="1:5" x14ac:dyDescent="0.2">
      <c r="A558" t="s">
        <v>12901</v>
      </c>
      <c r="B558" t="s">
        <v>2820</v>
      </c>
      <c r="C558" t="s">
        <v>8299</v>
      </c>
      <c r="D558" t="s">
        <v>12332</v>
      </c>
      <c r="E558" s="52">
        <v>105.4</v>
      </c>
    </row>
    <row r="559" spans="1:5" x14ac:dyDescent="0.2">
      <c r="A559" t="s">
        <v>12902</v>
      </c>
      <c r="B559" t="s">
        <v>2825</v>
      </c>
      <c r="C559" t="s">
        <v>8299</v>
      </c>
      <c r="D559" t="s">
        <v>12332</v>
      </c>
      <c r="E559" s="52">
        <v>58.8</v>
      </c>
    </row>
    <row r="560" spans="1:5" x14ac:dyDescent="0.2">
      <c r="A560" t="s">
        <v>12903</v>
      </c>
      <c r="B560" t="s">
        <v>2786</v>
      </c>
      <c r="C560" t="s">
        <v>8299</v>
      </c>
      <c r="D560" t="s">
        <v>12332</v>
      </c>
      <c r="E560" s="52">
        <v>90.9</v>
      </c>
    </row>
    <row r="561" spans="1:5" x14ac:dyDescent="0.2">
      <c r="A561" t="s">
        <v>12904</v>
      </c>
      <c r="B561" t="s">
        <v>2787</v>
      </c>
      <c r="C561" t="s">
        <v>8299</v>
      </c>
      <c r="D561" t="s">
        <v>12332</v>
      </c>
      <c r="E561" s="52">
        <v>81.2</v>
      </c>
    </row>
    <row r="562" spans="1:5" x14ac:dyDescent="0.2">
      <c r="A562" t="s">
        <v>12905</v>
      </c>
      <c r="B562" t="s">
        <v>2829</v>
      </c>
      <c r="C562" t="s">
        <v>8299</v>
      </c>
      <c r="D562" t="s">
        <v>12332</v>
      </c>
      <c r="E562" s="52">
        <v>97</v>
      </c>
    </row>
    <row r="563" spans="1:5" x14ac:dyDescent="0.2">
      <c r="A563" t="s">
        <v>12906</v>
      </c>
      <c r="B563" t="s">
        <v>2831</v>
      </c>
      <c r="C563" t="s">
        <v>8299</v>
      </c>
      <c r="D563" t="s">
        <v>12332</v>
      </c>
      <c r="E563" s="52">
        <v>72.7</v>
      </c>
    </row>
    <row r="564" spans="1:5" x14ac:dyDescent="0.2">
      <c r="A564" t="s">
        <v>12907</v>
      </c>
      <c r="B564" t="s">
        <v>2833</v>
      </c>
      <c r="C564" t="s">
        <v>8299</v>
      </c>
      <c r="D564" t="s">
        <v>12332</v>
      </c>
      <c r="E564" s="52">
        <v>21.2</v>
      </c>
    </row>
    <row r="565" spans="1:5" x14ac:dyDescent="0.2">
      <c r="A565" t="s">
        <v>12908</v>
      </c>
      <c r="B565" t="s">
        <v>2835</v>
      </c>
      <c r="C565" t="s">
        <v>8299</v>
      </c>
      <c r="D565" t="s">
        <v>12332</v>
      </c>
      <c r="E565" s="52">
        <v>136.30000000000001</v>
      </c>
    </row>
    <row r="566" spans="1:5" x14ac:dyDescent="0.2">
      <c r="A566" t="s">
        <v>12909</v>
      </c>
      <c r="B566" t="s">
        <v>2789</v>
      </c>
      <c r="C566" t="s">
        <v>8299</v>
      </c>
      <c r="D566" t="s">
        <v>12332</v>
      </c>
      <c r="E566" s="52">
        <v>67.599999999999994</v>
      </c>
    </row>
    <row r="567" spans="1:5" x14ac:dyDescent="0.2">
      <c r="A567" t="s">
        <v>12910</v>
      </c>
      <c r="B567" t="s">
        <v>2838</v>
      </c>
      <c r="C567" t="s">
        <v>8299</v>
      </c>
      <c r="D567" t="s">
        <v>12332</v>
      </c>
      <c r="E567" s="52">
        <v>97.3</v>
      </c>
    </row>
    <row r="568" spans="1:5" x14ac:dyDescent="0.2">
      <c r="A568" t="s">
        <v>12911</v>
      </c>
      <c r="B568" t="s">
        <v>2840</v>
      </c>
      <c r="C568" t="s">
        <v>8299</v>
      </c>
      <c r="D568" t="s">
        <v>12332</v>
      </c>
      <c r="E568" s="52">
        <v>90</v>
      </c>
    </row>
    <row r="569" spans="1:5" x14ac:dyDescent="0.2">
      <c r="A569" t="s">
        <v>12912</v>
      </c>
      <c r="B569" t="s">
        <v>12328</v>
      </c>
      <c r="C569" t="s">
        <v>8299</v>
      </c>
      <c r="D569" t="s">
        <v>12332</v>
      </c>
      <c r="E569" s="52">
        <v>50.4</v>
      </c>
    </row>
    <row r="570" spans="1:5" x14ac:dyDescent="0.2">
      <c r="A570" t="s">
        <v>12913</v>
      </c>
      <c r="B570" t="s">
        <v>2763</v>
      </c>
      <c r="C570" t="s">
        <v>8299</v>
      </c>
      <c r="D570" t="s">
        <v>12332</v>
      </c>
      <c r="E570" s="52">
        <v>82.2</v>
      </c>
    </row>
    <row r="571" spans="1:5" x14ac:dyDescent="0.2">
      <c r="A571" t="s">
        <v>12914</v>
      </c>
      <c r="B571" t="s">
        <v>12344</v>
      </c>
      <c r="C571" t="s">
        <v>8299</v>
      </c>
      <c r="D571" t="s">
        <v>12332</v>
      </c>
      <c r="E571" s="52">
        <v>48.5</v>
      </c>
    </row>
    <row r="572" spans="1:5" x14ac:dyDescent="0.2">
      <c r="A572" t="s">
        <v>12915</v>
      </c>
      <c r="B572" t="s">
        <v>2780</v>
      </c>
      <c r="C572" t="s">
        <v>8299</v>
      </c>
      <c r="D572" t="s">
        <v>12332</v>
      </c>
      <c r="E572" s="52">
        <v>81.5</v>
      </c>
    </row>
    <row r="573" spans="1:5" x14ac:dyDescent="0.2">
      <c r="A573" t="s">
        <v>12916</v>
      </c>
      <c r="B573" t="s">
        <v>2794</v>
      </c>
      <c r="C573" t="s">
        <v>8299</v>
      </c>
      <c r="D573" t="s">
        <v>12332</v>
      </c>
      <c r="E573" s="52">
        <v>75.603071400079784</v>
      </c>
    </row>
    <row r="574" spans="1:5" x14ac:dyDescent="0.2">
      <c r="A574" t="s">
        <v>12917</v>
      </c>
      <c r="B574" t="s">
        <v>2785</v>
      </c>
      <c r="C574" t="s">
        <v>8320</v>
      </c>
      <c r="D574" t="s">
        <v>12332</v>
      </c>
      <c r="E574" s="52">
        <v>84.4</v>
      </c>
    </row>
    <row r="575" spans="1:5" x14ac:dyDescent="0.2">
      <c r="A575" t="s">
        <v>12918</v>
      </c>
      <c r="B575" t="s">
        <v>2811</v>
      </c>
      <c r="C575" t="s">
        <v>8320</v>
      </c>
      <c r="D575" t="s">
        <v>12332</v>
      </c>
      <c r="E575" s="52">
        <v>0</v>
      </c>
    </row>
    <row r="576" spans="1:5" x14ac:dyDescent="0.2">
      <c r="A576" t="s">
        <v>12919</v>
      </c>
      <c r="B576" t="s">
        <v>2788</v>
      </c>
      <c r="C576" t="s">
        <v>8320</v>
      </c>
      <c r="D576" t="s">
        <v>12332</v>
      </c>
      <c r="E576" s="52">
        <v>72</v>
      </c>
    </row>
    <row r="577" spans="1:5" x14ac:dyDescent="0.2">
      <c r="A577" t="s">
        <v>12920</v>
      </c>
      <c r="B577" t="s">
        <v>2814</v>
      </c>
      <c r="C577" t="s">
        <v>8320</v>
      </c>
      <c r="D577" t="s">
        <v>12332</v>
      </c>
      <c r="E577" s="52">
        <v>73.2</v>
      </c>
    </row>
    <row r="578" spans="1:5" x14ac:dyDescent="0.2">
      <c r="A578" t="s">
        <v>12921</v>
      </c>
      <c r="B578" t="s">
        <v>2816</v>
      </c>
      <c r="C578" t="s">
        <v>8320</v>
      </c>
      <c r="D578" t="s">
        <v>12332</v>
      </c>
      <c r="E578" s="52">
        <v>64.8</v>
      </c>
    </row>
    <row r="579" spans="1:5" x14ac:dyDescent="0.2">
      <c r="A579" t="s">
        <v>12922</v>
      </c>
      <c r="B579" t="s">
        <v>2818</v>
      </c>
      <c r="C579" t="s">
        <v>8320</v>
      </c>
      <c r="D579" t="s">
        <v>12332</v>
      </c>
      <c r="E579" s="52">
        <v>78.900000000000006</v>
      </c>
    </row>
    <row r="580" spans="1:5" x14ac:dyDescent="0.2">
      <c r="A580" t="s">
        <v>12923</v>
      </c>
      <c r="B580" t="s">
        <v>2820</v>
      </c>
      <c r="C580" t="s">
        <v>8320</v>
      </c>
      <c r="D580" t="s">
        <v>12332</v>
      </c>
      <c r="E580" s="52">
        <v>83.4</v>
      </c>
    </row>
    <row r="581" spans="1:5" x14ac:dyDescent="0.2">
      <c r="A581" t="s">
        <v>12924</v>
      </c>
      <c r="B581" t="s">
        <v>2825</v>
      </c>
      <c r="C581" t="s">
        <v>8320</v>
      </c>
      <c r="D581" t="s">
        <v>12332</v>
      </c>
      <c r="E581" s="52">
        <v>74.400000000000006</v>
      </c>
    </row>
    <row r="582" spans="1:5" x14ac:dyDescent="0.2">
      <c r="A582" t="s">
        <v>12925</v>
      </c>
      <c r="B582" t="s">
        <v>2786</v>
      </c>
      <c r="C582" t="s">
        <v>8320</v>
      </c>
      <c r="D582" t="s">
        <v>12332</v>
      </c>
      <c r="E582" s="52">
        <v>80.900000000000006</v>
      </c>
    </row>
    <row r="583" spans="1:5" x14ac:dyDescent="0.2">
      <c r="A583" t="s">
        <v>12926</v>
      </c>
      <c r="B583" t="s">
        <v>2787</v>
      </c>
      <c r="C583" t="s">
        <v>8320</v>
      </c>
      <c r="D583" t="s">
        <v>12332</v>
      </c>
      <c r="E583" s="52">
        <v>99.4</v>
      </c>
    </row>
    <row r="584" spans="1:5" x14ac:dyDescent="0.2">
      <c r="A584" t="s">
        <v>12927</v>
      </c>
      <c r="B584" t="s">
        <v>2829</v>
      </c>
      <c r="C584" t="s">
        <v>8320</v>
      </c>
      <c r="D584" t="s">
        <v>12332</v>
      </c>
      <c r="E584" s="52">
        <v>88.3</v>
      </c>
    </row>
    <row r="585" spans="1:5" x14ac:dyDescent="0.2">
      <c r="A585" t="s">
        <v>12928</v>
      </c>
      <c r="B585" t="s">
        <v>2831</v>
      </c>
      <c r="C585" t="s">
        <v>8320</v>
      </c>
      <c r="D585" t="s">
        <v>12332</v>
      </c>
      <c r="E585" s="52">
        <v>86.8</v>
      </c>
    </row>
    <row r="586" spans="1:5" x14ac:dyDescent="0.2">
      <c r="A586" t="s">
        <v>12929</v>
      </c>
      <c r="B586" t="s">
        <v>2833</v>
      </c>
      <c r="C586" t="s">
        <v>8320</v>
      </c>
      <c r="D586" t="s">
        <v>12332</v>
      </c>
      <c r="E586" s="52">
        <v>58.1</v>
      </c>
    </row>
    <row r="587" spans="1:5" x14ac:dyDescent="0.2">
      <c r="A587" t="s">
        <v>12930</v>
      </c>
      <c r="B587" t="s">
        <v>2835</v>
      </c>
      <c r="C587" t="s">
        <v>8320</v>
      </c>
      <c r="D587" t="s">
        <v>12332</v>
      </c>
      <c r="E587" s="52">
        <v>88.1</v>
      </c>
    </row>
    <row r="588" spans="1:5" x14ac:dyDescent="0.2">
      <c r="A588" t="s">
        <v>12931</v>
      </c>
      <c r="B588" t="s">
        <v>2789</v>
      </c>
      <c r="C588" t="s">
        <v>8320</v>
      </c>
      <c r="D588" t="s">
        <v>12332</v>
      </c>
      <c r="E588" s="52">
        <v>76.3</v>
      </c>
    </row>
    <row r="589" spans="1:5" x14ac:dyDescent="0.2">
      <c r="A589" t="s">
        <v>12932</v>
      </c>
      <c r="B589" t="s">
        <v>2838</v>
      </c>
      <c r="C589" t="s">
        <v>8320</v>
      </c>
      <c r="D589" t="s">
        <v>12332</v>
      </c>
      <c r="E589" s="52">
        <v>78.8</v>
      </c>
    </row>
    <row r="590" spans="1:5" x14ac:dyDescent="0.2">
      <c r="A590" t="s">
        <v>12933</v>
      </c>
      <c r="B590" t="s">
        <v>2840</v>
      </c>
      <c r="C590" t="s">
        <v>8320</v>
      </c>
      <c r="D590" t="s">
        <v>12332</v>
      </c>
      <c r="E590" s="52">
        <v>81.900000000000006</v>
      </c>
    </row>
    <row r="591" spans="1:5" x14ac:dyDescent="0.2">
      <c r="A591" t="s">
        <v>12934</v>
      </c>
      <c r="B591" t="s">
        <v>12328</v>
      </c>
      <c r="C591" t="s">
        <v>8320</v>
      </c>
      <c r="D591" t="s">
        <v>12332</v>
      </c>
      <c r="E591" s="52">
        <v>69.7</v>
      </c>
    </row>
    <row r="592" spans="1:5" x14ac:dyDescent="0.2">
      <c r="A592" t="s">
        <v>12935</v>
      </c>
      <c r="B592" t="s">
        <v>2763</v>
      </c>
      <c r="C592" t="s">
        <v>8320</v>
      </c>
      <c r="D592" t="s">
        <v>12332</v>
      </c>
      <c r="E592" s="52">
        <v>86.7</v>
      </c>
    </row>
    <row r="593" spans="1:5" x14ac:dyDescent="0.2">
      <c r="A593" t="s">
        <v>12936</v>
      </c>
      <c r="B593" t="s">
        <v>12344</v>
      </c>
      <c r="C593" t="s">
        <v>8320</v>
      </c>
      <c r="D593" t="s">
        <v>12332</v>
      </c>
      <c r="E593" s="52">
        <v>76.599999999999994</v>
      </c>
    </row>
    <row r="594" spans="1:5" x14ac:dyDescent="0.2">
      <c r="A594" t="s">
        <v>12937</v>
      </c>
      <c r="B594" t="s">
        <v>2780</v>
      </c>
      <c r="C594" t="s">
        <v>8320</v>
      </c>
      <c r="D594" t="s">
        <v>12332</v>
      </c>
      <c r="E594" s="52">
        <v>81.325000000000003</v>
      </c>
    </row>
    <row r="595" spans="1:5" x14ac:dyDescent="0.2">
      <c r="A595" t="s">
        <v>12938</v>
      </c>
      <c r="B595" t="s">
        <v>2794</v>
      </c>
      <c r="C595" t="s">
        <v>8320</v>
      </c>
      <c r="D595" t="s">
        <v>12332</v>
      </c>
      <c r="E595" s="52">
        <v>80.576485839648996</v>
      </c>
    </row>
    <row r="596" spans="1:5" x14ac:dyDescent="0.2">
      <c r="A596" t="s">
        <v>12939</v>
      </c>
      <c r="B596" t="s">
        <v>2785</v>
      </c>
      <c r="C596" t="s">
        <v>8341</v>
      </c>
      <c r="D596" t="s">
        <v>12332</v>
      </c>
      <c r="E596" s="52">
        <v>81.599999999999994</v>
      </c>
    </row>
    <row r="597" spans="1:5" x14ac:dyDescent="0.2">
      <c r="A597" t="s">
        <v>12940</v>
      </c>
      <c r="B597" t="s">
        <v>2811</v>
      </c>
      <c r="C597" t="s">
        <v>8341</v>
      </c>
      <c r="D597" t="s">
        <v>12332</v>
      </c>
      <c r="E597" s="52">
        <v>0</v>
      </c>
    </row>
    <row r="598" spans="1:5" x14ac:dyDescent="0.2">
      <c r="A598" t="s">
        <v>12941</v>
      </c>
      <c r="B598" t="s">
        <v>2788</v>
      </c>
      <c r="C598" t="s">
        <v>8341</v>
      </c>
      <c r="D598" t="s">
        <v>12332</v>
      </c>
      <c r="E598" s="52">
        <v>80.900000000000006</v>
      </c>
    </row>
    <row r="599" spans="1:5" x14ac:dyDescent="0.2">
      <c r="A599" t="s">
        <v>12942</v>
      </c>
      <c r="B599" t="s">
        <v>2814</v>
      </c>
      <c r="C599" t="s">
        <v>8341</v>
      </c>
      <c r="D599" t="s">
        <v>12332</v>
      </c>
      <c r="E599" s="52">
        <v>93.1</v>
      </c>
    </row>
    <row r="600" spans="1:5" x14ac:dyDescent="0.2">
      <c r="A600" t="s">
        <v>12943</v>
      </c>
      <c r="B600" t="s">
        <v>2816</v>
      </c>
      <c r="C600" t="s">
        <v>8341</v>
      </c>
      <c r="D600" t="s">
        <v>12332</v>
      </c>
      <c r="E600" s="52">
        <v>67</v>
      </c>
    </row>
    <row r="601" spans="1:5" x14ac:dyDescent="0.2">
      <c r="A601" t="s">
        <v>12944</v>
      </c>
      <c r="B601" t="s">
        <v>2818</v>
      </c>
      <c r="C601" t="s">
        <v>8341</v>
      </c>
      <c r="D601" t="s">
        <v>12332</v>
      </c>
      <c r="E601" s="52">
        <v>87.7</v>
      </c>
    </row>
    <row r="602" spans="1:5" x14ac:dyDescent="0.2">
      <c r="A602" t="s">
        <v>12945</v>
      </c>
      <c r="B602" t="s">
        <v>2820</v>
      </c>
      <c r="C602" t="s">
        <v>8341</v>
      </c>
      <c r="D602" t="s">
        <v>12332</v>
      </c>
      <c r="E602" s="52">
        <v>77.7</v>
      </c>
    </row>
    <row r="603" spans="1:5" x14ac:dyDescent="0.2">
      <c r="A603" t="s">
        <v>12946</v>
      </c>
      <c r="B603" t="s">
        <v>2825</v>
      </c>
      <c r="C603" t="s">
        <v>8341</v>
      </c>
      <c r="D603" t="s">
        <v>12332</v>
      </c>
      <c r="E603" s="52">
        <v>85.7</v>
      </c>
    </row>
    <row r="604" spans="1:5" x14ac:dyDescent="0.2">
      <c r="A604" t="s">
        <v>12947</v>
      </c>
      <c r="B604" t="s">
        <v>2786</v>
      </c>
      <c r="C604" t="s">
        <v>8341</v>
      </c>
      <c r="D604" t="s">
        <v>12332</v>
      </c>
      <c r="E604" s="52">
        <v>94.9</v>
      </c>
    </row>
    <row r="605" spans="1:5" x14ac:dyDescent="0.2">
      <c r="A605" t="s">
        <v>12948</v>
      </c>
      <c r="B605" t="s">
        <v>2787</v>
      </c>
      <c r="C605" t="s">
        <v>8341</v>
      </c>
      <c r="D605" t="s">
        <v>12332</v>
      </c>
      <c r="E605" s="52">
        <v>97.9</v>
      </c>
    </row>
    <row r="606" spans="1:5" x14ac:dyDescent="0.2">
      <c r="A606" t="s">
        <v>12949</v>
      </c>
      <c r="B606" t="s">
        <v>2829</v>
      </c>
      <c r="C606" t="s">
        <v>8341</v>
      </c>
      <c r="D606" t="s">
        <v>12332</v>
      </c>
      <c r="E606" s="52">
        <v>92.5</v>
      </c>
    </row>
    <row r="607" spans="1:5" x14ac:dyDescent="0.2">
      <c r="A607" t="s">
        <v>12950</v>
      </c>
      <c r="B607" t="s">
        <v>2831</v>
      </c>
      <c r="C607" t="s">
        <v>8341</v>
      </c>
      <c r="D607" t="s">
        <v>12332</v>
      </c>
      <c r="E607" s="52">
        <v>92.7</v>
      </c>
    </row>
    <row r="608" spans="1:5" x14ac:dyDescent="0.2">
      <c r="A608" t="s">
        <v>12951</v>
      </c>
      <c r="B608" t="s">
        <v>2833</v>
      </c>
      <c r="C608" t="s">
        <v>8341</v>
      </c>
      <c r="D608" t="s">
        <v>12332</v>
      </c>
      <c r="E608" s="52">
        <v>75</v>
      </c>
    </row>
    <row r="609" spans="1:5" x14ac:dyDescent="0.2">
      <c r="A609" t="s">
        <v>12952</v>
      </c>
      <c r="B609" t="s">
        <v>2835</v>
      </c>
      <c r="C609" t="s">
        <v>8341</v>
      </c>
      <c r="D609" t="s">
        <v>12332</v>
      </c>
      <c r="E609" s="52">
        <v>77.2</v>
      </c>
    </row>
    <row r="610" spans="1:5" x14ac:dyDescent="0.2">
      <c r="A610" t="s">
        <v>12953</v>
      </c>
      <c r="B610" t="s">
        <v>2789</v>
      </c>
      <c r="C610" t="s">
        <v>8341</v>
      </c>
      <c r="D610" t="s">
        <v>12332</v>
      </c>
      <c r="E610" s="52">
        <v>0</v>
      </c>
    </row>
    <row r="611" spans="1:5" x14ac:dyDescent="0.2">
      <c r="A611" t="s">
        <v>12954</v>
      </c>
      <c r="B611" t="s">
        <v>2838</v>
      </c>
      <c r="C611" t="s">
        <v>8341</v>
      </c>
      <c r="D611" t="s">
        <v>12332</v>
      </c>
      <c r="E611" s="52">
        <v>0</v>
      </c>
    </row>
    <row r="612" spans="1:5" x14ac:dyDescent="0.2">
      <c r="A612" t="s">
        <v>12955</v>
      </c>
      <c r="B612" t="s">
        <v>2840</v>
      </c>
      <c r="C612" t="s">
        <v>8341</v>
      </c>
      <c r="D612" t="s">
        <v>12332</v>
      </c>
      <c r="E612" s="52">
        <v>86.7</v>
      </c>
    </row>
    <row r="613" spans="1:5" x14ac:dyDescent="0.2">
      <c r="A613" t="s">
        <v>12956</v>
      </c>
      <c r="B613" t="s">
        <v>12328</v>
      </c>
      <c r="C613" t="s">
        <v>8341</v>
      </c>
      <c r="D613" t="s">
        <v>12332</v>
      </c>
      <c r="E613" s="52">
        <v>100</v>
      </c>
    </row>
    <row r="614" spans="1:5" x14ac:dyDescent="0.2">
      <c r="A614" t="s">
        <v>12957</v>
      </c>
      <c r="B614" t="s">
        <v>2763</v>
      </c>
      <c r="C614" t="s">
        <v>8341</v>
      </c>
      <c r="D614" t="s">
        <v>12332</v>
      </c>
      <c r="E614" s="52">
        <v>90.6</v>
      </c>
    </row>
    <row r="615" spans="1:5" x14ac:dyDescent="0.2">
      <c r="A615" t="s">
        <v>12958</v>
      </c>
      <c r="B615" t="s">
        <v>12344</v>
      </c>
      <c r="C615" t="s">
        <v>8341</v>
      </c>
      <c r="D615" t="s">
        <v>12332</v>
      </c>
      <c r="E615" s="52">
        <v>100</v>
      </c>
    </row>
    <row r="616" spans="1:5" x14ac:dyDescent="0.2">
      <c r="A616" t="s">
        <v>12959</v>
      </c>
      <c r="B616" t="s">
        <v>2780</v>
      </c>
      <c r="C616" t="s">
        <v>8341</v>
      </c>
      <c r="D616" t="s">
        <v>12332</v>
      </c>
      <c r="E616" s="52">
        <v>85.7</v>
      </c>
    </row>
    <row r="617" spans="1:5" x14ac:dyDescent="0.2">
      <c r="A617" t="s">
        <v>12960</v>
      </c>
      <c r="B617" t="s">
        <v>2794</v>
      </c>
      <c r="C617" t="s">
        <v>8341</v>
      </c>
      <c r="D617" t="s">
        <v>12332</v>
      </c>
      <c r="E617" s="52">
        <v>87.107658556043106</v>
      </c>
    </row>
    <row r="618" spans="1:5" x14ac:dyDescent="0.2">
      <c r="A618" t="s">
        <v>12961</v>
      </c>
      <c r="B618" t="s">
        <v>2785</v>
      </c>
      <c r="C618" t="s">
        <v>8362</v>
      </c>
      <c r="D618" t="s">
        <v>12332</v>
      </c>
      <c r="E618" s="52">
        <v>45.4</v>
      </c>
    </row>
    <row r="619" spans="1:5" x14ac:dyDescent="0.2">
      <c r="A619" t="s">
        <v>12962</v>
      </c>
      <c r="B619" t="s">
        <v>2811</v>
      </c>
      <c r="C619" t="s">
        <v>8362</v>
      </c>
      <c r="D619" t="s">
        <v>12332</v>
      </c>
      <c r="E619" s="52">
        <v>0</v>
      </c>
    </row>
    <row r="620" spans="1:5" x14ac:dyDescent="0.2">
      <c r="A620" t="s">
        <v>12963</v>
      </c>
      <c r="B620" t="s">
        <v>2788</v>
      </c>
      <c r="C620" t="s">
        <v>8362</v>
      </c>
      <c r="D620" t="s">
        <v>12332</v>
      </c>
      <c r="E620" s="52">
        <v>35</v>
      </c>
    </row>
    <row r="621" spans="1:5" x14ac:dyDescent="0.2">
      <c r="A621" t="s">
        <v>12964</v>
      </c>
      <c r="B621" t="s">
        <v>2814</v>
      </c>
      <c r="C621" t="s">
        <v>8362</v>
      </c>
      <c r="D621" t="s">
        <v>12332</v>
      </c>
      <c r="E621" s="52">
        <v>30</v>
      </c>
    </row>
    <row r="622" spans="1:5" x14ac:dyDescent="0.2">
      <c r="A622" t="s">
        <v>12965</v>
      </c>
      <c r="B622" t="s">
        <v>2816</v>
      </c>
      <c r="C622" t="s">
        <v>8362</v>
      </c>
      <c r="D622" t="s">
        <v>12332</v>
      </c>
      <c r="E622" s="52">
        <v>37.1</v>
      </c>
    </row>
    <row r="623" spans="1:5" x14ac:dyDescent="0.2">
      <c r="A623" t="s">
        <v>12966</v>
      </c>
      <c r="B623" t="s">
        <v>2818</v>
      </c>
      <c r="C623" t="s">
        <v>8362</v>
      </c>
      <c r="D623" t="s">
        <v>12332</v>
      </c>
      <c r="E623" s="52">
        <v>35</v>
      </c>
    </row>
    <row r="624" spans="1:5" x14ac:dyDescent="0.2">
      <c r="A624" t="s">
        <v>12967</v>
      </c>
      <c r="B624" t="s">
        <v>2820</v>
      </c>
      <c r="C624" t="s">
        <v>8362</v>
      </c>
      <c r="D624" t="s">
        <v>12332</v>
      </c>
      <c r="E624" s="52">
        <v>40</v>
      </c>
    </row>
    <row r="625" spans="1:5" x14ac:dyDescent="0.2">
      <c r="A625" t="s">
        <v>12968</v>
      </c>
      <c r="B625" t="s">
        <v>2825</v>
      </c>
      <c r="C625" t="s">
        <v>8362</v>
      </c>
      <c r="D625" t="s">
        <v>12332</v>
      </c>
      <c r="E625" s="52">
        <v>30</v>
      </c>
    </row>
    <row r="626" spans="1:5" x14ac:dyDescent="0.2">
      <c r="A626" t="s">
        <v>12969</v>
      </c>
      <c r="B626" t="s">
        <v>2786</v>
      </c>
      <c r="C626" t="s">
        <v>8362</v>
      </c>
      <c r="D626" t="s">
        <v>12332</v>
      </c>
      <c r="E626" s="52">
        <v>39.5</v>
      </c>
    </row>
    <row r="627" spans="1:5" x14ac:dyDescent="0.2">
      <c r="A627" t="s">
        <v>12970</v>
      </c>
      <c r="B627" t="s">
        <v>2787</v>
      </c>
      <c r="C627" t="s">
        <v>8362</v>
      </c>
      <c r="D627" t="s">
        <v>12332</v>
      </c>
      <c r="E627" s="52">
        <v>37.5</v>
      </c>
    </row>
    <row r="628" spans="1:5" x14ac:dyDescent="0.2">
      <c r="A628" t="s">
        <v>12971</v>
      </c>
      <c r="B628" t="s">
        <v>2829</v>
      </c>
      <c r="C628" t="s">
        <v>8362</v>
      </c>
      <c r="D628" t="s">
        <v>12332</v>
      </c>
      <c r="E628" s="52">
        <v>39.799999999999997</v>
      </c>
    </row>
    <row r="629" spans="1:5" x14ac:dyDescent="0.2">
      <c r="A629" t="s">
        <v>12972</v>
      </c>
      <c r="B629" t="s">
        <v>2831</v>
      </c>
      <c r="C629" t="s">
        <v>8362</v>
      </c>
      <c r="D629" t="s">
        <v>12332</v>
      </c>
      <c r="E629" s="52">
        <v>37.9</v>
      </c>
    </row>
    <row r="630" spans="1:5" x14ac:dyDescent="0.2">
      <c r="A630" t="s">
        <v>12973</v>
      </c>
      <c r="B630" t="s">
        <v>2833</v>
      </c>
      <c r="C630" t="s">
        <v>8362</v>
      </c>
      <c r="D630" t="s">
        <v>12332</v>
      </c>
      <c r="E630" s="52">
        <v>31.1</v>
      </c>
    </row>
    <row r="631" spans="1:5" x14ac:dyDescent="0.2">
      <c r="A631" t="s">
        <v>12974</v>
      </c>
      <c r="B631" t="s">
        <v>2835</v>
      </c>
      <c r="C631" t="s">
        <v>8362</v>
      </c>
      <c r="D631" t="s">
        <v>12332</v>
      </c>
      <c r="E631" s="52">
        <v>33.1</v>
      </c>
    </row>
    <row r="632" spans="1:5" x14ac:dyDescent="0.2">
      <c r="A632" t="s">
        <v>12975</v>
      </c>
      <c r="B632" t="s">
        <v>2789</v>
      </c>
      <c r="C632" t="s">
        <v>8362</v>
      </c>
      <c r="D632" t="s">
        <v>12332</v>
      </c>
      <c r="E632" s="52">
        <v>32.1</v>
      </c>
    </row>
    <row r="633" spans="1:5" x14ac:dyDescent="0.2">
      <c r="A633" t="s">
        <v>12976</v>
      </c>
      <c r="B633" t="s">
        <v>2838</v>
      </c>
      <c r="C633" t="s">
        <v>8362</v>
      </c>
      <c r="D633" t="s">
        <v>12332</v>
      </c>
      <c r="E633" s="52">
        <v>37</v>
      </c>
    </row>
    <row r="634" spans="1:5" x14ac:dyDescent="0.2">
      <c r="A634" t="s">
        <v>12977</v>
      </c>
      <c r="B634" t="s">
        <v>2840</v>
      </c>
      <c r="C634" t="s">
        <v>8362</v>
      </c>
      <c r="D634" t="s">
        <v>12332</v>
      </c>
      <c r="E634" s="52">
        <v>33.299999999999997</v>
      </c>
    </row>
    <row r="635" spans="1:5" x14ac:dyDescent="0.2">
      <c r="A635" t="s">
        <v>12978</v>
      </c>
      <c r="B635" t="s">
        <v>12328</v>
      </c>
      <c r="C635" t="s">
        <v>8362</v>
      </c>
      <c r="D635" t="s">
        <v>12332</v>
      </c>
      <c r="E635" s="52">
        <v>30</v>
      </c>
    </row>
    <row r="636" spans="1:5" x14ac:dyDescent="0.2">
      <c r="A636" t="s">
        <v>12979</v>
      </c>
      <c r="B636" t="s">
        <v>2763</v>
      </c>
      <c r="C636" t="s">
        <v>8362</v>
      </c>
      <c r="D636" t="s">
        <v>12332</v>
      </c>
      <c r="E636" s="52">
        <v>37.5</v>
      </c>
    </row>
    <row r="637" spans="1:5" x14ac:dyDescent="0.2">
      <c r="A637" t="s">
        <v>12980</v>
      </c>
      <c r="B637" t="s">
        <v>12344</v>
      </c>
      <c r="C637" t="s">
        <v>8362</v>
      </c>
      <c r="D637" t="s">
        <v>12332</v>
      </c>
      <c r="E637" s="52">
        <v>38.700000000000003</v>
      </c>
    </row>
    <row r="638" spans="1:5" x14ac:dyDescent="0.2">
      <c r="A638" t="s">
        <v>12981</v>
      </c>
      <c r="B638" t="s">
        <v>2780</v>
      </c>
      <c r="C638" t="s">
        <v>8362</v>
      </c>
      <c r="D638" t="s">
        <v>12332</v>
      </c>
      <c r="E638" s="52">
        <v>35</v>
      </c>
    </row>
    <row r="639" spans="1:5" x14ac:dyDescent="0.2">
      <c r="A639" t="s">
        <v>12982</v>
      </c>
      <c r="B639" t="s">
        <v>2794</v>
      </c>
      <c r="C639" t="s">
        <v>8362</v>
      </c>
      <c r="D639" t="s">
        <v>12332</v>
      </c>
      <c r="E639" s="52">
        <v>35.844475468687683</v>
      </c>
    </row>
    <row r="640" spans="1:5" x14ac:dyDescent="0.2">
      <c r="A640" t="s">
        <v>12983</v>
      </c>
      <c r="B640" t="s">
        <v>2785</v>
      </c>
      <c r="C640" t="s">
        <v>8383</v>
      </c>
      <c r="D640" t="s">
        <v>12332</v>
      </c>
      <c r="E640" s="52">
        <v>66.2</v>
      </c>
    </row>
    <row r="641" spans="1:5" x14ac:dyDescent="0.2">
      <c r="A641" t="s">
        <v>12984</v>
      </c>
      <c r="B641" t="s">
        <v>2811</v>
      </c>
      <c r="C641" t="s">
        <v>8383</v>
      </c>
      <c r="D641" t="s">
        <v>12332</v>
      </c>
      <c r="E641" s="52">
        <v>0</v>
      </c>
    </row>
    <row r="642" spans="1:5" x14ac:dyDescent="0.2">
      <c r="A642" t="s">
        <v>12985</v>
      </c>
      <c r="B642" t="s">
        <v>2788</v>
      </c>
      <c r="C642" t="s">
        <v>8383</v>
      </c>
      <c r="D642" t="s">
        <v>12332</v>
      </c>
      <c r="E642" s="52">
        <v>57.4</v>
      </c>
    </row>
    <row r="643" spans="1:5" x14ac:dyDescent="0.2">
      <c r="A643" t="s">
        <v>12986</v>
      </c>
      <c r="B643" t="s">
        <v>2814</v>
      </c>
      <c r="C643" t="s">
        <v>8383</v>
      </c>
      <c r="D643" t="s">
        <v>12332</v>
      </c>
      <c r="E643" s="52">
        <v>59.2</v>
      </c>
    </row>
    <row r="644" spans="1:5" x14ac:dyDescent="0.2">
      <c r="A644" t="s">
        <v>12987</v>
      </c>
      <c r="B644" t="s">
        <v>2816</v>
      </c>
      <c r="C644" t="s">
        <v>8383</v>
      </c>
      <c r="D644" t="s">
        <v>12332</v>
      </c>
      <c r="E644" s="52">
        <v>53.4</v>
      </c>
    </row>
    <row r="645" spans="1:5" x14ac:dyDescent="0.2">
      <c r="A645" t="s">
        <v>12988</v>
      </c>
      <c r="B645" t="s">
        <v>2818</v>
      </c>
      <c r="C645" t="s">
        <v>8383</v>
      </c>
      <c r="D645" t="s">
        <v>12332</v>
      </c>
      <c r="E645" s="52">
        <v>65</v>
      </c>
    </row>
    <row r="646" spans="1:5" x14ac:dyDescent="0.2">
      <c r="A646" t="s">
        <v>12989</v>
      </c>
      <c r="B646" t="s">
        <v>2820</v>
      </c>
      <c r="C646" t="s">
        <v>8383</v>
      </c>
      <c r="D646" t="s">
        <v>12332</v>
      </c>
      <c r="E646" s="52">
        <v>77.599999999999994</v>
      </c>
    </row>
    <row r="647" spans="1:5" x14ac:dyDescent="0.2">
      <c r="A647" t="s">
        <v>12990</v>
      </c>
      <c r="B647" t="s">
        <v>2825</v>
      </c>
      <c r="C647" t="s">
        <v>8383</v>
      </c>
      <c r="D647" t="s">
        <v>12332</v>
      </c>
      <c r="E647" s="52">
        <v>68</v>
      </c>
    </row>
    <row r="648" spans="1:5" x14ac:dyDescent="0.2">
      <c r="A648" t="s">
        <v>12991</v>
      </c>
      <c r="B648" t="s">
        <v>2786</v>
      </c>
      <c r="C648" t="s">
        <v>8383</v>
      </c>
      <c r="D648" t="s">
        <v>12332</v>
      </c>
      <c r="E648" s="52">
        <v>58.5</v>
      </c>
    </row>
    <row r="649" spans="1:5" x14ac:dyDescent="0.2">
      <c r="A649" t="s">
        <v>12992</v>
      </c>
      <c r="B649" t="s">
        <v>2787</v>
      </c>
      <c r="C649" t="s">
        <v>8383</v>
      </c>
      <c r="D649" t="s">
        <v>12332</v>
      </c>
      <c r="E649" s="52">
        <v>89.4</v>
      </c>
    </row>
    <row r="650" spans="1:5" x14ac:dyDescent="0.2">
      <c r="A650" t="s">
        <v>12993</v>
      </c>
      <c r="B650" t="s">
        <v>2829</v>
      </c>
      <c r="C650" t="s">
        <v>8383</v>
      </c>
      <c r="D650" t="s">
        <v>12332</v>
      </c>
      <c r="E650" s="52">
        <v>72.7</v>
      </c>
    </row>
    <row r="651" spans="1:5" x14ac:dyDescent="0.2">
      <c r="A651" t="s">
        <v>12994</v>
      </c>
      <c r="B651" t="s">
        <v>2831</v>
      </c>
      <c r="C651" t="s">
        <v>8383</v>
      </c>
      <c r="D651" t="s">
        <v>12332</v>
      </c>
      <c r="E651" s="52">
        <v>72</v>
      </c>
    </row>
    <row r="652" spans="1:5" x14ac:dyDescent="0.2">
      <c r="A652" t="s">
        <v>12995</v>
      </c>
      <c r="B652" t="s">
        <v>2833</v>
      </c>
      <c r="C652" t="s">
        <v>8383</v>
      </c>
      <c r="D652" t="s">
        <v>12332</v>
      </c>
      <c r="E652" s="52">
        <v>41.8</v>
      </c>
    </row>
    <row r="653" spans="1:5" x14ac:dyDescent="0.2">
      <c r="A653" t="s">
        <v>12996</v>
      </c>
      <c r="B653" t="s">
        <v>2835</v>
      </c>
      <c r="C653" t="s">
        <v>8383</v>
      </c>
      <c r="D653" t="s">
        <v>12332</v>
      </c>
      <c r="E653" s="52">
        <v>95.7</v>
      </c>
    </row>
    <row r="654" spans="1:5" x14ac:dyDescent="0.2">
      <c r="A654" t="s">
        <v>12997</v>
      </c>
      <c r="B654" t="s">
        <v>2789</v>
      </c>
      <c r="C654" t="s">
        <v>8383</v>
      </c>
      <c r="D654" t="s">
        <v>12332</v>
      </c>
      <c r="E654" s="52">
        <v>56.9</v>
      </c>
    </row>
    <row r="655" spans="1:5" x14ac:dyDescent="0.2">
      <c r="A655" t="s">
        <v>12998</v>
      </c>
      <c r="B655" t="s">
        <v>2838</v>
      </c>
      <c r="C655" t="s">
        <v>8383</v>
      </c>
      <c r="D655" t="s">
        <v>12332</v>
      </c>
      <c r="E655" s="52">
        <v>61.6</v>
      </c>
    </row>
    <row r="656" spans="1:5" x14ac:dyDescent="0.2">
      <c r="A656" t="s">
        <v>12999</v>
      </c>
      <c r="B656" t="s">
        <v>2840</v>
      </c>
      <c r="C656" t="s">
        <v>8383</v>
      </c>
      <c r="D656" t="s">
        <v>12332</v>
      </c>
      <c r="E656" s="52">
        <v>73.400000000000006</v>
      </c>
    </row>
    <row r="657" spans="1:5" x14ac:dyDescent="0.2">
      <c r="A657" t="s">
        <v>13000</v>
      </c>
      <c r="B657" t="s">
        <v>12328</v>
      </c>
      <c r="C657" t="s">
        <v>8383</v>
      </c>
      <c r="D657" t="s">
        <v>12332</v>
      </c>
      <c r="E657" s="52">
        <v>47.1</v>
      </c>
    </row>
    <row r="658" spans="1:5" x14ac:dyDescent="0.2">
      <c r="A658" t="s">
        <v>13001</v>
      </c>
      <c r="B658" t="s">
        <v>2763</v>
      </c>
      <c r="C658" t="s">
        <v>8383</v>
      </c>
      <c r="D658" t="s">
        <v>12332</v>
      </c>
      <c r="E658" s="52">
        <v>74</v>
      </c>
    </row>
    <row r="659" spans="1:5" x14ac:dyDescent="0.2">
      <c r="A659" t="s">
        <v>13002</v>
      </c>
      <c r="B659" t="s">
        <v>12344</v>
      </c>
      <c r="C659" t="s">
        <v>8383</v>
      </c>
      <c r="D659" t="s">
        <v>12332</v>
      </c>
      <c r="E659" s="52">
        <v>48.1</v>
      </c>
    </row>
    <row r="660" spans="1:5" x14ac:dyDescent="0.2">
      <c r="A660" t="s">
        <v>13003</v>
      </c>
      <c r="B660" t="s">
        <v>2780</v>
      </c>
      <c r="C660" t="s">
        <v>8383</v>
      </c>
      <c r="D660" t="s">
        <v>12332</v>
      </c>
      <c r="E660" s="52">
        <v>71.3</v>
      </c>
    </row>
    <row r="661" spans="1:5" x14ac:dyDescent="0.2">
      <c r="A661" t="s">
        <v>13004</v>
      </c>
      <c r="B661" t="s">
        <v>2794</v>
      </c>
      <c r="C661" t="s">
        <v>8383</v>
      </c>
      <c r="D661" t="s">
        <v>12332</v>
      </c>
      <c r="E661" s="52">
        <v>67.483286796968471</v>
      </c>
    </row>
    <row r="662" spans="1:5" x14ac:dyDescent="0.2">
      <c r="A662" t="s">
        <v>13005</v>
      </c>
      <c r="B662" t="s">
        <v>2785</v>
      </c>
      <c r="C662" t="s">
        <v>8404</v>
      </c>
      <c r="D662" t="s">
        <v>12332</v>
      </c>
      <c r="E662" s="52">
        <v>89.7</v>
      </c>
    </row>
    <row r="663" spans="1:5" x14ac:dyDescent="0.2">
      <c r="A663" t="s">
        <v>13006</v>
      </c>
      <c r="B663" t="s">
        <v>2811</v>
      </c>
      <c r="C663" t="s">
        <v>8404</v>
      </c>
      <c r="D663" t="s">
        <v>12332</v>
      </c>
      <c r="E663" s="52">
        <v>0</v>
      </c>
    </row>
    <row r="664" spans="1:5" x14ac:dyDescent="0.2">
      <c r="A664" t="s">
        <v>13007</v>
      </c>
      <c r="B664" t="s">
        <v>2788</v>
      </c>
      <c r="C664" t="s">
        <v>8404</v>
      </c>
      <c r="D664" t="s">
        <v>12332</v>
      </c>
      <c r="E664" s="52">
        <v>59.5</v>
      </c>
    </row>
    <row r="665" spans="1:5" x14ac:dyDescent="0.2">
      <c r="A665" t="s">
        <v>13008</v>
      </c>
      <c r="B665" t="s">
        <v>2814</v>
      </c>
      <c r="C665" t="s">
        <v>8404</v>
      </c>
      <c r="D665" t="s">
        <v>12332</v>
      </c>
      <c r="E665" s="52">
        <v>60.5</v>
      </c>
    </row>
    <row r="666" spans="1:5" x14ac:dyDescent="0.2">
      <c r="A666" t="s">
        <v>13009</v>
      </c>
      <c r="B666" t="s">
        <v>2816</v>
      </c>
      <c r="C666" t="s">
        <v>8404</v>
      </c>
      <c r="D666" t="s">
        <v>12332</v>
      </c>
      <c r="E666" s="52">
        <v>48.6</v>
      </c>
    </row>
    <row r="667" spans="1:5" x14ac:dyDescent="0.2">
      <c r="A667" t="s">
        <v>13010</v>
      </c>
      <c r="B667" t="s">
        <v>2818</v>
      </c>
      <c r="C667" t="s">
        <v>8404</v>
      </c>
      <c r="D667" t="s">
        <v>12332</v>
      </c>
      <c r="E667" s="52">
        <v>73</v>
      </c>
    </row>
    <row r="668" spans="1:5" x14ac:dyDescent="0.2">
      <c r="A668" t="s">
        <v>13011</v>
      </c>
      <c r="B668" t="s">
        <v>2820</v>
      </c>
      <c r="C668" t="s">
        <v>8404</v>
      </c>
      <c r="D668" t="s">
        <v>12332</v>
      </c>
      <c r="E668" s="52">
        <v>88.2</v>
      </c>
    </row>
    <row r="669" spans="1:5" x14ac:dyDescent="0.2">
      <c r="A669" t="s">
        <v>13012</v>
      </c>
      <c r="B669" t="s">
        <v>2825</v>
      </c>
      <c r="C669" t="s">
        <v>8404</v>
      </c>
      <c r="D669" t="s">
        <v>12332</v>
      </c>
      <c r="E669" s="52">
        <v>64</v>
      </c>
    </row>
    <row r="670" spans="1:5" x14ac:dyDescent="0.2">
      <c r="A670" t="s">
        <v>13013</v>
      </c>
      <c r="B670" t="s">
        <v>2786</v>
      </c>
      <c r="C670" t="s">
        <v>8404</v>
      </c>
      <c r="D670" t="s">
        <v>12332</v>
      </c>
      <c r="E670" s="52">
        <v>80.2</v>
      </c>
    </row>
    <row r="671" spans="1:5" x14ac:dyDescent="0.2">
      <c r="A671" t="s">
        <v>13014</v>
      </c>
      <c r="B671" t="s">
        <v>2787</v>
      </c>
      <c r="C671" t="s">
        <v>8404</v>
      </c>
      <c r="D671" t="s">
        <v>12332</v>
      </c>
      <c r="E671" s="52">
        <v>120.1</v>
      </c>
    </row>
    <row r="672" spans="1:5" x14ac:dyDescent="0.2">
      <c r="A672" t="s">
        <v>13015</v>
      </c>
      <c r="B672" t="s">
        <v>2829</v>
      </c>
      <c r="C672" t="s">
        <v>8404</v>
      </c>
      <c r="D672" t="s">
        <v>12332</v>
      </c>
      <c r="E672" s="52">
        <v>97.9</v>
      </c>
    </row>
    <row r="673" spans="1:5" x14ac:dyDescent="0.2">
      <c r="A673" t="s">
        <v>13016</v>
      </c>
      <c r="B673" t="s">
        <v>2831</v>
      </c>
      <c r="C673" t="s">
        <v>8404</v>
      </c>
      <c r="D673" t="s">
        <v>12332</v>
      </c>
      <c r="E673" s="52">
        <v>92.6</v>
      </c>
    </row>
    <row r="674" spans="1:5" x14ac:dyDescent="0.2">
      <c r="A674" t="s">
        <v>13017</v>
      </c>
      <c r="B674" t="s">
        <v>2833</v>
      </c>
      <c r="C674" t="s">
        <v>8404</v>
      </c>
      <c r="D674" t="s">
        <v>12332</v>
      </c>
      <c r="E674" s="52">
        <v>35.700000000000003</v>
      </c>
    </row>
    <row r="675" spans="1:5" x14ac:dyDescent="0.2">
      <c r="A675" t="s">
        <v>13018</v>
      </c>
      <c r="B675" t="s">
        <v>2835</v>
      </c>
      <c r="C675" t="s">
        <v>8404</v>
      </c>
      <c r="D675" t="s">
        <v>12332</v>
      </c>
      <c r="E675" s="52">
        <v>89.5</v>
      </c>
    </row>
    <row r="676" spans="1:5" x14ac:dyDescent="0.2">
      <c r="A676" t="s">
        <v>13019</v>
      </c>
      <c r="B676" t="s">
        <v>2789</v>
      </c>
      <c r="C676" t="s">
        <v>8404</v>
      </c>
      <c r="D676" t="s">
        <v>12332</v>
      </c>
      <c r="E676" s="52">
        <v>63.5</v>
      </c>
    </row>
    <row r="677" spans="1:5" x14ac:dyDescent="0.2">
      <c r="A677" t="s">
        <v>13020</v>
      </c>
      <c r="B677" t="s">
        <v>2838</v>
      </c>
      <c r="C677" t="s">
        <v>8404</v>
      </c>
      <c r="D677" t="s">
        <v>12332</v>
      </c>
      <c r="E677" s="52">
        <v>74.400000000000006</v>
      </c>
    </row>
    <row r="678" spans="1:5" x14ac:dyDescent="0.2">
      <c r="A678" t="s">
        <v>13021</v>
      </c>
      <c r="B678" t="s">
        <v>2840</v>
      </c>
      <c r="C678" t="s">
        <v>8404</v>
      </c>
      <c r="D678" t="s">
        <v>12332</v>
      </c>
      <c r="E678" s="52">
        <v>77.599999999999994</v>
      </c>
    </row>
    <row r="679" spans="1:5" x14ac:dyDescent="0.2">
      <c r="A679" t="s">
        <v>13022</v>
      </c>
      <c r="B679" t="s">
        <v>12328</v>
      </c>
      <c r="C679" t="s">
        <v>8404</v>
      </c>
      <c r="D679" t="s">
        <v>12332</v>
      </c>
      <c r="E679" s="52">
        <v>51.7</v>
      </c>
    </row>
    <row r="680" spans="1:5" x14ac:dyDescent="0.2">
      <c r="A680" t="s">
        <v>13023</v>
      </c>
      <c r="B680" t="s">
        <v>2763</v>
      </c>
      <c r="C680" t="s">
        <v>8404</v>
      </c>
      <c r="D680" t="s">
        <v>12332</v>
      </c>
      <c r="E680" s="52">
        <v>92</v>
      </c>
    </row>
    <row r="681" spans="1:5" x14ac:dyDescent="0.2">
      <c r="A681" t="s">
        <v>13024</v>
      </c>
      <c r="B681" t="s">
        <v>12344</v>
      </c>
      <c r="C681" t="s">
        <v>8404</v>
      </c>
      <c r="D681" t="s">
        <v>12332</v>
      </c>
      <c r="E681" s="52">
        <v>68.2</v>
      </c>
    </row>
    <row r="682" spans="1:5" x14ac:dyDescent="0.2">
      <c r="A682" t="s">
        <v>13025</v>
      </c>
      <c r="B682" t="s">
        <v>2780</v>
      </c>
      <c r="C682" t="s">
        <v>8404</v>
      </c>
      <c r="D682" t="s">
        <v>12332</v>
      </c>
      <c r="E682" s="52">
        <v>78.3</v>
      </c>
    </row>
    <row r="683" spans="1:5" x14ac:dyDescent="0.2">
      <c r="A683" t="s">
        <v>13026</v>
      </c>
      <c r="B683" t="s">
        <v>2794</v>
      </c>
      <c r="C683" t="s">
        <v>8404</v>
      </c>
      <c r="D683" t="s">
        <v>12332</v>
      </c>
      <c r="E683" s="52">
        <v>77.714998005584363</v>
      </c>
    </row>
    <row r="684" spans="1:5" x14ac:dyDescent="0.2">
      <c r="A684" t="s">
        <v>13027</v>
      </c>
      <c r="B684" t="s">
        <v>2785</v>
      </c>
      <c r="C684" t="s">
        <v>8425</v>
      </c>
      <c r="D684" t="s">
        <v>12332</v>
      </c>
      <c r="E684" s="52">
        <v>67.099999999999994</v>
      </c>
    </row>
    <row r="685" spans="1:5" x14ac:dyDescent="0.2">
      <c r="A685" t="s">
        <v>13028</v>
      </c>
      <c r="B685" t="s">
        <v>2811</v>
      </c>
      <c r="C685" t="s">
        <v>8425</v>
      </c>
      <c r="D685" t="s">
        <v>12332</v>
      </c>
      <c r="E685" s="52">
        <v>0</v>
      </c>
    </row>
    <row r="686" spans="1:5" x14ac:dyDescent="0.2">
      <c r="A686" t="s">
        <v>13029</v>
      </c>
      <c r="B686" t="s">
        <v>2788</v>
      </c>
      <c r="C686" t="s">
        <v>8425</v>
      </c>
      <c r="D686" t="s">
        <v>12332</v>
      </c>
      <c r="E686" s="52">
        <v>56.9</v>
      </c>
    </row>
    <row r="687" spans="1:5" x14ac:dyDescent="0.2">
      <c r="A687" t="s">
        <v>13030</v>
      </c>
      <c r="B687" t="s">
        <v>2814</v>
      </c>
      <c r="C687" t="s">
        <v>8425</v>
      </c>
      <c r="D687" t="s">
        <v>12332</v>
      </c>
      <c r="E687" s="52">
        <v>42.4</v>
      </c>
    </row>
    <row r="688" spans="1:5" x14ac:dyDescent="0.2">
      <c r="A688" t="s">
        <v>13031</v>
      </c>
      <c r="B688" t="s">
        <v>2816</v>
      </c>
      <c r="C688" t="s">
        <v>8425</v>
      </c>
      <c r="D688" t="s">
        <v>12332</v>
      </c>
      <c r="E688" s="52">
        <v>33.9</v>
      </c>
    </row>
    <row r="689" spans="1:5" x14ac:dyDescent="0.2">
      <c r="A689" t="s">
        <v>13032</v>
      </c>
      <c r="B689" t="s">
        <v>2818</v>
      </c>
      <c r="C689" t="s">
        <v>8425</v>
      </c>
      <c r="D689" t="s">
        <v>12332</v>
      </c>
      <c r="E689" s="52">
        <v>57.4</v>
      </c>
    </row>
    <row r="690" spans="1:5" x14ac:dyDescent="0.2">
      <c r="A690" t="s">
        <v>13033</v>
      </c>
      <c r="B690" t="s">
        <v>2820</v>
      </c>
      <c r="C690" t="s">
        <v>8425</v>
      </c>
      <c r="D690" t="s">
        <v>12332</v>
      </c>
      <c r="E690" s="52">
        <v>47.2</v>
      </c>
    </row>
    <row r="691" spans="1:5" x14ac:dyDescent="0.2">
      <c r="A691" t="s">
        <v>13034</v>
      </c>
      <c r="B691" t="s">
        <v>2825</v>
      </c>
      <c r="C691" t="s">
        <v>8425</v>
      </c>
      <c r="D691" t="s">
        <v>12332</v>
      </c>
      <c r="E691" s="52">
        <v>41.8</v>
      </c>
    </row>
    <row r="692" spans="1:5" x14ac:dyDescent="0.2">
      <c r="A692" t="s">
        <v>13035</v>
      </c>
      <c r="B692" t="s">
        <v>2786</v>
      </c>
      <c r="C692" t="s">
        <v>8425</v>
      </c>
      <c r="D692" t="s">
        <v>12332</v>
      </c>
      <c r="E692" s="52">
        <v>55.1</v>
      </c>
    </row>
    <row r="693" spans="1:5" x14ac:dyDescent="0.2">
      <c r="A693" t="s">
        <v>13036</v>
      </c>
      <c r="B693" t="s">
        <v>2787</v>
      </c>
      <c r="C693" t="s">
        <v>8425</v>
      </c>
      <c r="D693" t="s">
        <v>12332</v>
      </c>
      <c r="E693" s="52">
        <v>52.3</v>
      </c>
    </row>
    <row r="694" spans="1:5" x14ac:dyDescent="0.2">
      <c r="A694" t="s">
        <v>13037</v>
      </c>
      <c r="B694" t="s">
        <v>2829</v>
      </c>
      <c r="C694" t="s">
        <v>8425</v>
      </c>
      <c r="D694" t="s">
        <v>12332</v>
      </c>
      <c r="E694" s="52">
        <v>64.599999999999994</v>
      </c>
    </row>
    <row r="695" spans="1:5" x14ac:dyDescent="0.2">
      <c r="A695" t="s">
        <v>13038</v>
      </c>
      <c r="B695" t="s">
        <v>2831</v>
      </c>
      <c r="C695" t="s">
        <v>8425</v>
      </c>
      <c r="D695" t="s">
        <v>12332</v>
      </c>
      <c r="E695" s="52">
        <v>54.4</v>
      </c>
    </row>
    <row r="696" spans="1:5" x14ac:dyDescent="0.2">
      <c r="A696" t="s">
        <v>13039</v>
      </c>
      <c r="B696" t="s">
        <v>2833</v>
      </c>
      <c r="C696" t="s">
        <v>8425</v>
      </c>
      <c r="D696" t="s">
        <v>12332</v>
      </c>
      <c r="E696" s="52">
        <v>47.1</v>
      </c>
    </row>
    <row r="697" spans="1:5" x14ac:dyDescent="0.2">
      <c r="A697" t="s">
        <v>13040</v>
      </c>
      <c r="B697" t="s">
        <v>2835</v>
      </c>
      <c r="C697" t="s">
        <v>8425</v>
      </c>
      <c r="D697" t="s">
        <v>12332</v>
      </c>
      <c r="E697" s="52">
        <v>78</v>
      </c>
    </row>
    <row r="698" spans="1:5" x14ac:dyDescent="0.2">
      <c r="A698" t="s">
        <v>13041</v>
      </c>
      <c r="B698" t="s">
        <v>2789</v>
      </c>
      <c r="C698" t="s">
        <v>8425</v>
      </c>
      <c r="D698" t="s">
        <v>12332</v>
      </c>
      <c r="E698" s="52">
        <v>67.5</v>
      </c>
    </row>
    <row r="699" spans="1:5" x14ac:dyDescent="0.2">
      <c r="A699" t="s">
        <v>13042</v>
      </c>
      <c r="B699" t="s">
        <v>2838</v>
      </c>
      <c r="C699" t="s">
        <v>8425</v>
      </c>
      <c r="D699" t="s">
        <v>12332</v>
      </c>
      <c r="E699" s="52">
        <v>64.599999999999994</v>
      </c>
    </row>
    <row r="700" spans="1:5" x14ac:dyDescent="0.2">
      <c r="A700" t="s">
        <v>13043</v>
      </c>
      <c r="B700" t="s">
        <v>2840</v>
      </c>
      <c r="C700" t="s">
        <v>8425</v>
      </c>
      <c r="D700" t="s">
        <v>12332</v>
      </c>
      <c r="E700" s="52">
        <v>70.599999999999994</v>
      </c>
    </row>
    <row r="701" spans="1:5" x14ac:dyDescent="0.2">
      <c r="A701" t="s">
        <v>13044</v>
      </c>
      <c r="B701" t="s">
        <v>12328</v>
      </c>
      <c r="C701" t="s">
        <v>8425</v>
      </c>
      <c r="D701" t="s">
        <v>12332</v>
      </c>
      <c r="E701" s="52">
        <v>37.5</v>
      </c>
    </row>
    <row r="702" spans="1:5" x14ac:dyDescent="0.2">
      <c r="A702" t="s">
        <v>13045</v>
      </c>
      <c r="B702" t="s">
        <v>2763</v>
      </c>
      <c r="C702" t="s">
        <v>8425</v>
      </c>
      <c r="D702" t="s">
        <v>12332</v>
      </c>
      <c r="E702" s="52">
        <v>53.1</v>
      </c>
    </row>
    <row r="703" spans="1:5" x14ac:dyDescent="0.2">
      <c r="A703" t="s">
        <v>13046</v>
      </c>
      <c r="B703" t="s">
        <v>12344</v>
      </c>
      <c r="C703" t="s">
        <v>8425</v>
      </c>
      <c r="D703" t="s">
        <v>12332</v>
      </c>
      <c r="E703" s="52">
        <v>60.3</v>
      </c>
    </row>
    <row r="704" spans="1:5" x14ac:dyDescent="0.2">
      <c r="A704" t="s">
        <v>13047</v>
      </c>
      <c r="B704" t="s">
        <v>2780</v>
      </c>
      <c r="C704" t="s">
        <v>8425</v>
      </c>
      <c r="D704" t="s">
        <v>12332</v>
      </c>
      <c r="E704" s="52">
        <v>58.375</v>
      </c>
    </row>
    <row r="705" spans="1:5" x14ac:dyDescent="0.2">
      <c r="A705" t="s">
        <v>13048</v>
      </c>
      <c r="B705" t="s">
        <v>2794</v>
      </c>
      <c r="C705" t="s">
        <v>8425</v>
      </c>
      <c r="D705" t="s">
        <v>12332</v>
      </c>
      <c r="E705" s="52">
        <v>57.276206621459913</v>
      </c>
    </row>
    <row r="706" spans="1:5" x14ac:dyDescent="0.2">
      <c r="A706" t="s">
        <v>13049</v>
      </c>
      <c r="B706" t="s">
        <v>2785</v>
      </c>
      <c r="C706" t="s">
        <v>8446</v>
      </c>
      <c r="D706" t="s">
        <v>12332</v>
      </c>
      <c r="E706" s="52">
        <v>54.4</v>
      </c>
    </row>
    <row r="707" spans="1:5" x14ac:dyDescent="0.2">
      <c r="A707" t="s">
        <v>13050</v>
      </c>
      <c r="B707" t="s">
        <v>2811</v>
      </c>
      <c r="C707" t="s">
        <v>8446</v>
      </c>
      <c r="D707" t="s">
        <v>12332</v>
      </c>
      <c r="E707" s="52">
        <v>0</v>
      </c>
    </row>
    <row r="708" spans="1:5" x14ac:dyDescent="0.2">
      <c r="A708" t="s">
        <v>13051</v>
      </c>
      <c r="B708" t="s">
        <v>2788</v>
      </c>
      <c r="C708" t="s">
        <v>8446</v>
      </c>
      <c r="D708" t="s">
        <v>12332</v>
      </c>
      <c r="E708" s="52">
        <v>44.9</v>
      </c>
    </row>
    <row r="709" spans="1:5" x14ac:dyDescent="0.2">
      <c r="A709" t="s">
        <v>13052</v>
      </c>
      <c r="B709" t="s">
        <v>2814</v>
      </c>
      <c r="C709" t="s">
        <v>8446</v>
      </c>
      <c r="D709" t="s">
        <v>12332</v>
      </c>
      <c r="E709" s="52">
        <v>39.6</v>
      </c>
    </row>
    <row r="710" spans="1:5" x14ac:dyDescent="0.2">
      <c r="A710" t="s">
        <v>13053</v>
      </c>
      <c r="B710" t="s">
        <v>2816</v>
      </c>
      <c r="C710" t="s">
        <v>8446</v>
      </c>
      <c r="D710" t="s">
        <v>12332</v>
      </c>
      <c r="E710" s="52">
        <v>27.7</v>
      </c>
    </row>
    <row r="711" spans="1:5" x14ac:dyDescent="0.2">
      <c r="A711" t="s">
        <v>13054</v>
      </c>
      <c r="B711" t="s">
        <v>2818</v>
      </c>
      <c r="C711" t="s">
        <v>8446</v>
      </c>
      <c r="D711" t="s">
        <v>12332</v>
      </c>
      <c r="E711" s="52">
        <v>37.700000000000003</v>
      </c>
    </row>
    <row r="712" spans="1:5" x14ac:dyDescent="0.2">
      <c r="A712" t="s">
        <v>13055</v>
      </c>
      <c r="B712" t="s">
        <v>2820</v>
      </c>
      <c r="C712" t="s">
        <v>8446</v>
      </c>
      <c r="D712" t="s">
        <v>12332</v>
      </c>
      <c r="E712" s="52">
        <v>33.1</v>
      </c>
    </row>
    <row r="713" spans="1:5" x14ac:dyDescent="0.2">
      <c r="A713" t="s">
        <v>13056</v>
      </c>
      <c r="B713" t="s">
        <v>2825</v>
      </c>
      <c r="C713" t="s">
        <v>8446</v>
      </c>
      <c r="D713" t="s">
        <v>12332</v>
      </c>
      <c r="E713" s="52">
        <v>39.1</v>
      </c>
    </row>
    <row r="714" spans="1:5" x14ac:dyDescent="0.2">
      <c r="A714" t="s">
        <v>13057</v>
      </c>
      <c r="B714" t="s">
        <v>2786</v>
      </c>
      <c r="C714" t="s">
        <v>8446</v>
      </c>
      <c r="D714" t="s">
        <v>12332</v>
      </c>
      <c r="E714" s="52">
        <v>65.400000000000006</v>
      </c>
    </row>
    <row r="715" spans="1:5" x14ac:dyDescent="0.2">
      <c r="A715" t="s">
        <v>13058</v>
      </c>
      <c r="B715" t="s">
        <v>2787</v>
      </c>
      <c r="C715" t="s">
        <v>8446</v>
      </c>
      <c r="D715" t="s">
        <v>12332</v>
      </c>
      <c r="E715" s="52">
        <v>45.2</v>
      </c>
    </row>
    <row r="716" spans="1:5" x14ac:dyDescent="0.2">
      <c r="A716" t="s">
        <v>13059</v>
      </c>
      <c r="B716" t="s">
        <v>2829</v>
      </c>
      <c r="C716" t="s">
        <v>8446</v>
      </c>
      <c r="D716" t="s">
        <v>12332</v>
      </c>
      <c r="E716" s="52">
        <v>48.5</v>
      </c>
    </row>
    <row r="717" spans="1:5" x14ac:dyDescent="0.2">
      <c r="A717" t="s">
        <v>13060</v>
      </c>
      <c r="B717" t="s">
        <v>2831</v>
      </c>
      <c r="C717" t="s">
        <v>8446</v>
      </c>
      <c r="D717" t="s">
        <v>12332</v>
      </c>
      <c r="E717" s="52">
        <v>56</v>
      </c>
    </row>
    <row r="718" spans="1:5" x14ac:dyDescent="0.2">
      <c r="A718" t="s">
        <v>13061</v>
      </c>
      <c r="B718" t="s">
        <v>2833</v>
      </c>
      <c r="C718" t="s">
        <v>8446</v>
      </c>
      <c r="D718" t="s">
        <v>12332</v>
      </c>
      <c r="E718" s="52">
        <v>48.3</v>
      </c>
    </row>
    <row r="719" spans="1:5" x14ac:dyDescent="0.2">
      <c r="A719" t="s">
        <v>13062</v>
      </c>
      <c r="B719" t="s">
        <v>2835</v>
      </c>
      <c r="C719" t="s">
        <v>8446</v>
      </c>
      <c r="D719" t="s">
        <v>12332</v>
      </c>
      <c r="E719" s="52">
        <v>55.4</v>
      </c>
    </row>
    <row r="720" spans="1:5" x14ac:dyDescent="0.2">
      <c r="A720" t="s">
        <v>13063</v>
      </c>
      <c r="B720" t="s">
        <v>2789</v>
      </c>
      <c r="C720" t="s">
        <v>8446</v>
      </c>
      <c r="D720" t="s">
        <v>12332</v>
      </c>
      <c r="E720" s="52">
        <v>64.8</v>
      </c>
    </row>
    <row r="721" spans="1:5" x14ac:dyDescent="0.2">
      <c r="A721" t="s">
        <v>13064</v>
      </c>
      <c r="B721" t="s">
        <v>2838</v>
      </c>
      <c r="C721" t="s">
        <v>8446</v>
      </c>
      <c r="D721" t="s">
        <v>12332</v>
      </c>
      <c r="E721" s="52">
        <v>52.7</v>
      </c>
    </row>
    <row r="722" spans="1:5" x14ac:dyDescent="0.2">
      <c r="A722" t="s">
        <v>13065</v>
      </c>
      <c r="B722" t="s">
        <v>2840</v>
      </c>
      <c r="C722" t="s">
        <v>8446</v>
      </c>
      <c r="D722" t="s">
        <v>12332</v>
      </c>
      <c r="E722" s="52">
        <v>66.5</v>
      </c>
    </row>
    <row r="723" spans="1:5" x14ac:dyDescent="0.2">
      <c r="A723" t="s">
        <v>13066</v>
      </c>
      <c r="B723" t="s">
        <v>12328</v>
      </c>
      <c r="C723" t="s">
        <v>8446</v>
      </c>
      <c r="D723" t="s">
        <v>12332</v>
      </c>
      <c r="E723" s="52">
        <v>40</v>
      </c>
    </row>
    <row r="724" spans="1:5" x14ac:dyDescent="0.2">
      <c r="A724" t="s">
        <v>13067</v>
      </c>
      <c r="B724" t="s">
        <v>2763</v>
      </c>
      <c r="C724" t="s">
        <v>8446</v>
      </c>
      <c r="D724" t="s">
        <v>12332</v>
      </c>
      <c r="E724" s="52">
        <v>52.3</v>
      </c>
    </row>
    <row r="725" spans="1:5" x14ac:dyDescent="0.2">
      <c r="A725" t="s">
        <v>13068</v>
      </c>
      <c r="B725" t="s">
        <v>12344</v>
      </c>
      <c r="C725" t="s">
        <v>8446</v>
      </c>
      <c r="D725" t="s">
        <v>12332</v>
      </c>
      <c r="E725" s="52">
        <v>85.7</v>
      </c>
    </row>
    <row r="726" spans="1:5" x14ac:dyDescent="0.2">
      <c r="A726" t="s">
        <v>13069</v>
      </c>
      <c r="B726" t="s">
        <v>2780</v>
      </c>
      <c r="C726" t="s">
        <v>8446</v>
      </c>
      <c r="D726" t="s">
        <v>12332</v>
      </c>
      <c r="E726" s="52">
        <v>50.5</v>
      </c>
    </row>
    <row r="727" spans="1:5" x14ac:dyDescent="0.2">
      <c r="A727" t="s">
        <v>13070</v>
      </c>
      <c r="B727" t="s">
        <v>2794</v>
      </c>
      <c r="C727" t="s">
        <v>8446</v>
      </c>
      <c r="D727" t="s">
        <v>12332</v>
      </c>
      <c r="E727" s="52">
        <v>49.467052253689673</v>
      </c>
    </row>
    <row r="728" spans="1:5" x14ac:dyDescent="0.2">
      <c r="A728" t="s">
        <v>13071</v>
      </c>
      <c r="B728" t="s">
        <v>2785</v>
      </c>
      <c r="C728" t="s">
        <v>8467</v>
      </c>
      <c r="D728" t="s">
        <v>12332</v>
      </c>
      <c r="E728" s="52">
        <v>50</v>
      </c>
    </row>
    <row r="729" spans="1:5" x14ac:dyDescent="0.2">
      <c r="A729" t="s">
        <v>13072</v>
      </c>
      <c r="B729" t="s">
        <v>2811</v>
      </c>
      <c r="C729" t="s">
        <v>8467</v>
      </c>
      <c r="D729" t="s">
        <v>12332</v>
      </c>
      <c r="E729" s="52">
        <v>0</v>
      </c>
    </row>
    <row r="730" spans="1:5" x14ac:dyDescent="0.2">
      <c r="A730" t="s">
        <v>13073</v>
      </c>
      <c r="B730" t="s">
        <v>2788</v>
      </c>
      <c r="C730" t="s">
        <v>8467</v>
      </c>
      <c r="D730" t="s">
        <v>12332</v>
      </c>
      <c r="E730" s="52">
        <v>39.1</v>
      </c>
    </row>
    <row r="731" spans="1:5" x14ac:dyDescent="0.2">
      <c r="A731" t="s">
        <v>13074</v>
      </c>
      <c r="B731" t="s">
        <v>2814</v>
      </c>
      <c r="C731" t="s">
        <v>8467</v>
      </c>
      <c r="D731" t="s">
        <v>12332</v>
      </c>
      <c r="E731" s="52">
        <v>30</v>
      </c>
    </row>
    <row r="732" spans="1:5" x14ac:dyDescent="0.2">
      <c r="A732" t="s">
        <v>13075</v>
      </c>
      <c r="B732" t="s">
        <v>2816</v>
      </c>
      <c r="C732" t="s">
        <v>8467</v>
      </c>
      <c r="D732" t="s">
        <v>12332</v>
      </c>
      <c r="E732" s="52">
        <v>29</v>
      </c>
    </row>
    <row r="733" spans="1:5" x14ac:dyDescent="0.2">
      <c r="A733" t="s">
        <v>13076</v>
      </c>
      <c r="B733" t="s">
        <v>2818</v>
      </c>
      <c r="C733" t="s">
        <v>8467</v>
      </c>
      <c r="D733" t="s">
        <v>12332</v>
      </c>
      <c r="E733" s="52">
        <v>40</v>
      </c>
    </row>
    <row r="734" spans="1:5" x14ac:dyDescent="0.2">
      <c r="A734" t="s">
        <v>13077</v>
      </c>
      <c r="B734" t="s">
        <v>2820</v>
      </c>
      <c r="C734" t="s">
        <v>8467</v>
      </c>
      <c r="D734" t="s">
        <v>12332</v>
      </c>
      <c r="E734" s="52">
        <v>37.5</v>
      </c>
    </row>
    <row r="735" spans="1:5" x14ac:dyDescent="0.2">
      <c r="A735" t="s">
        <v>13078</v>
      </c>
      <c r="B735" t="s">
        <v>2825</v>
      </c>
      <c r="C735" t="s">
        <v>8467</v>
      </c>
      <c r="D735" t="s">
        <v>12332</v>
      </c>
      <c r="E735" s="52">
        <v>29.5</v>
      </c>
    </row>
    <row r="736" spans="1:5" x14ac:dyDescent="0.2">
      <c r="A736" t="s">
        <v>13079</v>
      </c>
      <c r="B736" t="s">
        <v>2786</v>
      </c>
      <c r="C736" t="s">
        <v>8467</v>
      </c>
      <c r="D736" t="s">
        <v>12332</v>
      </c>
      <c r="E736" s="52">
        <v>25</v>
      </c>
    </row>
    <row r="737" spans="1:5" x14ac:dyDescent="0.2">
      <c r="A737" t="s">
        <v>13080</v>
      </c>
      <c r="B737" t="s">
        <v>2787</v>
      </c>
      <c r="C737" t="s">
        <v>8467</v>
      </c>
      <c r="D737" t="s">
        <v>12332</v>
      </c>
      <c r="E737" s="52">
        <v>20.9</v>
      </c>
    </row>
    <row r="738" spans="1:5" x14ac:dyDescent="0.2">
      <c r="A738" t="s">
        <v>13081</v>
      </c>
      <c r="B738" t="s">
        <v>2829</v>
      </c>
      <c r="C738" t="s">
        <v>8467</v>
      </c>
      <c r="D738" t="s">
        <v>12332</v>
      </c>
      <c r="E738" s="52">
        <v>43.3</v>
      </c>
    </row>
    <row r="739" spans="1:5" x14ac:dyDescent="0.2">
      <c r="A739" t="s">
        <v>13082</v>
      </c>
      <c r="B739" t="s">
        <v>2831</v>
      </c>
      <c r="C739" t="s">
        <v>8467</v>
      </c>
      <c r="D739" t="s">
        <v>12332</v>
      </c>
      <c r="E739" s="52">
        <v>30.3</v>
      </c>
    </row>
    <row r="740" spans="1:5" x14ac:dyDescent="0.2">
      <c r="A740" t="s">
        <v>13083</v>
      </c>
      <c r="B740" t="s">
        <v>2833</v>
      </c>
      <c r="C740" t="s">
        <v>8467</v>
      </c>
      <c r="D740" t="s">
        <v>12332</v>
      </c>
      <c r="E740" s="52">
        <v>32.200000000000003</v>
      </c>
    </row>
    <row r="741" spans="1:5" x14ac:dyDescent="0.2">
      <c r="A741" t="s">
        <v>13084</v>
      </c>
      <c r="B741" t="s">
        <v>2835</v>
      </c>
      <c r="C741" t="s">
        <v>8467</v>
      </c>
      <c r="D741" t="s">
        <v>12332</v>
      </c>
      <c r="E741" s="52">
        <v>37.700000000000003</v>
      </c>
    </row>
    <row r="742" spans="1:5" x14ac:dyDescent="0.2">
      <c r="A742" t="s">
        <v>13085</v>
      </c>
      <c r="B742" t="s">
        <v>2789</v>
      </c>
      <c r="C742" t="s">
        <v>8467</v>
      </c>
      <c r="D742" t="s">
        <v>12332</v>
      </c>
      <c r="E742" s="52">
        <v>35</v>
      </c>
    </row>
    <row r="743" spans="1:5" x14ac:dyDescent="0.2">
      <c r="A743" t="s">
        <v>13086</v>
      </c>
      <c r="B743" t="s">
        <v>2838</v>
      </c>
      <c r="C743" t="s">
        <v>8467</v>
      </c>
      <c r="D743" t="s">
        <v>12332</v>
      </c>
      <c r="E743" s="52">
        <v>32.5</v>
      </c>
    </row>
    <row r="744" spans="1:5" x14ac:dyDescent="0.2">
      <c r="A744" t="s">
        <v>13087</v>
      </c>
      <c r="B744" t="s">
        <v>2840</v>
      </c>
      <c r="C744" t="s">
        <v>8467</v>
      </c>
      <c r="D744" t="s">
        <v>12332</v>
      </c>
      <c r="E744" s="52">
        <v>35</v>
      </c>
    </row>
    <row r="745" spans="1:5" x14ac:dyDescent="0.2">
      <c r="A745" t="s">
        <v>13088</v>
      </c>
      <c r="B745" t="s">
        <v>12328</v>
      </c>
      <c r="C745" t="s">
        <v>8467</v>
      </c>
      <c r="D745" t="s">
        <v>12332</v>
      </c>
      <c r="E745" s="52">
        <v>30</v>
      </c>
    </row>
    <row r="746" spans="1:5" x14ac:dyDescent="0.2">
      <c r="A746" t="s">
        <v>13089</v>
      </c>
      <c r="B746" t="s">
        <v>2763</v>
      </c>
      <c r="C746" t="s">
        <v>8467</v>
      </c>
      <c r="D746" t="s">
        <v>12332</v>
      </c>
      <c r="E746" s="52">
        <v>30</v>
      </c>
    </row>
    <row r="747" spans="1:5" x14ac:dyDescent="0.2">
      <c r="A747" t="s">
        <v>13090</v>
      </c>
      <c r="B747" t="s">
        <v>12344</v>
      </c>
      <c r="C747" t="s">
        <v>8467</v>
      </c>
      <c r="D747" t="s">
        <v>12332</v>
      </c>
      <c r="E747" s="52">
        <v>43.4</v>
      </c>
    </row>
    <row r="748" spans="1:5" x14ac:dyDescent="0.2">
      <c r="A748" t="s">
        <v>13091</v>
      </c>
      <c r="B748" t="s">
        <v>2780</v>
      </c>
      <c r="C748" t="s">
        <v>8467</v>
      </c>
      <c r="D748" t="s">
        <v>12332</v>
      </c>
      <c r="E748" s="52">
        <v>32.5</v>
      </c>
    </row>
    <row r="749" spans="1:5" x14ac:dyDescent="0.2">
      <c r="A749" t="s">
        <v>13092</v>
      </c>
      <c r="B749" t="s">
        <v>2794</v>
      </c>
      <c r="C749" t="s">
        <v>8467</v>
      </c>
      <c r="D749" t="s">
        <v>12332</v>
      </c>
      <c r="E749" s="52">
        <v>33.986198643797358</v>
      </c>
    </row>
    <row r="750" spans="1:5" x14ac:dyDescent="0.2">
      <c r="A750" t="s">
        <v>13093</v>
      </c>
      <c r="B750" t="s">
        <v>2785</v>
      </c>
      <c r="C750" t="s">
        <v>8488</v>
      </c>
      <c r="D750" t="s">
        <v>12332</v>
      </c>
      <c r="E750" s="52">
        <v>42.4</v>
      </c>
    </row>
    <row r="751" spans="1:5" x14ac:dyDescent="0.2">
      <c r="A751" t="s">
        <v>13094</v>
      </c>
      <c r="B751" t="s">
        <v>2811</v>
      </c>
      <c r="C751" t="s">
        <v>8488</v>
      </c>
      <c r="D751" t="s">
        <v>12332</v>
      </c>
      <c r="E751" s="52">
        <v>0</v>
      </c>
    </row>
    <row r="752" spans="1:5" x14ac:dyDescent="0.2">
      <c r="A752" t="s">
        <v>13095</v>
      </c>
      <c r="B752" t="s">
        <v>2788</v>
      </c>
      <c r="C752" t="s">
        <v>8488</v>
      </c>
      <c r="D752" t="s">
        <v>12332</v>
      </c>
      <c r="E752" s="52">
        <v>44.3</v>
      </c>
    </row>
    <row r="753" spans="1:5" x14ac:dyDescent="0.2">
      <c r="A753" t="s">
        <v>13096</v>
      </c>
      <c r="B753" t="s">
        <v>2814</v>
      </c>
      <c r="C753" t="s">
        <v>8488</v>
      </c>
      <c r="D753" t="s">
        <v>12332</v>
      </c>
      <c r="E753" s="52">
        <v>28.8</v>
      </c>
    </row>
    <row r="754" spans="1:5" x14ac:dyDescent="0.2">
      <c r="A754" t="s">
        <v>13097</v>
      </c>
      <c r="B754" t="s">
        <v>2816</v>
      </c>
      <c r="C754" t="s">
        <v>8488</v>
      </c>
      <c r="D754" t="s">
        <v>12332</v>
      </c>
      <c r="E754" s="52">
        <v>18.600000000000001</v>
      </c>
    </row>
    <row r="755" spans="1:5" x14ac:dyDescent="0.2">
      <c r="A755" t="s">
        <v>13098</v>
      </c>
      <c r="B755" t="s">
        <v>2818</v>
      </c>
      <c r="C755" t="s">
        <v>8488</v>
      </c>
      <c r="D755" t="s">
        <v>12332</v>
      </c>
      <c r="E755" s="52">
        <v>52.7</v>
      </c>
    </row>
    <row r="756" spans="1:5" x14ac:dyDescent="0.2">
      <c r="A756" t="s">
        <v>13099</v>
      </c>
      <c r="B756" t="s">
        <v>2820</v>
      </c>
      <c r="C756" t="s">
        <v>8488</v>
      </c>
      <c r="D756" t="s">
        <v>12332</v>
      </c>
      <c r="E756" s="52">
        <v>37</v>
      </c>
    </row>
    <row r="757" spans="1:5" x14ac:dyDescent="0.2">
      <c r="A757" t="s">
        <v>13100</v>
      </c>
      <c r="B757" t="s">
        <v>2825</v>
      </c>
      <c r="C757" t="s">
        <v>8488</v>
      </c>
      <c r="D757" t="s">
        <v>12332</v>
      </c>
      <c r="E757" s="52">
        <v>27.9</v>
      </c>
    </row>
    <row r="758" spans="1:5" x14ac:dyDescent="0.2">
      <c r="A758" t="s">
        <v>13101</v>
      </c>
      <c r="B758" t="s">
        <v>2786</v>
      </c>
      <c r="C758" t="s">
        <v>8488</v>
      </c>
      <c r="D758" t="s">
        <v>12332</v>
      </c>
      <c r="E758" s="52">
        <v>42.2</v>
      </c>
    </row>
    <row r="759" spans="1:5" x14ac:dyDescent="0.2">
      <c r="A759" t="s">
        <v>13102</v>
      </c>
      <c r="B759" t="s">
        <v>2787</v>
      </c>
      <c r="C759" t="s">
        <v>8488</v>
      </c>
      <c r="D759" t="s">
        <v>12332</v>
      </c>
      <c r="E759" s="52">
        <v>65.400000000000006</v>
      </c>
    </row>
    <row r="760" spans="1:5" x14ac:dyDescent="0.2">
      <c r="A760" t="s">
        <v>13103</v>
      </c>
      <c r="B760" t="s">
        <v>2829</v>
      </c>
      <c r="C760" t="s">
        <v>8488</v>
      </c>
      <c r="D760" t="s">
        <v>12332</v>
      </c>
      <c r="E760" s="52">
        <v>47.5</v>
      </c>
    </row>
    <row r="761" spans="1:5" x14ac:dyDescent="0.2">
      <c r="A761" t="s">
        <v>13104</v>
      </c>
      <c r="B761" t="s">
        <v>2831</v>
      </c>
      <c r="C761" t="s">
        <v>8488</v>
      </c>
      <c r="D761" t="s">
        <v>12332</v>
      </c>
      <c r="E761" s="52">
        <v>39.799999999999997</v>
      </c>
    </row>
    <row r="762" spans="1:5" x14ac:dyDescent="0.2">
      <c r="A762" t="s">
        <v>13105</v>
      </c>
      <c r="B762" t="s">
        <v>2833</v>
      </c>
      <c r="C762" t="s">
        <v>8488</v>
      </c>
      <c r="D762" t="s">
        <v>12332</v>
      </c>
      <c r="E762" s="52">
        <v>25.5</v>
      </c>
    </row>
    <row r="763" spans="1:5" x14ac:dyDescent="0.2">
      <c r="A763" t="s">
        <v>13106</v>
      </c>
      <c r="B763" t="s">
        <v>2835</v>
      </c>
      <c r="C763" t="s">
        <v>8488</v>
      </c>
      <c r="D763" t="s">
        <v>12332</v>
      </c>
      <c r="E763" s="52">
        <v>72.400000000000006</v>
      </c>
    </row>
    <row r="764" spans="1:5" x14ac:dyDescent="0.2">
      <c r="A764" t="s">
        <v>13107</v>
      </c>
      <c r="B764" t="s">
        <v>2789</v>
      </c>
      <c r="C764" t="s">
        <v>8488</v>
      </c>
      <c r="D764" t="s">
        <v>12332</v>
      </c>
      <c r="E764" s="52">
        <v>47.8</v>
      </c>
    </row>
    <row r="765" spans="1:5" x14ac:dyDescent="0.2">
      <c r="A765" t="s">
        <v>13108</v>
      </c>
      <c r="B765" t="s">
        <v>2838</v>
      </c>
      <c r="C765" t="s">
        <v>8488</v>
      </c>
      <c r="D765" t="s">
        <v>12332</v>
      </c>
      <c r="E765" s="52">
        <v>56</v>
      </c>
    </row>
    <row r="766" spans="1:5" x14ac:dyDescent="0.2">
      <c r="A766" t="s">
        <v>13109</v>
      </c>
      <c r="B766" t="s">
        <v>2840</v>
      </c>
      <c r="C766" t="s">
        <v>8488</v>
      </c>
      <c r="D766" t="s">
        <v>12332</v>
      </c>
      <c r="E766" s="52">
        <v>51.5</v>
      </c>
    </row>
    <row r="767" spans="1:5" x14ac:dyDescent="0.2">
      <c r="A767" t="s">
        <v>13110</v>
      </c>
      <c r="B767" t="s">
        <v>12328</v>
      </c>
      <c r="C767" t="s">
        <v>8488</v>
      </c>
      <c r="D767" t="s">
        <v>12332</v>
      </c>
      <c r="E767" s="52">
        <v>17.2</v>
      </c>
    </row>
    <row r="768" spans="1:5" x14ac:dyDescent="0.2">
      <c r="A768" t="s">
        <v>13111</v>
      </c>
      <c r="B768" t="s">
        <v>2763</v>
      </c>
      <c r="C768" t="s">
        <v>8488</v>
      </c>
      <c r="D768" t="s">
        <v>12332</v>
      </c>
      <c r="E768" s="52">
        <v>40.5</v>
      </c>
    </row>
    <row r="769" spans="1:5" x14ac:dyDescent="0.2">
      <c r="A769" t="s">
        <v>13112</v>
      </c>
      <c r="B769" t="s">
        <v>12344</v>
      </c>
      <c r="C769" t="s">
        <v>8488</v>
      </c>
      <c r="D769" t="s">
        <v>12332</v>
      </c>
      <c r="E769" s="52">
        <v>16.8</v>
      </c>
    </row>
    <row r="770" spans="1:5" x14ac:dyDescent="0.2">
      <c r="A770" t="s">
        <v>13113</v>
      </c>
      <c r="B770" t="s">
        <v>2780</v>
      </c>
      <c r="C770" t="s">
        <v>8488</v>
      </c>
      <c r="D770" t="s">
        <v>12332</v>
      </c>
      <c r="E770" s="52">
        <v>46</v>
      </c>
    </row>
    <row r="771" spans="1:5" x14ac:dyDescent="0.2">
      <c r="A771" t="s">
        <v>13114</v>
      </c>
      <c r="B771" t="s">
        <v>2794</v>
      </c>
      <c r="C771" t="s">
        <v>8488</v>
      </c>
      <c r="D771" t="s">
        <v>12332</v>
      </c>
      <c r="E771" s="52">
        <v>43.20339050658157</v>
      </c>
    </row>
    <row r="772" spans="1:5" x14ac:dyDescent="0.2">
      <c r="A772" t="s">
        <v>13115</v>
      </c>
      <c r="B772" t="s">
        <v>2785</v>
      </c>
      <c r="C772" t="s">
        <v>8514</v>
      </c>
      <c r="D772" t="s">
        <v>12332</v>
      </c>
      <c r="E772" s="52">
        <v>71.7</v>
      </c>
    </row>
    <row r="773" spans="1:5" x14ac:dyDescent="0.2">
      <c r="A773" t="s">
        <v>13116</v>
      </c>
      <c r="B773" t="s">
        <v>2811</v>
      </c>
      <c r="C773" t="s">
        <v>8514</v>
      </c>
      <c r="D773" t="s">
        <v>12332</v>
      </c>
      <c r="E773" s="52">
        <v>0</v>
      </c>
    </row>
    <row r="774" spans="1:5" x14ac:dyDescent="0.2">
      <c r="A774" t="s">
        <v>13117</v>
      </c>
      <c r="B774" t="s">
        <v>2788</v>
      </c>
      <c r="C774" t="s">
        <v>8514</v>
      </c>
      <c r="D774" t="s">
        <v>12332</v>
      </c>
      <c r="E774" s="52">
        <v>48.4</v>
      </c>
    </row>
    <row r="775" spans="1:5" x14ac:dyDescent="0.2">
      <c r="A775" t="s">
        <v>13118</v>
      </c>
      <c r="B775" t="s">
        <v>2814</v>
      </c>
      <c r="C775" t="s">
        <v>8514</v>
      </c>
      <c r="D775" t="s">
        <v>12332</v>
      </c>
      <c r="E775" s="52">
        <v>21.3</v>
      </c>
    </row>
    <row r="776" spans="1:5" x14ac:dyDescent="0.2">
      <c r="A776" t="s">
        <v>13119</v>
      </c>
      <c r="B776" t="s">
        <v>2816</v>
      </c>
      <c r="C776" t="s">
        <v>8514</v>
      </c>
      <c r="D776" t="s">
        <v>12332</v>
      </c>
      <c r="E776" s="52">
        <v>9.3000000000000007</v>
      </c>
    </row>
    <row r="777" spans="1:5" x14ac:dyDescent="0.2">
      <c r="A777" t="s">
        <v>13120</v>
      </c>
      <c r="B777" t="s">
        <v>2818</v>
      </c>
      <c r="C777" t="s">
        <v>8514</v>
      </c>
      <c r="D777" t="s">
        <v>12332</v>
      </c>
      <c r="E777" s="52">
        <v>49.4</v>
      </c>
    </row>
    <row r="778" spans="1:5" x14ac:dyDescent="0.2">
      <c r="A778" t="s">
        <v>13121</v>
      </c>
      <c r="B778" t="s">
        <v>2820</v>
      </c>
      <c r="C778" t="s">
        <v>8514</v>
      </c>
      <c r="D778" t="s">
        <v>12332</v>
      </c>
      <c r="E778" s="52">
        <v>28.6</v>
      </c>
    </row>
    <row r="779" spans="1:5" x14ac:dyDescent="0.2">
      <c r="A779" t="s">
        <v>13122</v>
      </c>
      <c r="B779" t="s">
        <v>2825</v>
      </c>
      <c r="C779" t="s">
        <v>8514</v>
      </c>
      <c r="D779" t="s">
        <v>12332</v>
      </c>
      <c r="E779" s="52">
        <v>20.100000000000001</v>
      </c>
    </row>
    <row r="780" spans="1:5" x14ac:dyDescent="0.2">
      <c r="A780" t="s">
        <v>13123</v>
      </c>
      <c r="B780" t="s">
        <v>2786</v>
      </c>
      <c r="C780" t="s">
        <v>8514</v>
      </c>
      <c r="D780" t="s">
        <v>12332</v>
      </c>
      <c r="E780" s="52">
        <v>42.9</v>
      </c>
    </row>
    <row r="781" spans="1:5" x14ac:dyDescent="0.2">
      <c r="A781" t="s">
        <v>13124</v>
      </c>
      <c r="B781" t="s">
        <v>2787</v>
      </c>
      <c r="C781" t="s">
        <v>8514</v>
      </c>
      <c r="D781" t="s">
        <v>12332</v>
      </c>
      <c r="E781" s="52">
        <v>38.5</v>
      </c>
    </row>
    <row r="782" spans="1:5" x14ac:dyDescent="0.2">
      <c r="A782" t="s">
        <v>13125</v>
      </c>
      <c r="B782" t="s">
        <v>2829</v>
      </c>
      <c r="C782" t="s">
        <v>8514</v>
      </c>
      <c r="D782" t="s">
        <v>12332</v>
      </c>
      <c r="E782" s="52">
        <v>62.2</v>
      </c>
    </row>
    <row r="783" spans="1:5" x14ac:dyDescent="0.2">
      <c r="A783" t="s">
        <v>13126</v>
      </c>
      <c r="B783" t="s">
        <v>2831</v>
      </c>
      <c r="C783" t="s">
        <v>8514</v>
      </c>
      <c r="D783" t="s">
        <v>12332</v>
      </c>
      <c r="E783" s="52">
        <v>42</v>
      </c>
    </row>
    <row r="784" spans="1:5" x14ac:dyDescent="0.2">
      <c r="A784" t="s">
        <v>13127</v>
      </c>
      <c r="B784" t="s">
        <v>2833</v>
      </c>
      <c r="C784" t="s">
        <v>8514</v>
      </c>
      <c r="D784" t="s">
        <v>12332</v>
      </c>
      <c r="E784" s="52">
        <v>24.7</v>
      </c>
    </row>
    <row r="785" spans="1:5" x14ac:dyDescent="0.2">
      <c r="A785" t="s">
        <v>13128</v>
      </c>
      <c r="B785" t="s">
        <v>2835</v>
      </c>
      <c r="C785" t="s">
        <v>8514</v>
      </c>
      <c r="D785" t="s">
        <v>12332</v>
      </c>
      <c r="E785" s="52">
        <v>94.1</v>
      </c>
    </row>
    <row r="786" spans="1:5" x14ac:dyDescent="0.2">
      <c r="A786" t="s">
        <v>13129</v>
      </c>
      <c r="B786" t="s">
        <v>2789</v>
      </c>
      <c r="C786" t="s">
        <v>8514</v>
      </c>
      <c r="D786" t="s">
        <v>12332</v>
      </c>
      <c r="E786" s="52">
        <v>67.5</v>
      </c>
    </row>
    <row r="787" spans="1:5" x14ac:dyDescent="0.2">
      <c r="A787" t="s">
        <v>13130</v>
      </c>
      <c r="B787" t="s">
        <v>2838</v>
      </c>
      <c r="C787" t="s">
        <v>8514</v>
      </c>
      <c r="D787" t="s">
        <v>12332</v>
      </c>
      <c r="E787" s="52">
        <v>59.7</v>
      </c>
    </row>
    <row r="788" spans="1:5" x14ac:dyDescent="0.2">
      <c r="A788" t="s">
        <v>13131</v>
      </c>
      <c r="B788" t="s">
        <v>2840</v>
      </c>
      <c r="C788" t="s">
        <v>8514</v>
      </c>
      <c r="D788" t="s">
        <v>12332</v>
      </c>
      <c r="E788" s="52">
        <v>74.5</v>
      </c>
    </row>
    <row r="789" spans="1:5" x14ac:dyDescent="0.2">
      <c r="A789" t="s">
        <v>13132</v>
      </c>
      <c r="B789" t="s">
        <v>12328</v>
      </c>
      <c r="C789" t="s">
        <v>8514</v>
      </c>
      <c r="D789" t="s">
        <v>12332</v>
      </c>
      <c r="E789" s="52">
        <v>12.9</v>
      </c>
    </row>
    <row r="790" spans="1:5" x14ac:dyDescent="0.2">
      <c r="A790" t="s">
        <v>13133</v>
      </c>
      <c r="B790" t="s">
        <v>2763</v>
      </c>
      <c r="C790" t="s">
        <v>8514</v>
      </c>
      <c r="D790" t="s">
        <v>12332</v>
      </c>
      <c r="E790" s="52">
        <v>39.5</v>
      </c>
    </row>
    <row r="791" spans="1:5" x14ac:dyDescent="0.2">
      <c r="A791" t="s">
        <v>13134</v>
      </c>
      <c r="B791" t="s">
        <v>12344</v>
      </c>
      <c r="C791" t="s">
        <v>8514</v>
      </c>
      <c r="D791" t="s">
        <v>12332</v>
      </c>
      <c r="E791" s="52">
        <v>38.9</v>
      </c>
    </row>
    <row r="792" spans="1:5" x14ac:dyDescent="0.2">
      <c r="A792" t="s">
        <v>13135</v>
      </c>
      <c r="B792" t="s">
        <v>2780</v>
      </c>
      <c r="C792" t="s">
        <v>8514</v>
      </c>
      <c r="D792" t="s">
        <v>12332</v>
      </c>
      <c r="E792" s="52">
        <v>47</v>
      </c>
    </row>
    <row r="793" spans="1:5" x14ac:dyDescent="0.2">
      <c r="A793" t="s">
        <v>13136</v>
      </c>
      <c r="B793" t="s">
        <v>2794</v>
      </c>
      <c r="C793" t="s">
        <v>8514</v>
      </c>
      <c r="D793" t="s">
        <v>12332</v>
      </c>
      <c r="E793" s="52">
        <v>46.434383725568409</v>
      </c>
    </row>
    <row r="794" spans="1:5" x14ac:dyDescent="0.2">
      <c r="A794" t="s">
        <v>13137</v>
      </c>
      <c r="B794" t="s">
        <v>2785</v>
      </c>
      <c r="C794" t="s">
        <v>8535</v>
      </c>
      <c r="D794" t="s">
        <v>12332</v>
      </c>
      <c r="E794" s="52">
        <v>82.9</v>
      </c>
    </row>
    <row r="795" spans="1:5" x14ac:dyDescent="0.2">
      <c r="A795" t="s">
        <v>13138</v>
      </c>
      <c r="B795" t="s">
        <v>2811</v>
      </c>
      <c r="C795" t="s">
        <v>8535</v>
      </c>
      <c r="D795" t="s">
        <v>12332</v>
      </c>
      <c r="E795" s="52">
        <v>0</v>
      </c>
    </row>
    <row r="796" spans="1:5" x14ac:dyDescent="0.2">
      <c r="A796" t="s">
        <v>13139</v>
      </c>
      <c r="B796" t="s">
        <v>2788</v>
      </c>
      <c r="C796" t="s">
        <v>8535</v>
      </c>
      <c r="D796" t="s">
        <v>12332</v>
      </c>
      <c r="E796" s="52">
        <v>73.5</v>
      </c>
    </row>
    <row r="797" spans="1:5" x14ac:dyDescent="0.2">
      <c r="A797" t="s">
        <v>13140</v>
      </c>
      <c r="B797" t="s">
        <v>2814</v>
      </c>
      <c r="C797" t="s">
        <v>8535</v>
      </c>
      <c r="D797" t="s">
        <v>12332</v>
      </c>
      <c r="E797" s="52">
        <v>63.2</v>
      </c>
    </row>
    <row r="798" spans="1:5" x14ac:dyDescent="0.2">
      <c r="A798" t="s">
        <v>13141</v>
      </c>
      <c r="B798" t="s">
        <v>2816</v>
      </c>
      <c r="C798" t="s">
        <v>8535</v>
      </c>
      <c r="D798" t="s">
        <v>12332</v>
      </c>
      <c r="E798" s="52">
        <v>75.7</v>
      </c>
    </row>
    <row r="799" spans="1:5" x14ac:dyDescent="0.2">
      <c r="A799" t="s">
        <v>13142</v>
      </c>
      <c r="B799" t="s">
        <v>2818</v>
      </c>
      <c r="C799" t="s">
        <v>8535</v>
      </c>
      <c r="D799" t="s">
        <v>12332</v>
      </c>
      <c r="E799" s="52">
        <v>73.599999999999994</v>
      </c>
    </row>
    <row r="800" spans="1:5" x14ac:dyDescent="0.2">
      <c r="A800" t="s">
        <v>13143</v>
      </c>
      <c r="B800" t="s">
        <v>2820</v>
      </c>
      <c r="C800" t="s">
        <v>8535</v>
      </c>
      <c r="D800" t="s">
        <v>12332</v>
      </c>
      <c r="E800" s="52">
        <v>78.900000000000006</v>
      </c>
    </row>
    <row r="801" spans="1:5" x14ac:dyDescent="0.2">
      <c r="A801" t="s">
        <v>13144</v>
      </c>
      <c r="B801" t="s">
        <v>2825</v>
      </c>
      <c r="C801" t="s">
        <v>8535</v>
      </c>
      <c r="D801" t="s">
        <v>12332</v>
      </c>
      <c r="E801" s="52">
        <v>70.5</v>
      </c>
    </row>
    <row r="802" spans="1:5" x14ac:dyDescent="0.2">
      <c r="A802" t="s">
        <v>13145</v>
      </c>
      <c r="B802" t="s">
        <v>2786</v>
      </c>
      <c r="C802" t="s">
        <v>8535</v>
      </c>
      <c r="D802" t="s">
        <v>12332</v>
      </c>
      <c r="E802" s="52">
        <v>78.7</v>
      </c>
    </row>
    <row r="803" spans="1:5" x14ac:dyDescent="0.2">
      <c r="A803" t="s">
        <v>13146</v>
      </c>
      <c r="B803" t="s">
        <v>2787</v>
      </c>
      <c r="C803" t="s">
        <v>8535</v>
      </c>
      <c r="D803" t="s">
        <v>12332</v>
      </c>
      <c r="E803" s="52">
        <v>82</v>
      </c>
    </row>
    <row r="804" spans="1:5" x14ac:dyDescent="0.2">
      <c r="A804" t="s">
        <v>13147</v>
      </c>
      <c r="B804" t="s">
        <v>2829</v>
      </c>
      <c r="C804" t="s">
        <v>8535</v>
      </c>
      <c r="D804" t="s">
        <v>12332</v>
      </c>
      <c r="E804" s="52">
        <v>79.8</v>
      </c>
    </row>
    <row r="805" spans="1:5" x14ac:dyDescent="0.2">
      <c r="A805" t="s">
        <v>13148</v>
      </c>
      <c r="B805" t="s">
        <v>2831</v>
      </c>
      <c r="C805" t="s">
        <v>8535</v>
      </c>
      <c r="D805" t="s">
        <v>12332</v>
      </c>
      <c r="E805" s="52">
        <v>77.5</v>
      </c>
    </row>
    <row r="806" spans="1:5" x14ac:dyDescent="0.2">
      <c r="A806" t="s">
        <v>13149</v>
      </c>
      <c r="B806" t="s">
        <v>2833</v>
      </c>
      <c r="C806" t="s">
        <v>8535</v>
      </c>
      <c r="D806" t="s">
        <v>12332</v>
      </c>
      <c r="E806" s="52">
        <v>75.3</v>
      </c>
    </row>
    <row r="807" spans="1:5" x14ac:dyDescent="0.2">
      <c r="A807" t="s">
        <v>13150</v>
      </c>
      <c r="B807" t="s">
        <v>2835</v>
      </c>
      <c r="C807" t="s">
        <v>8535</v>
      </c>
      <c r="D807" t="s">
        <v>12332</v>
      </c>
      <c r="E807" s="52">
        <v>85.2</v>
      </c>
    </row>
    <row r="808" spans="1:5" x14ac:dyDescent="0.2">
      <c r="A808" t="s">
        <v>13151</v>
      </c>
      <c r="B808" t="s">
        <v>2789</v>
      </c>
      <c r="C808" t="s">
        <v>8535</v>
      </c>
      <c r="D808" t="s">
        <v>12332</v>
      </c>
      <c r="E808" s="52">
        <v>84</v>
      </c>
    </row>
    <row r="809" spans="1:5" x14ac:dyDescent="0.2">
      <c r="A809" t="s">
        <v>13152</v>
      </c>
      <c r="B809" t="s">
        <v>2838</v>
      </c>
      <c r="C809" t="s">
        <v>8535</v>
      </c>
      <c r="D809" t="s">
        <v>12332</v>
      </c>
      <c r="E809" s="52">
        <v>83.8</v>
      </c>
    </row>
    <row r="810" spans="1:5" x14ac:dyDescent="0.2">
      <c r="A810" t="s">
        <v>13153</v>
      </c>
      <c r="B810" t="s">
        <v>2840</v>
      </c>
      <c r="C810" t="s">
        <v>8535</v>
      </c>
      <c r="D810" t="s">
        <v>12332</v>
      </c>
      <c r="E810" s="52">
        <v>83.2</v>
      </c>
    </row>
    <row r="811" spans="1:5" x14ac:dyDescent="0.2">
      <c r="A811" t="s">
        <v>13154</v>
      </c>
      <c r="B811" t="s">
        <v>12328</v>
      </c>
      <c r="C811" t="s">
        <v>8535</v>
      </c>
      <c r="D811" t="s">
        <v>12332</v>
      </c>
      <c r="E811" s="52" t="s">
        <v>12038</v>
      </c>
    </row>
    <row r="812" spans="1:5" x14ac:dyDescent="0.2">
      <c r="A812" t="s">
        <v>13155</v>
      </c>
      <c r="B812" t="s">
        <v>2763</v>
      </c>
      <c r="C812" t="s">
        <v>8535</v>
      </c>
      <c r="D812" t="s">
        <v>12332</v>
      </c>
      <c r="E812" s="52">
        <v>76.599999999999994</v>
      </c>
    </row>
    <row r="813" spans="1:5" x14ac:dyDescent="0.2">
      <c r="A813" t="s">
        <v>13156</v>
      </c>
      <c r="B813" t="s">
        <v>12344</v>
      </c>
      <c r="C813" t="s">
        <v>8535</v>
      </c>
      <c r="D813" t="s">
        <v>12332</v>
      </c>
      <c r="E813" s="52" t="s">
        <v>12038</v>
      </c>
    </row>
    <row r="814" spans="1:5" x14ac:dyDescent="0.2">
      <c r="A814" t="s">
        <v>13157</v>
      </c>
      <c r="B814" t="s">
        <v>2780</v>
      </c>
      <c r="C814" t="s">
        <v>8535</v>
      </c>
      <c r="D814" t="s">
        <v>12332</v>
      </c>
      <c r="E814" s="52">
        <v>80.666666666666671</v>
      </c>
    </row>
    <row r="815" spans="1:5" x14ac:dyDescent="0.2">
      <c r="A815" t="s">
        <v>13158</v>
      </c>
      <c r="B815" t="s">
        <v>2794</v>
      </c>
      <c r="C815" t="s">
        <v>8535</v>
      </c>
      <c r="D815" t="s">
        <v>12332</v>
      </c>
      <c r="E815" s="52">
        <v>77.718133333333327</v>
      </c>
    </row>
    <row r="816" spans="1:5" x14ac:dyDescent="0.2">
      <c r="A816" t="s">
        <v>13159</v>
      </c>
      <c r="B816" t="s">
        <v>2785</v>
      </c>
      <c r="C816" t="s">
        <v>8556</v>
      </c>
      <c r="D816" t="s">
        <v>12332</v>
      </c>
      <c r="E816" s="52">
        <v>99.2</v>
      </c>
    </row>
    <row r="817" spans="1:5" x14ac:dyDescent="0.2">
      <c r="A817" t="s">
        <v>13160</v>
      </c>
      <c r="B817" t="s">
        <v>2811</v>
      </c>
      <c r="C817" t="s">
        <v>8556</v>
      </c>
      <c r="D817" t="s">
        <v>12332</v>
      </c>
      <c r="E817" s="52">
        <v>0</v>
      </c>
    </row>
    <row r="818" spans="1:5" x14ac:dyDescent="0.2">
      <c r="A818" t="s">
        <v>13161</v>
      </c>
      <c r="B818" t="s">
        <v>2788</v>
      </c>
      <c r="C818" t="s">
        <v>8556</v>
      </c>
      <c r="D818" t="s">
        <v>12332</v>
      </c>
      <c r="E818" s="52">
        <v>84.4</v>
      </c>
    </row>
    <row r="819" spans="1:5" x14ac:dyDescent="0.2">
      <c r="A819" t="s">
        <v>13162</v>
      </c>
      <c r="B819" t="s">
        <v>2814</v>
      </c>
      <c r="C819" t="s">
        <v>8556</v>
      </c>
      <c r="D819" t="s">
        <v>12332</v>
      </c>
      <c r="E819" s="52">
        <v>76.599999999999994</v>
      </c>
    </row>
    <row r="820" spans="1:5" x14ac:dyDescent="0.2">
      <c r="A820" t="s">
        <v>13163</v>
      </c>
      <c r="B820" t="s">
        <v>2816</v>
      </c>
      <c r="C820" t="s">
        <v>8556</v>
      </c>
      <c r="D820" t="s">
        <v>12332</v>
      </c>
      <c r="E820" s="52">
        <v>94</v>
      </c>
    </row>
    <row r="821" spans="1:5" x14ac:dyDescent="0.2">
      <c r="A821" t="s">
        <v>13164</v>
      </c>
      <c r="B821" t="s">
        <v>2818</v>
      </c>
      <c r="C821" t="s">
        <v>8556</v>
      </c>
      <c r="D821" t="s">
        <v>12332</v>
      </c>
      <c r="E821" s="52">
        <v>88.2</v>
      </c>
    </row>
    <row r="822" spans="1:5" x14ac:dyDescent="0.2">
      <c r="A822" t="s">
        <v>13165</v>
      </c>
      <c r="B822" t="s">
        <v>2820</v>
      </c>
      <c r="C822" t="s">
        <v>8556</v>
      </c>
      <c r="D822" t="s">
        <v>12332</v>
      </c>
      <c r="E822" s="52">
        <v>96</v>
      </c>
    </row>
    <row r="823" spans="1:5" x14ac:dyDescent="0.2">
      <c r="A823" t="s">
        <v>13166</v>
      </c>
      <c r="B823" t="s">
        <v>2825</v>
      </c>
      <c r="C823" t="s">
        <v>8556</v>
      </c>
      <c r="D823" t="s">
        <v>12332</v>
      </c>
      <c r="E823" s="52">
        <v>74.099999999999994</v>
      </c>
    </row>
    <row r="824" spans="1:5" x14ac:dyDescent="0.2">
      <c r="A824" t="s">
        <v>13167</v>
      </c>
      <c r="B824" t="s">
        <v>2786</v>
      </c>
      <c r="C824" t="s">
        <v>8556</v>
      </c>
      <c r="D824" t="s">
        <v>12332</v>
      </c>
      <c r="E824" s="52">
        <v>96.1</v>
      </c>
    </row>
    <row r="825" spans="1:5" x14ac:dyDescent="0.2">
      <c r="A825" t="s">
        <v>13168</v>
      </c>
      <c r="B825" t="s">
        <v>2787</v>
      </c>
      <c r="C825" t="s">
        <v>8556</v>
      </c>
      <c r="D825" t="s">
        <v>12332</v>
      </c>
      <c r="E825" s="52">
        <v>95.3</v>
      </c>
    </row>
    <row r="826" spans="1:5" x14ac:dyDescent="0.2">
      <c r="A826" t="s">
        <v>13169</v>
      </c>
      <c r="B826" t="s">
        <v>2829</v>
      </c>
      <c r="C826" t="s">
        <v>8556</v>
      </c>
      <c r="D826" t="s">
        <v>12332</v>
      </c>
      <c r="E826" s="52">
        <v>94.1</v>
      </c>
    </row>
    <row r="827" spans="1:5" x14ac:dyDescent="0.2">
      <c r="A827" t="s">
        <v>13170</v>
      </c>
      <c r="B827" t="s">
        <v>2831</v>
      </c>
      <c r="C827" t="s">
        <v>8556</v>
      </c>
      <c r="D827" t="s">
        <v>12332</v>
      </c>
      <c r="E827" s="52">
        <v>90.8</v>
      </c>
    </row>
    <row r="828" spans="1:5" x14ac:dyDescent="0.2">
      <c r="A828" t="s">
        <v>13171</v>
      </c>
      <c r="B828" t="s">
        <v>2833</v>
      </c>
      <c r="C828" t="s">
        <v>8556</v>
      </c>
      <c r="D828" t="s">
        <v>12332</v>
      </c>
      <c r="E828" s="52">
        <v>90.5</v>
      </c>
    </row>
    <row r="829" spans="1:5" x14ac:dyDescent="0.2">
      <c r="A829" t="s">
        <v>13172</v>
      </c>
      <c r="B829" t="s">
        <v>2835</v>
      </c>
      <c r="C829" t="s">
        <v>8556</v>
      </c>
      <c r="D829" t="s">
        <v>12332</v>
      </c>
      <c r="E829" s="52">
        <v>98.8</v>
      </c>
    </row>
    <row r="830" spans="1:5" x14ac:dyDescent="0.2">
      <c r="A830" t="s">
        <v>13173</v>
      </c>
      <c r="B830" t="s">
        <v>2789</v>
      </c>
      <c r="C830" t="s">
        <v>8556</v>
      </c>
      <c r="D830" t="s">
        <v>12332</v>
      </c>
      <c r="E830" s="52">
        <v>97.8</v>
      </c>
    </row>
    <row r="831" spans="1:5" x14ac:dyDescent="0.2">
      <c r="A831" t="s">
        <v>13174</v>
      </c>
      <c r="B831" t="s">
        <v>2838</v>
      </c>
      <c r="C831" t="s">
        <v>8556</v>
      </c>
      <c r="D831" t="s">
        <v>12332</v>
      </c>
      <c r="E831" s="52">
        <v>97.8</v>
      </c>
    </row>
    <row r="832" spans="1:5" x14ac:dyDescent="0.2">
      <c r="A832" t="s">
        <v>13175</v>
      </c>
      <c r="B832" t="s">
        <v>2840</v>
      </c>
      <c r="C832" t="s">
        <v>8556</v>
      </c>
      <c r="D832" t="s">
        <v>12332</v>
      </c>
      <c r="E832" s="52">
        <v>97.8</v>
      </c>
    </row>
    <row r="833" spans="1:5" x14ac:dyDescent="0.2">
      <c r="A833" t="s">
        <v>13176</v>
      </c>
      <c r="B833" t="s">
        <v>12328</v>
      </c>
      <c r="C833" t="s">
        <v>8556</v>
      </c>
      <c r="D833" t="s">
        <v>12332</v>
      </c>
      <c r="E833" s="52" t="s">
        <v>12038</v>
      </c>
    </row>
    <row r="834" spans="1:5" x14ac:dyDescent="0.2">
      <c r="A834" t="s">
        <v>13177</v>
      </c>
      <c r="B834" t="s">
        <v>2763</v>
      </c>
      <c r="C834" t="s">
        <v>8556</v>
      </c>
      <c r="D834" t="s">
        <v>12332</v>
      </c>
      <c r="E834" s="52">
        <v>94.7</v>
      </c>
    </row>
    <row r="835" spans="1:5" x14ac:dyDescent="0.2">
      <c r="A835" t="s">
        <v>13178</v>
      </c>
      <c r="B835" t="s">
        <v>12344</v>
      </c>
      <c r="C835" t="s">
        <v>8556</v>
      </c>
      <c r="D835" t="s">
        <v>12332</v>
      </c>
      <c r="E835" s="52" t="s">
        <v>12038</v>
      </c>
    </row>
    <row r="836" spans="1:5" x14ac:dyDescent="0.2">
      <c r="A836" t="s">
        <v>13179</v>
      </c>
      <c r="B836" t="s">
        <v>2780</v>
      </c>
      <c r="C836" t="s">
        <v>8556</v>
      </c>
      <c r="D836" t="s">
        <v>12332</v>
      </c>
      <c r="E836" s="52">
        <v>91.2</v>
      </c>
    </row>
    <row r="837" spans="1:5" x14ac:dyDescent="0.2">
      <c r="A837" t="s">
        <v>13180</v>
      </c>
      <c r="B837" t="s">
        <v>2794</v>
      </c>
      <c r="C837" t="s">
        <v>8556</v>
      </c>
      <c r="D837" t="s">
        <v>12332</v>
      </c>
      <c r="E837" s="52">
        <v>92.192294736842101</v>
      </c>
    </row>
    <row r="838" spans="1:5" x14ac:dyDescent="0.2">
      <c r="A838" t="s">
        <v>13181</v>
      </c>
      <c r="B838" t="s">
        <v>2785</v>
      </c>
      <c r="C838" t="s">
        <v>8577</v>
      </c>
      <c r="D838" t="s">
        <v>12332</v>
      </c>
      <c r="E838" s="52">
        <v>19.7</v>
      </c>
    </row>
    <row r="839" spans="1:5" x14ac:dyDescent="0.2">
      <c r="A839" t="s">
        <v>13182</v>
      </c>
      <c r="B839" t="s">
        <v>2811</v>
      </c>
      <c r="C839" t="s">
        <v>8577</v>
      </c>
      <c r="D839" t="s">
        <v>12332</v>
      </c>
      <c r="E839" s="52">
        <v>0</v>
      </c>
    </row>
    <row r="840" spans="1:5" x14ac:dyDescent="0.2">
      <c r="A840" t="s">
        <v>13183</v>
      </c>
      <c r="B840" t="s">
        <v>2788</v>
      </c>
      <c r="C840" t="s">
        <v>8577</v>
      </c>
      <c r="D840" t="s">
        <v>12332</v>
      </c>
      <c r="E840" s="52">
        <v>40.416666666666664</v>
      </c>
    </row>
    <row r="841" spans="1:5" x14ac:dyDescent="0.2">
      <c r="A841" t="s">
        <v>13184</v>
      </c>
      <c r="B841" t="s">
        <v>2814</v>
      </c>
      <c r="C841" t="s">
        <v>8577</v>
      </c>
      <c r="D841" t="s">
        <v>12332</v>
      </c>
      <c r="E841" s="52">
        <v>31.366666666666667</v>
      </c>
    </row>
    <row r="842" spans="1:5" x14ac:dyDescent="0.2">
      <c r="A842" t="s">
        <v>13185</v>
      </c>
      <c r="B842" t="s">
        <v>2816</v>
      </c>
      <c r="C842" t="s">
        <v>8577</v>
      </c>
      <c r="D842" t="s">
        <v>12332</v>
      </c>
      <c r="E842" s="52">
        <v>27.983333333333334</v>
      </c>
    </row>
    <row r="843" spans="1:5" x14ac:dyDescent="0.2">
      <c r="A843" t="s">
        <v>13186</v>
      </c>
      <c r="B843" t="s">
        <v>2818</v>
      </c>
      <c r="C843" t="s">
        <v>8577</v>
      </c>
      <c r="D843" t="s">
        <v>12332</v>
      </c>
      <c r="E843" s="52">
        <v>23.283333333333335</v>
      </c>
    </row>
    <row r="844" spans="1:5" x14ac:dyDescent="0.2">
      <c r="A844" t="s">
        <v>13187</v>
      </c>
      <c r="B844" t="s">
        <v>2820</v>
      </c>
      <c r="C844" t="s">
        <v>8577</v>
      </c>
      <c r="D844" t="s">
        <v>12332</v>
      </c>
      <c r="E844" s="52">
        <v>20.816666666666666</v>
      </c>
    </row>
    <row r="845" spans="1:5" x14ac:dyDescent="0.2">
      <c r="A845" t="s">
        <v>13188</v>
      </c>
      <c r="B845" t="s">
        <v>2825</v>
      </c>
      <c r="C845" t="s">
        <v>8577</v>
      </c>
      <c r="D845" t="s">
        <v>12332</v>
      </c>
      <c r="E845" s="52">
        <v>28.266666666666666</v>
      </c>
    </row>
    <row r="846" spans="1:5" x14ac:dyDescent="0.2">
      <c r="A846" t="s">
        <v>13189</v>
      </c>
      <c r="B846" t="s">
        <v>2786</v>
      </c>
      <c r="C846" t="s">
        <v>8577</v>
      </c>
      <c r="D846" t="s">
        <v>12332</v>
      </c>
      <c r="E846" s="52">
        <v>22.183333333333334</v>
      </c>
    </row>
    <row r="847" spans="1:5" x14ac:dyDescent="0.2">
      <c r="A847" t="s">
        <v>13190</v>
      </c>
      <c r="B847" t="s">
        <v>2787</v>
      </c>
      <c r="C847" t="s">
        <v>8577</v>
      </c>
      <c r="D847" t="s">
        <v>12332</v>
      </c>
      <c r="E847" s="52">
        <v>25.449999999999996</v>
      </c>
    </row>
    <row r="848" spans="1:5" x14ac:dyDescent="0.2">
      <c r="A848" t="s">
        <v>13191</v>
      </c>
      <c r="B848" t="s">
        <v>2829</v>
      </c>
      <c r="C848" t="s">
        <v>8577</v>
      </c>
      <c r="D848" t="s">
        <v>12332</v>
      </c>
      <c r="E848" s="52">
        <v>22.333333333333332</v>
      </c>
    </row>
    <row r="849" spans="1:5" x14ac:dyDescent="0.2">
      <c r="A849" t="s">
        <v>13192</v>
      </c>
      <c r="B849" t="s">
        <v>2831</v>
      </c>
      <c r="C849" t="s">
        <v>8577</v>
      </c>
      <c r="D849" t="s">
        <v>12332</v>
      </c>
      <c r="E849" s="52">
        <v>21.433333333333334</v>
      </c>
    </row>
    <row r="850" spans="1:5" x14ac:dyDescent="0.2">
      <c r="A850" t="s">
        <v>13193</v>
      </c>
      <c r="B850" t="s">
        <v>2833</v>
      </c>
      <c r="C850" t="s">
        <v>8577</v>
      </c>
      <c r="D850" t="s">
        <v>12332</v>
      </c>
      <c r="E850" s="52">
        <v>26.066666666666663</v>
      </c>
    </row>
    <row r="851" spans="1:5" x14ac:dyDescent="0.2">
      <c r="A851" t="s">
        <v>13194</v>
      </c>
      <c r="B851" t="s">
        <v>2835</v>
      </c>
      <c r="C851" t="s">
        <v>8577</v>
      </c>
      <c r="D851" t="s">
        <v>12332</v>
      </c>
      <c r="E851" s="52">
        <v>19.266666666666666</v>
      </c>
    </row>
    <row r="852" spans="1:5" x14ac:dyDescent="0.2">
      <c r="A852" t="s">
        <v>13195</v>
      </c>
      <c r="B852" t="s">
        <v>2789</v>
      </c>
      <c r="C852" t="s">
        <v>8577</v>
      </c>
      <c r="D852" t="s">
        <v>12332</v>
      </c>
      <c r="E852" s="52">
        <v>20.583333333333332</v>
      </c>
    </row>
    <row r="853" spans="1:5" x14ac:dyDescent="0.2">
      <c r="A853" t="s">
        <v>13196</v>
      </c>
      <c r="B853" t="s">
        <v>2838</v>
      </c>
      <c r="C853" t="s">
        <v>8577</v>
      </c>
      <c r="D853" t="s">
        <v>12332</v>
      </c>
      <c r="E853" s="52">
        <v>23.583333333333332</v>
      </c>
    </row>
    <row r="854" spans="1:5" x14ac:dyDescent="0.2">
      <c r="A854" t="s">
        <v>13197</v>
      </c>
      <c r="B854" t="s">
        <v>2840</v>
      </c>
      <c r="C854" t="s">
        <v>8577</v>
      </c>
      <c r="D854" t="s">
        <v>12332</v>
      </c>
      <c r="E854" s="52">
        <v>23.75</v>
      </c>
    </row>
    <row r="855" spans="1:5" x14ac:dyDescent="0.2">
      <c r="A855" t="s">
        <v>13198</v>
      </c>
      <c r="B855" t="s">
        <v>12328</v>
      </c>
      <c r="C855" t="s">
        <v>8577</v>
      </c>
      <c r="D855" t="s">
        <v>12332</v>
      </c>
      <c r="E855" s="52">
        <v>0</v>
      </c>
    </row>
    <row r="856" spans="1:5" x14ac:dyDescent="0.2">
      <c r="A856" t="s">
        <v>13199</v>
      </c>
      <c r="B856" t="s">
        <v>2763</v>
      </c>
      <c r="C856" t="s">
        <v>8577</v>
      </c>
      <c r="D856" t="s">
        <v>12332</v>
      </c>
      <c r="E856" s="52">
        <v>22.066666666666666</v>
      </c>
    </row>
    <row r="857" spans="1:5" x14ac:dyDescent="0.2">
      <c r="A857" t="s">
        <v>13200</v>
      </c>
      <c r="B857" t="s">
        <v>12344</v>
      </c>
      <c r="C857" t="s">
        <v>8577</v>
      </c>
      <c r="D857" t="s">
        <v>12332</v>
      </c>
      <c r="E857" s="52">
        <v>0</v>
      </c>
    </row>
    <row r="858" spans="1:5" x14ac:dyDescent="0.2">
      <c r="A858" t="s">
        <v>13201</v>
      </c>
      <c r="B858" t="s">
        <v>2780</v>
      </c>
      <c r="C858" t="s">
        <v>8577</v>
      </c>
      <c r="D858" t="s">
        <v>12332</v>
      </c>
      <c r="E858" s="52">
        <v>21.966666666666665</v>
      </c>
    </row>
    <row r="859" spans="1:5" x14ac:dyDescent="0.2">
      <c r="A859" t="s">
        <v>13202</v>
      </c>
      <c r="B859" t="s">
        <v>2794</v>
      </c>
      <c r="C859" t="s">
        <v>8577</v>
      </c>
      <c r="D859" t="s">
        <v>12332</v>
      </c>
      <c r="E859" s="53">
        <v>24.143726315789468</v>
      </c>
    </row>
    <row r="860" spans="1:5" x14ac:dyDescent="0.2">
      <c r="A860" t="s">
        <v>13203</v>
      </c>
      <c r="B860" t="s">
        <v>2785</v>
      </c>
      <c r="C860" t="s">
        <v>8598</v>
      </c>
      <c r="D860" t="s">
        <v>12332</v>
      </c>
      <c r="E860" s="52">
        <v>99.2</v>
      </c>
    </row>
    <row r="861" spans="1:5" x14ac:dyDescent="0.2">
      <c r="A861" t="s">
        <v>13204</v>
      </c>
      <c r="B861" t="s">
        <v>2811</v>
      </c>
      <c r="C861" t="s">
        <v>8598</v>
      </c>
      <c r="D861" t="s">
        <v>12332</v>
      </c>
      <c r="E861" s="52">
        <v>0</v>
      </c>
    </row>
    <row r="862" spans="1:5" x14ac:dyDescent="0.2">
      <c r="A862" t="s">
        <v>13205</v>
      </c>
      <c r="B862" t="s">
        <v>2788</v>
      </c>
      <c r="C862" t="s">
        <v>8598</v>
      </c>
      <c r="D862" t="s">
        <v>12332</v>
      </c>
      <c r="E862" s="52">
        <v>92.1</v>
      </c>
    </row>
    <row r="863" spans="1:5" x14ac:dyDescent="0.2">
      <c r="A863" t="s">
        <v>13206</v>
      </c>
      <c r="B863" t="s">
        <v>2814</v>
      </c>
      <c r="C863" t="s">
        <v>8598</v>
      </c>
      <c r="D863" t="s">
        <v>12332</v>
      </c>
      <c r="E863" s="52">
        <v>89.3</v>
      </c>
    </row>
    <row r="864" spans="1:5" x14ac:dyDescent="0.2">
      <c r="A864" t="s">
        <v>13207</v>
      </c>
      <c r="B864" t="s">
        <v>2816</v>
      </c>
      <c r="C864" t="s">
        <v>8598</v>
      </c>
      <c r="D864" t="s">
        <v>12332</v>
      </c>
      <c r="E864" s="52">
        <v>94.3</v>
      </c>
    </row>
    <row r="865" spans="1:5" x14ac:dyDescent="0.2">
      <c r="A865" t="s">
        <v>13208</v>
      </c>
      <c r="B865" t="s">
        <v>2818</v>
      </c>
      <c r="C865" t="s">
        <v>8598</v>
      </c>
      <c r="D865" t="s">
        <v>12332</v>
      </c>
      <c r="E865" s="52">
        <v>85.6</v>
      </c>
    </row>
    <row r="866" spans="1:5" x14ac:dyDescent="0.2">
      <c r="A866" t="s">
        <v>13209</v>
      </c>
      <c r="B866" t="s">
        <v>2820</v>
      </c>
      <c r="C866" t="s">
        <v>8598</v>
      </c>
      <c r="D866" t="s">
        <v>12332</v>
      </c>
      <c r="E866" s="52">
        <v>96.8</v>
      </c>
    </row>
    <row r="867" spans="1:5" x14ac:dyDescent="0.2">
      <c r="A867" t="s">
        <v>13210</v>
      </c>
      <c r="B867" t="s">
        <v>2825</v>
      </c>
      <c r="C867" t="s">
        <v>8598</v>
      </c>
      <c r="D867" t="s">
        <v>12332</v>
      </c>
      <c r="E867" s="52">
        <v>98.4</v>
      </c>
    </row>
    <row r="868" spans="1:5" x14ac:dyDescent="0.2">
      <c r="A868" t="s">
        <v>13211</v>
      </c>
      <c r="B868" t="s">
        <v>2786</v>
      </c>
      <c r="C868" t="s">
        <v>8598</v>
      </c>
      <c r="D868" t="s">
        <v>12332</v>
      </c>
      <c r="E868" s="52">
        <v>97.4</v>
      </c>
    </row>
    <row r="869" spans="1:5" x14ac:dyDescent="0.2">
      <c r="A869" t="s">
        <v>13212</v>
      </c>
      <c r="B869" t="s">
        <v>2787</v>
      </c>
      <c r="C869" t="s">
        <v>8598</v>
      </c>
      <c r="D869" t="s">
        <v>12332</v>
      </c>
      <c r="E869" s="52">
        <v>98.5</v>
      </c>
    </row>
    <row r="870" spans="1:5" x14ac:dyDescent="0.2">
      <c r="A870" t="s">
        <v>13213</v>
      </c>
      <c r="B870" t="s">
        <v>2829</v>
      </c>
      <c r="C870" t="s">
        <v>8598</v>
      </c>
      <c r="D870" t="s">
        <v>12332</v>
      </c>
      <c r="E870" s="52">
        <v>97.5</v>
      </c>
    </row>
    <row r="871" spans="1:5" x14ac:dyDescent="0.2">
      <c r="A871" t="s">
        <v>13214</v>
      </c>
      <c r="B871" t="s">
        <v>2831</v>
      </c>
      <c r="C871" t="s">
        <v>8598</v>
      </c>
      <c r="D871" t="s">
        <v>12332</v>
      </c>
      <c r="E871" s="52">
        <v>91.8</v>
      </c>
    </row>
    <row r="872" spans="1:5" x14ac:dyDescent="0.2">
      <c r="A872" t="s">
        <v>13215</v>
      </c>
      <c r="B872" t="s">
        <v>2833</v>
      </c>
      <c r="C872" t="s">
        <v>8598</v>
      </c>
      <c r="D872" t="s">
        <v>12332</v>
      </c>
      <c r="E872" s="52">
        <v>90.4</v>
      </c>
    </row>
    <row r="873" spans="1:5" x14ac:dyDescent="0.2">
      <c r="A873" t="s">
        <v>13216</v>
      </c>
      <c r="B873" t="s">
        <v>2835</v>
      </c>
      <c r="C873" t="s">
        <v>8598</v>
      </c>
      <c r="D873" t="s">
        <v>12332</v>
      </c>
      <c r="E873" s="52">
        <v>97.3</v>
      </c>
    </row>
    <row r="874" spans="1:5" x14ac:dyDescent="0.2">
      <c r="A874" t="s">
        <v>13217</v>
      </c>
      <c r="B874" t="s">
        <v>2789</v>
      </c>
      <c r="C874" t="s">
        <v>8598</v>
      </c>
      <c r="D874" t="s">
        <v>12332</v>
      </c>
      <c r="E874" s="52">
        <v>97.7</v>
      </c>
    </row>
    <row r="875" spans="1:5" x14ac:dyDescent="0.2">
      <c r="A875" t="s">
        <v>13218</v>
      </c>
      <c r="B875" t="s">
        <v>2838</v>
      </c>
      <c r="C875" t="s">
        <v>8598</v>
      </c>
      <c r="D875" t="s">
        <v>12332</v>
      </c>
      <c r="E875" s="52">
        <v>96.9</v>
      </c>
    </row>
    <row r="876" spans="1:5" x14ac:dyDescent="0.2">
      <c r="A876" t="s">
        <v>13219</v>
      </c>
      <c r="B876" t="s">
        <v>2840</v>
      </c>
      <c r="C876" t="s">
        <v>8598</v>
      </c>
      <c r="D876" t="s">
        <v>12332</v>
      </c>
      <c r="E876" s="52">
        <v>97.9</v>
      </c>
    </row>
    <row r="877" spans="1:5" x14ac:dyDescent="0.2">
      <c r="A877" t="s">
        <v>13220</v>
      </c>
      <c r="B877" t="s">
        <v>12328</v>
      </c>
      <c r="C877" t="s">
        <v>8598</v>
      </c>
      <c r="D877" t="s">
        <v>12332</v>
      </c>
      <c r="E877" s="52" t="s">
        <v>12038</v>
      </c>
    </row>
    <row r="878" spans="1:5" x14ac:dyDescent="0.2">
      <c r="A878" t="s">
        <v>13221</v>
      </c>
      <c r="B878" t="s">
        <v>2763</v>
      </c>
      <c r="C878" t="s">
        <v>8598</v>
      </c>
      <c r="D878" t="s">
        <v>12332</v>
      </c>
      <c r="E878" s="52">
        <v>98.3</v>
      </c>
    </row>
    <row r="879" spans="1:5" x14ac:dyDescent="0.2">
      <c r="A879" t="s">
        <v>13222</v>
      </c>
      <c r="B879" t="s">
        <v>12344</v>
      </c>
      <c r="C879" t="s">
        <v>8598</v>
      </c>
      <c r="D879" t="s">
        <v>12332</v>
      </c>
      <c r="E879" s="52" t="s">
        <v>12038</v>
      </c>
    </row>
    <row r="880" spans="1:5" x14ac:dyDescent="0.2">
      <c r="A880" t="s">
        <v>13223</v>
      </c>
      <c r="B880" t="s">
        <v>2780</v>
      </c>
      <c r="C880" t="s">
        <v>8598</v>
      </c>
      <c r="D880" t="s">
        <v>12332</v>
      </c>
      <c r="E880" s="52">
        <v>94.5</v>
      </c>
    </row>
    <row r="881" spans="1:5" x14ac:dyDescent="0.2">
      <c r="A881" t="s">
        <v>13224</v>
      </c>
      <c r="B881" t="s">
        <v>2794</v>
      </c>
      <c r="C881" t="s">
        <v>8598</v>
      </c>
      <c r="D881" t="s">
        <v>12332</v>
      </c>
      <c r="E881" s="52">
        <v>95.52791578947371</v>
      </c>
    </row>
    <row r="882" spans="1:5" x14ac:dyDescent="0.2">
      <c r="A882" t="s">
        <v>13225</v>
      </c>
      <c r="B882" t="s">
        <v>2785</v>
      </c>
      <c r="C882" t="s">
        <v>8619</v>
      </c>
      <c r="D882" t="s">
        <v>12332</v>
      </c>
      <c r="E882" s="52">
        <v>19.833333333333332</v>
      </c>
    </row>
    <row r="883" spans="1:5" x14ac:dyDescent="0.2">
      <c r="A883" t="s">
        <v>13226</v>
      </c>
      <c r="B883" t="s">
        <v>2811</v>
      </c>
      <c r="C883" t="s">
        <v>8619</v>
      </c>
      <c r="D883" t="s">
        <v>12332</v>
      </c>
      <c r="E883" s="52">
        <v>0</v>
      </c>
    </row>
    <row r="884" spans="1:5" x14ac:dyDescent="0.2">
      <c r="A884" t="s">
        <v>13227</v>
      </c>
      <c r="B884" t="s">
        <v>2788</v>
      </c>
      <c r="C884" t="s">
        <v>8619</v>
      </c>
      <c r="D884" t="s">
        <v>12332</v>
      </c>
      <c r="E884" s="52">
        <v>23.033333333333335</v>
      </c>
    </row>
    <row r="885" spans="1:5" x14ac:dyDescent="0.2">
      <c r="A885" t="s">
        <v>13228</v>
      </c>
      <c r="B885" t="s">
        <v>2814</v>
      </c>
      <c r="C885" t="s">
        <v>8619</v>
      </c>
      <c r="D885" t="s">
        <v>12332</v>
      </c>
      <c r="E885" s="52">
        <v>25.93333333333333</v>
      </c>
    </row>
    <row r="886" spans="1:5" x14ac:dyDescent="0.2">
      <c r="A886" t="s">
        <v>13229</v>
      </c>
      <c r="B886" t="s">
        <v>2816</v>
      </c>
      <c r="C886" t="s">
        <v>8619</v>
      </c>
      <c r="D886" t="s">
        <v>12332</v>
      </c>
      <c r="E886" s="52">
        <v>27.983333333333334</v>
      </c>
    </row>
    <row r="887" spans="1:5" x14ac:dyDescent="0.2">
      <c r="A887" t="s">
        <v>13230</v>
      </c>
      <c r="B887" t="s">
        <v>2818</v>
      </c>
      <c r="C887" t="s">
        <v>8619</v>
      </c>
      <c r="D887" t="s">
        <v>12332</v>
      </c>
      <c r="E887" s="52">
        <v>21.333333333333332</v>
      </c>
    </row>
    <row r="888" spans="1:5" x14ac:dyDescent="0.2">
      <c r="A888" t="s">
        <v>13231</v>
      </c>
      <c r="B888" t="s">
        <v>2820</v>
      </c>
      <c r="C888" t="s">
        <v>8619</v>
      </c>
      <c r="D888" t="s">
        <v>12332</v>
      </c>
      <c r="E888" s="52">
        <v>20.083333333333332</v>
      </c>
    </row>
    <row r="889" spans="1:5" x14ac:dyDescent="0.2">
      <c r="A889" t="s">
        <v>13232</v>
      </c>
      <c r="B889" t="s">
        <v>2825</v>
      </c>
      <c r="C889" t="s">
        <v>8619</v>
      </c>
      <c r="D889" t="s">
        <v>12332</v>
      </c>
      <c r="E889" s="52">
        <v>22.466666666666665</v>
      </c>
    </row>
    <row r="890" spans="1:5" x14ac:dyDescent="0.2">
      <c r="A890" t="s">
        <v>13233</v>
      </c>
      <c r="B890" t="s">
        <v>2786</v>
      </c>
      <c r="C890" t="s">
        <v>8619</v>
      </c>
      <c r="D890" t="s">
        <v>12332</v>
      </c>
      <c r="E890" s="52">
        <v>23.266666666666666</v>
      </c>
    </row>
    <row r="891" spans="1:5" x14ac:dyDescent="0.2">
      <c r="A891" t="s">
        <v>13234</v>
      </c>
      <c r="B891" t="s">
        <v>2787</v>
      </c>
      <c r="C891" t="s">
        <v>8619</v>
      </c>
      <c r="D891" t="s">
        <v>12332</v>
      </c>
      <c r="E891" s="52">
        <v>18.8</v>
      </c>
    </row>
    <row r="892" spans="1:5" x14ac:dyDescent="0.2">
      <c r="A892" t="s">
        <v>13235</v>
      </c>
      <c r="B892" t="s">
        <v>2829</v>
      </c>
      <c r="C892" t="s">
        <v>8619</v>
      </c>
      <c r="D892" t="s">
        <v>12332</v>
      </c>
      <c r="E892" s="52">
        <v>21.833333333333332</v>
      </c>
    </row>
    <row r="893" spans="1:5" x14ac:dyDescent="0.2">
      <c r="A893" t="s">
        <v>13236</v>
      </c>
      <c r="B893" t="s">
        <v>2831</v>
      </c>
      <c r="C893" t="s">
        <v>8619</v>
      </c>
      <c r="D893" t="s">
        <v>12332</v>
      </c>
      <c r="E893" s="52">
        <v>20.266666666666666</v>
      </c>
    </row>
    <row r="894" spans="1:5" x14ac:dyDescent="0.2">
      <c r="A894" t="s">
        <v>13237</v>
      </c>
      <c r="B894" t="s">
        <v>2833</v>
      </c>
      <c r="C894" t="s">
        <v>8619</v>
      </c>
      <c r="D894" t="s">
        <v>12332</v>
      </c>
      <c r="E894" s="52">
        <v>25.983333333333334</v>
      </c>
    </row>
    <row r="895" spans="1:5" x14ac:dyDescent="0.2">
      <c r="A895" t="s">
        <v>13238</v>
      </c>
      <c r="B895" t="s">
        <v>2835</v>
      </c>
      <c r="C895" t="s">
        <v>8619</v>
      </c>
      <c r="D895" t="s">
        <v>12332</v>
      </c>
      <c r="E895" s="52">
        <v>17.816666666666666</v>
      </c>
    </row>
    <row r="896" spans="1:5" x14ac:dyDescent="0.2">
      <c r="A896" t="s">
        <v>13239</v>
      </c>
      <c r="B896" t="s">
        <v>2789</v>
      </c>
      <c r="C896" t="s">
        <v>8619</v>
      </c>
      <c r="D896" t="s">
        <v>12332</v>
      </c>
      <c r="E896" s="52">
        <v>20.133333333333333</v>
      </c>
    </row>
    <row r="897" spans="1:5" x14ac:dyDescent="0.2">
      <c r="A897" t="s">
        <v>13240</v>
      </c>
      <c r="B897" t="s">
        <v>2838</v>
      </c>
      <c r="C897" t="s">
        <v>8619</v>
      </c>
      <c r="D897" t="s">
        <v>12332</v>
      </c>
      <c r="E897" s="52">
        <v>23.45</v>
      </c>
    </row>
    <row r="898" spans="1:5" x14ac:dyDescent="0.2">
      <c r="A898" t="s">
        <v>13241</v>
      </c>
      <c r="B898" t="s">
        <v>2840</v>
      </c>
      <c r="C898" t="s">
        <v>8619</v>
      </c>
      <c r="D898" t="s">
        <v>12332</v>
      </c>
      <c r="E898" s="52">
        <v>21.983333333333334</v>
      </c>
    </row>
    <row r="899" spans="1:5" x14ac:dyDescent="0.2">
      <c r="A899" t="s">
        <v>13242</v>
      </c>
      <c r="B899" t="s">
        <v>12328</v>
      </c>
      <c r="C899" t="s">
        <v>8619</v>
      </c>
      <c r="D899" t="s">
        <v>12332</v>
      </c>
      <c r="E899" s="52">
        <v>0</v>
      </c>
    </row>
    <row r="900" spans="1:5" x14ac:dyDescent="0.2">
      <c r="A900" t="s">
        <v>13243</v>
      </c>
      <c r="B900" t="s">
        <v>2763</v>
      </c>
      <c r="C900" t="s">
        <v>8619</v>
      </c>
      <c r="D900" t="s">
        <v>12332</v>
      </c>
      <c r="E900" s="52">
        <v>20.033333333333335</v>
      </c>
    </row>
    <row r="901" spans="1:5" x14ac:dyDescent="0.2">
      <c r="A901" t="s">
        <v>13244</v>
      </c>
      <c r="B901" t="s">
        <v>12344</v>
      </c>
      <c r="C901" t="s">
        <v>8619</v>
      </c>
      <c r="D901" t="s">
        <v>12332</v>
      </c>
      <c r="E901" s="52">
        <v>0</v>
      </c>
    </row>
    <row r="902" spans="1:5" x14ac:dyDescent="0.2">
      <c r="A902" t="s">
        <v>13245</v>
      </c>
      <c r="B902" t="s">
        <v>2780</v>
      </c>
      <c r="C902" t="s">
        <v>8619</v>
      </c>
      <c r="D902" t="s">
        <v>12332</v>
      </c>
      <c r="E902" s="52">
        <v>21.116666666666667</v>
      </c>
    </row>
    <row r="903" spans="1:5" x14ac:dyDescent="0.2">
      <c r="A903" t="s">
        <v>13246</v>
      </c>
      <c r="B903" t="s">
        <v>2794</v>
      </c>
      <c r="C903" t="s">
        <v>8619</v>
      </c>
      <c r="D903" t="s">
        <v>12332</v>
      </c>
      <c r="E903" s="53">
        <v>21.587354385964915</v>
      </c>
    </row>
    <row r="904" spans="1:5" x14ac:dyDescent="0.2">
      <c r="A904" t="s">
        <v>13247</v>
      </c>
      <c r="B904" t="s">
        <v>2785</v>
      </c>
      <c r="C904" t="s">
        <v>5884</v>
      </c>
      <c r="D904" t="s">
        <v>12332</v>
      </c>
      <c r="E904" s="52">
        <v>98.8</v>
      </c>
    </row>
    <row r="905" spans="1:5" x14ac:dyDescent="0.2">
      <c r="A905" t="s">
        <v>13248</v>
      </c>
      <c r="B905" t="s">
        <v>2811</v>
      </c>
      <c r="C905" t="s">
        <v>5884</v>
      </c>
      <c r="D905" t="s">
        <v>12332</v>
      </c>
      <c r="E905" s="52">
        <v>0</v>
      </c>
    </row>
    <row r="906" spans="1:5" x14ac:dyDescent="0.2">
      <c r="A906" t="s">
        <v>13249</v>
      </c>
      <c r="B906" t="s">
        <v>2788</v>
      </c>
      <c r="C906" t="s">
        <v>5884</v>
      </c>
      <c r="D906" t="s">
        <v>12332</v>
      </c>
      <c r="E906" s="52">
        <v>84.6</v>
      </c>
    </row>
    <row r="907" spans="1:5" x14ac:dyDescent="0.2">
      <c r="A907" t="s">
        <v>13250</v>
      </c>
      <c r="B907" t="s">
        <v>2814</v>
      </c>
      <c r="C907" t="s">
        <v>5884</v>
      </c>
      <c r="D907" t="s">
        <v>12332</v>
      </c>
      <c r="E907" s="52">
        <v>73.5</v>
      </c>
    </row>
    <row r="908" spans="1:5" x14ac:dyDescent="0.2">
      <c r="A908" t="s">
        <v>13251</v>
      </c>
      <c r="B908" t="s">
        <v>2816</v>
      </c>
      <c r="C908" t="s">
        <v>5884</v>
      </c>
      <c r="D908" t="s">
        <v>12332</v>
      </c>
      <c r="E908" s="52">
        <v>95.7</v>
      </c>
    </row>
    <row r="909" spans="1:5" x14ac:dyDescent="0.2">
      <c r="A909" t="s">
        <v>13252</v>
      </c>
      <c r="B909" t="s">
        <v>2818</v>
      </c>
      <c r="C909" t="s">
        <v>5884</v>
      </c>
      <c r="D909" t="s">
        <v>12332</v>
      </c>
      <c r="E909" s="52">
        <v>67.900000000000006</v>
      </c>
    </row>
    <row r="910" spans="1:5" x14ac:dyDescent="0.2">
      <c r="A910" t="s">
        <v>13253</v>
      </c>
      <c r="B910" t="s">
        <v>2820</v>
      </c>
      <c r="C910" t="s">
        <v>5884</v>
      </c>
      <c r="D910" t="s">
        <v>12332</v>
      </c>
      <c r="E910" s="52">
        <v>80.8</v>
      </c>
    </row>
    <row r="911" spans="1:5" x14ac:dyDescent="0.2">
      <c r="A911" t="s">
        <v>13254</v>
      </c>
      <c r="B911" t="s">
        <v>2825</v>
      </c>
      <c r="C911" t="s">
        <v>5884</v>
      </c>
      <c r="D911" t="s">
        <v>12332</v>
      </c>
      <c r="E911" s="52">
        <v>90.2</v>
      </c>
    </row>
    <row r="912" spans="1:5" x14ac:dyDescent="0.2">
      <c r="A912" t="s">
        <v>13255</v>
      </c>
      <c r="B912" t="s">
        <v>2786</v>
      </c>
      <c r="C912" t="s">
        <v>5884</v>
      </c>
      <c r="D912" t="s">
        <v>12332</v>
      </c>
      <c r="E912" s="52">
        <v>88.9</v>
      </c>
    </row>
    <row r="913" spans="1:5" x14ac:dyDescent="0.2">
      <c r="A913" t="s">
        <v>13256</v>
      </c>
      <c r="B913" t="s">
        <v>2787</v>
      </c>
      <c r="C913" t="s">
        <v>5884</v>
      </c>
      <c r="D913" t="s">
        <v>12332</v>
      </c>
      <c r="E913" s="52">
        <v>98.4</v>
      </c>
    </row>
    <row r="914" spans="1:5" x14ac:dyDescent="0.2">
      <c r="A914" t="s">
        <v>13257</v>
      </c>
      <c r="B914" t="s">
        <v>2829</v>
      </c>
      <c r="C914" t="s">
        <v>5884</v>
      </c>
      <c r="D914" t="s">
        <v>12332</v>
      </c>
      <c r="E914" s="52">
        <v>87.5</v>
      </c>
    </row>
    <row r="915" spans="1:5" x14ac:dyDescent="0.2">
      <c r="A915" t="s">
        <v>13258</v>
      </c>
      <c r="B915" t="s">
        <v>2831</v>
      </c>
      <c r="C915" t="s">
        <v>5884</v>
      </c>
      <c r="D915" t="s">
        <v>12332</v>
      </c>
      <c r="E915" s="52">
        <v>82.2</v>
      </c>
    </row>
    <row r="916" spans="1:5" x14ac:dyDescent="0.2">
      <c r="A916" t="s">
        <v>13259</v>
      </c>
      <c r="B916" t="s">
        <v>2833</v>
      </c>
      <c r="C916" t="s">
        <v>5884</v>
      </c>
      <c r="D916" t="s">
        <v>12332</v>
      </c>
      <c r="E916" s="52">
        <v>91</v>
      </c>
    </row>
    <row r="917" spans="1:5" x14ac:dyDescent="0.2">
      <c r="A917" t="s">
        <v>13260</v>
      </c>
      <c r="B917" t="s">
        <v>2835</v>
      </c>
      <c r="C917" t="s">
        <v>5884</v>
      </c>
      <c r="D917" t="s">
        <v>12332</v>
      </c>
      <c r="E917" s="52">
        <v>94.9</v>
      </c>
    </row>
    <row r="918" spans="1:5" x14ac:dyDescent="0.2">
      <c r="A918" t="s">
        <v>13261</v>
      </c>
      <c r="B918" t="s">
        <v>2789</v>
      </c>
      <c r="C918" t="s">
        <v>5884</v>
      </c>
      <c r="D918" t="s">
        <v>12332</v>
      </c>
      <c r="E918" s="52">
        <v>98.7</v>
      </c>
    </row>
    <row r="919" spans="1:5" x14ac:dyDescent="0.2">
      <c r="A919" t="s">
        <v>13262</v>
      </c>
      <c r="B919" t="s">
        <v>2838</v>
      </c>
      <c r="C919" t="s">
        <v>5884</v>
      </c>
      <c r="D919" t="s">
        <v>12332</v>
      </c>
      <c r="E919" s="52">
        <v>98</v>
      </c>
    </row>
    <row r="920" spans="1:5" x14ac:dyDescent="0.2">
      <c r="A920" t="s">
        <v>13263</v>
      </c>
      <c r="B920" t="s">
        <v>2840</v>
      </c>
      <c r="C920" t="s">
        <v>5884</v>
      </c>
      <c r="D920" t="s">
        <v>12332</v>
      </c>
      <c r="E920" s="52">
        <v>93.2</v>
      </c>
    </row>
    <row r="921" spans="1:5" x14ac:dyDescent="0.2">
      <c r="A921" t="s">
        <v>13264</v>
      </c>
      <c r="B921" t="s">
        <v>12328</v>
      </c>
      <c r="C921" t="s">
        <v>5884</v>
      </c>
      <c r="D921" t="s">
        <v>12332</v>
      </c>
      <c r="E921" s="52" t="s">
        <v>12038</v>
      </c>
    </row>
    <row r="922" spans="1:5" x14ac:dyDescent="0.2">
      <c r="A922" t="s">
        <v>13265</v>
      </c>
      <c r="B922" t="s">
        <v>2763</v>
      </c>
      <c r="C922" t="s">
        <v>5884</v>
      </c>
      <c r="D922" t="s">
        <v>12332</v>
      </c>
      <c r="E922" s="52">
        <v>86.6</v>
      </c>
    </row>
    <row r="923" spans="1:5" x14ac:dyDescent="0.2">
      <c r="A923" t="s">
        <v>13266</v>
      </c>
      <c r="B923" t="s">
        <v>12344</v>
      </c>
      <c r="C923" t="s">
        <v>5884</v>
      </c>
      <c r="D923" t="s">
        <v>12332</v>
      </c>
      <c r="E923" s="52" t="s">
        <v>12038</v>
      </c>
    </row>
    <row r="924" spans="1:5" x14ac:dyDescent="0.2">
      <c r="A924" t="s">
        <v>13267</v>
      </c>
      <c r="B924" t="s">
        <v>2780</v>
      </c>
      <c r="C924" t="s">
        <v>5884</v>
      </c>
      <c r="D924" t="s">
        <v>12332</v>
      </c>
      <c r="E924" s="52">
        <v>88.3</v>
      </c>
    </row>
    <row r="925" spans="1:5" x14ac:dyDescent="0.2">
      <c r="A925" t="s">
        <v>13268</v>
      </c>
      <c r="B925" t="s">
        <v>2794</v>
      </c>
      <c r="C925" t="s">
        <v>5884</v>
      </c>
      <c r="D925" t="s">
        <v>12332</v>
      </c>
      <c r="E925" s="52">
        <v>88.588589473684195</v>
      </c>
    </row>
    <row r="926" spans="1:5" x14ac:dyDescent="0.2">
      <c r="A926" t="s">
        <v>13269</v>
      </c>
      <c r="B926" t="s">
        <v>2785</v>
      </c>
      <c r="C926" t="s">
        <v>5905</v>
      </c>
      <c r="D926" t="s">
        <v>12332</v>
      </c>
      <c r="E926" s="52">
        <v>24</v>
      </c>
    </row>
    <row r="927" spans="1:5" x14ac:dyDescent="0.2">
      <c r="A927" t="s">
        <v>13270</v>
      </c>
      <c r="B927" t="s">
        <v>2811</v>
      </c>
      <c r="C927" t="s">
        <v>5905</v>
      </c>
      <c r="D927" t="s">
        <v>12332</v>
      </c>
      <c r="E927" s="52">
        <v>0</v>
      </c>
    </row>
    <row r="928" spans="1:5" x14ac:dyDescent="0.2">
      <c r="A928" t="s">
        <v>13271</v>
      </c>
      <c r="B928" t="s">
        <v>2788</v>
      </c>
      <c r="C928" t="s">
        <v>5905</v>
      </c>
      <c r="D928" t="s">
        <v>12332</v>
      </c>
      <c r="E928" s="52">
        <v>23.916666666666668</v>
      </c>
    </row>
    <row r="929" spans="1:5" x14ac:dyDescent="0.2">
      <c r="A929" t="s">
        <v>13272</v>
      </c>
      <c r="B929" t="s">
        <v>2814</v>
      </c>
      <c r="C929" t="s">
        <v>5905</v>
      </c>
      <c r="D929" t="s">
        <v>12332</v>
      </c>
      <c r="E929" s="52">
        <v>46.916666666666664</v>
      </c>
    </row>
    <row r="930" spans="1:5" x14ac:dyDescent="0.2">
      <c r="A930" t="s">
        <v>13273</v>
      </c>
      <c r="B930" t="s">
        <v>2816</v>
      </c>
      <c r="C930" t="s">
        <v>5905</v>
      </c>
      <c r="D930" t="s">
        <v>12332</v>
      </c>
      <c r="E930" s="52">
        <v>31.550000000000004</v>
      </c>
    </row>
    <row r="931" spans="1:5" x14ac:dyDescent="0.2">
      <c r="A931" t="s">
        <v>13274</v>
      </c>
      <c r="B931" t="s">
        <v>2818</v>
      </c>
      <c r="C931" t="s">
        <v>5905</v>
      </c>
      <c r="D931" t="s">
        <v>12332</v>
      </c>
      <c r="E931" s="52">
        <v>24.916666666666664</v>
      </c>
    </row>
    <row r="932" spans="1:5" x14ac:dyDescent="0.2">
      <c r="A932" t="s">
        <v>13275</v>
      </c>
      <c r="B932" t="s">
        <v>2820</v>
      </c>
      <c r="C932" t="s">
        <v>5905</v>
      </c>
      <c r="D932" t="s">
        <v>12332</v>
      </c>
      <c r="E932" s="52">
        <v>26.966666666666669</v>
      </c>
    </row>
    <row r="933" spans="1:5" x14ac:dyDescent="0.2">
      <c r="A933" t="s">
        <v>13276</v>
      </c>
      <c r="B933" t="s">
        <v>2825</v>
      </c>
      <c r="C933" t="s">
        <v>5905</v>
      </c>
      <c r="D933" t="s">
        <v>12332</v>
      </c>
      <c r="E933" s="52">
        <v>47.033333333333331</v>
      </c>
    </row>
    <row r="934" spans="1:5" x14ac:dyDescent="0.2">
      <c r="A934" t="s">
        <v>13277</v>
      </c>
      <c r="B934" t="s">
        <v>2786</v>
      </c>
      <c r="C934" t="s">
        <v>5905</v>
      </c>
      <c r="D934" t="s">
        <v>12332</v>
      </c>
      <c r="E934" s="52">
        <v>32.25</v>
      </c>
    </row>
    <row r="935" spans="1:5" x14ac:dyDescent="0.2">
      <c r="A935" t="s">
        <v>13278</v>
      </c>
      <c r="B935" t="s">
        <v>2787</v>
      </c>
      <c r="C935" t="s">
        <v>5905</v>
      </c>
      <c r="D935" t="s">
        <v>12332</v>
      </c>
      <c r="E935" s="52">
        <v>21.3</v>
      </c>
    </row>
    <row r="936" spans="1:5" x14ac:dyDescent="0.2">
      <c r="A936" t="s">
        <v>13279</v>
      </c>
      <c r="B936" t="s">
        <v>2829</v>
      </c>
      <c r="C936" t="s">
        <v>5905</v>
      </c>
      <c r="D936" t="s">
        <v>12332</v>
      </c>
      <c r="E936" s="52">
        <v>26.25</v>
      </c>
    </row>
    <row r="937" spans="1:5" x14ac:dyDescent="0.2">
      <c r="A937" t="s">
        <v>13280</v>
      </c>
      <c r="B937" t="s">
        <v>2831</v>
      </c>
      <c r="C937" t="s">
        <v>5905</v>
      </c>
      <c r="D937" t="s">
        <v>12332</v>
      </c>
      <c r="E937" s="52">
        <v>24.933333333333337</v>
      </c>
    </row>
    <row r="938" spans="1:5" x14ac:dyDescent="0.2">
      <c r="A938" t="s">
        <v>13281</v>
      </c>
      <c r="B938" t="s">
        <v>2833</v>
      </c>
      <c r="C938" t="s">
        <v>5905</v>
      </c>
      <c r="D938" t="s">
        <v>12332</v>
      </c>
      <c r="E938" s="52">
        <v>24.5</v>
      </c>
    </row>
    <row r="939" spans="1:5" x14ac:dyDescent="0.2">
      <c r="A939" t="s">
        <v>13282</v>
      </c>
      <c r="B939" t="s">
        <v>2835</v>
      </c>
      <c r="C939" t="s">
        <v>5905</v>
      </c>
      <c r="D939" t="s">
        <v>12332</v>
      </c>
      <c r="E939" s="52">
        <v>18.433333333333334</v>
      </c>
    </row>
    <row r="940" spans="1:5" x14ac:dyDescent="0.2">
      <c r="A940" t="s">
        <v>13283</v>
      </c>
      <c r="B940" t="s">
        <v>2789</v>
      </c>
      <c r="C940" t="s">
        <v>5905</v>
      </c>
      <c r="D940" t="s">
        <v>12332</v>
      </c>
      <c r="E940" s="52">
        <v>19.616666666666667</v>
      </c>
    </row>
    <row r="941" spans="1:5" x14ac:dyDescent="0.2">
      <c r="A941" t="s">
        <v>13284</v>
      </c>
      <c r="B941" t="s">
        <v>2838</v>
      </c>
      <c r="C941" t="s">
        <v>5905</v>
      </c>
      <c r="D941" t="s">
        <v>12332</v>
      </c>
      <c r="E941" s="52">
        <v>23.633333333333333</v>
      </c>
    </row>
    <row r="942" spans="1:5" x14ac:dyDescent="0.2">
      <c r="A942" t="s">
        <v>13285</v>
      </c>
      <c r="B942" t="s">
        <v>2840</v>
      </c>
      <c r="C942" t="s">
        <v>5905</v>
      </c>
      <c r="D942" t="s">
        <v>12332</v>
      </c>
      <c r="E942" s="52">
        <v>23.566666666666666</v>
      </c>
    </row>
    <row r="943" spans="1:5" x14ac:dyDescent="0.2">
      <c r="A943" t="s">
        <v>13286</v>
      </c>
      <c r="B943" t="s">
        <v>12328</v>
      </c>
      <c r="C943" t="s">
        <v>5905</v>
      </c>
      <c r="D943" t="s">
        <v>12332</v>
      </c>
      <c r="E943" s="52">
        <v>0</v>
      </c>
    </row>
    <row r="944" spans="1:5" x14ac:dyDescent="0.2">
      <c r="A944" t="s">
        <v>13287</v>
      </c>
      <c r="B944" t="s">
        <v>2763</v>
      </c>
      <c r="C944" t="s">
        <v>5905</v>
      </c>
      <c r="D944" t="s">
        <v>12332</v>
      </c>
      <c r="E944" s="52">
        <v>37.4</v>
      </c>
    </row>
    <row r="945" spans="1:5" x14ac:dyDescent="0.2">
      <c r="A945" t="s">
        <v>13288</v>
      </c>
      <c r="B945" t="s">
        <v>12344</v>
      </c>
      <c r="C945" t="s">
        <v>5905</v>
      </c>
      <c r="D945" t="s">
        <v>12332</v>
      </c>
      <c r="E945" s="52">
        <v>0</v>
      </c>
    </row>
    <row r="946" spans="1:5" x14ac:dyDescent="0.2">
      <c r="A946" t="s">
        <v>13289</v>
      </c>
      <c r="B946" t="s">
        <v>2780</v>
      </c>
      <c r="C946" t="s">
        <v>5905</v>
      </c>
      <c r="D946" t="s">
        <v>12332</v>
      </c>
      <c r="E946" s="52">
        <v>23.2</v>
      </c>
    </row>
    <row r="947" spans="1:5" x14ac:dyDescent="0.2">
      <c r="A947" t="s">
        <v>13290</v>
      </c>
      <c r="B947" t="s">
        <v>2794</v>
      </c>
      <c r="C947" t="s">
        <v>5905</v>
      </c>
      <c r="D947" t="s">
        <v>12332</v>
      </c>
      <c r="E947" s="53">
        <v>27.525943859649125</v>
      </c>
    </row>
    <row r="948" spans="1:5" x14ac:dyDescent="0.2">
      <c r="A948" t="s">
        <v>13291</v>
      </c>
      <c r="B948" t="s">
        <v>2785</v>
      </c>
      <c r="C948" t="s">
        <v>5926</v>
      </c>
      <c r="D948" t="s">
        <v>12332</v>
      </c>
      <c r="E948" s="52">
        <v>100</v>
      </c>
    </row>
    <row r="949" spans="1:5" x14ac:dyDescent="0.2">
      <c r="A949" t="s">
        <v>13292</v>
      </c>
      <c r="B949" t="s">
        <v>2811</v>
      </c>
      <c r="C949" t="s">
        <v>5926</v>
      </c>
      <c r="D949" t="s">
        <v>12332</v>
      </c>
      <c r="E949" s="52">
        <v>0</v>
      </c>
    </row>
    <row r="950" spans="1:5" x14ac:dyDescent="0.2">
      <c r="A950" t="s">
        <v>13293</v>
      </c>
      <c r="B950" t="s">
        <v>2788</v>
      </c>
      <c r="C950" t="s">
        <v>5926</v>
      </c>
      <c r="D950" t="s">
        <v>12332</v>
      </c>
      <c r="E950" s="52">
        <v>93.7</v>
      </c>
    </row>
    <row r="951" spans="1:5" x14ac:dyDescent="0.2">
      <c r="A951" t="s">
        <v>13294</v>
      </c>
      <c r="B951" t="s">
        <v>2814</v>
      </c>
      <c r="C951" t="s">
        <v>5926</v>
      </c>
      <c r="D951" t="s">
        <v>12332</v>
      </c>
      <c r="E951" s="52">
        <v>70.3</v>
      </c>
    </row>
    <row r="952" spans="1:5" x14ac:dyDescent="0.2">
      <c r="A952" t="s">
        <v>13295</v>
      </c>
      <c r="B952" t="s">
        <v>2816</v>
      </c>
      <c r="C952" t="s">
        <v>5926</v>
      </c>
      <c r="D952" t="s">
        <v>12332</v>
      </c>
      <c r="E952" s="52">
        <v>79</v>
      </c>
    </row>
    <row r="953" spans="1:5" x14ac:dyDescent="0.2">
      <c r="A953" t="s">
        <v>13296</v>
      </c>
      <c r="B953" t="s">
        <v>2818</v>
      </c>
      <c r="C953" t="s">
        <v>5926</v>
      </c>
      <c r="D953" t="s">
        <v>12332</v>
      </c>
      <c r="E953" s="52">
        <v>92.7</v>
      </c>
    </row>
    <row r="954" spans="1:5" x14ac:dyDescent="0.2">
      <c r="A954" t="s">
        <v>13297</v>
      </c>
      <c r="B954" t="s">
        <v>2820</v>
      </c>
      <c r="C954" t="s">
        <v>5926</v>
      </c>
      <c r="D954" t="s">
        <v>12332</v>
      </c>
      <c r="E954" s="52">
        <v>93.8</v>
      </c>
    </row>
    <row r="955" spans="1:5" x14ac:dyDescent="0.2">
      <c r="A955" t="s">
        <v>13298</v>
      </c>
      <c r="B955" t="s">
        <v>2825</v>
      </c>
      <c r="C955" t="s">
        <v>5926</v>
      </c>
      <c r="D955" t="s">
        <v>12332</v>
      </c>
      <c r="E955" s="52">
        <v>84.4</v>
      </c>
    </row>
    <row r="956" spans="1:5" x14ac:dyDescent="0.2">
      <c r="A956" t="s">
        <v>13299</v>
      </c>
      <c r="B956" t="s">
        <v>2786</v>
      </c>
      <c r="C956" t="s">
        <v>5926</v>
      </c>
      <c r="D956" t="s">
        <v>12332</v>
      </c>
      <c r="E956" s="52">
        <v>90.8</v>
      </c>
    </row>
    <row r="957" spans="1:5" x14ac:dyDescent="0.2">
      <c r="A957" t="s">
        <v>13300</v>
      </c>
      <c r="B957" t="s">
        <v>2787</v>
      </c>
      <c r="C957" t="s">
        <v>5926</v>
      </c>
      <c r="D957" t="s">
        <v>12332</v>
      </c>
      <c r="E957" s="52">
        <v>93.4</v>
      </c>
    </row>
    <row r="958" spans="1:5" x14ac:dyDescent="0.2">
      <c r="A958" t="s">
        <v>13301</v>
      </c>
      <c r="B958" t="s">
        <v>2829</v>
      </c>
      <c r="C958" t="s">
        <v>5926</v>
      </c>
      <c r="D958" t="s">
        <v>12332</v>
      </c>
      <c r="E958" s="52">
        <v>91.7</v>
      </c>
    </row>
    <row r="959" spans="1:5" x14ac:dyDescent="0.2">
      <c r="A959" t="s">
        <v>13302</v>
      </c>
      <c r="B959" t="s">
        <v>2831</v>
      </c>
      <c r="C959" t="s">
        <v>5926</v>
      </c>
      <c r="D959" t="s">
        <v>12332</v>
      </c>
      <c r="E959" s="52">
        <v>63.7</v>
      </c>
    </row>
    <row r="960" spans="1:5" x14ac:dyDescent="0.2">
      <c r="A960" t="s">
        <v>13303</v>
      </c>
      <c r="B960" t="s">
        <v>2833</v>
      </c>
      <c r="C960" t="s">
        <v>5926</v>
      </c>
      <c r="D960" t="s">
        <v>12332</v>
      </c>
      <c r="E960" s="52">
        <v>78.900000000000006</v>
      </c>
    </row>
    <row r="961" spans="1:5" x14ac:dyDescent="0.2">
      <c r="A961" t="s">
        <v>13304</v>
      </c>
      <c r="B961" t="s">
        <v>2835</v>
      </c>
      <c r="C961" t="s">
        <v>5926</v>
      </c>
      <c r="D961" t="s">
        <v>12332</v>
      </c>
      <c r="E961" s="52">
        <v>94.7</v>
      </c>
    </row>
    <row r="962" spans="1:5" x14ac:dyDescent="0.2">
      <c r="A962" t="s">
        <v>13305</v>
      </c>
      <c r="B962" t="s">
        <v>2789</v>
      </c>
      <c r="C962" t="s">
        <v>5926</v>
      </c>
      <c r="D962" t="s">
        <v>12332</v>
      </c>
      <c r="E962" s="52">
        <v>99.2</v>
      </c>
    </row>
    <row r="963" spans="1:5" x14ac:dyDescent="0.2">
      <c r="A963" t="s">
        <v>13306</v>
      </c>
      <c r="B963" t="s">
        <v>2838</v>
      </c>
      <c r="C963" t="s">
        <v>5926</v>
      </c>
      <c r="D963" t="s">
        <v>12332</v>
      </c>
      <c r="E963" s="52">
        <v>87.7</v>
      </c>
    </row>
    <row r="964" spans="1:5" x14ac:dyDescent="0.2">
      <c r="A964" t="s">
        <v>13307</v>
      </c>
      <c r="B964" t="s">
        <v>2840</v>
      </c>
      <c r="C964" t="s">
        <v>5926</v>
      </c>
      <c r="D964" t="s">
        <v>12332</v>
      </c>
      <c r="E964" s="52">
        <v>99.3</v>
      </c>
    </row>
    <row r="965" spans="1:5" x14ac:dyDescent="0.2">
      <c r="A965" t="s">
        <v>13308</v>
      </c>
      <c r="B965" t="s">
        <v>12328</v>
      </c>
      <c r="C965" t="s">
        <v>5926</v>
      </c>
      <c r="D965" t="s">
        <v>12332</v>
      </c>
      <c r="E965" s="52">
        <v>100</v>
      </c>
    </row>
    <row r="966" spans="1:5" x14ac:dyDescent="0.2">
      <c r="A966" t="s">
        <v>13309</v>
      </c>
      <c r="B966" t="s">
        <v>2763</v>
      </c>
      <c r="C966" t="s">
        <v>5926</v>
      </c>
      <c r="D966" t="s">
        <v>12332</v>
      </c>
      <c r="E966" s="52">
        <v>85.1</v>
      </c>
    </row>
    <row r="967" spans="1:5" x14ac:dyDescent="0.2">
      <c r="A967" t="s">
        <v>13310</v>
      </c>
      <c r="B967" t="s">
        <v>12344</v>
      </c>
      <c r="C967" t="s">
        <v>5926</v>
      </c>
      <c r="D967" t="s">
        <v>12332</v>
      </c>
      <c r="E967" s="52">
        <v>86.1</v>
      </c>
    </row>
    <row r="968" spans="1:5" x14ac:dyDescent="0.2">
      <c r="A968" t="s">
        <v>13311</v>
      </c>
      <c r="B968" t="s">
        <v>2780</v>
      </c>
      <c r="C968" t="s">
        <v>5926</v>
      </c>
      <c r="D968" t="s">
        <v>12332</v>
      </c>
      <c r="E968" s="52">
        <v>87.833333333333329</v>
      </c>
    </row>
    <row r="969" spans="1:5" x14ac:dyDescent="0.2">
      <c r="A969" t="s">
        <v>13312</v>
      </c>
      <c r="B969" t="s">
        <v>2794</v>
      </c>
      <c r="C969" t="s">
        <v>5926</v>
      </c>
      <c r="D969" t="s">
        <v>12332</v>
      </c>
      <c r="E969" s="52">
        <v>88.920454874692169</v>
      </c>
    </row>
    <row r="970" spans="1:5" x14ac:dyDescent="0.2">
      <c r="A970" t="s">
        <v>13313</v>
      </c>
      <c r="B970" t="s">
        <v>2785</v>
      </c>
      <c r="C970" t="s">
        <v>5947</v>
      </c>
      <c r="D970" t="s">
        <v>12332</v>
      </c>
      <c r="E970" s="52">
        <v>100</v>
      </c>
    </row>
    <row r="971" spans="1:5" x14ac:dyDescent="0.2">
      <c r="A971" t="s">
        <v>13314</v>
      </c>
      <c r="B971" t="s">
        <v>2811</v>
      </c>
      <c r="C971" t="s">
        <v>5947</v>
      </c>
      <c r="D971" t="s">
        <v>12332</v>
      </c>
      <c r="E971" s="52">
        <v>0</v>
      </c>
    </row>
    <row r="972" spans="1:5" x14ac:dyDescent="0.2">
      <c r="A972" t="s">
        <v>13315</v>
      </c>
      <c r="B972" t="s">
        <v>2788</v>
      </c>
      <c r="C972" t="s">
        <v>5947</v>
      </c>
      <c r="D972" t="s">
        <v>12332</v>
      </c>
      <c r="E972" s="52">
        <v>90.9</v>
      </c>
    </row>
    <row r="973" spans="1:5" x14ac:dyDescent="0.2">
      <c r="A973" t="s">
        <v>13316</v>
      </c>
      <c r="B973" t="s">
        <v>2814</v>
      </c>
      <c r="C973" t="s">
        <v>5947</v>
      </c>
      <c r="D973" t="s">
        <v>12332</v>
      </c>
      <c r="E973" s="52">
        <v>93.3</v>
      </c>
    </row>
    <row r="974" spans="1:5" x14ac:dyDescent="0.2">
      <c r="A974" t="s">
        <v>13317</v>
      </c>
      <c r="B974" t="s">
        <v>2816</v>
      </c>
      <c r="C974" t="s">
        <v>5947</v>
      </c>
      <c r="D974" t="s">
        <v>12332</v>
      </c>
      <c r="E974" s="52">
        <v>46.2</v>
      </c>
    </row>
    <row r="975" spans="1:5" x14ac:dyDescent="0.2">
      <c r="A975" t="s">
        <v>13318</v>
      </c>
      <c r="B975" t="s">
        <v>2818</v>
      </c>
      <c r="C975" t="s">
        <v>5947</v>
      </c>
      <c r="D975" t="s">
        <v>12332</v>
      </c>
      <c r="E975" s="52">
        <v>80.5</v>
      </c>
    </row>
    <row r="976" spans="1:5" x14ac:dyDescent="0.2">
      <c r="A976" t="s">
        <v>13319</v>
      </c>
      <c r="B976" t="s">
        <v>2820</v>
      </c>
      <c r="C976" t="s">
        <v>5947</v>
      </c>
      <c r="D976" t="s">
        <v>12332</v>
      </c>
      <c r="E976" s="52">
        <v>81.3</v>
      </c>
    </row>
    <row r="977" spans="1:5" x14ac:dyDescent="0.2">
      <c r="A977" t="s">
        <v>13320</v>
      </c>
      <c r="B977" t="s">
        <v>2825</v>
      </c>
      <c r="C977" t="s">
        <v>5947</v>
      </c>
      <c r="D977" t="s">
        <v>12332</v>
      </c>
      <c r="E977" s="52">
        <v>57.4</v>
      </c>
    </row>
    <row r="978" spans="1:5" x14ac:dyDescent="0.2">
      <c r="A978" t="s">
        <v>13321</v>
      </c>
      <c r="B978" t="s">
        <v>2786</v>
      </c>
      <c r="C978" t="s">
        <v>5947</v>
      </c>
      <c r="D978" t="s">
        <v>12332</v>
      </c>
      <c r="E978" s="52">
        <v>87.5</v>
      </c>
    </row>
    <row r="979" spans="1:5" x14ac:dyDescent="0.2">
      <c r="A979" t="s">
        <v>13322</v>
      </c>
      <c r="B979" t="s">
        <v>2787</v>
      </c>
      <c r="C979" t="s">
        <v>5947</v>
      </c>
      <c r="D979" t="s">
        <v>12332</v>
      </c>
      <c r="E979" s="52">
        <v>100</v>
      </c>
    </row>
    <row r="980" spans="1:5" x14ac:dyDescent="0.2">
      <c r="A980" t="s">
        <v>13323</v>
      </c>
      <c r="B980" t="s">
        <v>2829</v>
      </c>
      <c r="C980" t="s">
        <v>5947</v>
      </c>
      <c r="D980" t="s">
        <v>12332</v>
      </c>
      <c r="E980" s="52">
        <v>90.9</v>
      </c>
    </row>
    <row r="981" spans="1:5" x14ac:dyDescent="0.2">
      <c r="A981" t="s">
        <v>13324</v>
      </c>
      <c r="B981" t="s">
        <v>2831</v>
      </c>
      <c r="C981" t="s">
        <v>5947</v>
      </c>
      <c r="D981" t="s">
        <v>12332</v>
      </c>
      <c r="E981" s="52">
        <v>91.7</v>
      </c>
    </row>
    <row r="982" spans="1:5" x14ac:dyDescent="0.2">
      <c r="A982" t="s">
        <v>13325</v>
      </c>
      <c r="B982" t="s">
        <v>2833</v>
      </c>
      <c r="C982" t="s">
        <v>5947</v>
      </c>
      <c r="D982" t="s">
        <v>12332</v>
      </c>
      <c r="E982" s="52">
        <v>100</v>
      </c>
    </row>
    <row r="983" spans="1:5" x14ac:dyDescent="0.2">
      <c r="A983" t="s">
        <v>13326</v>
      </c>
      <c r="B983" t="s">
        <v>2835</v>
      </c>
      <c r="C983" t="s">
        <v>5947</v>
      </c>
      <c r="D983" t="s">
        <v>12332</v>
      </c>
      <c r="E983" s="52">
        <v>87.5</v>
      </c>
    </row>
    <row r="984" spans="1:5" x14ac:dyDescent="0.2">
      <c r="A984" t="s">
        <v>13327</v>
      </c>
      <c r="B984" t="s">
        <v>2789</v>
      </c>
      <c r="C984" t="s">
        <v>5947</v>
      </c>
      <c r="D984" t="s">
        <v>12332</v>
      </c>
      <c r="E984" s="52">
        <v>97.5</v>
      </c>
    </row>
    <row r="985" spans="1:5" x14ac:dyDescent="0.2">
      <c r="A985" t="s">
        <v>13328</v>
      </c>
      <c r="B985" t="s">
        <v>2838</v>
      </c>
      <c r="C985" t="s">
        <v>5947</v>
      </c>
      <c r="D985" t="s">
        <v>12332</v>
      </c>
      <c r="E985" s="52">
        <v>75</v>
      </c>
    </row>
    <row r="986" spans="1:5" x14ac:dyDescent="0.2">
      <c r="A986" t="s">
        <v>13329</v>
      </c>
      <c r="B986" t="s">
        <v>2840</v>
      </c>
      <c r="C986" t="s">
        <v>5947</v>
      </c>
      <c r="D986" t="s">
        <v>12332</v>
      </c>
      <c r="E986" s="52">
        <v>100</v>
      </c>
    </row>
    <row r="987" spans="1:5" x14ac:dyDescent="0.2">
      <c r="A987" t="s">
        <v>13330</v>
      </c>
      <c r="B987" t="s">
        <v>12328</v>
      </c>
      <c r="C987" t="s">
        <v>5947</v>
      </c>
      <c r="D987" t="s">
        <v>12332</v>
      </c>
      <c r="E987" s="52" t="s">
        <v>12038</v>
      </c>
    </row>
    <row r="988" spans="1:5" x14ac:dyDescent="0.2">
      <c r="A988" t="s">
        <v>13331</v>
      </c>
      <c r="B988" t="s">
        <v>2763</v>
      </c>
      <c r="C988" t="s">
        <v>5947</v>
      </c>
      <c r="D988" t="s">
        <v>12332</v>
      </c>
      <c r="E988" s="52">
        <v>62.7</v>
      </c>
    </row>
    <row r="989" spans="1:5" x14ac:dyDescent="0.2">
      <c r="A989" t="s">
        <v>13332</v>
      </c>
      <c r="B989" t="s">
        <v>12344</v>
      </c>
      <c r="C989" t="s">
        <v>5947</v>
      </c>
      <c r="D989" t="s">
        <v>12332</v>
      </c>
      <c r="E989" s="52" t="s">
        <v>12038</v>
      </c>
    </row>
    <row r="990" spans="1:5" x14ac:dyDescent="0.2">
      <c r="A990" t="s">
        <v>13333</v>
      </c>
      <c r="B990" t="s">
        <v>2780</v>
      </c>
      <c r="C990" t="s">
        <v>5947</v>
      </c>
      <c r="D990" t="s">
        <v>12332</v>
      </c>
      <c r="E990" s="52">
        <v>82.1</v>
      </c>
    </row>
    <row r="991" spans="1:5" x14ac:dyDescent="0.2">
      <c r="A991" t="s">
        <v>13334</v>
      </c>
      <c r="B991" t="s">
        <v>2794</v>
      </c>
      <c r="C991" t="s">
        <v>5947</v>
      </c>
      <c r="D991" t="s">
        <v>12332</v>
      </c>
      <c r="E991" s="52">
        <v>83.280530204259023</v>
      </c>
    </row>
    <row r="992" spans="1:5" x14ac:dyDescent="0.2">
      <c r="A992" t="s">
        <v>13335</v>
      </c>
      <c r="B992" t="s">
        <v>2785</v>
      </c>
      <c r="C992" t="s">
        <v>5968</v>
      </c>
      <c r="D992" t="s">
        <v>12332</v>
      </c>
      <c r="E992" s="52">
        <v>100</v>
      </c>
    </row>
    <row r="993" spans="1:5" x14ac:dyDescent="0.2">
      <c r="A993" t="s">
        <v>13336</v>
      </c>
      <c r="B993" t="s">
        <v>2811</v>
      </c>
      <c r="C993" t="s">
        <v>5968</v>
      </c>
      <c r="D993" t="s">
        <v>12332</v>
      </c>
      <c r="E993" s="52">
        <v>0</v>
      </c>
    </row>
    <row r="994" spans="1:5" x14ac:dyDescent="0.2">
      <c r="A994" t="s">
        <v>13337</v>
      </c>
      <c r="B994" t="s">
        <v>2788</v>
      </c>
      <c r="C994" t="s">
        <v>5968</v>
      </c>
      <c r="D994" t="s">
        <v>12332</v>
      </c>
      <c r="E994" s="52">
        <v>93</v>
      </c>
    </row>
    <row r="995" spans="1:5" x14ac:dyDescent="0.2">
      <c r="A995" t="s">
        <v>13338</v>
      </c>
      <c r="B995" t="s">
        <v>2814</v>
      </c>
      <c r="C995" t="s">
        <v>5968</v>
      </c>
      <c r="D995" t="s">
        <v>12332</v>
      </c>
      <c r="E995" s="52">
        <v>34.6</v>
      </c>
    </row>
    <row r="996" spans="1:5" x14ac:dyDescent="0.2">
      <c r="A996" t="s">
        <v>13339</v>
      </c>
      <c r="B996" t="s">
        <v>2816</v>
      </c>
      <c r="C996" t="s">
        <v>5968</v>
      </c>
      <c r="D996" t="s">
        <v>12332</v>
      </c>
      <c r="E996" s="52">
        <v>93</v>
      </c>
    </row>
    <row r="997" spans="1:5" x14ac:dyDescent="0.2">
      <c r="A997" t="s">
        <v>13340</v>
      </c>
      <c r="B997" t="s">
        <v>2818</v>
      </c>
      <c r="C997" t="s">
        <v>5968</v>
      </c>
      <c r="D997" t="s">
        <v>12332</v>
      </c>
      <c r="E997" s="52">
        <v>98.5</v>
      </c>
    </row>
    <row r="998" spans="1:5" x14ac:dyDescent="0.2">
      <c r="A998" t="s">
        <v>13341</v>
      </c>
      <c r="B998" t="s">
        <v>2820</v>
      </c>
      <c r="C998" t="s">
        <v>5968</v>
      </c>
      <c r="D998" t="s">
        <v>12332</v>
      </c>
      <c r="E998" s="52">
        <v>100</v>
      </c>
    </row>
    <row r="999" spans="1:5" x14ac:dyDescent="0.2">
      <c r="A999" t="s">
        <v>13342</v>
      </c>
      <c r="B999" t="s">
        <v>2825</v>
      </c>
      <c r="C999" t="s">
        <v>5968</v>
      </c>
      <c r="D999" t="s">
        <v>12332</v>
      </c>
      <c r="E999" s="52">
        <v>98.2</v>
      </c>
    </row>
    <row r="1000" spans="1:5" x14ac:dyDescent="0.2">
      <c r="A1000" t="s">
        <v>13343</v>
      </c>
      <c r="B1000" t="s">
        <v>2786</v>
      </c>
      <c r="C1000" t="s">
        <v>5968</v>
      </c>
      <c r="D1000" t="s">
        <v>12332</v>
      </c>
      <c r="E1000" s="52">
        <v>90.5</v>
      </c>
    </row>
    <row r="1001" spans="1:5" x14ac:dyDescent="0.2">
      <c r="A1001" t="s">
        <v>13344</v>
      </c>
      <c r="B1001" t="s">
        <v>2787</v>
      </c>
      <c r="C1001" t="s">
        <v>5968</v>
      </c>
      <c r="D1001" t="s">
        <v>12332</v>
      </c>
      <c r="E1001" s="52">
        <v>91.4</v>
      </c>
    </row>
    <row r="1002" spans="1:5" x14ac:dyDescent="0.2">
      <c r="A1002" t="s">
        <v>13345</v>
      </c>
      <c r="B1002" t="s">
        <v>2829</v>
      </c>
      <c r="C1002" t="s">
        <v>5968</v>
      </c>
      <c r="D1002" t="s">
        <v>12332</v>
      </c>
      <c r="E1002" s="52">
        <v>85.2</v>
      </c>
    </row>
    <row r="1003" spans="1:5" x14ac:dyDescent="0.2">
      <c r="A1003" t="s">
        <v>13346</v>
      </c>
      <c r="B1003" t="s">
        <v>2831</v>
      </c>
      <c r="C1003" t="s">
        <v>5968</v>
      </c>
      <c r="D1003" t="s">
        <v>12332</v>
      </c>
      <c r="E1003" s="52">
        <v>16.100000000000001</v>
      </c>
    </row>
    <row r="1004" spans="1:5" x14ac:dyDescent="0.2">
      <c r="A1004" t="s">
        <v>13347</v>
      </c>
      <c r="B1004" t="s">
        <v>2833</v>
      </c>
      <c r="C1004" t="s">
        <v>5968</v>
      </c>
      <c r="D1004" t="s">
        <v>12332</v>
      </c>
      <c r="E1004" s="52">
        <v>36.700000000000003</v>
      </c>
    </row>
    <row r="1005" spans="1:5" x14ac:dyDescent="0.2">
      <c r="A1005" t="s">
        <v>13348</v>
      </c>
      <c r="B1005" t="s">
        <v>2835</v>
      </c>
      <c r="C1005" t="s">
        <v>5968</v>
      </c>
      <c r="D1005" t="s">
        <v>12332</v>
      </c>
      <c r="E1005" s="52">
        <v>97.8</v>
      </c>
    </row>
    <row r="1006" spans="1:5" x14ac:dyDescent="0.2">
      <c r="A1006" t="s">
        <v>13349</v>
      </c>
      <c r="B1006" t="s">
        <v>2789</v>
      </c>
      <c r="C1006" t="s">
        <v>5968</v>
      </c>
      <c r="D1006" t="s">
        <v>12332</v>
      </c>
      <c r="E1006" s="52">
        <v>100</v>
      </c>
    </row>
    <row r="1007" spans="1:5" x14ac:dyDescent="0.2">
      <c r="A1007" t="s">
        <v>13350</v>
      </c>
      <c r="B1007" t="s">
        <v>2838</v>
      </c>
      <c r="C1007" t="s">
        <v>5968</v>
      </c>
      <c r="D1007" t="s">
        <v>12332</v>
      </c>
      <c r="E1007" s="52">
        <v>92.2</v>
      </c>
    </row>
    <row r="1008" spans="1:5" x14ac:dyDescent="0.2">
      <c r="A1008" t="s">
        <v>13351</v>
      </c>
      <c r="B1008" t="s">
        <v>2840</v>
      </c>
      <c r="C1008" t="s">
        <v>5968</v>
      </c>
      <c r="D1008" t="s">
        <v>12332</v>
      </c>
      <c r="E1008" s="52">
        <v>99.4</v>
      </c>
    </row>
    <row r="1009" spans="1:5" x14ac:dyDescent="0.2">
      <c r="A1009" t="s">
        <v>13352</v>
      </c>
      <c r="B1009" t="s">
        <v>12328</v>
      </c>
      <c r="C1009" t="s">
        <v>5968</v>
      </c>
      <c r="D1009" t="s">
        <v>12332</v>
      </c>
      <c r="E1009" s="52">
        <v>100</v>
      </c>
    </row>
    <row r="1010" spans="1:5" x14ac:dyDescent="0.2">
      <c r="A1010" t="s">
        <v>13353</v>
      </c>
      <c r="B1010" t="s">
        <v>2763</v>
      </c>
      <c r="C1010" t="s">
        <v>5968</v>
      </c>
      <c r="D1010" t="s">
        <v>12332</v>
      </c>
      <c r="E1010" s="52">
        <v>99.3</v>
      </c>
    </row>
    <row r="1011" spans="1:5" x14ac:dyDescent="0.2">
      <c r="A1011" t="s">
        <v>13354</v>
      </c>
      <c r="B1011" t="s">
        <v>12344</v>
      </c>
      <c r="C1011" t="s">
        <v>5968</v>
      </c>
      <c r="D1011" t="s">
        <v>12332</v>
      </c>
      <c r="E1011" s="52">
        <v>100</v>
      </c>
    </row>
    <row r="1012" spans="1:5" x14ac:dyDescent="0.2">
      <c r="A1012" t="s">
        <v>13355</v>
      </c>
      <c r="B1012" t="s">
        <v>2780</v>
      </c>
      <c r="C1012" t="s">
        <v>5968</v>
      </c>
      <c r="D1012" t="s">
        <v>12332</v>
      </c>
      <c r="E1012" s="52">
        <v>90.7</v>
      </c>
    </row>
    <row r="1013" spans="1:5" x14ac:dyDescent="0.2">
      <c r="A1013" t="s">
        <v>13356</v>
      </c>
      <c r="B1013" t="s">
        <v>2794</v>
      </c>
      <c r="C1013" t="s">
        <v>5968</v>
      </c>
      <c r="D1013" t="s">
        <v>12332</v>
      </c>
      <c r="E1013" s="52">
        <v>87.514732724902217</v>
      </c>
    </row>
    <row r="1014" spans="1:5" x14ac:dyDescent="0.2">
      <c r="A1014" t="s">
        <v>13357</v>
      </c>
      <c r="B1014" t="s">
        <v>2785</v>
      </c>
      <c r="C1014" t="s">
        <v>5989</v>
      </c>
      <c r="D1014" t="s">
        <v>12332</v>
      </c>
      <c r="E1014" s="52">
        <v>100</v>
      </c>
    </row>
    <row r="1015" spans="1:5" x14ac:dyDescent="0.2">
      <c r="A1015" t="s">
        <v>13358</v>
      </c>
      <c r="B1015" t="s">
        <v>2811</v>
      </c>
      <c r="C1015" t="s">
        <v>5989</v>
      </c>
      <c r="D1015" t="s">
        <v>12332</v>
      </c>
      <c r="E1015" s="52">
        <v>0</v>
      </c>
    </row>
    <row r="1016" spans="1:5" x14ac:dyDescent="0.2">
      <c r="A1016" t="s">
        <v>13359</v>
      </c>
      <c r="B1016" t="s">
        <v>2788</v>
      </c>
      <c r="C1016" t="s">
        <v>5989</v>
      </c>
      <c r="D1016" t="s">
        <v>12332</v>
      </c>
      <c r="E1016" s="52">
        <v>97.2</v>
      </c>
    </row>
    <row r="1017" spans="1:5" x14ac:dyDescent="0.2">
      <c r="A1017" t="s">
        <v>13360</v>
      </c>
      <c r="B1017" t="s">
        <v>2814</v>
      </c>
      <c r="C1017" t="s">
        <v>5989</v>
      </c>
      <c r="D1017" t="s">
        <v>12332</v>
      </c>
      <c r="E1017" s="52">
        <v>82.9</v>
      </c>
    </row>
    <row r="1018" spans="1:5" x14ac:dyDescent="0.2">
      <c r="A1018" t="s">
        <v>13361</v>
      </c>
      <c r="B1018" t="s">
        <v>2816</v>
      </c>
      <c r="C1018" t="s">
        <v>5989</v>
      </c>
      <c r="D1018" t="s">
        <v>12332</v>
      </c>
      <c r="E1018" s="52">
        <v>97.7</v>
      </c>
    </row>
    <row r="1019" spans="1:5" x14ac:dyDescent="0.2">
      <c r="A1019" t="s">
        <v>13362</v>
      </c>
      <c r="B1019" t="s">
        <v>2818</v>
      </c>
      <c r="C1019" t="s">
        <v>5989</v>
      </c>
      <c r="D1019" t="s">
        <v>12332</v>
      </c>
      <c r="E1019" s="52">
        <v>99.2</v>
      </c>
    </row>
    <row r="1020" spans="1:5" x14ac:dyDescent="0.2">
      <c r="A1020" t="s">
        <v>13363</v>
      </c>
      <c r="B1020" t="s">
        <v>2820</v>
      </c>
      <c r="C1020" t="s">
        <v>5989</v>
      </c>
      <c r="D1020" t="s">
        <v>12332</v>
      </c>
      <c r="E1020" s="52">
        <v>100</v>
      </c>
    </row>
    <row r="1021" spans="1:5" x14ac:dyDescent="0.2">
      <c r="A1021" t="s">
        <v>13364</v>
      </c>
      <c r="B1021" t="s">
        <v>2825</v>
      </c>
      <c r="C1021" t="s">
        <v>5989</v>
      </c>
      <c r="D1021" t="s">
        <v>12332</v>
      </c>
      <c r="E1021" s="52">
        <v>97.5</v>
      </c>
    </row>
    <row r="1022" spans="1:5" x14ac:dyDescent="0.2">
      <c r="A1022" t="s">
        <v>13365</v>
      </c>
      <c r="B1022" t="s">
        <v>2786</v>
      </c>
      <c r="C1022" t="s">
        <v>5989</v>
      </c>
      <c r="D1022" t="s">
        <v>12332</v>
      </c>
      <c r="E1022" s="52">
        <v>94.5</v>
      </c>
    </row>
    <row r="1023" spans="1:5" x14ac:dyDescent="0.2">
      <c r="A1023" t="s">
        <v>13366</v>
      </c>
      <c r="B1023" t="s">
        <v>2787</v>
      </c>
      <c r="C1023" t="s">
        <v>5989</v>
      </c>
      <c r="D1023" t="s">
        <v>12332</v>
      </c>
      <c r="E1023" s="52">
        <v>88.8</v>
      </c>
    </row>
    <row r="1024" spans="1:5" x14ac:dyDescent="0.2">
      <c r="A1024" t="s">
        <v>13367</v>
      </c>
      <c r="B1024" t="s">
        <v>2829</v>
      </c>
      <c r="C1024" t="s">
        <v>5989</v>
      </c>
      <c r="D1024" t="s">
        <v>12332</v>
      </c>
      <c r="E1024" s="52">
        <v>99</v>
      </c>
    </row>
    <row r="1025" spans="1:5" x14ac:dyDescent="0.2">
      <c r="A1025" t="s">
        <v>13368</v>
      </c>
      <c r="B1025" t="s">
        <v>2831</v>
      </c>
      <c r="C1025" t="s">
        <v>5989</v>
      </c>
      <c r="D1025" t="s">
        <v>12332</v>
      </c>
      <c r="E1025" s="52">
        <v>83.3</v>
      </c>
    </row>
    <row r="1026" spans="1:5" x14ac:dyDescent="0.2">
      <c r="A1026" t="s">
        <v>13369</v>
      </c>
      <c r="B1026" t="s">
        <v>2833</v>
      </c>
      <c r="C1026" t="s">
        <v>5989</v>
      </c>
      <c r="D1026" t="s">
        <v>12332</v>
      </c>
      <c r="E1026" s="52">
        <v>100</v>
      </c>
    </row>
    <row r="1027" spans="1:5" x14ac:dyDescent="0.2">
      <c r="A1027" t="s">
        <v>13370</v>
      </c>
      <c r="B1027" t="s">
        <v>2835</v>
      </c>
      <c r="C1027" t="s">
        <v>5989</v>
      </c>
      <c r="D1027" t="s">
        <v>12332</v>
      </c>
      <c r="E1027" s="52">
        <v>98.7</v>
      </c>
    </row>
    <row r="1028" spans="1:5" x14ac:dyDescent="0.2">
      <c r="A1028" t="s">
        <v>13371</v>
      </c>
      <c r="B1028" t="s">
        <v>2789</v>
      </c>
      <c r="C1028" t="s">
        <v>5989</v>
      </c>
      <c r="D1028" t="s">
        <v>12332</v>
      </c>
      <c r="E1028" s="52">
        <v>100</v>
      </c>
    </row>
    <row r="1029" spans="1:5" x14ac:dyDescent="0.2">
      <c r="A1029" t="s">
        <v>13372</v>
      </c>
      <c r="B1029" t="s">
        <v>2838</v>
      </c>
      <c r="C1029" t="s">
        <v>5989</v>
      </c>
      <c r="D1029" t="s">
        <v>12332</v>
      </c>
      <c r="E1029" s="52">
        <v>95.9</v>
      </c>
    </row>
    <row r="1030" spans="1:5" x14ac:dyDescent="0.2">
      <c r="A1030" t="s">
        <v>13373</v>
      </c>
      <c r="B1030" t="s">
        <v>2840</v>
      </c>
      <c r="C1030" t="s">
        <v>5989</v>
      </c>
      <c r="D1030" t="s">
        <v>12332</v>
      </c>
      <c r="E1030" s="52">
        <v>98.5</v>
      </c>
    </row>
    <row r="1031" spans="1:5" x14ac:dyDescent="0.2">
      <c r="A1031" t="s">
        <v>13374</v>
      </c>
      <c r="B1031" t="s">
        <v>12328</v>
      </c>
      <c r="C1031" t="s">
        <v>5989</v>
      </c>
      <c r="D1031" t="s">
        <v>12332</v>
      </c>
      <c r="E1031" s="52">
        <v>100</v>
      </c>
    </row>
    <row r="1032" spans="1:5" x14ac:dyDescent="0.2">
      <c r="A1032" t="s">
        <v>13375</v>
      </c>
      <c r="B1032" t="s">
        <v>2763</v>
      </c>
      <c r="C1032" t="s">
        <v>5989</v>
      </c>
      <c r="D1032" t="s">
        <v>12332</v>
      </c>
      <c r="E1032" s="52">
        <v>93.3</v>
      </c>
    </row>
    <row r="1033" spans="1:5" x14ac:dyDescent="0.2">
      <c r="A1033" t="s">
        <v>13376</v>
      </c>
      <c r="B1033" t="s">
        <v>12344</v>
      </c>
      <c r="C1033" t="s">
        <v>5989</v>
      </c>
      <c r="D1033" t="s">
        <v>12332</v>
      </c>
      <c r="E1033" s="52">
        <v>72.2</v>
      </c>
    </row>
    <row r="1034" spans="1:5" x14ac:dyDescent="0.2">
      <c r="A1034" t="s">
        <v>13377</v>
      </c>
      <c r="B1034" t="s">
        <v>2780</v>
      </c>
      <c r="C1034" t="s">
        <v>5989</v>
      </c>
      <c r="D1034" t="s">
        <v>12332</v>
      </c>
      <c r="E1034" s="52">
        <v>90.7</v>
      </c>
    </row>
    <row r="1035" spans="1:5" x14ac:dyDescent="0.2">
      <c r="A1035" t="s">
        <v>13378</v>
      </c>
      <c r="B1035" t="s">
        <v>2794</v>
      </c>
      <c r="C1035" t="s">
        <v>5989</v>
      </c>
      <c r="D1035" t="s">
        <v>12332</v>
      </c>
      <c r="E1035" s="52">
        <v>95.966101694915267</v>
      </c>
    </row>
    <row r="1036" spans="1:5" x14ac:dyDescent="0.2">
      <c r="A1036" t="s">
        <v>13379</v>
      </c>
      <c r="B1036" t="s">
        <v>2785</v>
      </c>
      <c r="C1036" t="s">
        <v>6010</v>
      </c>
      <c r="D1036" t="s">
        <v>12332</v>
      </c>
      <c r="E1036" s="52">
        <v>99.5</v>
      </c>
    </row>
    <row r="1037" spans="1:5" x14ac:dyDescent="0.2">
      <c r="A1037" t="s">
        <v>13380</v>
      </c>
      <c r="B1037" t="s">
        <v>2811</v>
      </c>
      <c r="C1037" t="s">
        <v>6010</v>
      </c>
      <c r="D1037" t="s">
        <v>12332</v>
      </c>
      <c r="E1037" s="52">
        <v>0</v>
      </c>
    </row>
    <row r="1038" spans="1:5" x14ac:dyDescent="0.2">
      <c r="A1038" t="s">
        <v>13381</v>
      </c>
      <c r="B1038" t="s">
        <v>2788</v>
      </c>
      <c r="C1038" t="s">
        <v>6010</v>
      </c>
      <c r="D1038" t="s">
        <v>12332</v>
      </c>
      <c r="E1038" s="52">
        <v>86.1</v>
      </c>
    </row>
    <row r="1039" spans="1:5" x14ac:dyDescent="0.2">
      <c r="A1039" t="s">
        <v>13382</v>
      </c>
      <c r="B1039" t="s">
        <v>2814</v>
      </c>
      <c r="C1039" t="s">
        <v>6010</v>
      </c>
      <c r="D1039" t="s">
        <v>12332</v>
      </c>
      <c r="E1039" s="52">
        <v>79.8</v>
      </c>
    </row>
    <row r="1040" spans="1:5" x14ac:dyDescent="0.2">
      <c r="A1040" t="s">
        <v>13383</v>
      </c>
      <c r="B1040" t="s">
        <v>2816</v>
      </c>
      <c r="C1040" t="s">
        <v>6010</v>
      </c>
      <c r="D1040" t="s">
        <v>12332</v>
      </c>
      <c r="E1040" s="52">
        <v>94.1</v>
      </c>
    </row>
    <row r="1041" spans="1:5" x14ac:dyDescent="0.2">
      <c r="A1041" t="s">
        <v>13384</v>
      </c>
      <c r="B1041" t="s">
        <v>2818</v>
      </c>
      <c r="C1041" t="s">
        <v>6010</v>
      </c>
      <c r="D1041" t="s">
        <v>12332</v>
      </c>
      <c r="E1041" s="52">
        <v>81.099999999999994</v>
      </c>
    </row>
    <row r="1042" spans="1:5" x14ac:dyDescent="0.2">
      <c r="A1042" t="s">
        <v>13385</v>
      </c>
      <c r="B1042" t="s">
        <v>2820</v>
      </c>
      <c r="C1042" t="s">
        <v>6010</v>
      </c>
      <c r="D1042" t="s">
        <v>12332</v>
      </c>
      <c r="E1042" s="52">
        <v>88</v>
      </c>
    </row>
    <row r="1043" spans="1:5" x14ac:dyDescent="0.2">
      <c r="A1043" t="s">
        <v>13386</v>
      </c>
      <c r="B1043" t="s">
        <v>2825</v>
      </c>
      <c r="C1043" t="s">
        <v>6010</v>
      </c>
      <c r="D1043" t="s">
        <v>12332</v>
      </c>
      <c r="E1043" s="52">
        <v>84.2</v>
      </c>
    </row>
    <row r="1044" spans="1:5" x14ac:dyDescent="0.2">
      <c r="A1044" t="s">
        <v>13387</v>
      </c>
      <c r="B1044" t="s">
        <v>2786</v>
      </c>
      <c r="C1044" t="s">
        <v>6010</v>
      </c>
      <c r="D1044" t="s">
        <v>12332</v>
      </c>
      <c r="E1044" s="52">
        <v>91.2</v>
      </c>
    </row>
    <row r="1045" spans="1:5" x14ac:dyDescent="0.2">
      <c r="A1045" t="s">
        <v>13388</v>
      </c>
      <c r="B1045" t="s">
        <v>2787</v>
      </c>
      <c r="C1045" t="s">
        <v>6010</v>
      </c>
      <c r="D1045" t="s">
        <v>12332</v>
      </c>
      <c r="E1045" s="52">
        <v>93.7</v>
      </c>
    </row>
    <row r="1046" spans="1:5" x14ac:dyDescent="0.2">
      <c r="A1046" t="s">
        <v>13389</v>
      </c>
      <c r="B1046" t="s">
        <v>2829</v>
      </c>
      <c r="C1046" t="s">
        <v>6010</v>
      </c>
      <c r="D1046" t="s">
        <v>12332</v>
      </c>
      <c r="E1046" s="52">
        <v>85.9</v>
      </c>
    </row>
    <row r="1047" spans="1:5" x14ac:dyDescent="0.2">
      <c r="A1047" t="s">
        <v>13390</v>
      </c>
      <c r="B1047" t="s">
        <v>2831</v>
      </c>
      <c r="C1047" t="s">
        <v>6010</v>
      </c>
      <c r="D1047" t="s">
        <v>12332</v>
      </c>
      <c r="E1047" s="52">
        <v>93.3</v>
      </c>
    </row>
    <row r="1048" spans="1:5" x14ac:dyDescent="0.2">
      <c r="A1048" t="s">
        <v>13391</v>
      </c>
      <c r="B1048" t="s">
        <v>2833</v>
      </c>
      <c r="C1048" t="s">
        <v>6010</v>
      </c>
      <c r="D1048" t="s">
        <v>12332</v>
      </c>
      <c r="E1048" s="52">
        <v>99.2</v>
      </c>
    </row>
    <row r="1049" spans="1:5" x14ac:dyDescent="0.2">
      <c r="A1049" t="s">
        <v>13392</v>
      </c>
      <c r="B1049" t="s">
        <v>2835</v>
      </c>
      <c r="C1049" t="s">
        <v>6010</v>
      </c>
      <c r="D1049" t="s">
        <v>12332</v>
      </c>
      <c r="E1049" s="52">
        <v>98</v>
      </c>
    </row>
    <row r="1050" spans="1:5" x14ac:dyDescent="0.2">
      <c r="A1050" t="s">
        <v>13393</v>
      </c>
      <c r="B1050" t="s">
        <v>2789</v>
      </c>
      <c r="C1050" t="s">
        <v>6010</v>
      </c>
      <c r="D1050" t="s">
        <v>12332</v>
      </c>
      <c r="E1050" s="52">
        <v>74.5</v>
      </c>
    </row>
    <row r="1051" spans="1:5" x14ac:dyDescent="0.2">
      <c r="A1051" t="s">
        <v>13394</v>
      </c>
      <c r="B1051" t="s">
        <v>2838</v>
      </c>
      <c r="C1051" t="s">
        <v>6010</v>
      </c>
      <c r="D1051" t="s">
        <v>12332</v>
      </c>
      <c r="E1051" s="52">
        <v>74.099999999999994</v>
      </c>
    </row>
    <row r="1052" spans="1:5" x14ac:dyDescent="0.2">
      <c r="A1052" t="s">
        <v>13395</v>
      </c>
      <c r="B1052" t="s">
        <v>2840</v>
      </c>
      <c r="C1052" t="s">
        <v>6010</v>
      </c>
      <c r="D1052" t="s">
        <v>12332</v>
      </c>
      <c r="E1052" s="52">
        <v>75</v>
      </c>
    </row>
    <row r="1053" spans="1:5" x14ac:dyDescent="0.2">
      <c r="A1053" t="s">
        <v>13396</v>
      </c>
      <c r="B1053" t="s">
        <v>12328</v>
      </c>
      <c r="C1053" t="s">
        <v>6010</v>
      </c>
      <c r="D1053" t="s">
        <v>12332</v>
      </c>
      <c r="E1053" s="52">
        <v>58.8</v>
      </c>
    </row>
    <row r="1054" spans="1:5" x14ac:dyDescent="0.2">
      <c r="A1054" t="s">
        <v>13397</v>
      </c>
      <c r="B1054" t="s">
        <v>2763</v>
      </c>
      <c r="C1054" t="s">
        <v>6010</v>
      </c>
      <c r="D1054" t="s">
        <v>12332</v>
      </c>
      <c r="E1054" s="52">
        <v>99.2</v>
      </c>
    </row>
    <row r="1055" spans="1:5" x14ac:dyDescent="0.2">
      <c r="A1055" t="s">
        <v>13398</v>
      </c>
      <c r="B1055" t="s">
        <v>12344</v>
      </c>
      <c r="C1055" t="s">
        <v>6010</v>
      </c>
      <c r="D1055" t="s">
        <v>12332</v>
      </c>
      <c r="E1055" s="52">
        <v>87.5</v>
      </c>
    </row>
    <row r="1056" spans="1:5" x14ac:dyDescent="0.2">
      <c r="A1056" t="s">
        <v>13399</v>
      </c>
      <c r="B1056" t="s">
        <v>2780</v>
      </c>
      <c r="C1056" t="s">
        <v>6010</v>
      </c>
      <c r="D1056" t="s">
        <v>12332</v>
      </c>
      <c r="E1056" s="52">
        <v>78.725000000000009</v>
      </c>
    </row>
    <row r="1057" spans="1:5" x14ac:dyDescent="0.2">
      <c r="A1057" t="s">
        <v>13400</v>
      </c>
      <c r="B1057" t="s">
        <v>2794</v>
      </c>
      <c r="C1057" t="s">
        <v>6010</v>
      </c>
      <c r="D1057" t="s">
        <v>12332</v>
      </c>
      <c r="E1057" s="52">
        <v>78.318195586326269</v>
      </c>
    </row>
    <row r="1058" spans="1:5" x14ac:dyDescent="0.2">
      <c r="A1058" t="s">
        <v>13401</v>
      </c>
      <c r="B1058" t="s">
        <v>2785</v>
      </c>
      <c r="C1058" t="s">
        <v>2776</v>
      </c>
      <c r="D1058" t="s">
        <v>12332</v>
      </c>
      <c r="E1058" s="52">
        <v>100</v>
      </c>
    </row>
    <row r="1059" spans="1:5" x14ac:dyDescent="0.2">
      <c r="A1059" t="s">
        <v>13402</v>
      </c>
      <c r="B1059" t="s">
        <v>2811</v>
      </c>
      <c r="C1059" t="s">
        <v>2776</v>
      </c>
      <c r="D1059" t="s">
        <v>12332</v>
      </c>
      <c r="E1059" s="52">
        <v>0</v>
      </c>
    </row>
    <row r="1060" spans="1:5" x14ac:dyDescent="0.2">
      <c r="A1060" t="s">
        <v>13403</v>
      </c>
      <c r="B1060" t="s">
        <v>2788</v>
      </c>
      <c r="C1060" t="s">
        <v>2776</v>
      </c>
      <c r="D1060" t="s">
        <v>12332</v>
      </c>
      <c r="E1060" s="52">
        <v>100</v>
      </c>
    </row>
    <row r="1061" spans="1:5" x14ac:dyDescent="0.2">
      <c r="A1061" t="s">
        <v>13404</v>
      </c>
      <c r="B1061" t="s">
        <v>2814</v>
      </c>
      <c r="C1061" t="s">
        <v>2776</v>
      </c>
      <c r="D1061" t="s">
        <v>12332</v>
      </c>
      <c r="E1061" s="52">
        <v>86.7</v>
      </c>
    </row>
    <row r="1062" spans="1:5" x14ac:dyDescent="0.2">
      <c r="A1062" t="s">
        <v>13405</v>
      </c>
      <c r="B1062" t="s">
        <v>2816</v>
      </c>
      <c r="C1062" t="s">
        <v>2776</v>
      </c>
      <c r="D1062" t="s">
        <v>12332</v>
      </c>
      <c r="E1062" s="52">
        <v>100</v>
      </c>
    </row>
    <row r="1063" spans="1:5" x14ac:dyDescent="0.2">
      <c r="A1063" t="s">
        <v>13406</v>
      </c>
      <c r="B1063" t="s">
        <v>2818</v>
      </c>
      <c r="C1063" t="s">
        <v>2776</v>
      </c>
      <c r="D1063" t="s">
        <v>12332</v>
      </c>
      <c r="E1063" s="52">
        <v>57.9</v>
      </c>
    </row>
    <row r="1064" spans="1:5" x14ac:dyDescent="0.2">
      <c r="A1064" t="s">
        <v>13407</v>
      </c>
      <c r="B1064" t="s">
        <v>2820</v>
      </c>
      <c r="C1064" t="s">
        <v>2776</v>
      </c>
      <c r="D1064" t="s">
        <v>12332</v>
      </c>
      <c r="E1064" s="52">
        <v>95</v>
      </c>
    </row>
    <row r="1065" spans="1:5" x14ac:dyDescent="0.2">
      <c r="A1065" t="s">
        <v>13408</v>
      </c>
      <c r="B1065" t="s">
        <v>2825</v>
      </c>
      <c r="C1065" t="s">
        <v>2776</v>
      </c>
      <c r="D1065" t="s">
        <v>12332</v>
      </c>
      <c r="E1065" s="52">
        <v>96.2</v>
      </c>
    </row>
    <row r="1066" spans="1:5" x14ac:dyDescent="0.2">
      <c r="A1066" t="s">
        <v>13409</v>
      </c>
      <c r="B1066" t="s">
        <v>2786</v>
      </c>
      <c r="C1066" t="s">
        <v>2776</v>
      </c>
      <c r="D1066" t="s">
        <v>12332</v>
      </c>
      <c r="E1066" s="52">
        <v>100</v>
      </c>
    </row>
    <row r="1067" spans="1:5" x14ac:dyDescent="0.2">
      <c r="A1067" t="s">
        <v>13410</v>
      </c>
      <c r="B1067" t="s">
        <v>2787</v>
      </c>
      <c r="C1067" t="s">
        <v>2776</v>
      </c>
      <c r="D1067" t="s">
        <v>12332</v>
      </c>
      <c r="E1067" s="52">
        <v>100</v>
      </c>
    </row>
    <row r="1068" spans="1:5" x14ac:dyDescent="0.2">
      <c r="A1068" t="s">
        <v>13411</v>
      </c>
      <c r="B1068" t="s">
        <v>2829</v>
      </c>
      <c r="C1068" t="s">
        <v>2776</v>
      </c>
      <c r="D1068" t="s">
        <v>12332</v>
      </c>
      <c r="E1068" s="52">
        <v>94.6</v>
      </c>
    </row>
    <row r="1069" spans="1:5" x14ac:dyDescent="0.2">
      <c r="A1069" t="s">
        <v>13412</v>
      </c>
      <c r="B1069" t="s">
        <v>2831</v>
      </c>
      <c r="C1069" t="s">
        <v>2776</v>
      </c>
      <c r="D1069" t="s">
        <v>12332</v>
      </c>
      <c r="E1069" s="52">
        <v>95.8</v>
      </c>
    </row>
    <row r="1070" spans="1:5" x14ac:dyDescent="0.2">
      <c r="A1070" t="s">
        <v>13413</v>
      </c>
      <c r="B1070" t="s">
        <v>2833</v>
      </c>
      <c r="C1070" t="s">
        <v>2776</v>
      </c>
      <c r="D1070" t="s">
        <v>12332</v>
      </c>
      <c r="E1070" s="52">
        <v>100</v>
      </c>
    </row>
    <row r="1071" spans="1:5" x14ac:dyDescent="0.2">
      <c r="A1071" t="s">
        <v>13414</v>
      </c>
      <c r="B1071" t="s">
        <v>2835</v>
      </c>
      <c r="C1071" t="s">
        <v>2776</v>
      </c>
      <c r="D1071" t="s">
        <v>12332</v>
      </c>
      <c r="E1071" s="52">
        <v>100</v>
      </c>
    </row>
    <row r="1072" spans="1:5" x14ac:dyDescent="0.2">
      <c r="A1072" t="s">
        <v>13415</v>
      </c>
      <c r="B1072" t="s">
        <v>2789</v>
      </c>
      <c r="C1072" t="s">
        <v>2776</v>
      </c>
      <c r="D1072" t="s">
        <v>12332</v>
      </c>
      <c r="E1072" s="52">
        <v>100</v>
      </c>
    </row>
    <row r="1073" spans="1:5" x14ac:dyDescent="0.2">
      <c r="A1073" t="s">
        <v>13416</v>
      </c>
      <c r="B1073" t="s">
        <v>2838</v>
      </c>
      <c r="C1073" t="s">
        <v>2776</v>
      </c>
      <c r="D1073" t="s">
        <v>12332</v>
      </c>
      <c r="E1073" s="52">
        <v>100</v>
      </c>
    </row>
    <row r="1074" spans="1:5" x14ac:dyDescent="0.2">
      <c r="A1074" t="s">
        <v>13417</v>
      </c>
      <c r="B1074" t="s">
        <v>2840</v>
      </c>
      <c r="C1074" t="s">
        <v>2776</v>
      </c>
      <c r="D1074" t="s">
        <v>12332</v>
      </c>
      <c r="E1074" s="52">
        <v>100</v>
      </c>
    </row>
    <row r="1075" spans="1:5" x14ac:dyDescent="0.2">
      <c r="A1075" t="s">
        <v>13418</v>
      </c>
      <c r="B1075" t="s">
        <v>12328</v>
      </c>
      <c r="C1075" t="s">
        <v>2776</v>
      </c>
      <c r="D1075" t="s">
        <v>12332</v>
      </c>
      <c r="E1075" s="52">
        <v>100</v>
      </c>
    </row>
    <row r="1076" spans="1:5" x14ac:dyDescent="0.2">
      <c r="A1076" t="s">
        <v>13419</v>
      </c>
      <c r="B1076" t="s">
        <v>2763</v>
      </c>
      <c r="C1076" t="s">
        <v>2776</v>
      </c>
      <c r="D1076" t="s">
        <v>12332</v>
      </c>
      <c r="E1076" s="52">
        <v>97.3</v>
      </c>
    </row>
    <row r="1077" spans="1:5" x14ac:dyDescent="0.2">
      <c r="A1077" t="s">
        <v>13420</v>
      </c>
      <c r="B1077" t="s">
        <v>12344</v>
      </c>
      <c r="C1077" t="s">
        <v>2776</v>
      </c>
      <c r="D1077" t="s">
        <v>12332</v>
      </c>
      <c r="E1077" s="52">
        <v>100</v>
      </c>
    </row>
    <row r="1078" spans="1:5" x14ac:dyDescent="0.2">
      <c r="A1078" t="s">
        <v>13421</v>
      </c>
      <c r="B1078" t="s">
        <v>2780</v>
      </c>
      <c r="C1078" t="s">
        <v>2776</v>
      </c>
      <c r="D1078" t="s">
        <v>12332</v>
      </c>
      <c r="E1078" s="52">
        <v>90.5</v>
      </c>
    </row>
    <row r="1079" spans="1:5" x14ac:dyDescent="0.2">
      <c r="A1079" t="s">
        <v>13422</v>
      </c>
      <c r="B1079" t="s">
        <v>2794</v>
      </c>
      <c r="C1079" t="s">
        <v>2776</v>
      </c>
      <c r="D1079" t="s">
        <v>12332</v>
      </c>
      <c r="E1079" s="52">
        <v>91.80389441800088</v>
      </c>
    </row>
    <row r="1080" spans="1:5" x14ac:dyDescent="0.2">
      <c r="A1080" t="s">
        <v>13423</v>
      </c>
      <c r="B1080" t="s">
        <v>2785</v>
      </c>
      <c r="C1080" t="s">
        <v>2777</v>
      </c>
      <c r="D1080" t="s">
        <v>12332</v>
      </c>
      <c r="E1080" s="52">
        <v>48.1</v>
      </c>
    </row>
    <row r="1081" spans="1:5" x14ac:dyDescent="0.2">
      <c r="A1081" t="s">
        <v>13424</v>
      </c>
      <c r="B1081" t="s">
        <v>2811</v>
      </c>
      <c r="C1081" t="s">
        <v>2777</v>
      </c>
      <c r="D1081" t="s">
        <v>12332</v>
      </c>
      <c r="E1081" s="52">
        <v>0</v>
      </c>
    </row>
    <row r="1082" spans="1:5" x14ac:dyDescent="0.2">
      <c r="A1082" t="s">
        <v>13425</v>
      </c>
      <c r="B1082" t="s">
        <v>2788</v>
      </c>
      <c r="C1082" t="s">
        <v>2777</v>
      </c>
      <c r="D1082" t="s">
        <v>12332</v>
      </c>
      <c r="E1082" s="52">
        <v>17.8</v>
      </c>
    </row>
    <row r="1083" spans="1:5" x14ac:dyDescent="0.2">
      <c r="A1083" t="s">
        <v>13426</v>
      </c>
      <c r="B1083" t="s">
        <v>2814</v>
      </c>
      <c r="C1083" t="s">
        <v>2777</v>
      </c>
      <c r="D1083" t="s">
        <v>12332</v>
      </c>
      <c r="E1083" s="52">
        <v>13.6</v>
      </c>
    </row>
    <row r="1084" spans="1:5" x14ac:dyDescent="0.2">
      <c r="A1084" t="s">
        <v>13427</v>
      </c>
      <c r="B1084" t="s">
        <v>2816</v>
      </c>
      <c r="C1084" t="s">
        <v>2777</v>
      </c>
      <c r="D1084" t="s">
        <v>12332</v>
      </c>
      <c r="E1084" s="52">
        <v>49.4</v>
      </c>
    </row>
    <row r="1085" spans="1:5" x14ac:dyDescent="0.2">
      <c r="A1085" t="s">
        <v>13428</v>
      </c>
      <c r="B1085" t="s">
        <v>2818</v>
      </c>
      <c r="C1085" t="s">
        <v>2777</v>
      </c>
      <c r="D1085" t="s">
        <v>12332</v>
      </c>
      <c r="E1085" s="52">
        <v>65.599999999999994</v>
      </c>
    </row>
    <row r="1086" spans="1:5" x14ac:dyDescent="0.2">
      <c r="A1086" t="s">
        <v>13429</v>
      </c>
      <c r="B1086" t="s">
        <v>2820</v>
      </c>
      <c r="C1086" t="s">
        <v>2777</v>
      </c>
      <c r="D1086" t="s">
        <v>12332</v>
      </c>
      <c r="E1086" s="52">
        <v>25.2</v>
      </c>
    </row>
    <row r="1087" spans="1:5" x14ac:dyDescent="0.2">
      <c r="A1087" t="s">
        <v>13430</v>
      </c>
      <c r="B1087" t="s">
        <v>2825</v>
      </c>
      <c r="C1087" t="s">
        <v>2777</v>
      </c>
      <c r="D1087" t="s">
        <v>12332</v>
      </c>
      <c r="E1087" s="52">
        <v>16.2</v>
      </c>
    </row>
    <row r="1088" spans="1:5" x14ac:dyDescent="0.2">
      <c r="A1088" t="s">
        <v>13431</v>
      </c>
      <c r="B1088" t="s">
        <v>2786</v>
      </c>
      <c r="C1088" t="s">
        <v>2777</v>
      </c>
      <c r="D1088" t="s">
        <v>12332</v>
      </c>
      <c r="E1088" s="52">
        <v>25.9</v>
      </c>
    </row>
    <row r="1089" spans="1:5" x14ac:dyDescent="0.2">
      <c r="A1089" t="s">
        <v>13432</v>
      </c>
      <c r="B1089" t="s">
        <v>2787</v>
      </c>
      <c r="C1089" t="s">
        <v>2777</v>
      </c>
      <c r="D1089" t="s">
        <v>12332</v>
      </c>
      <c r="E1089" s="52">
        <v>31.4</v>
      </c>
    </row>
    <row r="1090" spans="1:5" x14ac:dyDescent="0.2">
      <c r="A1090" t="s">
        <v>13433</v>
      </c>
      <c r="B1090" t="s">
        <v>2829</v>
      </c>
      <c r="C1090" t="s">
        <v>2777</v>
      </c>
      <c r="D1090" t="s">
        <v>12332</v>
      </c>
      <c r="E1090" s="52">
        <v>39</v>
      </c>
    </row>
    <row r="1091" spans="1:5" x14ac:dyDescent="0.2">
      <c r="A1091" t="s">
        <v>13434</v>
      </c>
      <c r="B1091" t="s">
        <v>2831</v>
      </c>
      <c r="C1091" t="s">
        <v>2777</v>
      </c>
      <c r="D1091" t="s">
        <v>12332</v>
      </c>
      <c r="E1091" s="52">
        <v>31.5</v>
      </c>
    </row>
    <row r="1092" spans="1:5" x14ac:dyDescent="0.2">
      <c r="A1092" t="s">
        <v>13435</v>
      </c>
      <c r="B1092" t="s">
        <v>2833</v>
      </c>
      <c r="C1092" t="s">
        <v>2777</v>
      </c>
      <c r="D1092" t="s">
        <v>12332</v>
      </c>
      <c r="E1092" s="52">
        <v>51.5</v>
      </c>
    </row>
    <row r="1093" spans="1:5" x14ac:dyDescent="0.2">
      <c r="A1093" t="s">
        <v>13436</v>
      </c>
      <c r="B1093" t="s">
        <v>2835</v>
      </c>
      <c r="C1093" t="s">
        <v>2777</v>
      </c>
      <c r="D1093" t="s">
        <v>12332</v>
      </c>
      <c r="E1093" s="52">
        <v>40</v>
      </c>
    </row>
    <row r="1094" spans="1:5" x14ac:dyDescent="0.2">
      <c r="A1094" t="s">
        <v>13437</v>
      </c>
      <c r="B1094" t="s">
        <v>2789</v>
      </c>
      <c r="C1094" t="s">
        <v>2777</v>
      </c>
      <c r="D1094" t="s">
        <v>12332</v>
      </c>
      <c r="E1094" s="52">
        <v>0</v>
      </c>
    </row>
    <row r="1095" spans="1:5" x14ac:dyDescent="0.2">
      <c r="A1095" t="s">
        <v>13438</v>
      </c>
      <c r="B1095" t="s">
        <v>2838</v>
      </c>
      <c r="C1095" t="s">
        <v>2777</v>
      </c>
      <c r="D1095" t="s">
        <v>12332</v>
      </c>
      <c r="E1095" s="52">
        <v>0</v>
      </c>
    </row>
    <row r="1096" spans="1:5" x14ac:dyDescent="0.2">
      <c r="A1096" t="s">
        <v>13439</v>
      </c>
      <c r="B1096" t="s">
        <v>2840</v>
      </c>
      <c r="C1096" t="s">
        <v>2777</v>
      </c>
      <c r="D1096" t="s">
        <v>12332</v>
      </c>
      <c r="E1096" s="52">
        <v>0</v>
      </c>
    </row>
    <row r="1097" spans="1:5" x14ac:dyDescent="0.2">
      <c r="A1097" t="s">
        <v>13440</v>
      </c>
      <c r="B1097" t="s">
        <v>12328</v>
      </c>
      <c r="C1097" t="s">
        <v>2777</v>
      </c>
      <c r="D1097" t="s">
        <v>12332</v>
      </c>
      <c r="E1097" s="52">
        <v>0</v>
      </c>
    </row>
    <row r="1098" spans="1:5" x14ac:dyDescent="0.2">
      <c r="A1098" t="s">
        <v>13441</v>
      </c>
      <c r="B1098" t="s">
        <v>2763</v>
      </c>
      <c r="C1098" t="s">
        <v>2777</v>
      </c>
      <c r="D1098" t="s">
        <v>12332</v>
      </c>
      <c r="E1098" s="52">
        <v>47</v>
      </c>
    </row>
    <row r="1099" spans="1:5" x14ac:dyDescent="0.2">
      <c r="A1099" t="s">
        <v>13442</v>
      </c>
      <c r="B1099" t="s">
        <v>12344</v>
      </c>
      <c r="C1099" t="s">
        <v>2777</v>
      </c>
      <c r="D1099" t="s">
        <v>12332</v>
      </c>
      <c r="E1099" s="52">
        <v>40</v>
      </c>
    </row>
    <row r="1100" spans="1:5" x14ac:dyDescent="0.2">
      <c r="A1100" t="s">
        <v>13443</v>
      </c>
      <c r="B1100" t="s">
        <v>2780</v>
      </c>
      <c r="C1100" t="s">
        <v>2777</v>
      </c>
      <c r="D1100" t="s">
        <v>12332</v>
      </c>
      <c r="E1100" s="52">
        <v>33.700000000000003</v>
      </c>
    </row>
    <row r="1101" spans="1:5" x14ac:dyDescent="0.2">
      <c r="A1101" t="s">
        <v>13444</v>
      </c>
      <c r="B1101" t="s">
        <v>2794</v>
      </c>
      <c r="C1101" t="s">
        <v>2777</v>
      </c>
      <c r="D1101" t="s">
        <v>12332</v>
      </c>
      <c r="E1101" s="52">
        <v>29.696451752488102</v>
      </c>
    </row>
    <row r="1102" spans="1:5" x14ac:dyDescent="0.2">
      <c r="A1102" t="s">
        <v>13445</v>
      </c>
      <c r="B1102" t="s">
        <v>2785</v>
      </c>
      <c r="C1102" t="s">
        <v>2778</v>
      </c>
      <c r="D1102" t="s">
        <v>12332</v>
      </c>
      <c r="E1102" s="52">
        <v>100</v>
      </c>
    </row>
    <row r="1103" spans="1:5" x14ac:dyDescent="0.2">
      <c r="A1103" t="s">
        <v>13446</v>
      </c>
      <c r="B1103" t="s">
        <v>2811</v>
      </c>
      <c r="C1103" t="s">
        <v>2778</v>
      </c>
      <c r="D1103" t="s">
        <v>12332</v>
      </c>
      <c r="E1103" s="52">
        <v>0</v>
      </c>
    </row>
    <row r="1104" spans="1:5" x14ac:dyDescent="0.2">
      <c r="A1104" t="s">
        <v>13447</v>
      </c>
      <c r="B1104" t="s">
        <v>2788</v>
      </c>
      <c r="C1104" t="s">
        <v>2778</v>
      </c>
      <c r="D1104" t="s">
        <v>12332</v>
      </c>
      <c r="E1104" s="52">
        <v>100</v>
      </c>
    </row>
    <row r="1105" spans="1:5" x14ac:dyDescent="0.2">
      <c r="A1105" t="s">
        <v>13448</v>
      </c>
      <c r="B1105" t="s">
        <v>2814</v>
      </c>
      <c r="C1105" t="s">
        <v>2778</v>
      </c>
      <c r="D1105" t="s">
        <v>12332</v>
      </c>
      <c r="E1105" s="52">
        <v>100</v>
      </c>
    </row>
    <row r="1106" spans="1:5" x14ac:dyDescent="0.2">
      <c r="A1106" t="s">
        <v>13449</v>
      </c>
      <c r="B1106" t="s">
        <v>2816</v>
      </c>
      <c r="C1106" t="s">
        <v>2778</v>
      </c>
      <c r="D1106" t="s">
        <v>12332</v>
      </c>
      <c r="E1106" s="52">
        <v>81</v>
      </c>
    </row>
    <row r="1107" spans="1:5" x14ac:dyDescent="0.2">
      <c r="A1107" t="s">
        <v>13450</v>
      </c>
      <c r="B1107" t="s">
        <v>2818</v>
      </c>
      <c r="C1107" t="s">
        <v>2778</v>
      </c>
      <c r="D1107" t="s">
        <v>12332</v>
      </c>
      <c r="E1107" s="52">
        <v>92.9</v>
      </c>
    </row>
    <row r="1108" spans="1:5" x14ac:dyDescent="0.2">
      <c r="A1108" t="s">
        <v>13451</v>
      </c>
      <c r="B1108" t="s">
        <v>2820</v>
      </c>
      <c r="C1108" t="s">
        <v>2778</v>
      </c>
      <c r="D1108" t="s">
        <v>12332</v>
      </c>
      <c r="E1108" s="52">
        <v>100</v>
      </c>
    </row>
    <row r="1109" spans="1:5" x14ac:dyDescent="0.2">
      <c r="A1109" t="s">
        <v>13452</v>
      </c>
      <c r="B1109" t="s">
        <v>2825</v>
      </c>
      <c r="C1109" t="s">
        <v>2778</v>
      </c>
      <c r="D1109" t="s">
        <v>12332</v>
      </c>
      <c r="E1109" s="52">
        <v>100</v>
      </c>
    </row>
    <row r="1110" spans="1:5" x14ac:dyDescent="0.2">
      <c r="A1110" t="s">
        <v>13453</v>
      </c>
      <c r="B1110" t="s">
        <v>2786</v>
      </c>
      <c r="C1110" t="s">
        <v>2778</v>
      </c>
      <c r="D1110" t="s">
        <v>12332</v>
      </c>
      <c r="E1110" s="52">
        <v>100</v>
      </c>
    </row>
    <row r="1111" spans="1:5" x14ac:dyDescent="0.2">
      <c r="A1111" t="s">
        <v>13454</v>
      </c>
      <c r="B1111" t="s">
        <v>2787</v>
      </c>
      <c r="C1111" t="s">
        <v>2778</v>
      </c>
      <c r="D1111" t="s">
        <v>12332</v>
      </c>
      <c r="E1111" s="52">
        <v>100</v>
      </c>
    </row>
    <row r="1112" spans="1:5" x14ac:dyDescent="0.2">
      <c r="A1112" t="s">
        <v>13455</v>
      </c>
      <c r="B1112" t="s">
        <v>2829</v>
      </c>
      <c r="C1112" t="s">
        <v>2778</v>
      </c>
      <c r="D1112" t="s">
        <v>12332</v>
      </c>
      <c r="E1112" s="52">
        <v>100</v>
      </c>
    </row>
    <row r="1113" spans="1:5" x14ac:dyDescent="0.2">
      <c r="A1113" t="s">
        <v>13456</v>
      </c>
      <c r="B1113" t="s">
        <v>2831</v>
      </c>
      <c r="C1113" t="s">
        <v>2778</v>
      </c>
      <c r="D1113" t="s">
        <v>12332</v>
      </c>
      <c r="E1113" s="52">
        <v>100</v>
      </c>
    </row>
    <row r="1114" spans="1:5" x14ac:dyDescent="0.2">
      <c r="A1114" t="s">
        <v>13457</v>
      </c>
      <c r="B1114" t="s">
        <v>2833</v>
      </c>
      <c r="C1114" t="s">
        <v>2778</v>
      </c>
      <c r="D1114" t="s">
        <v>12332</v>
      </c>
      <c r="E1114" s="52">
        <v>100</v>
      </c>
    </row>
    <row r="1115" spans="1:5" x14ac:dyDescent="0.2">
      <c r="A1115" t="s">
        <v>13458</v>
      </c>
      <c r="B1115" t="s">
        <v>2835</v>
      </c>
      <c r="C1115" t="s">
        <v>2778</v>
      </c>
      <c r="D1115" t="s">
        <v>12332</v>
      </c>
      <c r="E1115" s="52">
        <v>93.3</v>
      </c>
    </row>
    <row r="1116" spans="1:5" x14ac:dyDescent="0.2">
      <c r="A1116" t="s">
        <v>13459</v>
      </c>
      <c r="B1116" t="s">
        <v>2789</v>
      </c>
      <c r="C1116" t="s">
        <v>2778</v>
      </c>
      <c r="D1116" t="s">
        <v>12332</v>
      </c>
      <c r="E1116" s="52">
        <v>100</v>
      </c>
    </row>
    <row r="1117" spans="1:5" x14ac:dyDescent="0.2">
      <c r="A1117" t="s">
        <v>13460</v>
      </c>
      <c r="B1117" t="s">
        <v>2838</v>
      </c>
      <c r="C1117" t="s">
        <v>2778</v>
      </c>
      <c r="D1117" t="s">
        <v>12332</v>
      </c>
      <c r="E1117" s="52">
        <v>100</v>
      </c>
    </row>
    <row r="1118" spans="1:5" x14ac:dyDescent="0.2">
      <c r="A1118" t="s">
        <v>13461</v>
      </c>
      <c r="B1118" t="s">
        <v>2840</v>
      </c>
      <c r="C1118" t="s">
        <v>2778</v>
      </c>
      <c r="D1118" t="s">
        <v>12332</v>
      </c>
      <c r="E1118" s="52">
        <v>100</v>
      </c>
    </row>
    <row r="1119" spans="1:5" x14ac:dyDescent="0.2">
      <c r="A1119" t="s">
        <v>13462</v>
      </c>
      <c r="B1119" t="s">
        <v>12328</v>
      </c>
      <c r="C1119" t="s">
        <v>2778</v>
      </c>
      <c r="D1119" t="s">
        <v>12332</v>
      </c>
      <c r="E1119" s="52">
        <v>100</v>
      </c>
    </row>
    <row r="1120" spans="1:5" x14ac:dyDescent="0.2">
      <c r="A1120" t="s">
        <v>13463</v>
      </c>
      <c r="B1120" t="s">
        <v>2763</v>
      </c>
      <c r="C1120" t="s">
        <v>2778</v>
      </c>
      <c r="D1120" t="s">
        <v>12332</v>
      </c>
      <c r="E1120" s="52">
        <v>100</v>
      </c>
    </row>
    <row r="1121" spans="1:5" x14ac:dyDescent="0.2">
      <c r="A1121" t="s">
        <v>13464</v>
      </c>
      <c r="B1121" t="s">
        <v>12344</v>
      </c>
      <c r="C1121" t="s">
        <v>2778</v>
      </c>
      <c r="D1121" t="s">
        <v>12332</v>
      </c>
      <c r="E1121" s="52">
        <v>50</v>
      </c>
    </row>
    <row r="1122" spans="1:5" x14ac:dyDescent="0.2">
      <c r="A1122" t="s">
        <v>13465</v>
      </c>
      <c r="B1122" t="s">
        <v>2780</v>
      </c>
      <c r="C1122" t="s">
        <v>2778</v>
      </c>
      <c r="D1122" t="s">
        <v>12332</v>
      </c>
      <c r="E1122" s="52">
        <v>97.4</v>
      </c>
    </row>
    <row r="1123" spans="1:5" x14ac:dyDescent="0.2">
      <c r="A1123" t="s">
        <v>13466</v>
      </c>
      <c r="B1123" t="s">
        <v>2794</v>
      </c>
      <c r="C1123" t="s">
        <v>2778</v>
      </c>
      <c r="D1123" t="s">
        <v>12332</v>
      </c>
      <c r="E1123" s="52">
        <v>98.091648636953707</v>
      </c>
    </row>
    <row r="1124" spans="1:5" x14ac:dyDescent="0.2">
      <c r="A1124" t="s">
        <v>13467</v>
      </c>
      <c r="B1124" t="s">
        <v>2785</v>
      </c>
      <c r="C1124" t="s">
        <v>2779</v>
      </c>
      <c r="D1124" t="s">
        <v>12332</v>
      </c>
      <c r="E1124" s="52">
        <v>98.1</v>
      </c>
    </row>
    <row r="1125" spans="1:5" x14ac:dyDescent="0.2">
      <c r="A1125" t="s">
        <v>13468</v>
      </c>
      <c r="B1125" t="s">
        <v>2811</v>
      </c>
      <c r="C1125" t="s">
        <v>2779</v>
      </c>
      <c r="D1125" t="s">
        <v>12332</v>
      </c>
      <c r="E1125" s="52">
        <v>0</v>
      </c>
    </row>
    <row r="1126" spans="1:5" x14ac:dyDescent="0.2">
      <c r="A1126" t="s">
        <v>13469</v>
      </c>
      <c r="B1126" t="s">
        <v>2788</v>
      </c>
      <c r="C1126" t="s">
        <v>2779</v>
      </c>
      <c r="D1126" t="s">
        <v>12332</v>
      </c>
      <c r="E1126" s="52">
        <v>100</v>
      </c>
    </row>
    <row r="1127" spans="1:5" x14ac:dyDescent="0.2">
      <c r="A1127" t="s">
        <v>13470</v>
      </c>
      <c r="B1127" t="s">
        <v>2814</v>
      </c>
      <c r="C1127" t="s">
        <v>2779</v>
      </c>
      <c r="D1127" t="s">
        <v>12332</v>
      </c>
      <c r="E1127" s="52">
        <v>98.5</v>
      </c>
    </row>
    <row r="1128" spans="1:5" x14ac:dyDescent="0.2">
      <c r="A1128" t="s">
        <v>13471</v>
      </c>
      <c r="B1128" t="s">
        <v>2816</v>
      </c>
      <c r="C1128" t="s">
        <v>2779</v>
      </c>
      <c r="D1128" t="s">
        <v>12332</v>
      </c>
      <c r="E1128" s="52">
        <v>95.5</v>
      </c>
    </row>
    <row r="1129" spans="1:5" x14ac:dyDescent="0.2">
      <c r="A1129" t="s">
        <v>13472</v>
      </c>
      <c r="B1129" t="s">
        <v>2818</v>
      </c>
      <c r="C1129" t="s">
        <v>2779</v>
      </c>
      <c r="D1129" t="s">
        <v>12332</v>
      </c>
      <c r="E1129" s="52">
        <v>73.8</v>
      </c>
    </row>
    <row r="1130" spans="1:5" x14ac:dyDescent="0.2">
      <c r="A1130" t="s">
        <v>13473</v>
      </c>
      <c r="B1130" t="s">
        <v>2820</v>
      </c>
      <c r="C1130" t="s">
        <v>2779</v>
      </c>
      <c r="D1130" t="s">
        <v>12332</v>
      </c>
      <c r="E1130" s="52">
        <v>93.9</v>
      </c>
    </row>
    <row r="1131" spans="1:5" x14ac:dyDescent="0.2">
      <c r="A1131" t="s">
        <v>13474</v>
      </c>
      <c r="B1131" t="s">
        <v>2825</v>
      </c>
      <c r="C1131" t="s">
        <v>2779</v>
      </c>
      <c r="D1131" t="s">
        <v>12332</v>
      </c>
      <c r="E1131" s="52">
        <v>100</v>
      </c>
    </row>
    <row r="1132" spans="1:5" x14ac:dyDescent="0.2">
      <c r="A1132" t="s">
        <v>13475</v>
      </c>
      <c r="B1132" t="s">
        <v>2786</v>
      </c>
      <c r="C1132" t="s">
        <v>2779</v>
      </c>
      <c r="D1132" t="s">
        <v>12332</v>
      </c>
      <c r="E1132" s="52">
        <v>100</v>
      </c>
    </row>
    <row r="1133" spans="1:5" x14ac:dyDescent="0.2">
      <c r="A1133" t="s">
        <v>13476</v>
      </c>
      <c r="B1133" t="s">
        <v>2787</v>
      </c>
      <c r="C1133" t="s">
        <v>2779</v>
      </c>
      <c r="D1133" t="s">
        <v>12332</v>
      </c>
      <c r="E1133" s="52">
        <v>96.6</v>
      </c>
    </row>
    <row r="1134" spans="1:5" x14ac:dyDescent="0.2">
      <c r="A1134" t="s">
        <v>13477</v>
      </c>
      <c r="B1134" t="s">
        <v>2829</v>
      </c>
      <c r="C1134" t="s">
        <v>2779</v>
      </c>
      <c r="D1134" t="s">
        <v>12332</v>
      </c>
      <c r="E1134" s="52">
        <v>51.7</v>
      </c>
    </row>
    <row r="1135" spans="1:5" x14ac:dyDescent="0.2">
      <c r="A1135" t="s">
        <v>13478</v>
      </c>
      <c r="B1135" t="s">
        <v>2831</v>
      </c>
      <c r="C1135" t="s">
        <v>2779</v>
      </c>
      <c r="D1135" t="s">
        <v>12332</v>
      </c>
      <c r="E1135" s="52">
        <v>98.9</v>
      </c>
    </row>
    <row r="1136" spans="1:5" x14ac:dyDescent="0.2">
      <c r="A1136" t="s">
        <v>13479</v>
      </c>
      <c r="B1136" t="s">
        <v>2833</v>
      </c>
      <c r="C1136" t="s">
        <v>2779</v>
      </c>
      <c r="D1136" t="s">
        <v>12332</v>
      </c>
      <c r="E1136" s="52">
        <v>97</v>
      </c>
    </row>
    <row r="1137" spans="1:5" x14ac:dyDescent="0.2">
      <c r="A1137" t="s">
        <v>13480</v>
      </c>
      <c r="B1137" t="s">
        <v>2835</v>
      </c>
      <c r="C1137" t="s">
        <v>2779</v>
      </c>
      <c r="D1137" t="s">
        <v>12332</v>
      </c>
      <c r="E1137" s="52">
        <v>98.7</v>
      </c>
    </row>
    <row r="1138" spans="1:5" x14ac:dyDescent="0.2">
      <c r="A1138" t="s">
        <v>13481</v>
      </c>
      <c r="B1138" t="s">
        <v>2789</v>
      </c>
      <c r="C1138" t="s">
        <v>2779</v>
      </c>
      <c r="D1138" t="s">
        <v>12332</v>
      </c>
      <c r="E1138" s="52">
        <v>98.1</v>
      </c>
    </row>
    <row r="1139" spans="1:5" x14ac:dyDescent="0.2">
      <c r="A1139" t="s">
        <v>13482</v>
      </c>
      <c r="B1139" t="s">
        <v>2838</v>
      </c>
      <c r="C1139" t="s">
        <v>2779</v>
      </c>
      <c r="D1139" t="s">
        <v>12332</v>
      </c>
      <c r="E1139" s="52">
        <v>96.4</v>
      </c>
    </row>
    <row r="1140" spans="1:5" x14ac:dyDescent="0.2">
      <c r="A1140" t="s">
        <v>13483</v>
      </c>
      <c r="B1140" t="s">
        <v>2840</v>
      </c>
      <c r="C1140" t="s">
        <v>2779</v>
      </c>
      <c r="D1140" t="s">
        <v>12332</v>
      </c>
      <c r="E1140" s="52">
        <v>100</v>
      </c>
    </row>
    <row r="1141" spans="1:5" x14ac:dyDescent="0.2">
      <c r="A1141" t="s">
        <v>13484</v>
      </c>
      <c r="B1141" t="s">
        <v>12328</v>
      </c>
      <c r="C1141" t="s">
        <v>2779</v>
      </c>
      <c r="D1141" t="s">
        <v>12332</v>
      </c>
      <c r="E1141" s="52">
        <v>35</v>
      </c>
    </row>
    <row r="1142" spans="1:5" x14ac:dyDescent="0.2">
      <c r="A1142" t="s">
        <v>13485</v>
      </c>
      <c r="B1142" t="s">
        <v>2763</v>
      </c>
      <c r="C1142" t="s">
        <v>2779</v>
      </c>
      <c r="D1142" t="s">
        <v>12332</v>
      </c>
      <c r="E1142" s="52">
        <v>99.6</v>
      </c>
    </row>
    <row r="1143" spans="1:5" x14ac:dyDescent="0.2">
      <c r="A1143" t="s">
        <v>13486</v>
      </c>
      <c r="B1143" t="s">
        <v>12344</v>
      </c>
      <c r="C1143" t="s">
        <v>2779</v>
      </c>
      <c r="D1143" t="s">
        <v>12332</v>
      </c>
      <c r="E1143" s="52">
        <v>100</v>
      </c>
    </row>
    <row r="1144" spans="1:5" x14ac:dyDescent="0.2">
      <c r="A1144" t="s">
        <v>13487</v>
      </c>
      <c r="B1144" t="s">
        <v>2780</v>
      </c>
      <c r="C1144" t="s">
        <v>2779</v>
      </c>
      <c r="D1144" t="s">
        <v>12332</v>
      </c>
      <c r="E1144" s="52">
        <v>93.3</v>
      </c>
    </row>
    <row r="1145" spans="1:5" x14ac:dyDescent="0.2">
      <c r="A1145" t="s">
        <v>13488</v>
      </c>
      <c r="B1145" t="s">
        <v>2794</v>
      </c>
      <c r="C1145" t="s">
        <v>2779</v>
      </c>
      <c r="D1145" t="s">
        <v>12332</v>
      </c>
      <c r="E1145" s="52">
        <v>93.680787537862386</v>
      </c>
    </row>
    <row r="1146" spans="1:5" x14ac:dyDescent="0.2">
      <c r="A1146" t="s">
        <v>13491</v>
      </c>
      <c r="B1146" t="s">
        <v>2785</v>
      </c>
      <c r="C1146" t="s">
        <v>9610</v>
      </c>
      <c r="D1146" t="s">
        <v>12332</v>
      </c>
      <c r="E1146" s="52">
        <v>81.7</v>
      </c>
    </row>
    <row r="1147" spans="1:5" x14ac:dyDescent="0.2">
      <c r="A1147" t="s">
        <v>13492</v>
      </c>
      <c r="B1147" t="s">
        <v>2811</v>
      </c>
      <c r="C1147" t="s">
        <v>9610</v>
      </c>
      <c r="D1147" t="s">
        <v>12332</v>
      </c>
      <c r="E1147" s="52">
        <v>0</v>
      </c>
    </row>
    <row r="1148" spans="1:5" x14ac:dyDescent="0.2">
      <c r="A1148" t="s">
        <v>13493</v>
      </c>
      <c r="B1148" t="s">
        <v>2788</v>
      </c>
      <c r="C1148" t="s">
        <v>9610</v>
      </c>
      <c r="D1148" t="s">
        <v>12332</v>
      </c>
      <c r="E1148" s="52">
        <v>72</v>
      </c>
    </row>
    <row r="1149" spans="1:5" x14ac:dyDescent="0.2">
      <c r="A1149" t="s">
        <v>13494</v>
      </c>
      <c r="B1149" t="s">
        <v>2814</v>
      </c>
      <c r="C1149" t="s">
        <v>9610</v>
      </c>
      <c r="D1149" t="s">
        <v>12332</v>
      </c>
      <c r="E1149" s="52">
        <v>43.3</v>
      </c>
    </row>
    <row r="1150" spans="1:5" x14ac:dyDescent="0.2">
      <c r="A1150" t="s">
        <v>13495</v>
      </c>
      <c r="B1150" t="s">
        <v>2816</v>
      </c>
      <c r="C1150" t="s">
        <v>9610</v>
      </c>
      <c r="D1150" t="s">
        <v>12332</v>
      </c>
      <c r="E1150" s="52">
        <v>55.1</v>
      </c>
    </row>
    <row r="1151" spans="1:5" x14ac:dyDescent="0.2">
      <c r="A1151" t="s">
        <v>13496</v>
      </c>
      <c r="B1151" t="s">
        <v>2818</v>
      </c>
      <c r="C1151" t="s">
        <v>9610</v>
      </c>
      <c r="D1151" t="s">
        <v>12332</v>
      </c>
      <c r="E1151" s="52">
        <v>66.5</v>
      </c>
    </row>
    <row r="1152" spans="1:5" x14ac:dyDescent="0.2">
      <c r="A1152" t="s">
        <v>13497</v>
      </c>
      <c r="B1152" t="s">
        <v>2820</v>
      </c>
      <c r="C1152" t="s">
        <v>9610</v>
      </c>
      <c r="D1152" t="s">
        <v>12332</v>
      </c>
      <c r="E1152" s="52">
        <v>68</v>
      </c>
    </row>
    <row r="1153" spans="1:5" x14ac:dyDescent="0.2">
      <c r="A1153" t="s">
        <v>13498</v>
      </c>
      <c r="B1153" t="s">
        <v>2825</v>
      </c>
      <c r="C1153" t="s">
        <v>9610</v>
      </c>
      <c r="D1153" t="s">
        <v>12332</v>
      </c>
      <c r="E1153" s="52">
        <v>66</v>
      </c>
    </row>
    <row r="1154" spans="1:5" x14ac:dyDescent="0.2">
      <c r="A1154" t="s">
        <v>13499</v>
      </c>
      <c r="B1154" t="s">
        <v>2786</v>
      </c>
      <c r="C1154" t="s">
        <v>9610</v>
      </c>
      <c r="D1154" t="s">
        <v>12332</v>
      </c>
      <c r="E1154" s="52">
        <v>68.400000000000006</v>
      </c>
    </row>
    <row r="1155" spans="1:5" x14ac:dyDescent="0.2">
      <c r="A1155" t="s">
        <v>13500</v>
      </c>
      <c r="B1155" t="s">
        <v>2787</v>
      </c>
      <c r="C1155" t="s">
        <v>9610</v>
      </c>
      <c r="D1155" t="s">
        <v>12332</v>
      </c>
      <c r="E1155" s="52">
        <v>77.900000000000006</v>
      </c>
    </row>
    <row r="1156" spans="1:5" x14ac:dyDescent="0.2">
      <c r="A1156" t="s">
        <v>13501</v>
      </c>
      <c r="B1156" t="s">
        <v>2829</v>
      </c>
      <c r="C1156" t="s">
        <v>9610</v>
      </c>
      <c r="D1156" t="s">
        <v>12332</v>
      </c>
      <c r="E1156" s="52">
        <v>70</v>
      </c>
    </row>
    <row r="1157" spans="1:5" x14ac:dyDescent="0.2">
      <c r="A1157" t="s">
        <v>13502</v>
      </c>
      <c r="B1157" t="s">
        <v>2831</v>
      </c>
      <c r="C1157" t="s">
        <v>9610</v>
      </c>
      <c r="D1157" t="s">
        <v>12332</v>
      </c>
      <c r="E1157" s="52">
        <v>57.6</v>
      </c>
    </row>
    <row r="1158" spans="1:5" x14ac:dyDescent="0.2">
      <c r="A1158" t="s">
        <v>13503</v>
      </c>
      <c r="B1158" t="s">
        <v>2833</v>
      </c>
      <c r="C1158" t="s">
        <v>9610</v>
      </c>
      <c r="D1158" t="s">
        <v>12332</v>
      </c>
      <c r="E1158" s="52">
        <v>41.4</v>
      </c>
    </row>
    <row r="1159" spans="1:5" x14ac:dyDescent="0.2">
      <c r="A1159" t="s">
        <v>13504</v>
      </c>
      <c r="B1159" t="s">
        <v>2835</v>
      </c>
      <c r="C1159" t="s">
        <v>9610</v>
      </c>
      <c r="D1159" t="s">
        <v>12332</v>
      </c>
      <c r="E1159" s="52">
        <v>79.400000000000006</v>
      </c>
    </row>
    <row r="1160" spans="1:5" x14ac:dyDescent="0.2">
      <c r="A1160" t="s">
        <v>13505</v>
      </c>
      <c r="B1160" t="s">
        <v>2789</v>
      </c>
      <c r="C1160" t="s">
        <v>9610</v>
      </c>
      <c r="D1160" t="s">
        <v>12332</v>
      </c>
      <c r="E1160" s="52">
        <v>50.5</v>
      </c>
    </row>
    <row r="1161" spans="1:5" x14ac:dyDescent="0.2">
      <c r="A1161" t="s">
        <v>13506</v>
      </c>
      <c r="B1161" t="s">
        <v>2838</v>
      </c>
      <c r="C1161" t="s">
        <v>9610</v>
      </c>
      <c r="D1161" t="s">
        <v>12332</v>
      </c>
      <c r="E1161" s="52">
        <v>78</v>
      </c>
    </row>
    <row r="1162" spans="1:5" x14ac:dyDescent="0.2">
      <c r="A1162" t="s">
        <v>13507</v>
      </c>
      <c r="B1162" t="s">
        <v>2840</v>
      </c>
      <c r="C1162" t="s">
        <v>9610</v>
      </c>
      <c r="D1162" t="s">
        <v>12332</v>
      </c>
      <c r="E1162" s="52">
        <v>81.7</v>
      </c>
    </row>
    <row r="1163" spans="1:5" x14ac:dyDescent="0.2">
      <c r="A1163" t="s">
        <v>13508</v>
      </c>
      <c r="B1163" t="s">
        <v>12328</v>
      </c>
      <c r="C1163" t="s">
        <v>9610</v>
      </c>
      <c r="D1163" t="s">
        <v>12332</v>
      </c>
      <c r="E1163" s="52">
        <v>53.1</v>
      </c>
    </row>
    <row r="1164" spans="1:5" x14ac:dyDescent="0.2">
      <c r="A1164" t="s">
        <v>13509</v>
      </c>
      <c r="B1164" t="s">
        <v>2763</v>
      </c>
      <c r="C1164" t="s">
        <v>9610</v>
      </c>
      <c r="D1164" t="s">
        <v>12332</v>
      </c>
      <c r="E1164" s="52">
        <v>63</v>
      </c>
    </row>
    <row r="1165" spans="1:5" x14ac:dyDescent="0.2">
      <c r="A1165" t="s">
        <v>13510</v>
      </c>
      <c r="B1165" t="s">
        <v>12344</v>
      </c>
      <c r="C1165" t="s">
        <v>9610</v>
      </c>
      <c r="D1165" t="s">
        <v>12332</v>
      </c>
      <c r="E1165" s="52">
        <v>55.9</v>
      </c>
    </row>
    <row r="1166" spans="1:5" x14ac:dyDescent="0.2">
      <c r="A1166" t="s">
        <v>13511</v>
      </c>
      <c r="B1166" t="s">
        <v>2780</v>
      </c>
      <c r="C1166" t="s">
        <v>9610</v>
      </c>
      <c r="D1166" t="s">
        <v>12332</v>
      </c>
      <c r="E1166" s="52">
        <v>0</v>
      </c>
    </row>
    <row r="1167" spans="1:5" x14ac:dyDescent="0.2">
      <c r="A1167" t="s">
        <v>13512</v>
      </c>
      <c r="B1167" t="s">
        <v>2794</v>
      </c>
      <c r="C1167" t="s">
        <v>9610</v>
      </c>
      <c r="D1167" t="s">
        <v>12332</v>
      </c>
      <c r="E1167" s="52">
        <v>0</v>
      </c>
    </row>
    <row r="1168" spans="1:5" x14ac:dyDescent="0.2">
      <c r="A1168" t="s">
        <v>13541</v>
      </c>
      <c r="B1168" t="s">
        <v>2785</v>
      </c>
      <c r="C1168" t="s">
        <v>2807</v>
      </c>
      <c r="D1168" t="s">
        <v>13540</v>
      </c>
      <c r="E1168" s="53">
        <v>96.7</v>
      </c>
    </row>
    <row r="1169" spans="1:5" x14ac:dyDescent="0.2">
      <c r="A1169" t="s">
        <v>13542</v>
      </c>
      <c r="B1169" t="s">
        <v>2811</v>
      </c>
      <c r="C1169" t="s">
        <v>2807</v>
      </c>
      <c r="D1169" t="s">
        <v>13540</v>
      </c>
      <c r="E1169" s="53">
        <v>0</v>
      </c>
    </row>
    <row r="1170" spans="1:5" x14ac:dyDescent="0.2">
      <c r="A1170" t="s">
        <v>13543</v>
      </c>
      <c r="B1170" t="s">
        <v>2788</v>
      </c>
      <c r="C1170" t="s">
        <v>2807</v>
      </c>
      <c r="D1170" t="s">
        <v>13540</v>
      </c>
      <c r="E1170" s="53">
        <v>100</v>
      </c>
    </row>
    <row r="1171" spans="1:5" x14ac:dyDescent="0.2">
      <c r="A1171" t="s">
        <v>13544</v>
      </c>
      <c r="B1171" t="s">
        <v>2814</v>
      </c>
      <c r="C1171" t="s">
        <v>2807</v>
      </c>
      <c r="D1171" t="s">
        <v>13540</v>
      </c>
      <c r="E1171" s="53">
        <v>92.1</v>
      </c>
    </row>
    <row r="1172" spans="1:5" x14ac:dyDescent="0.2">
      <c r="A1172" t="s">
        <v>13545</v>
      </c>
      <c r="B1172" t="s">
        <v>2816</v>
      </c>
      <c r="C1172" t="s">
        <v>2807</v>
      </c>
      <c r="D1172" t="s">
        <v>13540</v>
      </c>
      <c r="E1172" s="53">
        <v>90</v>
      </c>
    </row>
    <row r="1173" spans="1:5" x14ac:dyDescent="0.2">
      <c r="A1173" t="s">
        <v>13546</v>
      </c>
      <c r="B1173" t="s">
        <v>2818</v>
      </c>
      <c r="C1173" t="s">
        <v>2807</v>
      </c>
      <c r="D1173" t="s">
        <v>13540</v>
      </c>
      <c r="E1173" s="53">
        <v>100</v>
      </c>
    </row>
    <row r="1174" spans="1:5" x14ac:dyDescent="0.2">
      <c r="A1174" t="s">
        <v>13547</v>
      </c>
      <c r="B1174" t="s">
        <v>2820</v>
      </c>
      <c r="C1174" t="s">
        <v>2807</v>
      </c>
      <c r="D1174" t="s">
        <v>13540</v>
      </c>
      <c r="E1174" s="53">
        <v>96.7</v>
      </c>
    </row>
    <row r="1175" spans="1:5" x14ac:dyDescent="0.2">
      <c r="A1175" t="s">
        <v>13548</v>
      </c>
      <c r="B1175" t="s">
        <v>2825</v>
      </c>
      <c r="C1175" t="s">
        <v>2807</v>
      </c>
      <c r="D1175" t="s">
        <v>13540</v>
      </c>
      <c r="E1175" s="53">
        <v>100</v>
      </c>
    </row>
    <row r="1176" spans="1:5" x14ac:dyDescent="0.2">
      <c r="A1176" t="s">
        <v>13549</v>
      </c>
      <c r="B1176" t="s">
        <v>2786</v>
      </c>
      <c r="C1176" t="s">
        <v>2807</v>
      </c>
      <c r="D1176" t="s">
        <v>13540</v>
      </c>
      <c r="E1176" s="53">
        <v>96.7</v>
      </c>
    </row>
    <row r="1177" spans="1:5" x14ac:dyDescent="0.2">
      <c r="A1177" t="s">
        <v>13550</v>
      </c>
      <c r="B1177" t="s">
        <v>2787</v>
      </c>
      <c r="C1177" t="s">
        <v>2807</v>
      </c>
      <c r="D1177" t="s">
        <v>13540</v>
      </c>
      <c r="E1177" s="53">
        <v>100</v>
      </c>
    </row>
    <row r="1178" spans="1:5" x14ac:dyDescent="0.2">
      <c r="A1178" t="s">
        <v>13551</v>
      </c>
      <c r="B1178" t="s">
        <v>2829</v>
      </c>
      <c r="C1178" t="s">
        <v>2807</v>
      </c>
      <c r="D1178" t="s">
        <v>13540</v>
      </c>
      <c r="E1178" s="53">
        <v>93.3</v>
      </c>
    </row>
    <row r="1179" spans="1:5" x14ac:dyDescent="0.2">
      <c r="A1179" t="s">
        <v>13552</v>
      </c>
      <c r="B1179" t="s">
        <v>2831</v>
      </c>
      <c r="C1179" t="s">
        <v>2807</v>
      </c>
      <c r="D1179" t="s">
        <v>13540</v>
      </c>
      <c r="E1179" s="53">
        <v>93.3</v>
      </c>
    </row>
    <row r="1180" spans="1:5" x14ac:dyDescent="0.2">
      <c r="A1180" t="s">
        <v>13553</v>
      </c>
      <c r="B1180" t="s">
        <v>2833</v>
      </c>
      <c r="C1180" t="s">
        <v>2807</v>
      </c>
      <c r="D1180" t="s">
        <v>13540</v>
      </c>
      <c r="E1180" s="53">
        <v>92.1</v>
      </c>
    </row>
    <row r="1181" spans="1:5" x14ac:dyDescent="0.2">
      <c r="A1181" t="s">
        <v>13554</v>
      </c>
      <c r="B1181" t="s">
        <v>2835</v>
      </c>
      <c r="C1181" t="s">
        <v>2807</v>
      </c>
      <c r="D1181" t="s">
        <v>13540</v>
      </c>
      <c r="E1181" s="53">
        <v>100</v>
      </c>
    </row>
    <row r="1182" spans="1:5" x14ac:dyDescent="0.2">
      <c r="A1182" t="s">
        <v>13555</v>
      </c>
      <c r="B1182" t="s">
        <v>2789</v>
      </c>
      <c r="C1182" t="s">
        <v>2807</v>
      </c>
      <c r="D1182" t="s">
        <v>13540</v>
      </c>
      <c r="E1182" s="53">
        <v>96.7</v>
      </c>
    </row>
    <row r="1183" spans="1:5" x14ac:dyDescent="0.2">
      <c r="A1183" t="s">
        <v>13556</v>
      </c>
      <c r="B1183" t="s">
        <v>2838</v>
      </c>
      <c r="C1183" t="s">
        <v>2807</v>
      </c>
      <c r="D1183" t="s">
        <v>13540</v>
      </c>
      <c r="E1183" s="53">
        <v>76.2</v>
      </c>
    </row>
    <row r="1184" spans="1:5" x14ac:dyDescent="0.2">
      <c r="A1184" t="s">
        <v>13557</v>
      </c>
      <c r="B1184" t="s">
        <v>2840</v>
      </c>
      <c r="C1184" t="s">
        <v>2807</v>
      </c>
      <c r="D1184" t="s">
        <v>13540</v>
      </c>
      <c r="E1184" s="53">
        <v>93.3</v>
      </c>
    </row>
    <row r="1185" spans="1:5" x14ac:dyDescent="0.2">
      <c r="A1185" t="s">
        <v>13558</v>
      </c>
      <c r="B1185" t="s">
        <v>12328</v>
      </c>
      <c r="C1185" t="s">
        <v>2807</v>
      </c>
      <c r="D1185" t="s">
        <v>13540</v>
      </c>
      <c r="E1185" s="53">
        <v>0</v>
      </c>
    </row>
    <row r="1186" spans="1:5" x14ac:dyDescent="0.2">
      <c r="A1186" t="s">
        <v>13559</v>
      </c>
      <c r="B1186" t="s">
        <v>2763</v>
      </c>
      <c r="C1186" t="s">
        <v>2807</v>
      </c>
      <c r="D1186" t="s">
        <v>13540</v>
      </c>
      <c r="E1186" s="53">
        <v>72.5</v>
      </c>
    </row>
    <row r="1187" spans="1:5" x14ac:dyDescent="0.2">
      <c r="A1187" t="s">
        <v>13560</v>
      </c>
      <c r="B1187" t="s">
        <v>12344</v>
      </c>
      <c r="C1187" t="s">
        <v>2807</v>
      </c>
      <c r="D1187" t="s">
        <v>13540</v>
      </c>
      <c r="E1187" s="53">
        <v>0</v>
      </c>
    </row>
    <row r="1188" spans="1:5" x14ac:dyDescent="0.2">
      <c r="A1188" t="s">
        <v>13561</v>
      </c>
      <c r="B1188" t="s">
        <v>2780</v>
      </c>
      <c r="C1188" t="s">
        <v>2807</v>
      </c>
      <c r="D1188" t="s">
        <v>13540</v>
      </c>
      <c r="E1188" s="53">
        <v>93.333333333333329</v>
      </c>
    </row>
    <row r="1189" spans="1:5" x14ac:dyDescent="0.2">
      <c r="A1189" t="s">
        <v>13562</v>
      </c>
      <c r="B1189" t="s">
        <v>2794</v>
      </c>
      <c r="C1189" t="s">
        <v>2807</v>
      </c>
      <c r="D1189" t="s">
        <v>13540</v>
      </c>
      <c r="E1189" s="53">
        <v>96.666666666666671</v>
      </c>
    </row>
    <row r="1190" spans="1:5" x14ac:dyDescent="0.2">
      <c r="A1190" t="s">
        <v>13563</v>
      </c>
      <c r="B1190" t="s">
        <v>2785</v>
      </c>
      <c r="C1190" t="s">
        <v>2842</v>
      </c>
      <c r="D1190" t="s">
        <v>13540</v>
      </c>
      <c r="E1190" s="53">
        <v>69.099999999999994</v>
      </c>
    </row>
    <row r="1191" spans="1:5" x14ac:dyDescent="0.2">
      <c r="A1191" t="s">
        <v>13564</v>
      </c>
      <c r="B1191" t="s">
        <v>2811</v>
      </c>
      <c r="C1191" t="s">
        <v>2842</v>
      </c>
      <c r="D1191" t="s">
        <v>13540</v>
      </c>
      <c r="E1191" s="53">
        <v>0</v>
      </c>
    </row>
    <row r="1192" spans="1:5" x14ac:dyDescent="0.2">
      <c r="A1192" t="s">
        <v>13565</v>
      </c>
      <c r="B1192" t="s">
        <v>2788</v>
      </c>
      <c r="C1192" t="s">
        <v>2842</v>
      </c>
      <c r="D1192" t="s">
        <v>13540</v>
      </c>
      <c r="E1192" s="53">
        <v>70.7</v>
      </c>
    </row>
    <row r="1193" spans="1:5" x14ac:dyDescent="0.2">
      <c r="A1193" t="s">
        <v>13566</v>
      </c>
      <c r="B1193" t="s">
        <v>2814</v>
      </c>
      <c r="C1193" t="s">
        <v>2842</v>
      </c>
      <c r="D1193" t="s">
        <v>13540</v>
      </c>
      <c r="E1193" s="53">
        <v>48.1</v>
      </c>
    </row>
    <row r="1194" spans="1:5" x14ac:dyDescent="0.2">
      <c r="A1194" t="s">
        <v>13567</v>
      </c>
      <c r="B1194" t="s">
        <v>2816</v>
      </c>
      <c r="C1194" t="s">
        <v>2842</v>
      </c>
      <c r="D1194" t="s">
        <v>13540</v>
      </c>
      <c r="E1194" s="53">
        <v>52.4</v>
      </c>
    </row>
    <row r="1195" spans="1:5" x14ac:dyDescent="0.2">
      <c r="A1195" t="s">
        <v>13568</v>
      </c>
      <c r="B1195" t="s">
        <v>2818</v>
      </c>
      <c r="C1195" t="s">
        <v>2842</v>
      </c>
      <c r="D1195" t="s">
        <v>13540</v>
      </c>
      <c r="E1195" s="53">
        <v>65.2</v>
      </c>
    </row>
    <row r="1196" spans="1:5" x14ac:dyDescent="0.2">
      <c r="A1196" t="s">
        <v>13569</v>
      </c>
      <c r="B1196" t="s">
        <v>2820</v>
      </c>
      <c r="C1196" t="s">
        <v>2842</v>
      </c>
      <c r="D1196" t="s">
        <v>13540</v>
      </c>
      <c r="E1196" s="53">
        <v>66.400000000000006</v>
      </c>
    </row>
    <row r="1197" spans="1:5" x14ac:dyDescent="0.2">
      <c r="A1197" t="s">
        <v>13570</v>
      </c>
      <c r="B1197" t="s">
        <v>2825</v>
      </c>
      <c r="C1197" t="s">
        <v>2842</v>
      </c>
      <c r="D1197" t="s">
        <v>13540</v>
      </c>
      <c r="E1197" s="53">
        <v>91.5</v>
      </c>
    </row>
    <row r="1198" spans="1:5" x14ac:dyDescent="0.2">
      <c r="A1198" t="s">
        <v>13571</v>
      </c>
      <c r="B1198" t="s">
        <v>2786</v>
      </c>
      <c r="C1198" t="s">
        <v>2842</v>
      </c>
      <c r="D1198" t="s">
        <v>13540</v>
      </c>
      <c r="E1198" s="53">
        <v>62.1</v>
      </c>
    </row>
    <row r="1199" spans="1:5" x14ac:dyDescent="0.2">
      <c r="A1199" t="s">
        <v>13572</v>
      </c>
      <c r="B1199" t="s">
        <v>2787</v>
      </c>
      <c r="C1199" t="s">
        <v>2842</v>
      </c>
      <c r="D1199" t="s">
        <v>13540</v>
      </c>
      <c r="E1199" s="53">
        <v>61.1</v>
      </c>
    </row>
    <row r="1200" spans="1:5" x14ac:dyDescent="0.2">
      <c r="A1200" t="s">
        <v>13573</v>
      </c>
      <c r="B1200" t="s">
        <v>2829</v>
      </c>
      <c r="C1200" t="s">
        <v>2842</v>
      </c>
      <c r="D1200" t="s">
        <v>13540</v>
      </c>
      <c r="E1200" s="53">
        <v>62.1</v>
      </c>
    </row>
    <row r="1201" spans="1:5" x14ac:dyDescent="0.2">
      <c r="A1201" t="s">
        <v>13574</v>
      </c>
      <c r="B1201" t="s">
        <v>2831</v>
      </c>
      <c r="C1201" t="s">
        <v>2842</v>
      </c>
      <c r="D1201" t="s">
        <v>13540</v>
      </c>
      <c r="E1201" s="53">
        <v>54.4</v>
      </c>
    </row>
    <row r="1202" spans="1:5" x14ac:dyDescent="0.2">
      <c r="A1202" t="s">
        <v>13575</v>
      </c>
      <c r="B1202" t="s">
        <v>2833</v>
      </c>
      <c r="C1202" t="s">
        <v>2842</v>
      </c>
      <c r="D1202" t="s">
        <v>13540</v>
      </c>
      <c r="E1202" s="53">
        <v>48.2</v>
      </c>
    </row>
    <row r="1203" spans="1:5" x14ac:dyDescent="0.2">
      <c r="A1203" t="s">
        <v>13576</v>
      </c>
      <c r="B1203" t="s">
        <v>2835</v>
      </c>
      <c r="C1203" t="s">
        <v>2842</v>
      </c>
      <c r="D1203" t="s">
        <v>13540</v>
      </c>
      <c r="E1203" s="53">
        <v>63.1</v>
      </c>
    </row>
    <row r="1204" spans="1:5" x14ac:dyDescent="0.2">
      <c r="A1204" t="s">
        <v>13577</v>
      </c>
      <c r="B1204" t="s">
        <v>2789</v>
      </c>
      <c r="C1204" t="s">
        <v>2842</v>
      </c>
      <c r="D1204" t="s">
        <v>13540</v>
      </c>
      <c r="E1204" s="53">
        <v>57.1</v>
      </c>
    </row>
    <row r="1205" spans="1:5" x14ac:dyDescent="0.2">
      <c r="A1205" t="s">
        <v>13578</v>
      </c>
      <c r="B1205" t="s">
        <v>2838</v>
      </c>
      <c r="C1205" t="s">
        <v>2842</v>
      </c>
      <c r="D1205" t="s">
        <v>13540</v>
      </c>
      <c r="E1205" s="53">
        <v>34.299999999999997</v>
      </c>
    </row>
    <row r="1206" spans="1:5" x14ac:dyDescent="0.2">
      <c r="A1206" t="s">
        <v>13579</v>
      </c>
      <c r="B1206" t="s">
        <v>2840</v>
      </c>
      <c r="C1206" t="s">
        <v>2842</v>
      </c>
      <c r="D1206" t="s">
        <v>13540</v>
      </c>
      <c r="E1206" s="53">
        <v>51</v>
      </c>
    </row>
    <row r="1207" spans="1:5" x14ac:dyDescent="0.2">
      <c r="A1207" t="s">
        <v>13580</v>
      </c>
      <c r="B1207" t="s">
        <v>12328</v>
      </c>
      <c r="C1207" t="s">
        <v>2842</v>
      </c>
      <c r="D1207" t="s">
        <v>13540</v>
      </c>
      <c r="E1207" s="53">
        <v>0</v>
      </c>
    </row>
    <row r="1208" spans="1:5" x14ac:dyDescent="0.2">
      <c r="A1208" t="s">
        <v>13581</v>
      </c>
      <c r="B1208" t="s">
        <v>2763</v>
      </c>
      <c r="C1208" t="s">
        <v>2842</v>
      </c>
      <c r="D1208" t="s">
        <v>13540</v>
      </c>
      <c r="E1208" s="53">
        <v>33.799999999999997</v>
      </c>
    </row>
    <row r="1209" spans="1:5" x14ac:dyDescent="0.2">
      <c r="A1209" t="s">
        <v>13582</v>
      </c>
      <c r="B1209" t="s">
        <v>12344</v>
      </c>
      <c r="C1209" t="s">
        <v>2842</v>
      </c>
      <c r="D1209" t="s">
        <v>13540</v>
      </c>
      <c r="E1209" s="53">
        <v>0</v>
      </c>
    </row>
    <row r="1210" spans="1:5" x14ac:dyDescent="0.2">
      <c r="A1210" t="s">
        <v>13583</v>
      </c>
      <c r="B1210" t="s">
        <v>2780</v>
      </c>
      <c r="C1210" t="s">
        <v>2842</v>
      </c>
      <c r="D1210" t="s">
        <v>13540</v>
      </c>
      <c r="E1210" s="53">
        <v>50.7</v>
      </c>
    </row>
    <row r="1211" spans="1:5" x14ac:dyDescent="0.2">
      <c r="A1211" t="s">
        <v>13584</v>
      </c>
      <c r="B1211" t="s">
        <v>2794</v>
      </c>
      <c r="C1211" t="s">
        <v>2842</v>
      </c>
      <c r="D1211" t="s">
        <v>13540</v>
      </c>
      <c r="E1211" s="53">
        <v>56.282139775668696</v>
      </c>
    </row>
    <row r="1212" spans="1:5" x14ac:dyDescent="0.2">
      <c r="A1212" t="s">
        <v>13585</v>
      </c>
      <c r="B1212" t="s">
        <v>2785</v>
      </c>
      <c r="C1212" t="s">
        <v>2863</v>
      </c>
      <c r="D1212" t="s">
        <v>13540</v>
      </c>
      <c r="E1212" s="53">
        <v>94.9</v>
      </c>
    </row>
    <row r="1213" spans="1:5" x14ac:dyDescent="0.2">
      <c r="A1213" t="s">
        <v>13586</v>
      </c>
      <c r="B1213" t="s">
        <v>2811</v>
      </c>
      <c r="C1213" t="s">
        <v>2863</v>
      </c>
      <c r="D1213" t="s">
        <v>13540</v>
      </c>
      <c r="E1213" s="53">
        <v>0</v>
      </c>
    </row>
    <row r="1214" spans="1:5" x14ac:dyDescent="0.2">
      <c r="A1214" t="s">
        <v>13587</v>
      </c>
      <c r="B1214" t="s">
        <v>2788</v>
      </c>
      <c r="C1214" t="s">
        <v>2863</v>
      </c>
      <c r="D1214" t="s">
        <v>13540</v>
      </c>
      <c r="E1214" s="53">
        <v>97.3</v>
      </c>
    </row>
    <row r="1215" spans="1:5" x14ac:dyDescent="0.2">
      <c r="A1215" t="s">
        <v>13588</v>
      </c>
      <c r="B1215" t="s">
        <v>2814</v>
      </c>
      <c r="C1215" t="s">
        <v>2863</v>
      </c>
      <c r="D1215" t="s">
        <v>13540</v>
      </c>
      <c r="E1215" s="53">
        <v>96.3</v>
      </c>
    </row>
    <row r="1216" spans="1:5" x14ac:dyDescent="0.2">
      <c r="A1216" t="s">
        <v>13589</v>
      </c>
      <c r="B1216" t="s">
        <v>2816</v>
      </c>
      <c r="C1216" t="s">
        <v>2863</v>
      </c>
      <c r="D1216" t="s">
        <v>13540</v>
      </c>
      <c r="E1216" s="53">
        <v>88.1</v>
      </c>
    </row>
    <row r="1217" spans="1:5" x14ac:dyDescent="0.2">
      <c r="A1217" t="s">
        <v>13590</v>
      </c>
      <c r="B1217" t="s">
        <v>2818</v>
      </c>
      <c r="C1217" t="s">
        <v>2863</v>
      </c>
      <c r="D1217" t="s">
        <v>13540</v>
      </c>
      <c r="E1217" s="53">
        <v>95.7</v>
      </c>
    </row>
    <row r="1218" spans="1:5" x14ac:dyDescent="0.2">
      <c r="A1218" t="s">
        <v>13591</v>
      </c>
      <c r="B1218" t="s">
        <v>2820</v>
      </c>
      <c r="C1218" t="s">
        <v>2863</v>
      </c>
      <c r="D1218" t="s">
        <v>13540</v>
      </c>
      <c r="E1218" s="53">
        <v>92.8</v>
      </c>
    </row>
    <row r="1219" spans="1:5" x14ac:dyDescent="0.2">
      <c r="A1219" t="s">
        <v>13592</v>
      </c>
      <c r="B1219" t="s">
        <v>2825</v>
      </c>
      <c r="C1219" t="s">
        <v>2863</v>
      </c>
      <c r="D1219" t="s">
        <v>13540</v>
      </c>
      <c r="E1219" s="53">
        <v>100</v>
      </c>
    </row>
    <row r="1220" spans="1:5" x14ac:dyDescent="0.2">
      <c r="A1220" t="s">
        <v>13593</v>
      </c>
      <c r="B1220" t="s">
        <v>2786</v>
      </c>
      <c r="C1220" t="s">
        <v>2863</v>
      </c>
      <c r="D1220" t="s">
        <v>13540</v>
      </c>
      <c r="E1220" s="53">
        <v>93.7</v>
      </c>
    </row>
    <row r="1221" spans="1:5" x14ac:dyDescent="0.2">
      <c r="A1221" t="s">
        <v>13594</v>
      </c>
      <c r="B1221" t="s">
        <v>2787</v>
      </c>
      <c r="C1221" t="s">
        <v>2863</v>
      </c>
      <c r="D1221" t="s">
        <v>13540</v>
      </c>
      <c r="E1221" s="53">
        <v>96</v>
      </c>
    </row>
    <row r="1222" spans="1:5" x14ac:dyDescent="0.2">
      <c r="A1222" t="s">
        <v>13595</v>
      </c>
      <c r="B1222" t="s">
        <v>2829</v>
      </c>
      <c r="C1222" t="s">
        <v>2863</v>
      </c>
      <c r="D1222" t="s">
        <v>13540</v>
      </c>
      <c r="E1222" s="53">
        <v>89.7</v>
      </c>
    </row>
    <row r="1223" spans="1:5" x14ac:dyDescent="0.2">
      <c r="A1223" t="s">
        <v>13596</v>
      </c>
      <c r="B1223" t="s">
        <v>2831</v>
      </c>
      <c r="C1223" t="s">
        <v>2863</v>
      </c>
      <c r="D1223" t="s">
        <v>13540</v>
      </c>
      <c r="E1223" s="53">
        <v>93</v>
      </c>
    </row>
    <row r="1224" spans="1:5" x14ac:dyDescent="0.2">
      <c r="A1224" t="s">
        <v>13597</v>
      </c>
      <c r="B1224" t="s">
        <v>2833</v>
      </c>
      <c r="C1224" t="s">
        <v>2863</v>
      </c>
      <c r="D1224" t="s">
        <v>13540</v>
      </c>
      <c r="E1224" s="53">
        <v>99.1</v>
      </c>
    </row>
    <row r="1225" spans="1:5" x14ac:dyDescent="0.2">
      <c r="A1225" t="s">
        <v>13598</v>
      </c>
      <c r="B1225" t="s">
        <v>2835</v>
      </c>
      <c r="C1225" t="s">
        <v>2863</v>
      </c>
      <c r="D1225" t="s">
        <v>13540</v>
      </c>
      <c r="E1225" s="53">
        <v>97.1</v>
      </c>
    </row>
    <row r="1226" spans="1:5" x14ac:dyDescent="0.2">
      <c r="A1226" t="s">
        <v>13599</v>
      </c>
      <c r="B1226" t="s">
        <v>2789</v>
      </c>
      <c r="C1226" t="s">
        <v>2863</v>
      </c>
      <c r="D1226" t="s">
        <v>13540</v>
      </c>
      <c r="E1226" s="53">
        <v>96.9</v>
      </c>
    </row>
    <row r="1227" spans="1:5" x14ac:dyDescent="0.2">
      <c r="A1227" t="s">
        <v>13600</v>
      </c>
      <c r="B1227" t="s">
        <v>2838</v>
      </c>
      <c r="C1227" t="s">
        <v>2863</v>
      </c>
      <c r="D1227" t="s">
        <v>13540</v>
      </c>
      <c r="E1227" s="53">
        <v>93.3</v>
      </c>
    </row>
    <row r="1228" spans="1:5" x14ac:dyDescent="0.2">
      <c r="A1228" t="s">
        <v>13601</v>
      </c>
      <c r="B1228" t="s">
        <v>2840</v>
      </c>
      <c r="C1228" t="s">
        <v>2863</v>
      </c>
      <c r="D1228" t="s">
        <v>13540</v>
      </c>
      <c r="E1228" s="53">
        <v>93.7</v>
      </c>
    </row>
    <row r="1229" spans="1:5" x14ac:dyDescent="0.2">
      <c r="A1229" t="s">
        <v>13602</v>
      </c>
      <c r="B1229" t="s">
        <v>12328</v>
      </c>
      <c r="C1229" t="s">
        <v>2863</v>
      </c>
      <c r="D1229" t="s">
        <v>13540</v>
      </c>
      <c r="E1229" s="53">
        <v>0</v>
      </c>
    </row>
    <row r="1230" spans="1:5" x14ac:dyDescent="0.2">
      <c r="A1230" t="s">
        <v>13603</v>
      </c>
      <c r="B1230" t="s">
        <v>2763</v>
      </c>
      <c r="C1230" t="s">
        <v>2863</v>
      </c>
      <c r="D1230" t="s">
        <v>13540</v>
      </c>
      <c r="E1230" s="53">
        <v>93.5</v>
      </c>
    </row>
    <row r="1231" spans="1:5" x14ac:dyDescent="0.2">
      <c r="A1231" t="s">
        <v>13604</v>
      </c>
      <c r="B1231" t="s">
        <v>12344</v>
      </c>
      <c r="C1231" t="s">
        <v>2863</v>
      </c>
      <c r="D1231" t="s">
        <v>13540</v>
      </c>
      <c r="E1231" s="53">
        <v>0</v>
      </c>
    </row>
    <row r="1232" spans="1:5" x14ac:dyDescent="0.2">
      <c r="A1232" t="s">
        <v>13605</v>
      </c>
      <c r="B1232" t="s">
        <v>2780</v>
      </c>
      <c r="C1232" t="s">
        <v>2863</v>
      </c>
      <c r="D1232" t="s">
        <v>13540</v>
      </c>
      <c r="E1232" s="53">
        <v>93.5</v>
      </c>
    </row>
    <row r="1233" spans="1:5" x14ac:dyDescent="0.2">
      <c r="A1233" t="s">
        <v>13606</v>
      </c>
      <c r="B1233" t="s">
        <v>2794</v>
      </c>
      <c r="C1233" t="s">
        <v>2863</v>
      </c>
      <c r="D1233" t="s">
        <v>13540</v>
      </c>
      <c r="E1233" s="53">
        <v>94.866522864538396</v>
      </c>
    </row>
    <row r="1234" spans="1:5" x14ac:dyDescent="0.2">
      <c r="A1234" t="s">
        <v>13607</v>
      </c>
      <c r="B1234" t="s">
        <v>2785</v>
      </c>
      <c r="C1234" t="s">
        <v>1580</v>
      </c>
      <c r="D1234" t="s">
        <v>13540</v>
      </c>
      <c r="E1234" s="53">
        <v>0.58333333333333337</v>
      </c>
    </row>
    <row r="1235" spans="1:5" x14ac:dyDescent="0.2">
      <c r="A1235" t="s">
        <v>13608</v>
      </c>
      <c r="B1235" t="s">
        <v>2811</v>
      </c>
      <c r="C1235" t="s">
        <v>1580</v>
      </c>
      <c r="D1235" t="s">
        <v>13540</v>
      </c>
      <c r="E1235" s="53">
        <v>0</v>
      </c>
    </row>
    <row r="1236" spans="1:5" x14ac:dyDescent="0.2">
      <c r="A1236" t="s">
        <v>13609</v>
      </c>
      <c r="B1236" t="s">
        <v>2788</v>
      </c>
      <c r="C1236" t="s">
        <v>1580</v>
      </c>
      <c r="D1236" t="s">
        <v>13540</v>
      </c>
      <c r="E1236" s="53">
        <v>0.5</v>
      </c>
    </row>
    <row r="1237" spans="1:5" x14ac:dyDescent="0.2">
      <c r="A1237" t="s">
        <v>13610</v>
      </c>
      <c r="B1237" t="s">
        <v>2814</v>
      </c>
      <c r="C1237" t="s">
        <v>1580</v>
      </c>
      <c r="D1237" t="s">
        <v>13540</v>
      </c>
      <c r="E1237" s="53">
        <v>1.0833333333333333</v>
      </c>
    </row>
    <row r="1238" spans="1:5" x14ac:dyDescent="0.2">
      <c r="A1238" t="s">
        <v>13611</v>
      </c>
      <c r="B1238" t="s">
        <v>2816</v>
      </c>
      <c r="C1238" t="s">
        <v>1580</v>
      </c>
      <c r="D1238" t="s">
        <v>13540</v>
      </c>
      <c r="E1238" s="53">
        <v>0.91666666666666652</v>
      </c>
    </row>
    <row r="1239" spans="1:5" x14ac:dyDescent="0.2">
      <c r="A1239" t="s">
        <v>13612</v>
      </c>
      <c r="B1239" t="s">
        <v>2818</v>
      </c>
      <c r="C1239" t="s">
        <v>1580</v>
      </c>
      <c r="D1239" t="s">
        <v>13540</v>
      </c>
      <c r="E1239" s="53">
        <v>0.7</v>
      </c>
    </row>
    <row r="1240" spans="1:5" x14ac:dyDescent="0.2">
      <c r="A1240" t="s">
        <v>13613</v>
      </c>
      <c r="B1240" t="s">
        <v>2820</v>
      </c>
      <c r="C1240" t="s">
        <v>1580</v>
      </c>
      <c r="D1240" t="s">
        <v>13540</v>
      </c>
      <c r="E1240" s="53">
        <v>0.7</v>
      </c>
    </row>
    <row r="1241" spans="1:5" x14ac:dyDescent="0.2">
      <c r="A1241" t="s">
        <v>13614</v>
      </c>
      <c r="B1241" t="s">
        <v>2825</v>
      </c>
      <c r="C1241" t="s">
        <v>1580</v>
      </c>
      <c r="D1241" t="s">
        <v>13540</v>
      </c>
      <c r="E1241" s="53">
        <v>0.35</v>
      </c>
    </row>
    <row r="1242" spans="1:5" x14ac:dyDescent="0.2">
      <c r="A1242" t="s">
        <v>13615</v>
      </c>
      <c r="B1242" t="s">
        <v>2786</v>
      </c>
      <c r="C1242" t="s">
        <v>1580</v>
      </c>
      <c r="D1242" t="s">
        <v>13540</v>
      </c>
      <c r="E1242" s="53">
        <v>0.65</v>
      </c>
    </row>
    <row r="1243" spans="1:5" x14ac:dyDescent="0.2">
      <c r="A1243" t="s">
        <v>13616</v>
      </c>
      <c r="B1243" t="s">
        <v>2787</v>
      </c>
      <c r="C1243" t="s">
        <v>1580</v>
      </c>
      <c r="D1243" t="s">
        <v>13540</v>
      </c>
      <c r="E1243" s="53">
        <v>0.68333333333333335</v>
      </c>
    </row>
    <row r="1244" spans="1:5" x14ac:dyDescent="0.2">
      <c r="A1244" t="s">
        <v>13617</v>
      </c>
      <c r="B1244" t="s">
        <v>2829</v>
      </c>
      <c r="C1244" t="s">
        <v>1580</v>
      </c>
      <c r="D1244" t="s">
        <v>13540</v>
      </c>
      <c r="E1244" s="53">
        <v>0.6333333333333333</v>
      </c>
    </row>
    <row r="1245" spans="1:5" x14ac:dyDescent="0.2">
      <c r="A1245" t="s">
        <v>13618</v>
      </c>
      <c r="B1245" t="s">
        <v>2831</v>
      </c>
      <c r="C1245" t="s">
        <v>1580</v>
      </c>
      <c r="D1245" t="s">
        <v>13540</v>
      </c>
      <c r="E1245" s="53">
        <v>0.8833333333333333</v>
      </c>
    </row>
    <row r="1246" spans="1:5" x14ac:dyDescent="0.2">
      <c r="A1246" t="s">
        <v>13619</v>
      </c>
      <c r="B1246" t="s">
        <v>2833</v>
      </c>
      <c r="C1246" t="s">
        <v>1580</v>
      </c>
      <c r="D1246" t="s">
        <v>13540</v>
      </c>
      <c r="E1246" s="53">
        <v>1.1000000000000001</v>
      </c>
    </row>
    <row r="1247" spans="1:5" x14ac:dyDescent="0.2">
      <c r="A1247" t="s">
        <v>13620</v>
      </c>
      <c r="B1247" t="s">
        <v>2835</v>
      </c>
      <c r="C1247" t="s">
        <v>1580</v>
      </c>
      <c r="D1247" t="s">
        <v>13540</v>
      </c>
      <c r="E1247" s="53">
        <v>0.58333333333333337</v>
      </c>
    </row>
    <row r="1248" spans="1:5" x14ac:dyDescent="0.2">
      <c r="A1248" t="s">
        <v>13621</v>
      </c>
      <c r="B1248" t="s">
        <v>2789</v>
      </c>
      <c r="C1248" t="s">
        <v>1580</v>
      </c>
      <c r="D1248" t="s">
        <v>13540</v>
      </c>
      <c r="E1248" s="53">
        <v>0.8833333333333333</v>
      </c>
    </row>
    <row r="1249" spans="1:5" x14ac:dyDescent="0.2">
      <c r="A1249" t="s">
        <v>13622</v>
      </c>
      <c r="B1249" t="s">
        <v>2838</v>
      </c>
      <c r="C1249" t="s">
        <v>1580</v>
      </c>
      <c r="D1249" t="s">
        <v>13540</v>
      </c>
      <c r="E1249" s="53">
        <v>1.4666666666666668</v>
      </c>
    </row>
    <row r="1250" spans="1:5" x14ac:dyDescent="0.2">
      <c r="A1250" t="s">
        <v>13623</v>
      </c>
      <c r="B1250" t="s">
        <v>2840</v>
      </c>
      <c r="C1250" t="s">
        <v>1580</v>
      </c>
      <c r="D1250" t="s">
        <v>13540</v>
      </c>
      <c r="E1250" s="53">
        <v>0.98333333333333339</v>
      </c>
    </row>
    <row r="1251" spans="1:5" x14ac:dyDescent="0.2">
      <c r="A1251" t="s">
        <v>13624</v>
      </c>
      <c r="B1251" t="s">
        <v>12328</v>
      </c>
      <c r="C1251" t="s">
        <v>1580</v>
      </c>
      <c r="D1251" t="s">
        <v>13540</v>
      </c>
      <c r="E1251" s="53">
        <v>0</v>
      </c>
    </row>
    <row r="1252" spans="1:5" x14ac:dyDescent="0.2">
      <c r="A1252" t="s">
        <v>13625</v>
      </c>
      <c r="B1252" t="s">
        <v>2763</v>
      </c>
      <c r="C1252" t="s">
        <v>1580</v>
      </c>
      <c r="D1252" t="s">
        <v>13540</v>
      </c>
      <c r="E1252" s="53">
        <v>1.7833333333333332</v>
      </c>
    </row>
    <row r="1253" spans="1:5" x14ac:dyDescent="0.2">
      <c r="A1253" t="s">
        <v>13626</v>
      </c>
      <c r="B1253" t="s">
        <v>12344</v>
      </c>
      <c r="C1253" t="s">
        <v>1580</v>
      </c>
      <c r="D1253" t="s">
        <v>13540</v>
      </c>
      <c r="E1253" s="53">
        <v>0</v>
      </c>
    </row>
    <row r="1254" spans="1:5" x14ac:dyDescent="0.2">
      <c r="A1254" t="s">
        <v>13627</v>
      </c>
      <c r="B1254" t="s">
        <v>2780</v>
      </c>
      <c r="C1254" t="s">
        <v>1580</v>
      </c>
      <c r="D1254" t="s">
        <v>13540</v>
      </c>
      <c r="E1254" s="53">
        <v>0.98333333333333339</v>
      </c>
    </row>
    <row r="1255" spans="1:5" x14ac:dyDescent="0.2">
      <c r="A1255" t="s">
        <v>13628</v>
      </c>
      <c r="B1255" t="s">
        <v>2794</v>
      </c>
      <c r="C1255" t="s">
        <v>1580</v>
      </c>
      <c r="D1255" t="s">
        <v>13540</v>
      </c>
      <c r="E1255" s="53">
        <v>0.90413888888888894</v>
      </c>
    </row>
    <row r="1256" spans="1:5" x14ac:dyDescent="0.2">
      <c r="A1256" t="s">
        <v>13629</v>
      </c>
      <c r="B1256" t="s">
        <v>2785</v>
      </c>
      <c r="C1256" t="s">
        <v>1601</v>
      </c>
      <c r="D1256" t="s">
        <v>13540</v>
      </c>
      <c r="E1256" s="53">
        <v>75.900000000000006</v>
      </c>
    </row>
    <row r="1257" spans="1:5" x14ac:dyDescent="0.2">
      <c r="A1257" t="s">
        <v>13630</v>
      </c>
      <c r="B1257" t="s">
        <v>2811</v>
      </c>
      <c r="C1257" t="s">
        <v>1601</v>
      </c>
      <c r="D1257" t="s">
        <v>13540</v>
      </c>
      <c r="E1257" s="53">
        <v>0</v>
      </c>
    </row>
    <row r="1258" spans="1:5" x14ac:dyDescent="0.2">
      <c r="A1258" t="s">
        <v>13631</v>
      </c>
      <c r="B1258" t="s">
        <v>2788</v>
      </c>
      <c r="C1258" t="s">
        <v>1601</v>
      </c>
      <c r="D1258" t="s">
        <v>13540</v>
      </c>
      <c r="E1258" s="53">
        <v>81</v>
      </c>
    </row>
    <row r="1259" spans="1:5" x14ac:dyDescent="0.2">
      <c r="A1259" t="s">
        <v>13632</v>
      </c>
      <c r="B1259" t="s">
        <v>2814</v>
      </c>
      <c r="C1259" t="s">
        <v>1601</v>
      </c>
      <c r="D1259" t="s">
        <v>13540</v>
      </c>
      <c r="E1259" s="53">
        <v>36.200000000000003</v>
      </c>
    </row>
    <row r="1260" spans="1:5" x14ac:dyDescent="0.2">
      <c r="A1260" t="s">
        <v>13633</v>
      </c>
      <c r="B1260" t="s">
        <v>2816</v>
      </c>
      <c r="C1260" t="s">
        <v>1601</v>
      </c>
      <c r="D1260" t="s">
        <v>13540</v>
      </c>
      <c r="E1260" s="53">
        <v>63.5</v>
      </c>
    </row>
    <row r="1261" spans="1:5" x14ac:dyDescent="0.2">
      <c r="A1261" t="s">
        <v>13634</v>
      </c>
      <c r="B1261" t="s">
        <v>2818</v>
      </c>
      <c r="C1261" t="s">
        <v>1601</v>
      </c>
      <c r="D1261" t="s">
        <v>13540</v>
      </c>
      <c r="E1261" s="53">
        <v>62.6</v>
      </c>
    </row>
    <row r="1262" spans="1:5" x14ac:dyDescent="0.2">
      <c r="A1262" t="s">
        <v>13635</v>
      </c>
      <c r="B1262" t="s">
        <v>2820</v>
      </c>
      <c r="C1262" t="s">
        <v>1601</v>
      </c>
      <c r="D1262" t="s">
        <v>13540</v>
      </c>
      <c r="E1262" s="53">
        <v>70.8</v>
      </c>
    </row>
    <row r="1263" spans="1:5" x14ac:dyDescent="0.2">
      <c r="A1263" t="s">
        <v>13636</v>
      </c>
      <c r="B1263" t="s">
        <v>2825</v>
      </c>
      <c r="C1263" t="s">
        <v>1601</v>
      </c>
      <c r="D1263" t="s">
        <v>13540</v>
      </c>
      <c r="E1263" s="53">
        <v>88.9</v>
      </c>
    </row>
    <row r="1264" spans="1:5" x14ac:dyDescent="0.2">
      <c r="A1264" t="s">
        <v>13637</v>
      </c>
      <c r="B1264" t="s">
        <v>2786</v>
      </c>
      <c r="C1264" t="s">
        <v>1601</v>
      </c>
      <c r="D1264" t="s">
        <v>13540</v>
      </c>
      <c r="E1264" s="53">
        <v>71.3</v>
      </c>
    </row>
    <row r="1265" spans="1:5" x14ac:dyDescent="0.2">
      <c r="A1265" t="s">
        <v>13638</v>
      </c>
      <c r="B1265" t="s">
        <v>2787</v>
      </c>
      <c r="C1265" t="s">
        <v>1601</v>
      </c>
      <c r="D1265" t="s">
        <v>13540</v>
      </c>
      <c r="E1265" s="53">
        <v>78.400000000000006</v>
      </c>
    </row>
    <row r="1266" spans="1:5" x14ac:dyDescent="0.2">
      <c r="A1266" t="s">
        <v>13639</v>
      </c>
      <c r="B1266" t="s">
        <v>2829</v>
      </c>
      <c r="C1266" t="s">
        <v>1601</v>
      </c>
      <c r="D1266" t="s">
        <v>13540</v>
      </c>
      <c r="E1266" s="53">
        <v>75.2</v>
      </c>
    </row>
    <row r="1267" spans="1:5" x14ac:dyDescent="0.2">
      <c r="A1267" t="s">
        <v>13640</v>
      </c>
      <c r="B1267" t="s">
        <v>2831</v>
      </c>
      <c r="C1267" t="s">
        <v>1601</v>
      </c>
      <c r="D1267" t="s">
        <v>13540</v>
      </c>
      <c r="E1267" s="53">
        <v>64.099999999999994</v>
      </c>
    </row>
    <row r="1268" spans="1:5" x14ac:dyDescent="0.2">
      <c r="A1268" t="s">
        <v>13641</v>
      </c>
      <c r="B1268" t="s">
        <v>2833</v>
      </c>
      <c r="C1268" t="s">
        <v>1601</v>
      </c>
      <c r="D1268" t="s">
        <v>13540</v>
      </c>
      <c r="E1268" s="53">
        <v>45.7</v>
      </c>
    </row>
    <row r="1269" spans="1:5" x14ac:dyDescent="0.2">
      <c r="A1269" t="s">
        <v>13642</v>
      </c>
      <c r="B1269" t="s">
        <v>2835</v>
      </c>
      <c r="C1269" t="s">
        <v>1601</v>
      </c>
      <c r="D1269" t="s">
        <v>13540</v>
      </c>
      <c r="E1269" s="53">
        <v>63.8</v>
      </c>
    </row>
    <row r="1270" spans="1:5" x14ac:dyDescent="0.2">
      <c r="A1270" t="s">
        <v>13643</v>
      </c>
      <c r="B1270" t="s">
        <v>2789</v>
      </c>
      <c r="C1270" t="s">
        <v>1601</v>
      </c>
      <c r="D1270" t="s">
        <v>13540</v>
      </c>
      <c r="E1270" s="53">
        <v>66.400000000000006</v>
      </c>
    </row>
    <row r="1271" spans="1:5" x14ac:dyDescent="0.2">
      <c r="A1271" t="s">
        <v>13644</v>
      </c>
      <c r="B1271" t="s">
        <v>2838</v>
      </c>
      <c r="C1271" t="s">
        <v>1601</v>
      </c>
      <c r="D1271" t="s">
        <v>13540</v>
      </c>
      <c r="E1271" s="53">
        <v>77.7</v>
      </c>
    </row>
    <row r="1272" spans="1:5" x14ac:dyDescent="0.2">
      <c r="A1272" t="s">
        <v>13645</v>
      </c>
      <c r="B1272" t="s">
        <v>2840</v>
      </c>
      <c r="C1272" t="s">
        <v>1601</v>
      </c>
      <c r="D1272" t="s">
        <v>13540</v>
      </c>
      <c r="E1272" s="53">
        <v>78.099999999999994</v>
      </c>
    </row>
    <row r="1273" spans="1:5" x14ac:dyDescent="0.2">
      <c r="A1273" t="s">
        <v>13646</v>
      </c>
      <c r="B1273" t="s">
        <v>12328</v>
      </c>
      <c r="C1273" t="s">
        <v>1601</v>
      </c>
      <c r="D1273" t="s">
        <v>13540</v>
      </c>
      <c r="E1273" s="53">
        <v>0</v>
      </c>
    </row>
    <row r="1274" spans="1:5" x14ac:dyDescent="0.2">
      <c r="A1274" t="s">
        <v>13647</v>
      </c>
      <c r="B1274" t="s">
        <v>2763</v>
      </c>
      <c r="C1274" t="s">
        <v>1601</v>
      </c>
      <c r="D1274" t="s">
        <v>13540</v>
      </c>
      <c r="E1274" s="53">
        <v>68.400000000000006</v>
      </c>
    </row>
    <row r="1275" spans="1:5" x14ac:dyDescent="0.2">
      <c r="A1275" t="s">
        <v>13648</v>
      </c>
      <c r="B1275" t="s">
        <v>12344</v>
      </c>
      <c r="C1275" t="s">
        <v>1601</v>
      </c>
      <c r="D1275" t="s">
        <v>13540</v>
      </c>
      <c r="E1275" s="53">
        <v>0</v>
      </c>
    </row>
    <row r="1276" spans="1:5" x14ac:dyDescent="0.2">
      <c r="A1276" t="s">
        <v>13649</v>
      </c>
      <c r="B1276" t="s">
        <v>2780</v>
      </c>
      <c r="C1276" t="s">
        <v>1601</v>
      </c>
      <c r="D1276" t="s">
        <v>13540</v>
      </c>
      <c r="E1276" s="53">
        <v>71.399999999999991</v>
      </c>
    </row>
    <row r="1277" spans="1:5" x14ac:dyDescent="0.2">
      <c r="A1277" t="s">
        <v>13650</v>
      </c>
      <c r="B1277" t="s">
        <v>2794</v>
      </c>
      <c r="C1277" t="s">
        <v>1601</v>
      </c>
      <c r="D1277" t="s">
        <v>13540</v>
      </c>
      <c r="E1277" s="53">
        <v>71.301581745873548</v>
      </c>
    </row>
    <row r="1278" spans="1:5" x14ac:dyDescent="0.2">
      <c r="A1278" t="s">
        <v>13651</v>
      </c>
      <c r="B1278" t="s">
        <v>2785</v>
      </c>
      <c r="C1278" t="s">
        <v>1622</v>
      </c>
      <c r="D1278" t="s">
        <v>13540</v>
      </c>
      <c r="E1278" s="53">
        <v>66.7</v>
      </c>
    </row>
    <row r="1279" spans="1:5" x14ac:dyDescent="0.2">
      <c r="A1279" t="s">
        <v>13652</v>
      </c>
      <c r="B1279" t="s">
        <v>2811</v>
      </c>
      <c r="C1279" t="s">
        <v>1622</v>
      </c>
      <c r="D1279" t="s">
        <v>13540</v>
      </c>
      <c r="E1279" s="53">
        <v>0</v>
      </c>
    </row>
    <row r="1280" spans="1:5" x14ac:dyDescent="0.2">
      <c r="A1280" t="s">
        <v>13653</v>
      </c>
      <c r="B1280" t="s">
        <v>2788</v>
      </c>
      <c r="C1280" t="s">
        <v>1622</v>
      </c>
      <c r="D1280" t="s">
        <v>13540</v>
      </c>
      <c r="E1280" s="53">
        <v>70.7</v>
      </c>
    </row>
    <row r="1281" spans="1:5" x14ac:dyDescent="0.2">
      <c r="A1281" t="s">
        <v>13654</v>
      </c>
      <c r="B1281" t="s">
        <v>2814</v>
      </c>
      <c r="C1281" t="s">
        <v>1622</v>
      </c>
      <c r="D1281" t="s">
        <v>13540</v>
      </c>
      <c r="E1281" s="53">
        <v>29.5</v>
      </c>
    </row>
    <row r="1282" spans="1:5" x14ac:dyDescent="0.2">
      <c r="A1282" t="s">
        <v>13655</v>
      </c>
      <c r="B1282" t="s">
        <v>2816</v>
      </c>
      <c r="C1282" t="s">
        <v>1622</v>
      </c>
      <c r="D1282" t="s">
        <v>13540</v>
      </c>
      <c r="E1282" s="53">
        <v>44</v>
      </c>
    </row>
    <row r="1283" spans="1:5" x14ac:dyDescent="0.2">
      <c r="A1283" t="s">
        <v>13656</v>
      </c>
      <c r="B1283" t="s">
        <v>2818</v>
      </c>
      <c r="C1283" t="s">
        <v>1622</v>
      </c>
      <c r="D1283" t="s">
        <v>13540</v>
      </c>
      <c r="E1283" s="53">
        <v>46.8</v>
      </c>
    </row>
    <row r="1284" spans="1:5" x14ac:dyDescent="0.2">
      <c r="A1284" t="s">
        <v>13657</v>
      </c>
      <c r="B1284" t="s">
        <v>2820</v>
      </c>
      <c r="C1284" t="s">
        <v>1622</v>
      </c>
      <c r="D1284" t="s">
        <v>13540</v>
      </c>
      <c r="E1284" s="53">
        <v>57.1</v>
      </c>
    </row>
    <row r="1285" spans="1:5" x14ac:dyDescent="0.2">
      <c r="A1285" t="s">
        <v>13658</v>
      </c>
      <c r="B1285" t="s">
        <v>2825</v>
      </c>
      <c r="C1285" t="s">
        <v>1622</v>
      </c>
      <c r="D1285" t="s">
        <v>13540</v>
      </c>
      <c r="E1285" s="53">
        <v>87.3</v>
      </c>
    </row>
    <row r="1286" spans="1:5" x14ac:dyDescent="0.2">
      <c r="A1286" t="s">
        <v>13659</v>
      </c>
      <c r="B1286" t="s">
        <v>2786</v>
      </c>
      <c r="C1286" t="s">
        <v>1622</v>
      </c>
      <c r="D1286" t="s">
        <v>13540</v>
      </c>
      <c r="E1286" s="53">
        <v>65.2</v>
      </c>
    </row>
    <row r="1287" spans="1:5" x14ac:dyDescent="0.2">
      <c r="A1287" t="s">
        <v>13660</v>
      </c>
      <c r="B1287" t="s">
        <v>2787</v>
      </c>
      <c r="C1287" t="s">
        <v>1622</v>
      </c>
      <c r="D1287" t="s">
        <v>13540</v>
      </c>
      <c r="E1287" s="53">
        <v>73</v>
      </c>
    </row>
    <row r="1288" spans="1:5" x14ac:dyDescent="0.2">
      <c r="A1288" t="s">
        <v>13661</v>
      </c>
      <c r="B1288" t="s">
        <v>2829</v>
      </c>
      <c r="C1288" t="s">
        <v>1622</v>
      </c>
      <c r="D1288" t="s">
        <v>13540</v>
      </c>
      <c r="E1288" s="53">
        <v>64.400000000000006</v>
      </c>
    </row>
    <row r="1289" spans="1:5" x14ac:dyDescent="0.2">
      <c r="A1289" t="s">
        <v>13662</v>
      </c>
      <c r="B1289" t="s">
        <v>2831</v>
      </c>
      <c r="C1289" t="s">
        <v>1622</v>
      </c>
      <c r="D1289" t="s">
        <v>13540</v>
      </c>
      <c r="E1289" s="53">
        <v>47.8</v>
      </c>
    </row>
    <row r="1290" spans="1:5" x14ac:dyDescent="0.2">
      <c r="A1290" t="s">
        <v>13663</v>
      </c>
      <c r="B1290" t="s">
        <v>2833</v>
      </c>
      <c r="C1290" t="s">
        <v>1622</v>
      </c>
      <c r="D1290" t="s">
        <v>13540</v>
      </c>
      <c r="E1290" s="53">
        <v>34.6</v>
      </c>
    </row>
    <row r="1291" spans="1:5" x14ac:dyDescent="0.2">
      <c r="A1291" t="s">
        <v>13664</v>
      </c>
      <c r="B1291" t="s">
        <v>2835</v>
      </c>
      <c r="C1291" t="s">
        <v>1622</v>
      </c>
      <c r="D1291" t="s">
        <v>13540</v>
      </c>
      <c r="E1291" s="53">
        <v>49.5</v>
      </c>
    </row>
    <row r="1292" spans="1:5" x14ac:dyDescent="0.2">
      <c r="A1292" t="s">
        <v>13665</v>
      </c>
      <c r="B1292" t="s">
        <v>2789</v>
      </c>
      <c r="C1292" t="s">
        <v>1622</v>
      </c>
      <c r="D1292" t="s">
        <v>13540</v>
      </c>
      <c r="E1292" s="53">
        <v>53.4</v>
      </c>
    </row>
    <row r="1293" spans="1:5" x14ac:dyDescent="0.2">
      <c r="A1293" t="s">
        <v>13666</v>
      </c>
      <c r="B1293" t="s">
        <v>2838</v>
      </c>
      <c r="C1293" t="s">
        <v>1622</v>
      </c>
      <c r="D1293" t="s">
        <v>13540</v>
      </c>
      <c r="E1293" s="53">
        <v>69.7</v>
      </c>
    </row>
    <row r="1294" spans="1:5" x14ac:dyDescent="0.2">
      <c r="A1294" t="s">
        <v>13667</v>
      </c>
      <c r="B1294" t="s">
        <v>2840</v>
      </c>
      <c r="C1294" t="s">
        <v>1622</v>
      </c>
      <c r="D1294" t="s">
        <v>13540</v>
      </c>
      <c r="E1294" s="53">
        <v>71.8</v>
      </c>
    </row>
    <row r="1295" spans="1:5" x14ac:dyDescent="0.2">
      <c r="A1295" t="s">
        <v>13668</v>
      </c>
      <c r="B1295" t="s">
        <v>12328</v>
      </c>
      <c r="C1295" t="s">
        <v>1622</v>
      </c>
      <c r="D1295" t="s">
        <v>13540</v>
      </c>
      <c r="E1295" s="53">
        <v>0</v>
      </c>
    </row>
    <row r="1296" spans="1:5" x14ac:dyDescent="0.2">
      <c r="A1296" t="s">
        <v>13669</v>
      </c>
      <c r="B1296" t="s">
        <v>2763</v>
      </c>
      <c r="C1296" t="s">
        <v>1622</v>
      </c>
      <c r="D1296" t="s">
        <v>13540</v>
      </c>
      <c r="E1296" s="53">
        <v>47.9</v>
      </c>
    </row>
    <row r="1297" spans="1:5" x14ac:dyDescent="0.2">
      <c r="A1297" t="s">
        <v>13670</v>
      </c>
      <c r="B1297" t="s">
        <v>12344</v>
      </c>
      <c r="C1297" t="s">
        <v>1622</v>
      </c>
      <c r="D1297" t="s">
        <v>13540</v>
      </c>
      <c r="E1297" s="53">
        <v>0</v>
      </c>
    </row>
    <row r="1298" spans="1:5" x14ac:dyDescent="0.2">
      <c r="A1298" t="s">
        <v>13671</v>
      </c>
      <c r="B1298" t="s">
        <v>2780</v>
      </c>
      <c r="C1298" t="s">
        <v>1622</v>
      </c>
      <c r="D1298" t="s">
        <v>13540</v>
      </c>
      <c r="E1298" s="53">
        <v>58.5</v>
      </c>
    </row>
    <row r="1299" spans="1:5" x14ac:dyDescent="0.2">
      <c r="A1299" t="s">
        <v>13672</v>
      </c>
      <c r="B1299" t="s">
        <v>2794</v>
      </c>
      <c r="C1299" t="s">
        <v>1622</v>
      </c>
      <c r="D1299" t="s">
        <v>13540</v>
      </c>
      <c r="E1299" s="53">
        <v>57.645599654874893</v>
      </c>
    </row>
    <row r="1300" spans="1:5" x14ac:dyDescent="0.2">
      <c r="A1300" t="s">
        <v>13673</v>
      </c>
      <c r="B1300" t="s">
        <v>2785</v>
      </c>
      <c r="C1300" t="s">
        <v>1643</v>
      </c>
      <c r="D1300" t="s">
        <v>13540</v>
      </c>
      <c r="E1300" s="53">
        <v>3.8833333333333337</v>
      </c>
    </row>
    <row r="1301" spans="1:5" x14ac:dyDescent="0.2">
      <c r="A1301" t="s">
        <v>13674</v>
      </c>
      <c r="B1301" t="s">
        <v>2811</v>
      </c>
      <c r="C1301" t="s">
        <v>1643</v>
      </c>
      <c r="D1301" t="s">
        <v>13540</v>
      </c>
      <c r="E1301" s="53">
        <v>0</v>
      </c>
    </row>
    <row r="1302" spans="1:5" x14ac:dyDescent="0.2">
      <c r="A1302" t="s">
        <v>13675</v>
      </c>
      <c r="B1302" t="s">
        <v>2788</v>
      </c>
      <c r="C1302" t="s">
        <v>1643</v>
      </c>
      <c r="D1302" t="s">
        <v>13540</v>
      </c>
      <c r="E1302" s="53">
        <v>2.6333333333333333</v>
      </c>
    </row>
    <row r="1303" spans="1:5" x14ac:dyDescent="0.2">
      <c r="A1303" t="s">
        <v>13676</v>
      </c>
      <c r="B1303" t="s">
        <v>2814</v>
      </c>
      <c r="C1303" t="s">
        <v>1643</v>
      </c>
      <c r="D1303" t="s">
        <v>13540</v>
      </c>
      <c r="E1303" s="53">
        <v>7.3833333333333337</v>
      </c>
    </row>
    <row r="1304" spans="1:5" x14ac:dyDescent="0.2">
      <c r="A1304" t="s">
        <v>13677</v>
      </c>
      <c r="B1304" t="s">
        <v>2816</v>
      </c>
      <c r="C1304" t="s">
        <v>1643</v>
      </c>
      <c r="D1304" t="s">
        <v>13540</v>
      </c>
      <c r="E1304" s="53">
        <v>4.2</v>
      </c>
    </row>
    <row r="1305" spans="1:5" x14ac:dyDescent="0.2">
      <c r="A1305" t="s">
        <v>13678</v>
      </c>
      <c r="B1305" t="s">
        <v>2818</v>
      </c>
      <c r="C1305" t="s">
        <v>1643</v>
      </c>
      <c r="D1305" t="s">
        <v>13540</v>
      </c>
      <c r="E1305" s="53">
        <v>4.083333333333333</v>
      </c>
    </row>
    <row r="1306" spans="1:5" x14ac:dyDescent="0.2">
      <c r="A1306" t="s">
        <v>13679</v>
      </c>
      <c r="B1306" t="s">
        <v>2820</v>
      </c>
      <c r="C1306" t="s">
        <v>1643</v>
      </c>
      <c r="D1306" t="s">
        <v>13540</v>
      </c>
      <c r="E1306" s="53">
        <v>3.7166666666666668</v>
      </c>
    </row>
    <row r="1307" spans="1:5" x14ac:dyDescent="0.2">
      <c r="A1307" t="s">
        <v>13680</v>
      </c>
      <c r="B1307" t="s">
        <v>2825</v>
      </c>
      <c r="C1307" t="s">
        <v>1643</v>
      </c>
      <c r="D1307" t="s">
        <v>13540</v>
      </c>
      <c r="E1307" s="53">
        <v>2.1666666666666665</v>
      </c>
    </row>
    <row r="1308" spans="1:5" x14ac:dyDescent="0.2">
      <c r="A1308" t="s">
        <v>13681</v>
      </c>
      <c r="B1308" t="s">
        <v>2786</v>
      </c>
      <c r="C1308" t="s">
        <v>1643</v>
      </c>
      <c r="D1308" t="s">
        <v>13540</v>
      </c>
      <c r="E1308" s="53">
        <v>3.9333333333333336</v>
      </c>
    </row>
    <row r="1309" spans="1:5" x14ac:dyDescent="0.2">
      <c r="A1309" t="s">
        <v>13682</v>
      </c>
      <c r="B1309" t="s">
        <v>2787</v>
      </c>
      <c r="C1309" t="s">
        <v>1643</v>
      </c>
      <c r="D1309" t="s">
        <v>13540</v>
      </c>
      <c r="E1309" s="53">
        <v>3.75</v>
      </c>
    </row>
    <row r="1310" spans="1:5" x14ac:dyDescent="0.2">
      <c r="A1310" t="s">
        <v>13683</v>
      </c>
      <c r="B1310" t="s">
        <v>2829</v>
      </c>
      <c r="C1310" t="s">
        <v>1643</v>
      </c>
      <c r="D1310" t="s">
        <v>13540</v>
      </c>
      <c r="E1310" s="53">
        <v>3.6499999999999995</v>
      </c>
    </row>
    <row r="1311" spans="1:5" x14ac:dyDescent="0.2">
      <c r="A1311" t="s">
        <v>13684</v>
      </c>
      <c r="B1311" t="s">
        <v>2831</v>
      </c>
      <c r="C1311" t="s">
        <v>1643</v>
      </c>
      <c r="D1311" t="s">
        <v>13540</v>
      </c>
      <c r="E1311" s="53">
        <v>4.0333333333333332</v>
      </c>
    </row>
    <row r="1312" spans="1:5" x14ac:dyDescent="0.2">
      <c r="A1312" t="s">
        <v>13685</v>
      </c>
      <c r="B1312" t="s">
        <v>2833</v>
      </c>
      <c r="C1312" t="s">
        <v>1643</v>
      </c>
      <c r="D1312" t="s">
        <v>13540</v>
      </c>
      <c r="E1312" s="53">
        <v>5.6333333333333329</v>
      </c>
    </row>
    <row r="1313" spans="1:5" x14ac:dyDescent="0.2">
      <c r="A1313" t="s">
        <v>13686</v>
      </c>
      <c r="B1313" t="s">
        <v>2835</v>
      </c>
      <c r="C1313" t="s">
        <v>1643</v>
      </c>
      <c r="D1313" t="s">
        <v>13540</v>
      </c>
      <c r="E1313" s="53">
        <v>4</v>
      </c>
    </row>
    <row r="1314" spans="1:5" x14ac:dyDescent="0.2">
      <c r="A1314" t="s">
        <v>13687</v>
      </c>
      <c r="B1314" t="s">
        <v>2789</v>
      </c>
      <c r="C1314" t="s">
        <v>1643</v>
      </c>
      <c r="D1314" t="s">
        <v>13540</v>
      </c>
      <c r="E1314" s="53">
        <v>3.9333333333333336</v>
      </c>
    </row>
    <row r="1315" spans="1:5" x14ac:dyDescent="0.2">
      <c r="A1315" t="s">
        <v>13688</v>
      </c>
      <c r="B1315" t="s">
        <v>2838</v>
      </c>
      <c r="C1315" t="s">
        <v>1643</v>
      </c>
      <c r="D1315" t="s">
        <v>13540</v>
      </c>
      <c r="E1315" s="53">
        <v>3.5999999999999996</v>
      </c>
    </row>
    <row r="1316" spans="1:5" x14ac:dyDescent="0.2">
      <c r="A1316" t="s">
        <v>13689</v>
      </c>
      <c r="B1316" t="s">
        <v>2840</v>
      </c>
      <c r="C1316" t="s">
        <v>1643</v>
      </c>
      <c r="D1316" t="s">
        <v>13540</v>
      </c>
      <c r="E1316" s="53">
        <v>3.35</v>
      </c>
    </row>
    <row r="1317" spans="1:5" x14ac:dyDescent="0.2">
      <c r="A1317" t="s">
        <v>13690</v>
      </c>
      <c r="B1317" t="s">
        <v>12328</v>
      </c>
      <c r="C1317" t="s">
        <v>1643</v>
      </c>
      <c r="D1317" t="s">
        <v>13540</v>
      </c>
      <c r="E1317" s="53">
        <v>0</v>
      </c>
    </row>
    <row r="1318" spans="1:5" x14ac:dyDescent="0.2">
      <c r="A1318" t="s">
        <v>13691</v>
      </c>
      <c r="B1318" t="s">
        <v>2763</v>
      </c>
      <c r="C1318" t="s">
        <v>1643</v>
      </c>
      <c r="D1318" t="s">
        <v>13540</v>
      </c>
      <c r="E1318" s="53">
        <v>3.95</v>
      </c>
    </row>
    <row r="1319" spans="1:5" x14ac:dyDescent="0.2">
      <c r="A1319" t="s">
        <v>13692</v>
      </c>
      <c r="B1319" t="s">
        <v>12344</v>
      </c>
      <c r="C1319" t="s">
        <v>1643</v>
      </c>
      <c r="D1319" t="s">
        <v>13540</v>
      </c>
      <c r="E1319" s="53">
        <v>0</v>
      </c>
    </row>
    <row r="1320" spans="1:5" x14ac:dyDescent="0.2">
      <c r="A1320" t="s">
        <v>13693</v>
      </c>
      <c r="B1320" t="s">
        <v>2780</v>
      </c>
      <c r="C1320" t="s">
        <v>1643</v>
      </c>
      <c r="D1320" t="s">
        <v>13540</v>
      </c>
      <c r="E1320" s="53">
        <v>3.6333333333333329</v>
      </c>
    </row>
    <row r="1321" spans="1:5" x14ac:dyDescent="0.2">
      <c r="A1321" t="s">
        <v>13694</v>
      </c>
      <c r="B1321" t="s">
        <v>2794</v>
      </c>
      <c r="C1321" t="s">
        <v>1643</v>
      </c>
      <c r="D1321" t="s">
        <v>13540</v>
      </c>
      <c r="E1321" s="53">
        <v>3.7815069444444434</v>
      </c>
    </row>
    <row r="1322" spans="1:5" x14ac:dyDescent="0.2">
      <c r="A1322" t="s">
        <v>13695</v>
      </c>
      <c r="B1322" t="s">
        <v>2785</v>
      </c>
      <c r="C1322" t="s">
        <v>1664</v>
      </c>
      <c r="D1322" t="s">
        <v>13540</v>
      </c>
      <c r="E1322" s="53">
        <v>91</v>
      </c>
    </row>
    <row r="1323" spans="1:5" x14ac:dyDescent="0.2">
      <c r="A1323" t="s">
        <v>13696</v>
      </c>
      <c r="B1323" t="s">
        <v>2811</v>
      </c>
      <c r="C1323" t="s">
        <v>1664</v>
      </c>
      <c r="D1323" t="s">
        <v>13540</v>
      </c>
      <c r="E1323" s="53">
        <v>0</v>
      </c>
    </row>
    <row r="1324" spans="1:5" x14ac:dyDescent="0.2">
      <c r="A1324" t="s">
        <v>13697</v>
      </c>
      <c r="B1324" t="s">
        <v>2788</v>
      </c>
      <c r="C1324" t="s">
        <v>1664</v>
      </c>
      <c r="D1324" t="s">
        <v>13540</v>
      </c>
      <c r="E1324" s="53">
        <v>92.2</v>
      </c>
    </row>
    <row r="1325" spans="1:5" x14ac:dyDescent="0.2">
      <c r="A1325" t="s">
        <v>13698</v>
      </c>
      <c r="B1325" t="s">
        <v>2814</v>
      </c>
      <c r="C1325" t="s">
        <v>1664</v>
      </c>
      <c r="D1325" t="s">
        <v>13540</v>
      </c>
      <c r="E1325" s="53">
        <v>69.099999999999994</v>
      </c>
    </row>
    <row r="1326" spans="1:5" x14ac:dyDescent="0.2">
      <c r="A1326" t="s">
        <v>13699</v>
      </c>
      <c r="B1326" t="s">
        <v>2816</v>
      </c>
      <c r="C1326" t="s">
        <v>1664</v>
      </c>
      <c r="D1326" t="s">
        <v>13540</v>
      </c>
      <c r="E1326" s="53">
        <v>86.4</v>
      </c>
    </row>
    <row r="1327" spans="1:5" x14ac:dyDescent="0.2">
      <c r="A1327" t="s">
        <v>13700</v>
      </c>
      <c r="B1327" t="s">
        <v>2818</v>
      </c>
      <c r="C1327" t="s">
        <v>1664</v>
      </c>
      <c r="D1327" t="s">
        <v>13540</v>
      </c>
      <c r="E1327" s="53">
        <v>80.900000000000006</v>
      </c>
    </row>
    <row r="1328" spans="1:5" x14ac:dyDescent="0.2">
      <c r="A1328" t="s">
        <v>13701</v>
      </c>
      <c r="B1328" t="s">
        <v>2820</v>
      </c>
      <c r="C1328" t="s">
        <v>1664</v>
      </c>
      <c r="D1328" t="s">
        <v>13540</v>
      </c>
      <c r="E1328" s="53">
        <v>85.3</v>
      </c>
    </row>
    <row r="1329" spans="1:5" x14ac:dyDescent="0.2">
      <c r="A1329" t="s">
        <v>13702</v>
      </c>
      <c r="B1329" t="s">
        <v>2825</v>
      </c>
      <c r="C1329" t="s">
        <v>1664</v>
      </c>
      <c r="D1329" t="s">
        <v>13540</v>
      </c>
      <c r="E1329" s="53">
        <v>99.3</v>
      </c>
    </row>
    <row r="1330" spans="1:5" x14ac:dyDescent="0.2">
      <c r="A1330" t="s">
        <v>13703</v>
      </c>
      <c r="B1330" t="s">
        <v>2786</v>
      </c>
      <c r="C1330" t="s">
        <v>1664</v>
      </c>
      <c r="D1330" t="s">
        <v>13540</v>
      </c>
      <c r="E1330" s="53">
        <v>78.7</v>
      </c>
    </row>
    <row r="1331" spans="1:5" x14ac:dyDescent="0.2">
      <c r="A1331" t="s">
        <v>13704</v>
      </c>
      <c r="B1331" t="s">
        <v>2787</v>
      </c>
      <c r="C1331" t="s">
        <v>1664</v>
      </c>
      <c r="D1331" t="s">
        <v>13540</v>
      </c>
      <c r="E1331" s="53">
        <v>92.3</v>
      </c>
    </row>
    <row r="1332" spans="1:5" x14ac:dyDescent="0.2">
      <c r="A1332" t="s">
        <v>13705</v>
      </c>
      <c r="B1332" t="s">
        <v>2829</v>
      </c>
      <c r="C1332" t="s">
        <v>1664</v>
      </c>
      <c r="D1332" t="s">
        <v>13540</v>
      </c>
      <c r="E1332" s="53">
        <v>91.2</v>
      </c>
    </row>
    <row r="1333" spans="1:5" x14ac:dyDescent="0.2">
      <c r="A1333" t="s">
        <v>13706</v>
      </c>
      <c r="B1333" t="s">
        <v>2831</v>
      </c>
      <c r="C1333" t="s">
        <v>1664</v>
      </c>
      <c r="D1333" t="s">
        <v>13540</v>
      </c>
      <c r="E1333" s="53">
        <v>84.5</v>
      </c>
    </row>
    <row r="1334" spans="1:5" x14ac:dyDescent="0.2">
      <c r="A1334" t="s">
        <v>13707</v>
      </c>
      <c r="B1334" t="s">
        <v>2833</v>
      </c>
      <c r="C1334" t="s">
        <v>1664</v>
      </c>
      <c r="D1334" t="s">
        <v>13540</v>
      </c>
      <c r="E1334" s="53">
        <v>72.599999999999994</v>
      </c>
    </row>
    <row r="1335" spans="1:5" x14ac:dyDescent="0.2">
      <c r="A1335" t="s">
        <v>13708</v>
      </c>
      <c r="B1335" t="s">
        <v>2835</v>
      </c>
      <c r="C1335" t="s">
        <v>1664</v>
      </c>
      <c r="D1335" t="s">
        <v>13540</v>
      </c>
      <c r="E1335" s="53">
        <v>82</v>
      </c>
    </row>
    <row r="1336" spans="1:5" x14ac:dyDescent="0.2">
      <c r="A1336" t="s">
        <v>13709</v>
      </c>
      <c r="B1336" t="s">
        <v>2789</v>
      </c>
      <c r="C1336" t="s">
        <v>1664</v>
      </c>
      <c r="D1336" t="s">
        <v>13540</v>
      </c>
      <c r="E1336" s="53">
        <v>75.8</v>
      </c>
    </row>
    <row r="1337" spans="1:5" x14ac:dyDescent="0.2">
      <c r="A1337" t="s">
        <v>13710</v>
      </c>
      <c r="B1337" t="s">
        <v>2838</v>
      </c>
      <c r="C1337" t="s">
        <v>1664</v>
      </c>
      <c r="D1337" t="s">
        <v>13540</v>
      </c>
      <c r="E1337" s="53">
        <v>93.5</v>
      </c>
    </row>
    <row r="1338" spans="1:5" x14ac:dyDescent="0.2">
      <c r="A1338" t="s">
        <v>13711</v>
      </c>
      <c r="B1338" t="s">
        <v>2840</v>
      </c>
      <c r="C1338" t="s">
        <v>1664</v>
      </c>
      <c r="D1338" t="s">
        <v>13540</v>
      </c>
      <c r="E1338" s="53">
        <v>92.4</v>
      </c>
    </row>
    <row r="1339" spans="1:5" x14ac:dyDescent="0.2">
      <c r="A1339" t="s">
        <v>13712</v>
      </c>
      <c r="B1339" t="s">
        <v>12328</v>
      </c>
      <c r="C1339" t="s">
        <v>1664</v>
      </c>
      <c r="D1339" t="s">
        <v>13540</v>
      </c>
      <c r="E1339" s="53">
        <v>0</v>
      </c>
    </row>
    <row r="1340" spans="1:5" x14ac:dyDescent="0.2">
      <c r="A1340" t="s">
        <v>13713</v>
      </c>
      <c r="B1340" t="s">
        <v>2763</v>
      </c>
      <c r="C1340" t="s">
        <v>1664</v>
      </c>
      <c r="D1340" t="s">
        <v>13540</v>
      </c>
      <c r="E1340" s="53">
        <v>87.3</v>
      </c>
    </row>
    <row r="1341" spans="1:5" x14ac:dyDescent="0.2">
      <c r="A1341" t="s">
        <v>13714</v>
      </c>
      <c r="B1341" t="s">
        <v>12344</v>
      </c>
      <c r="C1341" t="s">
        <v>1664</v>
      </c>
      <c r="D1341" t="s">
        <v>13540</v>
      </c>
      <c r="E1341" s="53">
        <v>0</v>
      </c>
    </row>
    <row r="1342" spans="1:5" x14ac:dyDescent="0.2">
      <c r="A1342" t="s">
        <v>13715</v>
      </c>
      <c r="B1342" t="s">
        <v>2780</v>
      </c>
      <c r="C1342" t="s">
        <v>1664</v>
      </c>
      <c r="D1342" t="s">
        <v>13540</v>
      </c>
      <c r="E1342" s="53">
        <v>85.7</v>
      </c>
    </row>
    <row r="1343" spans="1:5" x14ac:dyDescent="0.2">
      <c r="A1343" t="s">
        <v>13716</v>
      </c>
      <c r="B1343" t="s">
        <v>2794</v>
      </c>
      <c r="C1343" t="s">
        <v>1664</v>
      </c>
      <c r="D1343" t="s">
        <v>13540</v>
      </c>
      <c r="E1343" s="53">
        <v>86.259145582745759</v>
      </c>
    </row>
    <row r="1344" spans="1:5" x14ac:dyDescent="0.2">
      <c r="A1344" t="s">
        <v>13717</v>
      </c>
      <c r="B1344" t="s">
        <v>2785</v>
      </c>
      <c r="C1344" t="s">
        <v>1685</v>
      </c>
      <c r="D1344" t="s">
        <v>13540</v>
      </c>
      <c r="E1344" s="53">
        <v>57.2</v>
      </c>
    </row>
    <row r="1345" spans="1:5" x14ac:dyDescent="0.2">
      <c r="A1345" t="s">
        <v>13718</v>
      </c>
      <c r="B1345" t="s">
        <v>2811</v>
      </c>
      <c r="C1345" t="s">
        <v>1685</v>
      </c>
      <c r="D1345" t="s">
        <v>13540</v>
      </c>
      <c r="E1345" s="53">
        <v>0</v>
      </c>
    </row>
    <row r="1346" spans="1:5" x14ac:dyDescent="0.2">
      <c r="A1346" t="s">
        <v>13719</v>
      </c>
      <c r="B1346" t="s">
        <v>2788</v>
      </c>
      <c r="C1346" t="s">
        <v>1685</v>
      </c>
      <c r="D1346" t="s">
        <v>13540</v>
      </c>
      <c r="E1346" s="53">
        <v>72.599999999999994</v>
      </c>
    </row>
    <row r="1347" spans="1:5" x14ac:dyDescent="0.2">
      <c r="A1347" t="s">
        <v>13720</v>
      </c>
      <c r="B1347" t="s">
        <v>2814</v>
      </c>
      <c r="C1347" t="s">
        <v>1685</v>
      </c>
      <c r="D1347" t="s">
        <v>13540</v>
      </c>
      <c r="E1347" s="53">
        <v>61.5</v>
      </c>
    </row>
    <row r="1348" spans="1:5" x14ac:dyDescent="0.2">
      <c r="A1348" t="s">
        <v>13721</v>
      </c>
      <c r="B1348" t="s">
        <v>2816</v>
      </c>
      <c r="C1348" t="s">
        <v>1685</v>
      </c>
      <c r="D1348" t="s">
        <v>13540</v>
      </c>
      <c r="E1348" s="53">
        <v>73.2</v>
      </c>
    </row>
    <row r="1349" spans="1:5" x14ac:dyDescent="0.2">
      <c r="A1349" t="s">
        <v>13722</v>
      </c>
      <c r="B1349" t="s">
        <v>2818</v>
      </c>
      <c r="C1349" t="s">
        <v>1685</v>
      </c>
      <c r="D1349" t="s">
        <v>13540</v>
      </c>
      <c r="E1349" s="53">
        <v>33.700000000000003</v>
      </c>
    </row>
    <row r="1350" spans="1:5" x14ac:dyDescent="0.2">
      <c r="A1350" t="s">
        <v>13723</v>
      </c>
      <c r="B1350" t="s">
        <v>2820</v>
      </c>
      <c r="C1350" t="s">
        <v>1685</v>
      </c>
      <c r="D1350" t="s">
        <v>13540</v>
      </c>
      <c r="E1350" s="53">
        <v>72.5</v>
      </c>
    </row>
    <row r="1351" spans="1:5" x14ac:dyDescent="0.2">
      <c r="A1351" t="s">
        <v>13724</v>
      </c>
      <c r="B1351" t="s">
        <v>2825</v>
      </c>
      <c r="C1351" t="s">
        <v>1685</v>
      </c>
      <c r="D1351" t="s">
        <v>13540</v>
      </c>
      <c r="E1351" s="53">
        <v>62.2</v>
      </c>
    </row>
    <row r="1352" spans="1:5" x14ac:dyDescent="0.2">
      <c r="A1352" t="s">
        <v>13725</v>
      </c>
      <c r="B1352" t="s">
        <v>2786</v>
      </c>
      <c r="C1352" t="s">
        <v>1685</v>
      </c>
      <c r="D1352" t="s">
        <v>13540</v>
      </c>
      <c r="E1352" s="53">
        <v>36.200000000000003</v>
      </c>
    </row>
    <row r="1353" spans="1:5" x14ac:dyDescent="0.2">
      <c r="A1353" t="s">
        <v>13726</v>
      </c>
      <c r="B1353" t="s">
        <v>2787</v>
      </c>
      <c r="C1353" t="s">
        <v>1685</v>
      </c>
      <c r="D1353" t="s">
        <v>13540</v>
      </c>
      <c r="E1353" s="53">
        <v>65.2</v>
      </c>
    </row>
    <row r="1354" spans="1:5" x14ac:dyDescent="0.2">
      <c r="A1354" t="s">
        <v>13727</v>
      </c>
      <c r="B1354" t="s">
        <v>2829</v>
      </c>
      <c r="C1354" t="s">
        <v>1685</v>
      </c>
      <c r="D1354" t="s">
        <v>13540</v>
      </c>
      <c r="E1354" s="53">
        <v>60.7</v>
      </c>
    </row>
    <row r="1355" spans="1:5" x14ac:dyDescent="0.2">
      <c r="A1355" t="s">
        <v>13728</v>
      </c>
      <c r="B1355" t="s">
        <v>2831</v>
      </c>
      <c r="C1355" t="s">
        <v>1685</v>
      </c>
      <c r="D1355" t="s">
        <v>13540</v>
      </c>
      <c r="E1355" s="53">
        <v>69.3</v>
      </c>
    </row>
    <row r="1356" spans="1:5" x14ac:dyDescent="0.2">
      <c r="A1356" t="s">
        <v>13729</v>
      </c>
      <c r="B1356" t="s">
        <v>2833</v>
      </c>
      <c r="C1356" t="s">
        <v>1685</v>
      </c>
      <c r="D1356" t="s">
        <v>13540</v>
      </c>
      <c r="E1356" s="53">
        <v>48.4</v>
      </c>
    </row>
    <row r="1357" spans="1:5" x14ac:dyDescent="0.2">
      <c r="A1357" t="s">
        <v>13730</v>
      </c>
      <c r="B1357" t="s">
        <v>2835</v>
      </c>
      <c r="C1357" t="s">
        <v>1685</v>
      </c>
      <c r="D1357" t="s">
        <v>13540</v>
      </c>
      <c r="E1357" s="53">
        <v>56.1</v>
      </c>
    </row>
    <row r="1358" spans="1:5" x14ac:dyDescent="0.2">
      <c r="A1358" t="s">
        <v>13731</v>
      </c>
      <c r="B1358" t="s">
        <v>2789</v>
      </c>
      <c r="C1358" t="s">
        <v>1685</v>
      </c>
      <c r="D1358" t="s">
        <v>13540</v>
      </c>
      <c r="E1358" s="53">
        <v>62.8</v>
      </c>
    </row>
    <row r="1359" spans="1:5" x14ac:dyDescent="0.2">
      <c r="A1359" t="s">
        <v>13732</v>
      </c>
      <c r="B1359" t="s">
        <v>2838</v>
      </c>
      <c r="C1359" t="s">
        <v>1685</v>
      </c>
      <c r="D1359" t="s">
        <v>13540</v>
      </c>
      <c r="E1359" s="53">
        <v>82.3</v>
      </c>
    </row>
    <row r="1360" spans="1:5" x14ac:dyDescent="0.2">
      <c r="A1360" t="s">
        <v>13733</v>
      </c>
      <c r="B1360" t="s">
        <v>2840</v>
      </c>
      <c r="C1360" t="s">
        <v>1685</v>
      </c>
      <c r="D1360" t="s">
        <v>13540</v>
      </c>
      <c r="E1360" s="53">
        <v>72.400000000000006</v>
      </c>
    </row>
    <row r="1361" spans="1:5" x14ac:dyDescent="0.2">
      <c r="A1361" t="s">
        <v>13734</v>
      </c>
      <c r="B1361" t="s">
        <v>12328</v>
      </c>
      <c r="C1361" t="s">
        <v>1685</v>
      </c>
      <c r="D1361" t="s">
        <v>13540</v>
      </c>
      <c r="E1361" s="53">
        <v>0</v>
      </c>
    </row>
    <row r="1362" spans="1:5" x14ac:dyDescent="0.2">
      <c r="A1362" t="s">
        <v>13735</v>
      </c>
      <c r="B1362" t="s">
        <v>2763</v>
      </c>
      <c r="C1362" t="s">
        <v>1685</v>
      </c>
      <c r="D1362" t="s">
        <v>13540</v>
      </c>
      <c r="E1362" s="53">
        <v>67.099999999999994</v>
      </c>
    </row>
    <row r="1363" spans="1:5" x14ac:dyDescent="0.2">
      <c r="A1363" t="s">
        <v>13736</v>
      </c>
      <c r="B1363" t="s">
        <v>12344</v>
      </c>
      <c r="C1363" t="s">
        <v>1685</v>
      </c>
      <c r="D1363" t="s">
        <v>13540</v>
      </c>
      <c r="E1363" s="53">
        <v>0</v>
      </c>
    </row>
    <row r="1364" spans="1:5" x14ac:dyDescent="0.2">
      <c r="A1364" t="s">
        <v>13737</v>
      </c>
      <c r="B1364" t="s">
        <v>2780</v>
      </c>
      <c r="C1364" t="s">
        <v>1685</v>
      </c>
      <c r="D1364" t="s">
        <v>13540</v>
      </c>
      <c r="E1364" s="53">
        <v>67.34</v>
      </c>
    </row>
    <row r="1365" spans="1:5" x14ac:dyDescent="0.2">
      <c r="A1365" t="s">
        <v>13738</v>
      </c>
      <c r="B1365" t="s">
        <v>2794</v>
      </c>
      <c r="C1365" t="s">
        <v>1685</v>
      </c>
      <c r="D1365" t="s">
        <v>13540</v>
      </c>
      <c r="E1365" s="53">
        <v>64.270785159620374</v>
      </c>
    </row>
    <row r="1366" spans="1:5" x14ac:dyDescent="0.2">
      <c r="A1366" t="s">
        <v>13739</v>
      </c>
      <c r="B1366" t="s">
        <v>2785</v>
      </c>
      <c r="C1366" t="s">
        <v>1706</v>
      </c>
      <c r="D1366" t="s">
        <v>13540</v>
      </c>
      <c r="E1366" s="53">
        <v>8.8000000000000007</v>
      </c>
    </row>
    <row r="1367" spans="1:5" x14ac:dyDescent="0.2">
      <c r="A1367" t="s">
        <v>13740</v>
      </c>
      <c r="B1367" t="s">
        <v>2811</v>
      </c>
      <c r="C1367" t="s">
        <v>1706</v>
      </c>
      <c r="D1367" t="s">
        <v>13540</v>
      </c>
      <c r="E1367" s="53">
        <v>0</v>
      </c>
    </row>
    <row r="1368" spans="1:5" x14ac:dyDescent="0.2">
      <c r="A1368" t="s">
        <v>13741</v>
      </c>
      <c r="B1368" t="s">
        <v>2788</v>
      </c>
      <c r="C1368" t="s">
        <v>1706</v>
      </c>
      <c r="D1368" t="s">
        <v>13540</v>
      </c>
      <c r="E1368" s="53">
        <v>13.3</v>
      </c>
    </row>
    <row r="1369" spans="1:5" x14ac:dyDescent="0.2">
      <c r="A1369" t="s">
        <v>13742</v>
      </c>
      <c r="B1369" t="s">
        <v>2814</v>
      </c>
      <c r="C1369" t="s">
        <v>1706</v>
      </c>
      <c r="D1369" t="s">
        <v>13540</v>
      </c>
      <c r="E1369" s="53">
        <v>11.1</v>
      </c>
    </row>
    <row r="1370" spans="1:5" x14ac:dyDescent="0.2">
      <c r="A1370" t="s">
        <v>13743</v>
      </c>
      <c r="B1370" t="s">
        <v>2816</v>
      </c>
      <c r="C1370" t="s">
        <v>1706</v>
      </c>
      <c r="D1370" t="s">
        <v>13540</v>
      </c>
      <c r="E1370" s="53">
        <v>22.6</v>
      </c>
    </row>
    <row r="1371" spans="1:5" x14ac:dyDescent="0.2">
      <c r="A1371" t="s">
        <v>13744</v>
      </c>
      <c r="B1371" t="s">
        <v>2818</v>
      </c>
      <c r="C1371" t="s">
        <v>1706</v>
      </c>
      <c r="D1371" t="s">
        <v>13540</v>
      </c>
      <c r="E1371" s="53">
        <v>7</v>
      </c>
    </row>
    <row r="1372" spans="1:5" x14ac:dyDescent="0.2">
      <c r="A1372" t="s">
        <v>13745</v>
      </c>
      <c r="B1372" t="s">
        <v>2820</v>
      </c>
      <c r="C1372" t="s">
        <v>1706</v>
      </c>
      <c r="D1372" t="s">
        <v>13540</v>
      </c>
      <c r="E1372" s="53">
        <v>17.8</v>
      </c>
    </row>
    <row r="1373" spans="1:5" x14ac:dyDescent="0.2">
      <c r="A1373" t="s">
        <v>13746</v>
      </c>
      <c r="B1373" t="s">
        <v>2825</v>
      </c>
      <c r="C1373" t="s">
        <v>1706</v>
      </c>
      <c r="D1373" t="s">
        <v>13540</v>
      </c>
      <c r="E1373" s="53">
        <v>9.3000000000000007</v>
      </c>
    </row>
    <row r="1374" spans="1:5" x14ac:dyDescent="0.2">
      <c r="A1374" t="s">
        <v>13747</v>
      </c>
      <c r="B1374" t="s">
        <v>2786</v>
      </c>
      <c r="C1374" t="s">
        <v>1706</v>
      </c>
      <c r="D1374" t="s">
        <v>13540</v>
      </c>
      <c r="E1374" s="53">
        <v>3.2</v>
      </c>
    </row>
    <row r="1375" spans="1:5" x14ac:dyDescent="0.2">
      <c r="A1375" t="s">
        <v>13748</v>
      </c>
      <c r="B1375" t="s">
        <v>2787</v>
      </c>
      <c r="C1375" t="s">
        <v>1706</v>
      </c>
      <c r="D1375" t="s">
        <v>13540</v>
      </c>
      <c r="E1375" s="53">
        <v>7.1</v>
      </c>
    </row>
    <row r="1376" spans="1:5" x14ac:dyDescent="0.2">
      <c r="A1376" t="s">
        <v>13749</v>
      </c>
      <c r="B1376" t="s">
        <v>2829</v>
      </c>
      <c r="C1376" t="s">
        <v>1706</v>
      </c>
      <c r="D1376" t="s">
        <v>13540</v>
      </c>
      <c r="E1376" s="53">
        <v>12.6</v>
      </c>
    </row>
    <row r="1377" spans="1:5" x14ac:dyDescent="0.2">
      <c r="A1377" t="s">
        <v>13750</v>
      </c>
      <c r="B1377" t="s">
        <v>2831</v>
      </c>
      <c r="C1377" t="s">
        <v>1706</v>
      </c>
      <c r="D1377" t="s">
        <v>13540</v>
      </c>
      <c r="E1377" s="53">
        <v>11.4</v>
      </c>
    </row>
    <row r="1378" spans="1:5" x14ac:dyDescent="0.2">
      <c r="A1378" t="s">
        <v>13751</v>
      </c>
      <c r="B1378" t="s">
        <v>2833</v>
      </c>
      <c r="C1378" t="s">
        <v>1706</v>
      </c>
      <c r="D1378" t="s">
        <v>13540</v>
      </c>
      <c r="E1378" s="53">
        <v>6.3</v>
      </c>
    </row>
    <row r="1379" spans="1:5" x14ac:dyDescent="0.2">
      <c r="A1379" t="s">
        <v>13752</v>
      </c>
      <c r="B1379" t="s">
        <v>2835</v>
      </c>
      <c r="C1379" t="s">
        <v>1706</v>
      </c>
      <c r="D1379" t="s">
        <v>13540</v>
      </c>
      <c r="E1379" s="53">
        <v>9.6999999999999993</v>
      </c>
    </row>
    <row r="1380" spans="1:5" x14ac:dyDescent="0.2">
      <c r="A1380" t="s">
        <v>13753</v>
      </c>
      <c r="B1380" t="s">
        <v>2789</v>
      </c>
      <c r="C1380" t="s">
        <v>1706</v>
      </c>
      <c r="D1380" t="s">
        <v>13540</v>
      </c>
      <c r="E1380" s="53">
        <v>6.1</v>
      </c>
    </row>
    <row r="1381" spans="1:5" x14ac:dyDescent="0.2">
      <c r="A1381" t="s">
        <v>13754</v>
      </c>
      <c r="B1381" t="s">
        <v>2838</v>
      </c>
      <c r="C1381" t="s">
        <v>1706</v>
      </c>
      <c r="D1381" t="s">
        <v>13540</v>
      </c>
      <c r="E1381" s="53">
        <v>12.7</v>
      </c>
    </row>
    <row r="1382" spans="1:5" x14ac:dyDescent="0.2">
      <c r="A1382" t="s">
        <v>13755</v>
      </c>
      <c r="B1382" t="s">
        <v>2840</v>
      </c>
      <c r="C1382" t="s">
        <v>1706</v>
      </c>
      <c r="D1382" t="s">
        <v>13540</v>
      </c>
      <c r="E1382" s="53">
        <v>9.8000000000000007</v>
      </c>
    </row>
    <row r="1383" spans="1:5" x14ac:dyDescent="0.2">
      <c r="A1383" t="s">
        <v>13756</v>
      </c>
      <c r="B1383" t="s">
        <v>12328</v>
      </c>
      <c r="C1383" t="s">
        <v>1706</v>
      </c>
      <c r="D1383" t="s">
        <v>13540</v>
      </c>
      <c r="E1383" s="53">
        <v>0</v>
      </c>
    </row>
    <row r="1384" spans="1:5" x14ac:dyDescent="0.2">
      <c r="A1384" t="s">
        <v>13757</v>
      </c>
      <c r="B1384" t="s">
        <v>2763</v>
      </c>
      <c r="C1384" t="s">
        <v>1706</v>
      </c>
      <c r="D1384" t="s">
        <v>13540</v>
      </c>
      <c r="E1384" s="53">
        <v>12.9</v>
      </c>
    </row>
    <row r="1385" spans="1:5" x14ac:dyDescent="0.2">
      <c r="A1385" t="s">
        <v>13758</v>
      </c>
      <c r="B1385" t="s">
        <v>12344</v>
      </c>
      <c r="C1385" t="s">
        <v>1706</v>
      </c>
      <c r="D1385" t="s">
        <v>13540</v>
      </c>
      <c r="E1385" s="53">
        <v>0</v>
      </c>
    </row>
    <row r="1386" spans="1:5" x14ac:dyDescent="0.2">
      <c r="A1386" t="s">
        <v>13759</v>
      </c>
      <c r="B1386" t="s">
        <v>2780</v>
      </c>
      <c r="C1386" t="s">
        <v>1706</v>
      </c>
      <c r="D1386" t="s">
        <v>13540</v>
      </c>
      <c r="E1386" s="53">
        <v>11.5</v>
      </c>
    </row>
    <row r="1387" spans="1:5" x14ac:dyDescent="0.2">
      <c r="A1387" t="s">
        <v>13760</v>
      </c>
      <c r="B1387" t="s">
        <v>2794</v>
      </c>
      <c r="C1387" t="s">
        <v>1706</v>
      </c>
      <c r="D1387" t="s">
        <v>13540</v>
      </c>
      <c r="E1387" s="53">
        <v>10.864969801553066</v>
      </c>
    </row>
    <row r="1388" spans="1:5" x14ac:dyDescent="0.2">
      <c r="A1388" t="s">
        <v>13761</v>
      </c>
      <c r="B1388" t="s">
        <v>2785</v>
      </c>
      <c r="C1388" t="s">
        <v>1727</v>
      </c>
      <c r="D1388" t="s">
        <v>13540</v>
      </c>
      <c r="E1388" s="53">
        <v>100</v>
      </c>
    </row>
    <row r="1389" spans="1:5" x14ac:dyDescent="0.2">
      <c r="A1389" t="s">
        <v>13762</v>
      </c>
      <c r="B1389" t="s">
        <v>2811</v>
      </c>
      <c r="C1389" t="s">
        <v>1727</v>
      </c>
      <c r="D1389" t="s">
        <v>13540</v>
      </c>
      <c r="E1389" s="53">
        <v>0</v>
      </c>
    </row>
    <row r="1390" spans="1:5" x14ac:dyDescent="0.2">
      <c r="A1390" t="s">
        <v>13763</v>
      </c>
      <c r="B1390" t="s">
        <v>2788</v>
      </c>
      <c r="C1390" t="s">
        <v>1727</v>
      </c>
      <c r="D1390" t="s">
        <v>13540</v>
      </c>
      <c r="E1390" s="53">
        <v>100</v>
      </c>
    </row>
    <row r="1391" spans="1:5" x14ac:dyDescent="0.2">
      <c r="A1391" t="s">
        <v>13764</v>
      </c>
      <c r="B1391" t="s">
        <v>2814</v>
      </c>
      <c r="C1391" t="s">
        <v>1727</v>
      </c>
      <c r="D1391" t="s">
        <v>13540</v>
      </c>
      <c r="E1391" s="53">
        <v>85.7</v>
      </c>
    </row>
    <row r="1392" spans="1:5" x14ac:dyDescent="0.2">
      <c r="A1392" t="s">
        <v>13765</v>
      </c>
      <c r="B1392" t="s">
        <v>2816</v>
      </c>
      <c r="C1392" t="s">
        <v>1727</v>
      </c>
      <c r="D1392" t="s">
        <v>13540</v>
      </c>
      <c r="E1392" s="53">
        <v>94.1</v>
      </c>
    </row>
    <row r="1393" spans="1:5" x14ac:dyDescent="0.2">
      <c r="A1393" t="s">
        <v>13766</v>
      </c>
      <c r="B1393" t="s">
        <v>2818</v>
      </c>
      <c r="C1393" t="s">
        <v>1727</v>
      </c>
      <c r="D1393" t="s">
        <v>13540</v>
      </c>
      <c r="E1393" s="53">
        <v>54.5</v>
      </c>
    </row>
    <row r="1394" spans="1:5" x14ac:dyDescent="0.2">
      <c r="A1394" t="s">
        <v>13767</v>
      </c>
      <c r="B1394" t="s">
        <v>2820</v>
      </c>
      <c r="C1394" t="s">
        <v>1727</v>
      </c>
      <c r="D1394" t="s">
        <v>13540</v>
      </c>
      <c r="E1394" s="53">
        <v>77.400000000000006</v>
      </c>
    </row>
    <row r="1395" spans="1:5" x14ac:dyDescent="0.2">
      <c r="A1395" t="s">
        <v>13768</v>
      </c>
      <c r="B1395" t="s">
        <v>2825</v>
      </c>
      <c r="C1395" t="s">
        <v>1727</v>
      </c>
      <c r="D1395" t="s">
        <v>13540</v>
      </c>
      <c r="E1395" s="53">
        <v>71.400000000000006</v>
      </c>
    </row>
    <row r="1396" spans="1:5" x14ac:dyDescent="0.2">
      <c r="A1396" t="s">
        <v>13769</v>
      </c>
      <c r="B1396" t="s">
        <v>2786</v>
      </c>
      <c r="C1396" t="s">
        <v>1727</v>
      </c>
      <c r="D1396" t="s">
        <v>13540</v>
      </c>
      <c r="E1396" s="53">
        <v>100</v>
      </c>
    </row>
    <row r="1397" spans="1:5" x14ac:dyDescent="0.2">
      <c r="A1397" t="s">
        <v>13770</v>
      </c>
      <c r="B1397" t="s">
        <v>2787</v>
      </c>
      <c r="C1397" t="s">
        <v>1727</v>
      </c>
      <c r="D1397" t="s">
        <v>13540</v>
      </c>
      <c r="E1397" s="53">
        <v>81.8</v>
      </c>
    </row>
    <row r="1398" spans="1:5" x14ac:dyDescent="0.2">
      <c r="A1398" t="s">
        <v>13771</v>
      </c>
      <c r="B1398" t="s">
        <v>2829</v>
      </c>
      <c r="C1398" t="s">
        <v>1727</v>
      </c>
      <c r="D1398" t="s">
        <v>13540</v>
      </c>
      <c r="E1398" s="53">
        <v>90.9</v>
      </c>
    </row>
    <row r="1399" spans="1:5" x14ac:dyDescent="0.2">
      <c r="A1399" t="s">
        <v>13772</v>
      </c>
      <c r="B1399" t="s">
        <v>2831</v>
      </c>
      <c r="C1399" t="s">
        <v>1727</v>
      </c>
      <c r="D1399" t="s">
        <v>13540</v>
      </c>
      <c r="E1399" s="53">
        <v>100</v>
      </c>
    </row>
    <row r="1400" spans="1:5" x14ac:dyDescent="0.2">
      <c r="A1400" t="s">
        <v>13773</v>
      </c>
      <c r="B1400" t="s">
        <v>2833</v>
      </c>
      <c r="C1400" t="s">
        <v>1727</v>
      </c>
      <c r="D1400" t="s">
        <v>13540</v>
      </c>
      <c r="E1400" s="53">
        <v>87.5</v>
      </c>
    </row>
    <row r="1401" spans="1:5" x14ac:dyDescent="0.2">
      <c r="A1401" t="s">
        <v>13774</v>
      </c>
      <c r="B1401" t="s">
        <v>2835</v>
      </c>
      <c r="C1401" t="s">
        <v>1727</v>
      </c>
      <c r="D1401" t="s">
        <v>13540</v>
      </c>
      <c r="E1401" s="53">
        <v>52.6</v>
      </c>
    </row>
    <row r="1402" spans="1:5" x14ac:dyDescent="0.2">
      <c r="A1402" t="s">
        <v>13775</v>
      </c>
      <c r="B1402" t="s">
        <v>2789</v>
      </c>
      <c r="C1402" t="s">
        <v>1727</v>
      </c>
      <c r="D1402" t="s">
        <v>13540</v>
      </c>
      <c r="E1402" s="53">
        <v>100</v>
      </c>
    </row>
    <row r="1403" spans="1:5" x14ac:dyDescent="0.2">
      <c r="A1403" t="s">
        <v>13776</v>
      </c>
      <c r="B1403" t="s">
        <v>2838</v>
      </c>
      <c r="C1403" t="s">
        <v>1727</v>
      </c>
      <c r="D1403" t="s">
        <v>13540</v>
      </c>
      <c r="E1403" s="53">
        <v>100</v>
      </c>
    </row>
    <row r="1404" spans="1:5" x14ac:dyDescent="0.2">
      <c r="A1404" t="s">
        <v>13777</v>
      </c>
      <c r="B1404" t="s">
        <v>2840</v>
      </c>
      <c r="C1404" t="s">
        <v>1727</v>
      </c>
      <c r="D1404" t="s">
        <v>13540</v>
      </c>
      <c r="E1404" s="53">
        <v>100</v>
      </c>
    </row>
    <row r="1405" spans="1:5" x14ac:dyDescent="0.2">
      <c r="A1405" t="s">
        <v>13778</v>
      </c>
      <c r="B1405" t="s">
        <v>12328</v>
      </c>
      <c r="C1405" t="s">
        <v>1727</v>
      </c>
      <c r="D1405" t="s">
        <v>13540</v>
      </c>
      <c r="E1405" s="53">
        <v>0</v>
      </c>
    </row>
    <row r="1406" spans="1:5" x14ac:dyDescent="0.2">
      <c r="A1406" t="s">
        <v>13779</v>
      </c>
      <c r="B1406" t="s">
        <v>2763</v>
      </c>
      <c r="C1406" t="s">
        <v>1727</v>
      </c>
      <c r="D1406" t="s">
        <v>13540</v>
      </c>
      <c r="E1406" s="53">
        <v>77.8</v>
      </c>
    </row>
    <row r="1407" spans="1:5" x14ac:dyDescent="0.2">
      <c r="A1407" t="s">
        <v>13780</v>
      </c>
      <c r="B1407" t="s">
        <v>12344</v>
      </c>
      <c r="C1407" t="s">
        <v>1727</v>
      </c>
      <c r="D1407" t="s">
        <v>13540</v>
      </c>
      <c r="E1407" s="53">
        <v>0</v>
      </c>
    </row>
    <row r="1408" spans="1:5" x14ac:dyDescent="0.2">
      <c r="A1408" t="s">
        <v>13781</v>
      </c>
      <c r="B1408" t="s">
        <v>2780</v>
      </c>
      <c r="C1408" t="s">
        <v>1727</v>
      </c>
      <c r="D1408" t="s">
        <v>13540</v>
      </c>
      <c r="E1408" s="53">
        <v>88.1</v>
      </c>
    </row>
    <row r="1409" spans="1:5" x14ac:dyDescent="0.2">
      <c r="A1409" t="s">
        <v>13782</v>
      </c>
      <c r="B1409" t="s">
        <v>2794</v>
      </c>
      <c r="C1409" t="s">
        <v>1727</v>
      </c>
      <c r="D1409" t="s">
        <v>13540</v>
      </c>
      <c r="E1409" s="53">
        <v>86.627437446074211</v>
      </c>
    </row>
    <row r="1410" spans="1:5" x14ac:dyDescent="0.2">
      <c r="A1410" t="s">
        <v>13783</v>
      </c>
      <c r="B1410" t="s">
        <v>2785</v>
      </c>
      <c r="C1410" t="s">
        <v>1748</v>
      </c>
      <c r="D1410" t="s">
        <v>13540</v>
      </c>
      <c r="E1410" s="53">
        <v>25</v>
      </c>
    </row>
    <row r="1411" spans="1:5" x14ac:dyDescent="0.2">
      <c r="A1411" t="s">
        <v>13784</v>
      </c>
      <c r="B1411" t="s">
        <v>2811</v>
      </c>
      <c r="C1411" t="s">
        <v>1748</v>
      </c>
      <c r="D1411" t="s">
        <v>13540</v>
      </c>
      <c r="E1411" s="53">
        <v>0</v>
      </c>
    </row>
    <row r="1412" spans="1:5" x14ac:dyDescent="0.2">
      <c r="A1412" t="s">
        <v>13785</v>
      </c>
      <c r="B1412" t="s">
        <v>2788</v>
      </c>
      <c r="C1412" t="s">
        <v>1748</v>
      </c>
      <c r="D1412" t="s">
        <v>13540</v>
      </c>
      <c r="E1412" s="53">
        <v>56</v>
      </c>
    </row>
    <row r="1413" spans="1:5" x14ac:dyDescent="0.2">
      <c r="A1413" t="s">
        <v>13786</v>
      </c>
      <c r="B1413" t="s">
        <v>2814</v>
      </c>
      <c r="C1413" t="s">
        <v>1748</v>
      </c>
      <c r="D1413" t="s">
        <v>13540</v>
      </c>
      <c r="E1413" s="53">
        <v>66.7</v>
      </c>
    </row>
    <row r="1414" spans="1:5" x14ac:dyDescent="0.2">
      <c r="A1414" t="s">
        <v>13787</v>
      </c>
      <c r="B1414" t="s">
        <v>2816</v>
      </c>
      <c r="C1414" t="s">
        <v>1748</v>
      </c>
      <c r="D1414" t="s">
        <v>13540</v>
      </c>
      <c r="E1414" s="53">
        <v>57.9</v>
      </c>
    </row>
    <row r="1415" spans="1:5" x14ac:dyDescent="0.2">
      <c r="A1415" t="s">
        <v>13788</v>
      </c>
      <c r="B1415" t="s">
        <v>2818</v>
      </c>
      <c r="C1415" t="s">
        <v>1748</v>
      </c>
      <c r="D1415" t="s">
        <v>13540</v>
      </c>
      <c r="E1415" s="53">
        <v>12.5</v>
      </c>
    </row>
    <row r="1416" spans="1:5" x14ac:dyDescent="0.2">
      <c r="A1416" t="s">
        <v>13789</v>
      </c>
      <c r="B1416" t="s">
        <v>2820</v>
      </c>
      <c r="C1416" t="s">
        <v>1748</v>
      </c>
      <c r="D1416" t="s">
        <v>13540</v>
      </c>
      <c r="E1416" s="53">
        <v>59.3</v>
      </c>
    </row>
    <row r="1417" spans="1:5" x14ac:dyDescent="0.2">
      <c r="A1417" t="s">
        <v>13790</v>
      </c>
      <c r="B1417" t="s">
        <v>2825</v>
      </c>
      <c r="C1417" t="s">
        <v>1748</v>
      </c>
      <c r="D1417" t="s">
        <v>13540</v>
      </c>
      <c r="E1417" s="53">
        <v>45.5</v>
      </c>
    </row>
    <row r="1418" spans="1:5" x14ac:dyDescent="0.2">
      <c r="A1418" t="s">
        <v>13791</v>
      </c>
      <c r="B1418" t="s">
        <v>2786</v>
      </c>
      <c r="C1418" t="s">
        <v>1748</v>
      </c>
      <c r="D1418" t="s">
        <v>13540</v>
      </c>
      <c r="E1418" s="53">
        <v>0</v>
      </c>
    </row>
    <row r="1419" spans="1:5" x14ac:dyDescent="0.2">
      <c r="A1419" t="s">
        <v>13792</v>
      </c>
      <c r="B1419" t="s">
        <v>2787</v>
      </c>
      <c r="C1419" t="s">
        <v>1748</v>
      </c>
      <c r="D1419" t="s">
        <v>13540</v>
      </c>
      <c r="E1419" s="53">
        <v>55.6</v>
      </c>
    </row>
    <row r="1420" spans="1:5" x14ac:dyDescent="0.2">
      <c r="A1420" t="s">
        <v>13793</v>
      </c>
      <c r="B1420" t="s">
        <v>2829</v>
      </c>
      <c r="C1420" t="s">
        <v>1748</v>
      </c>
      <c r="D1420" t="s">
        <v>13540</v>
      </c>
      <c r="E1420" s="53">
        <v>36.4</v>
      </c>
    </row>
    <row r="1421" spans="1:5" x14ac:dyDescent="0.2">
      <c r="A1421" t="s">
        <v>13794</v>
      </c>
      <c r="B1421" t="s">
        <v>2831</v>
      </c>
      <c r="C1421" t="s">
        <v>1748</v>
      </c>
      <c r="D1421" t="s">
        <v>13540</v>
      </c>
      <c r="E1421" s="53">
        <v>61.5</v>
      </c>
    </row>
    <row r="1422" spans="1:5" x14ac:dyDescent="0.2">
      <c r="A1422" t="s">
        <v>13795</v>
      </c>
      <c r="B1422" t="s">
        <v>2833</v>
      </c>
      <c r="C1422" t="s">
        <v>1748</v>
      </c>
      <c r="D1422" t="s">
        <v>13540</v>
      </c>
      <c r="E1422" s="53">
        <v>28.6</v>
      </c>
    </row>
    <row r="1423" spans="1:5" x14ac:dyDescent="0.2">
      <c r="A1423" t="s">
        <v>13796</v>
      </c>
      <c r="B1423" t="s">
        <v>2835</v>
      </c>
      <c r="C1423" t="s">
        <v>1748</v>
      </c>
      <c r="D1423" t="s">
        <v>13540</v>
      </c>
      <c r="E1423" s="53">
        <v>60</v>
      </c>
    </row>
    <row r="1424" spans="1:5" x14ac:dyDescent="0.2">
      <c r="A1424" t="s">
        <v>13797</v>
      </c>
      <c r="B1424" t="s">
        <v>2789</v>
      </c>
      <c r="C1424" t="s">
        <v>1748</v>
      </c>
      <c r="D1424" t="s">
        <v>13540</v>
      </c>
      <c r="E1424" s="53">
        <v>60</v>
      </c>
    </row>
    <row r="1425" spans="1:5" x14ac:dyDescent="0.2">
      <c r="A1425" t="s">
        <v>13798</v>
      </c>
      <c r="B1425" t="s">
        <v>2838</v>
      </c>
      <c r="C1425" t="s">
        <v>1748</v>
      </c>
      <c r="D1425" t="s">
        <v>13540</v>
      </c>
      <c r="E1425" s="53">
        <v>88.2</v>
      </c>
    </row>
    <row r="1426" spans="1:5" x14ac:dyDescent="0.2">
      <c r="A1426" t="s">
        <v>13799</v>
      </c>
      <c r="B1426" t="s">
        <v>2840</v>
      </c>
      <c r="C1426" t="s">
        <v>1748</v>
      </c>
      <c r="D1426" t="s">
        <v>13540</v>
      </c>
      <c r="E1426" s="53">
        <v>71.400000000000006</v>
      </c>
    </row>
    <row r="1427" spans="1:5" x14ac:dyDescent="0.2">
      <c r="A1427" t="s">
        <v>13800</v>
      </c>
      <c r="B1427" t="s">
        <v>12328</v>
      </c>
      <c r="C1427" t="s">
        <v>1748</v>
      </c>
      <c r="D1427" t="s">
        <v>13540</v>
      </c>
      <c r="E1427" s="53">
        <v>0</v>
      </c>
    </row>
    <row r="1428" spans="1:5" x14ac:dyDescent="0.2">
      <c r="A1428" t="s">
        <v>13801</v>
      </c>
      <c r="B1428" t="s">
        <v>2763</v>
      </c>
      <c r="C1428" t="s">
        <v>1748</v>
      </c>
      <c r="D1428" t="s">
        <v>13540</v>
      </c>
      <c r="E1428" s="53">
        <v>65.900000000000006</v>
      </c>
    </row>
    <row r="1429" spans="1:5" x14ac:dyDescent="0.2">
      <c r="A1429" t="s">
        <v>13802</v>
      </c>
      <c r="B1429" t="s">
        <v>12344</v>
      </c>
      <c r="C1429" t="s">
        <v>1748</v>
      </c>
      <c r="D1429" t="s">
        <v>13540</v>
      </c>
      <c r="E1429" s="53">
        <v>0</v>
      </c>
    </row>
    <row r="1430" spans="1:5" x14ac:dyDescent="0.2">
      <c r="A1430" t="s">
        <v>13803</v>
      </c>
      <c r="B1430" t="s">
        <v>2780</v>
      </c>
      <c r="C1430" t="s">
        <v>1748</v>
      </c>
      <c r="D1430" t="s">
        <v>13540</v>
      </c>
      <c r="E1430" s="53">
        <v>63</v>
      </c>
    </row>
    <row r="1431" spans="1:5" x14ac:dyDescent="0.2">
      <c r="A1431" t="s">
        <v>13804</v>
      </c>
      <c r="B1431" t="s">
        <v>2794</v>
      </c>
      <c r="C1431" t="s">
        <v>1748</v>
      </c>
      <c r="D1431" t="s">
        <v>13540</v>
      </c>
      <c r="E1431" s="53">
        <v>52.889085418464191</v>
      </c>
    </row>
    <row r="1432" spans="1:5" x14ac:dyDescent="0.2">
      <c r="A1432" t="s">
        <v>13805</v>
      </c>
      <c r="B1432" t="s">
        <v>2785</v>
      </c>
      <c r="C1432" t="s">
        <v>1769</v>
      </c>
      <c r="D1432" t="s">
        <v>13540</v>
      </c>
      <c r="E1432" s="53">
        <v>66.7</v>
      </c>
    </row>
    <row r="1433" spans="1:5" x14ac:dyDescent="0.2">
      <c r="A1433" t="s">
        <v>13806</v>
      </c>
      <c r="B1433" t="s">
        <v>2811</v>
      </c>
      <c r="C1433" t="s">
        <v>1769</v>
      </c>
      <c r="D1433" t="s">
        <v>13540</v>
      </c>
      <c r="E1433" s="53">
        <v>0</v>
      </c>
    </row>
    <row r="1434" spans="1:5" x14ac:dyDescent="0.2">
      <c r="A1434" t="s">
        <v>13807</v>
      </c>
      <c r="B1434" t="s">
        <v>2788</v>
      </c>
      <c r="C1434" t="s">
        <v>1769</v>
      </c>
      <c r="D1434" t="s">
        <v>13540</v>
      </c>
      <c r="E1434" s="53">
        <v>70.7</v>
      </c>
    </row>
    <row r="1435" spans="1:5" x14ac:dyDescent="0.2">
      <c r="A1435" t="s">
        <v>13808</v>
      </c>
      <c r="B1435" t="s">
        <v>2814</v>
      </c>
      <c r="C1435" t="s">
        <v>1769</v>
      </c>
      <c r="D1435" t="s">
        <v>13540</v>
      </c>
      <c r="E1435" s="53">
        <v>29.5</v>
      </c>
    </row>
    <row r="1436" spans="1:5" x14ac:dyDescent="0.2">
      <c r="A1436" t="s">
        <v>13809</v>
      </c>
      <c r="B1436" t="s">
        <v>2816</v>
      </c>
      <c r="C1436" t="s">
        <v>1769</v>
      </c>
      <c r="D1436" t="s">
        <v>13540</v>
      </c>
      <c r="E1436" s="53">
        <v>44</v>
      </c>
    </row>
    <row r="1437" spans="1:5" x14ac:dyDescent="0.2">
      <c r="A1437" t="s">
        <v>13810</v>
      </c>
      <c r="B1437" t="s">
        <v>2818</v>
      </c>
      <c r="C1437" t="s">
        <v>1769</v>
      </c>
      <c r="D1437" t="s">
        <v>13540</v>
      </c>
      <c r="E1437" s="53">
        <v>46.8</v>
      </c>
    </row>
    <row r="1438" spans="1:5" x14ac:dyDescent="0.2">
      <c r="A1438" t="s">
        <v>13811</v>
      </c>
      <c r="B1438" t="s">
        <v>2820</v>
      </c>
      <c r="C1438" t="s">
        <v>1769</v>
      </c>
      <c r="D1438" t="s">
        <v>13540</v>
      </c>
      <c r="E1438" s="53">
        <v>57.1</v>
      </c>
    </row>
    <row r="1439" spans="1:5" x14ac:dyDescent="0.2">
      <c r="A1439" t="s">
        <v>13812</v>
      </c>
      <c r="B1439" t="s">
        <v>2825</v>
      </c>
      <c r="C1439" t="s">
        <v>1769</v>
      </c>
      <c r="D1439" t="s">
        <v>13540</v>
      </c>
      <c r="E1439" s="53">
        <v>87.3</v>
      </c>
    </row>
    <row r="1440" spans="1:5" x14ac:dyDescent="0.2">
      <c r="A1440" t="s">
        <v>13813</v>
      </c>
      <c r="B1440" t="s">
        <v>2786</v>
      </c>
      <c r="C1440" t="s">
        <v>1769</v>
      </c>
      <c r="D1440" t="s">
        <v>13540</v>
      </c>
      <c r="E1440" s="53">
        <v>65.2</v>
      </c>
    </row>
    <row r="1441" spans="1:5" x14ac:dyDescent="0.2">
      <c r="A1441" t="s">
        <v>13814</v>
      </c>
      <c r="B1441" t="s">
        <v>2787</v>
      </c>
      <c r="C1441" t="s">
        <v>1769</v>
      </c>
      <c r="D1441" t="s">
        <v>13540</v>
      </c>
      <c r="E1441" s="53">
        <v>73</v>
      </c>
    </row>
    <row r="1442" spans="1:5" x14ac:dyDescent="0.2">
      <c r="A1442" t="s">
        <v>13815</v>
      </c>
      <c r="B1442" t="s">
        <v>2829</v>
      </c>
      <c r="C1442" t="s">
        <v>1769</v>
      </c>
      <c r="D1442" t="s">
        <v>13540</v>
      </c>
      <c r="E1442" s="53">
        <v>63.2</v>
      </c>
    </row>
    <row r="1443" spans="1:5" x14ac:dyDescent="0.2">
      <c r="A1443" t="s">
        <v>13816</v>
      </c>
      <c r="B1443" t="s">
        <v>2831</v>
      </c>
      <c r="C1443" t="s">
        <v>1769</v>
      </c>
      <c r="D1443" t="s">
        <v>13540</v>
      </c>
      <c r="E1443" s="53">
        <v>47.8</v>
      </c>
    </row>
    <row r="1444" spans="1:5" x14ac:dyDescent="0.2">
      <c r="A1444" t="s">
        <v>13817</v>
      </c>
      <c r="B1444" t="s">
        <v>2833</v>
      </c>
      <c r="C1444" t="s">
        <v>1769</v>
      </c>
      <c r="D1444" t="s">
        <v>13540</v>
      </c>
      <c r="E1444" s="53">
        <v>34.6</v>
      </c>
    </row>
    <row r="1445" spans="1:5" x14ac:dyDescent="0.2">
      <c r="A1445" t="s">
        <v>13818</v>
      </c>
      <c r="B1445" t="s">
        <v>2835</v>
      </c>
      <c r="C1445" t="s">
        <v>1769</v>
      </c>
      <c r="D1445" t="s">
        <v>13540</v>
      </c>
      <c r="E1445" s="53">
        <v>49.5</v>
      </c>
    </row>
    <row r="1446" spans="1:5" x14ac:dyDescent="0.2">
      <c r="A1446" t="s">
        <v>13819</v>
      </c>
      <c r="B1446" t="s">
        <v>2789</v>
      </c>
      <c r="C1446" t="s">
        <v>1769</v>
      </c>
      <c r="D1446" t="s">
        <v>13540</v>
      </c>
      <c r="E1446" s="53">
        <v>53.4</v>
      </c>
    </row>
    <row r="1447" spans="1:5" x14ac:dyDescent="0.2">
      <c r="A1447" t="s">
        <v>13820</v>
      </c>
      <c r="B1447" t="s">
        <v>2838</v>
      </c>
      <c r="C1447" t="s">
        <v>1769</v>
      </c>
      <c r="D1447" t="s">
        <v>13540</v>
      </c>
      <c r="E1447" s="53">
        <v>69.7</v>
      </c>
    </row>
    <row r="1448" spans="1:5" x14ac:dyDescent="0.2">
      <c r="A1448" t="s">
        <v>13821</v>
      </c>
      <c r="B1448" t="s">
        <v>2840</v>
      </c>
      <c r="C1448" t="s">
        <v>1769</v>
      </c>
      <c r="D1448" t="s">
        <v>13540</v>
      </c>
      <c r="E1448" s="53">
        <v>71.8</v>
      </c>
    </row>
    <row r="1449" spans="1:5" x14ac:dyDescent="0.2">
      <c r="A1449" t="s">
        <v>13822</v>
      </c>
      <c r="B1449" t="s">
        <v>12328</v>
      </c>
      <c r="C1449" t="s">
        <v>1769</v>
      </c>
      <c r="D1449" t="s">
        <v>13540</v>
      </c>
      <c r="E1449" s="53">
        <v>0</v>
      </c>
    </row>
    <row r="1450" spans="1:5" x14ac:dyDescent="0.2">
      <c r="A1450" t="s">
        <v>13823</v>
      </c>
      <c r="B1450" t="s">
        <v>2763</v>
      </c>
      <c r="C1450" t="s">
        <v>1769</v>
      </c>
      <c r="D1450" t="s">
        <v>13540</v>
      </c>
      <c r="E1450" s="53">
        <v>47.3</v>
      </c>
    </row>
    <row r="1451" spans="1:5" x14ac:dyDescent="0.2">
      <c r="A1451" t="s">
        <v>13824</v>
      </c>
      <c r="B1451" t="s">
        <v>12344</v>
      </c>
      <c r="C1451" t="s">
        <v>1769</v>
      </c>
      <c r="D1451" t="s">
        <v>13540</v>
      </c>
      <c r="E1451" s="53">
        <v>0</v>
      </c>
    </row>
    <row r="1452" spans="1:5" x14ac:dyDescent="0.2">
      <c r="A1452" t="s">
        <v>13825</v>
      </c>
      <c r="B1452" t="s">
        <v>2780</v>
      </c>
      <c r="C1452" t="s">
        <v>1769</v>
      </c>
      <c r="D1452" t="s">
        <v>13540</v>
      </c>
      <c r="E1452" s="53">
        <v>58.1</v>
      </c>
    </row>
    <row r="1453" spans="1:5" x14ac:dyDescent="0.2">
      <c r="A1453" t="s">
        <v>13826</v>
      </c>
      <c r="B1453" t="s">
        <v>2794</v>
      </c>
      <c r="C1453" t="s">
        <v>1769</v>
      </c>
      <c r="D1453" t="s">
        <v>13540</v>
      </c>
      <c r="E1453" s="53">
        <v>57.512553925798095</v>
      </c>
    </row>
    <row r="1454" spans="1:5" x14ac:dyDescent="0.2">
      <c r="A1454" t="s">
        <v>13827</v>
      </c>
      <c r="B1454" t="s">
        <v>2785</v>
      </c>
      <c r="C1454" t="s">
        <v>1790</v>
      </c>
      <c r="D1454" t="s">
        <v>13540</v>
      </c>
      <c r="E1454" s="53">
        <v>1.25</v>
      </c>
    </row>
    <row r="1455" spans="1:5" x14ac:dyDescent="0.2">
      <c r="A1455" t="s">
        <v>13828</v>
      </c>
      <c r="B1455" t="s">
        <v>2811</v>
      </c>
      <c r="C1455" t="s">
        <v>1790</v>
      </c>
      <c r="D1455" t="s">
        <v>13540</v>
      </c>
      <c r="E1455" s="53">
        <v>0</v>
      </c>
    </row>
    <row r="1456" spans="1:5" x14ac:dyDescent="0.2">
      <c r="A1456" t="s">
        <v>13829</v>
      </c>
      <c r="B1456" t="s">
        <v>2788</v>
      </c>
      <c r="C1456" t="s">
        <v>1790</v>
      </c>
      <c r="D1456" t="s">
        <v>13540</v>
      </c>
      <c r="E1456" s="53">
        <v>0.89999999999999991</v>
      </c>
    </row>
    <row r="1457" spans="1:5" x14ac:dyDescent="0.2">
      <c r="A1457" t="s">
        <v>13830</v>
      </c>
      <c r="B1457" t="s">
        <v>2814</v>
      </c>
      <c r="C1457" t="s">
        <v>1790</v>
      </c>
      <c r="D1457" t="s">
        <v>13540</v>
      </c>
      <c r="E1457" s="53">
        <v>1</v>
      </c>
    </row>
    <row r="1458" spans="1:5" x14ac:dyDescent="0.2">
      <c r="A1458" t="s">
        <v>13831</v>
      </c>
      <c r="B1458" t="s">
        <v>2816</v>
      </c>
      <c r="C1458" t="s">
        <v>1790</v>
      </c>
      <c r="D1458" t="s">
        <v>13540</v>
      </c>
      <c r="E1458" s="53">
        <v>0.95</v>
      </c>
    </row>
    <row r="1459" spans="1:5" x14ac:dyDescent="0.2">
      <c r="A1459" t="s">
        <v>13832</v>
      </c>
      <c r="B1459" t="s">
        <v>2818</v>
      </c>
      <c r="C1459" t="s">
        <v>1790</v>
      </c>
      <c r="D1459" t="s">
        <v>13540</v>
      </c>
      <c r="E1459" s="53">
        <v>1.7166666666666668</v>
      </c>
    </row>
    <row r="1460" spans="1:5" x14ac:dyDescent="0.2">
      <c r="A1460" t="s">
        <v>13833</v>
      </c>
      <c r="B1460" t="s">
        <v>2820</v>
      </c>
      <c r="C1460" t="s">
        <v>1790</v>
      </c>
      <c r="D1460" t="s">
        <v>13540</v>
      </c>
      <c r="E1460" s="53">
        <v>0.8</v>
      </c>
    </row>
    <row r="1461" spans="1:5" x14ac:dyDescent="0.2">
      <c r="A1461" t="s">
        <v>13834</v>
      </c>
      <c r="B1461" t="s">
        <v>2825</v>
      </c>
      <c r="C1461" t="s">
        <v>1790</v>
      </c>
      <c r="D1461" t="s">
        <v>13540</v>
      </c>
      <c r="E1461" s="53">
        <v>1.1000000000000001</v>
      </c>
    </row>
    <row r="1462" spans="1:5" x14ac:dyDescent="0.2">
      <c r="A1462" t="s">
        <v>13835</v>
      </c>
      <c r="B1462" t="s">
        <v>2786</v>
      </c>
      <c r="C1462" t="s">
        <v>1790</v>
      </c>
      <c r="D1462" t="s">
        <v>13540</v>
      </c>
      <c r="E1462" s="53">
        <v>2.0666666666666669</v>
      </c>
    </row>
    <row r="1463" spans="1:5" x14ac:dyDescent="0.2">
      <c r="A1463" t="s">
        <v>13836</v>
      </c>
      <c r="B1463" t="s">
        <v>2787</v>
      </c>
      <c r="C1463" t="s">
        <v>1790</v>
      </c>
      <c r="D1463" t="s">
        <v>13540</v>
      </c>
      <c r="E1463" s="53">
        <v>0.7</v>
      </c>
    </row>
    <row r="1464" spans="1:5" x14ac:dyDescent="0.2">
      <c r="A1464" t="s">
        <v>13837</v>
      </c>
      <c r="B1464" t="s">
        <v>2829</v>
      </c>
      <c r="C1464" t="s">
        <v>1790</v>
      </c>
      <c r="D1464" t="s">
        <v>13540</v>
      </c>
      <c r="E1464" s="53">
        <v>1.2833333333333332</v>
      </c>
    </row>
    <row r="1465" spans="1:5" x14ac:dyDescent="0.2">
      <c r="A1465" t="s">
        <v>13838</v>
      </c>
      <c r="B1465" t="s">
        <v>2831</v>
      </c>
      <c r="C1465" t="s">
        <v>1790</v>
      </c>
      <c r="D1465" t="s">
        <v>13540</v>
      </c>
      <c r="E1465" s="53">
        <v>0.75</v>
      </c>
    </row>
    <row r="1466" spans="1:5" x14ac:dyDescent="0.2">
      <c r="A1466" t="s">
        <v>13839</v>
      </c>
      <c r="B1466" t="s">
        <v>2833</v>
      </c>
      <c r="C1466" t="s">
        <v>1790</v>
      </c>
      <c r="D1466" t="s">
        <v>13540</v>
      </c>
      <c r="E1466" s="53">
        <v>1.1333333333333333</v>
      </c>
    </row>
    <row r="1467" spans="1:5" x14ac:dyDescent="0.2">
      <c r="A1467" t="s">
        <v>13840</v>
      </c>
      <c r="B1467" t="s">
        <v>2835</v>
      </c>
      <c r="C1467" t="s">
        <v>1790</v>
      </c>
      <c r="D1467" t="s">
        <v>13540</v>
      </c>
      <c r="E1467" s="53">
        <v>0.8833333333333333</v>
      </c>
    </row>
    <row r="1468" spans="1:5" x14ac:dyDescent="0.2">
      <c r="A1468" t="s">
        <v>13841</v>
      </c>
      <c r="B1468" t="s">
        <v>2789</v>
      </c>
      <c r="C1468" t="s">
        <v>1790</v>
      </c>
      <c r="D1468" t="s">
        <v>13540</v>
      </c>
      <c r="E1468" s="53">
        <v>1</v>
      </c>
    </row>
    <row r="1469" spans="1:5" x14ac:dyDescent="0.2">
      <c r="A1469" t="s">
        <v>13842</v>
      </c>
      <c r="B1469" t="s">
        <v>2838</v>
      </c>
      <c r="C1469" t="s">
        <v>1790</v>
      </c>
      <c r="D1469" t="s">
        <v>13540</v>
      </c>
      <c r="E1469" s="53">
        <v>0.6166666666666667</v>
      </c>
    </row>
    <row r="1470" spans="1:5" x14ac:dyDescent="0.2">
      <c r="A1470" t="s">
        <v>13843</v>
      </c>
      <c r="B1470" t="s">
        <v>2840</v>
      </c>
      <c r="C1470" t="s">
        <v>1790</v>
      </c>
      <c r="D1470" t="s">
        <v>13540</v>
      </c>
      <c r="E1470" s="53">
        <v>0.8666666666666667</v>
      </c>
    </row>
    <row r="1471" spans="1:5" x14ac:dyDescent="0.2">
      <c r="A1471" t="s">
        <v>13844</v>
      </c>
      <c r="B1471" t="s">
        <v>12328</v>
      </c>
      <c r="C1471" t="s">
        <v>1790</v>
      </c>
      <c r="D1471" t="s">
        <v>13540</v>
      </c>
      <c r="E1471" s="53">
        <v>0</v>
      </c>
    </row>
    <row r="1472" spans="1:5" x14ac:dyDescent="0.2">
      <c r="A1472" t="s">
        <v>13845</v>
      </c>
      <c r="B1472" t="s">
        <v>2763</v>
      </c>
      <c r="C1472" t="s">
        <v>1790</v>
      </c>
      <c r="D1472" t="s">
        <v>13540</v>
      </c>
      <c r="E1472" s="53">
        <v>0.8</v>
      </c>
    </row>
    <row r="1473" spans="1:5" x14ac:dyDescent="0.2">
      <c r="A1473" t="s">
        <v>13846</v>
      </c>
      <c r="B1473" t="s">
        <v>12344</v>
      </c>
      <c r="C1473" t="s">
        <v>1790</v>
      </c>
      <c r="D1473" t="s">
        <v>13540</v>
      </c>
      <c r="E1473" s="53">
        <v>0</v>
      </c>
    </row>
    <row r="1474" spans="1:5" x14ac:dyDescent="0.2">
      <c r="A1474" t="s">
        <v>13847</v>
      </c>
      <c r="B1474" t="s">
        <v>2780</v>
      </c>
      <c r="C1474" t="s">
        <v>1790</v>
      </c>
      <c r="D1474" t="s">
        <v>13540</v>
      </c>
      <c r="E1474" s="53">
        <v>0.85</v>
      </c>
    </row>
    <row r="1475" spans="1:5" x14ac:dyDescent="0.2">
      <c r="A1475" t="s">
        <v>13848</v>
      </c>
      <c r="B1475" t="s">
        <v>2794</v>
      </c>
      <c r="C1475" t="s">
        <v>1790</v>
      </c>
      <c r="D1475" t="s">
        <v>13540</v>
      </c>
      <c r="E1475" s="53">
        <v>0.96540972222222221</v>
      </c>
    </row>
    <row r="1476" spans="1:5" x14ac:dyDescent="0.2">
      <c r="A1476" t="s">
        <v>13849</v>
      </c>
      <c r="B1476" t="s">
        <v>2785</v>
      </c>
      <c r="C1476" t="s">
        <v>1811</v>
      </c>
      <c r="D1476" t="s">
        <v>13540</v>
      </c>
      <c r="E1476" s="53">
        <v>93.2</v>
      </c>
    </row>
    <row r="1477" spans="1:5" x14ac:dyDescent="0.2">
      <c r="A1477" t="s">
        <v>13850</v>
      </c>
      <c r="B1477" t="s">
        <v>2811</v>
      </c>
      <c r="C1477" t="s">
        <v>1811</v>
      </c>
      <c r="D1477" t="s">
        <v>13540</v>
      </c>
      <c r="E1477" s="53">
        <v>0</v>
      </c>
    </row>
    <row r="1478" spans="1:5" x14ac:dyDescent="0.2">
      <c r="A1478" t="s">
        <v>13851</v>
      </c>
      <c r="B1478" t="s">
        <v>2788</v>
      </c>
      <c r="C1478" t="s">
        <v>1811</v>
      </c>
      <c r="D1478" t="s">
        <v>13540</v>
      </c>
      <c r="E1478" s="53">
        <v>94.6</v>
      </c>
    </row>
    <row r="1479" spans="1:5" x14ac:dyDescent="0.2">
      <c r="A1479" t="s">
        <v>13852</v>
      </c>
      <c r="B1479" t="s">
        <v>2814</v>
      </c>
      <c r="C1479" t="s">
        <v>1811</v>
      </c>
      <c r="D1479" t="s">
        <v>13540</v>
      </c>
      <c r="E1479" s="53">
        <v>64</v>
      </c>
    </row>
    <row r="1480" spans="1:5" x14ac:dyDescent="0.2">
      <c r="A1480" t="s">
        <v>13853</v>
      </c>
      <c r="B1480" t="s">
        <v>2816</v>
      </c>
      <c r="C1480" t="s">
        <v>1811</v>
      </c>
      <c r="D1480" t="s">
        <v>13540</v>
      </c>
      <c r="E1480" s="53">
        <v>87.2</v>
      </c>
    </row>
    <row r="1481" spans="1:5" x14ac:dyDescent="0.2">
      <c r="A1481" t="s">
        <v>13854</v>
      </c>
      <c r="B1481" t="s">
        <v>2818</v>
      </c>
      <c r="C1481" t="s">
        <v>1811</v>
      </c>
      <c r="D1481" t="s">
        <v>13540</v>
      </c>
      <c r="E1481" s="53">
        <v>91.6</v>
      </c>
    </row>
    <row r="1482" spans="1:5" x14ac:dyDescent="0.2">
      <c r="A1482" t="s">
        <v>13855</v>
      </c>
      <c r="B1482" t="s">
        <v>2820</v>
      </c>
      <c r="C1482" t="s">
        <v>1811</v>
      </c>
      <c r="D1482" t="s">
        <v>13540</v>
      </c>
      <c r="E1482" s="53">
        <v>95</v>
      </c>
    </row>
    <row r="1483" spans="1:5" x14ac:dyDescent="0.2">
      <c r="A1483" t="s">
        <v>13856</v>
      </c>
      <c r="B1483" t="s">
        <v>2825</v>
      </c>
      <c r="C1483" t="s">
        <v>1811</v>
      </c>
      <c r="D1483" t="s">
        <v>13540</v>
      </c>
      <c r="E1483" s="53">
        <v>91.4</v>
      </c>
    </row>
    <row r="1484" spans="1:5" x14ac:dyDescent="0.2">
      <c r="A1484" t="s">
        <v>13857</v>
      </c>
      <c r="B1484" t="s">
        <v>2786</v>
      </c>
      <c r="C1484" t="s">
        <v>1811</v>
      </c>
      <c r="D1484" t="s">
        <v>13540</v>
      </c>
      <c r="E1484" s="53">
        <v>81.5</v>
      </c>
    </row>
    <row r="1485" spans="1:5" x14ac:dyDescent="0.2">
      <c r="A1485" t="s">
        <v>13858</v>
      </c>
      <c r="B1485" t="s">
        <v>2787</v>
      </c>
      <c r="C1485" t="s">
        <v>1811</v>
      </c>
      <c r="D1485" t="s">
        <v>13540</v>
      </c>
      <c r="E1485" s="53">
        <v>96.4</v>
      </c>
    </row>
    <row r="1486" spans="1:5" x14ac:dyDescent="0.2">
      <c r="A1486" t="s">
        <v>13859</v>
      </c>
      <c r="B1486" t="s">
        <v>2829</v>
      </c>
      <c r="C1486" t="s">
        <v>1811</v>
      </c>
      <c r="D1486" t="s">
        <v>13540</v>
      </c>
      <c r="E1486" s="53">
        <v>77</v>
      </c>
    </row>
    <row r="1487" spans="1:5" x14ac:dyDescent="0.2">
      <c r="A1487" t="s">
        <v>13860</v>
      </c>
      <c r="B1487" t="s">
        <v>2831</v>
      </c>
      <c r="C1487" t="s">
        <v>1811</v>
      </c>
      <c r="D1487" t="s">
        <v>13540</v>
      </c>
      <c r="E1487" s="53">
        <v>77.2</v>
      </c>
    </row>
    <row r="1488" spans="1:5" x14ac:dyDescent="0.2">
      <c r="A1488" t="s">
        <v>13861</v>
      </c>
      <c r="B1488" t="s">
        <v>2833</v>
      </c>
      <c r="C1488" t="s">
        <v>1811</v>
      </c>
      <c r="D1488" t="s">
        <v>13540</v>
      </c>
      <c r="E1488" s="53">
        <v>68.5</v>
      </c>
    </row>
    <row r="1489" spans="1:5" x14ac:dyDescent="0.2">
      <c r="A1489" t="s">
        <v>13862</v>
      </c>
      <c r="B1489" t="s">
        <v>2835</v>
      </c>
      <c r="C1489" t="s">
        <v>1811</v>
      </c>
      <c r="D1489" t="s">
        <v>13540</v>
      </c>
      <c r="E1489" s="53">
        <v>71.2</v>
      </c>
    </row>
    <row r="1490" spans="1:5" x14ac:dyDescent="0.2">
      <c r="A1490" t="s">
        <v>13863</v>
      </c>
      <c r="B1490" t="s">
        <v>2789</v>
      </c>
      <c r="C1490" t="s">
        <v>1811</v>
      </c>
      <c r="D1490" t="s">
        <v>13540</v>
      </c>
      <c r="E1490" s="53">
        <v>76</v>
      </c>
    </row>
    <row r="1491" spans="1:5" x14ac:dyDescent="0.2">
      <c r="A1491" t="s">
        <v>13864</v>
      </c>
      <c r="B1491" t="s">
        <v>2838</v>
      </c>
      <c r="C1491" t="s">
        <v>1811</v>
      </c>
      <c r="D1491" t="s">
        <v>13540</v>
      </c>
      <c r="E1491" s="53">
        <v>77.3</v>
      </c>
    </row>
    <row r="1492" spans="1:5" x14ac:dyDescent="0.2">
      <c r="A1492" t="s">
        <v>13865</v>
      </c>
      <c r="B1492" t="s">
        <v>2840</v>
      </c>
      <c r="C1492" t="s">
        <v>1811</v>
      </c>
      <c r="D1492" t="s">
        <v>13540</v>
      </c>
      <c r="E1492" s="53">
        <v>84.1</v>
      </c>
    </row>
    <row r="1493" spans="1:5" x14ac:dyDescent="0.2">
      <c r="A1493" t="s">
        <v>13866</v>
      </c>
      <c r="B1493" t="s">
        <v>12328</v>
      </c>
      <c r="C1493" t="s">
        <v>1811</v>
      </c>
      <c r="D1493" t="s">
        <v>13540</v>
      </c>
      <c r="E1493" s="53">
        <v>0</v>
      </c>
    </row>
    <row r="1494" spans="1:5" x14ac:dyDescent="0.2">
      <c r="A1494" t="s">
        <v>13867</v>
      </c>
      <c r="B1494" t="s">
        <v>2763</v>
      </c>
      <c r="C1494" t="s">
        <v>1811</v>
      </c>
      <c r="D1494" t="s">
        <v>13540</v>
      </c>
      <c r="E1494" s="53">
        <v>80</v>
      </c>
    </row>
    <row r="1495" spans="1:5" x14ac:dyDescent="0.2">
      <c r="A1495" t="s">
        <v>13868</v>
      </c>
      <c r="B1495" t="s">
        <v>12344</v>
      </c>
      <c r="C1495" t="s">
        <v>1811</v>
      </c>
      <c r="D1495" t="s">
        <v>13540</v>
      </c>
      <c r="E1495" s="53">
        <v>0</v>
      </c>
    </row>
    <row r="1496" spans="1:5" x14ac:dyDescent="0.2">
      <c r="A1496" t="s">
        <v>13869</v>
      </c>
      <c r="B1496" t="s">
        <v>2780</v>
      </c>
      <c r="C1496" t="s">
        <v>1811</v>
      </c>
      <c r="D1496" t="s">
        <v>13540</v>
      </c>
      <c r="E1496" s="53">
        <v>80.533333333333331</v>
      </c>
    </row>
    <row r="1497" spans="1:5" x14ac:dyDescent="0.2">
      <c r="A1497" t="s">
        <v>13870</v>
      </c>
      <c r="B1497" t="s">
        <v>2794</v>
      </c>
      <c r="C1497" t="s">
        <v>1811</v>
      </c>
      <c r="D1497" t="s">
        <v>13540</v>
      </c>
      <c r="E1497" s="53">
        <v>68.70954127121081</v>
      </c>
    </row>
    <row r="1498" spans="1:5" x14ac:dyDescent="0.2">
      <c r="A1498" t="s">
        <v>13871</v>
      </c>
      <c r="B1498" t="s">
        <v>2785</v>
      </c>
      <c r="C1498" t="s">
        <v>1832</v>
      </c>
      <c r="D1498" t="s">
        <v>13540</v>
      </c>
      <c r="E1498" s="53">
        <v>87.5</v>
      </c>
    </row>
    <row r="1499" spans="1:5" x14ac:dyDescent="0.2">
      <c r="A1499" t="s">
        <v>13872</v>
      </c>
      <c r="B1499" t="s">
        <v>2811</v>
      </c>
      <c r="C1499" t="s">
        <v>1832</v>
      </c>
      <c r="D1499" t="s">
        <v>13540</v>
      </c>
      <c r="E1499" s="53">
        <v>0</v>
      </c>
    </row>
    <row r="1500" spans="1:5" x14ac:dyDescent="0.2">
      <c r="A1500" t="s">
        <v>13873</v>
      </c>
      <c r="B1500" t="s">
        <v>2788</v>
      </c>
      <c r="C1500" t="s">
        <v>1832</v>
      </c>
      <c r="D1500" t="s">
        <v>13540</v>
      </c>
      <c r="E1500" s="53">
        <v>94.7</v>
      </c>
    </row>
    <row r="1501" spans="1:5" x14ac:dyDescent="0.2">
      <c r="A1501" t="s">
        <v>13874</v>
      </c>
      <c r="B1501" t="s">
        <v>2814</v>
      </c>
      <c r="C1501" t="s">
        <v>1832</v>
      </c>
      <c r="D1501" t="s">
        <v>13540</v>
      </c>
      <c r="E1501" s="53">
        <v>63.9</v>
      </c>
    </row>
    <row r="1502" spans="1:5" x14ac:dyDescent="0.2">
      <c r="A1502" t="s">
        <v>13875</v>
      </c>
      <c r="B1502" t="s">
        <v>2816</v>
      </c>
      <c r="C1502" t="s">
        <v>1832</v>
      </c>
      <c r="D1502" t="s">
        <v>13540</v>
      </c>
      <c r="E1502" s="53">
        <v>84.5</v>
      </c>
    </row>
    <row r="1503" spans="1:5" x14ac:dyDescent="0.2">
      <c r="A1503" t="s">
        <v>13876</v>
      </c>
      <c r="B1503" t="s">
        <v>2818</v>
      </c>
      <c r="C1503" t="s">
        <v>1832</v>
      </c>
      <c r="D1503" t="s">
        <v>13540</v>
      </c>
      <c r="E1503" s="53">
        <v>91.3</v>
      </c>
    </row>
    <row r="1504" spans="1:5" x14ac:dyDescent="0.2">
      <c r="A1504" t="s">
        <v>13877</v>
      </c>
      <c r="B1504" t="s">
        <v>2820</v>
      </c>
      <c r="C1504" t="s">
        <v>1832</v>
      </c>
      <c r="D1504" t="s">
        <v>13540</v>
      </c>
      <c r="E1504" s="53">
        <v>90.8</v>
      </c>
    </row>
    <row r="1505" spans="1:5" x14ac:dyDescent="0.2">
      <c r="A1505" t="s">
        <v>13878</v>
      </c>
      <c r="B1505" t="s">
        <v>2825</v>
      </c>
      <c r="C1505" t="s">
        <v>1832</v>
      </c>
      <c r="D1505" t="s">
        <v>13540</v>
      </c>
      <c r="E1505" s="53">
        <v>93.2</v>
      </c>
    </row>
    <row r="1506" spans="1:5" x14ac:dyDescent="0.2">
      <c r="A1506" t="s">
        <v>13879</v>
      </c>
      <c r="B1506" t="s">
        <v>2786</v>
      </c>
      <c r="C1506" t="s">
        <v>1832</v>
      </c>
      <c r="D1506" t="s">
        <v>13540</v>
      </c>
      <c r="E1506" s="53">
        <v>69.5</v>
      </c>
    </row>
    <row r="1507" spans="1:5" x14ac:dyDescent="0.2">
      <c r="A1507" t="s">
        <v>13880</v>
      </c>
      <c r="B1507" t="s">
        <v>2787</v>
      </c>
      <c r="C1507" t="s">
        <v>1832</v>
      </c>
      <c r="D1507" t="s">
        <v>13540</v>
      </c>
      <c r="E1507" s="53">
        <v>96</v>
      </c>
    </row>
    <row r="1508" spans="1:5" x14ac:dyDescent="0.2">
      <c r="A1508" t="s">
        <v>13881</v>
      </c>
      <c r="B1508" t="s">
        <v>2829</v>
      </c>
      <c r="C1508" t="s">
        <v>1832</v>
      </c>
      <c r="D1508" t="s">
        <v>13540</v>
      </c>
      <c r="E1508" s="53">
        <v>65.5</v>
      </c>
    </row>
    <row r="1509" spans="1:5" x14ac:dyDescent="0.2">
      <c r="A1509" t="s">
        <v>13882</v>
      </c>
      <c r="B1509" t="s">
        <v>2831</v>
      </c>
      <c r="C1509" t="s">
        <v>1832</v>
      </c>
      <c r="D1509" t="s">
        <v>13540</v>
      </c>
      <c r="E1509" s="53">
        <v>69.3</v>
      </c>
    </row>
    <row r="1510" spans="1:5" x14ac:dyDescent="0.2">
      <c r="A1510" t="s">
        <v>13883</v>
      </c>
      <c r="B1510" t="s">
        <v>2833</v>
      </c>
      <c r="C1510" t="s">
        <v>1832</v>
      </c>
      <c r="D1510" t="s">
        <v>13540</v>
      </c>
      <c r="E1510" s="53">
        <v>47.3</v>
      </c>
    </row>
    <row r="1511" spans="1:5" x14ac:dyDescent="0.2">
      <c r="A1511" t="s">
        <v>13884</v>
      </c>
      <c r="B1511" t="s">
        <v>2835</v>
      </c>
      <c r="C1511" t="s">
        <v>1832</v>
      </c>
      <c r="D1511" t="s">
        <v>13540</v>
      </c>
      <c r="E1511" s="53">
        <v>64.099999999999994</v>
      </c>
    </row>
    <row r="1512" spans="1:5" x14ac:dyDescent="0.2">
      <c r="A1512" t="s">
        <v>13885</v>
      </c>
      <c r="B1512" t="s">
        <v>2789</v>
      </c>
      <c r="C1512" t="s">
        <v>1832</v>
      </c>
      <c r="D1512" t="s">
        <v>13540</v>
      </c>
      <c r="E1512" s="53">
        <v>54</v>
      </c>
    </row>
    <row r="1513" spans="1:5" x14ac:dyDescent="0.2">
      <c r="A1513" t="s">
        <v>13886</v>
      </c>
      <c r="B1513" t="s">
        <v>2838</v>
      </c>
      <c r="C1513" t="s">
        <v>1832</v>
      </c>
      <c r="D1513" t="s">
        <v>13540</v>
      </c>
      <c r="E1513" s="53">
        <v>73.099999999999994</v>
      </c>
    </row>
    <row r="1514" spans="1:5" x14ac:dyDescent="0.2">
      <c r="A1514" t="s">
        <v>13887</v>
      </c>
      <c r="B1514" t="s">
        <v>2840</v>
      </c>
      <c r="C1514" t="s">
        <v>1832</v>
      </c>
      <c r="D1514" t="s">
        <v>13540</v>
      </c>
      <c r="E1514" s="53">
        <v>76.900000000000006</v>
      </c>
    </row>
    <row r="1515" spans="1:5" x14ac:dyDescent="0.2">
      <c r="A1515" t="s">
        <v>13888</v>
      </c>
      <c r="B1515" t="s">
        <v>12328</v>
      </c>
      <c r="C1515" t="s">
        <v>1832</v>
      </c>
      <c r="D1515" t="s">
        <v>13540</v>
      </c>
      <c r="E1515" s="53">
        <v>0</v>
      </c>
    </row>
    <row r="1516" spans="1:5" x14ac:dyDescent="0.2">
      <c r="A1516" t="s">
        <v>13889</v>
      </c>
      <c r="B1516" t="s">
        <v>2763</v>
      </c>
      <c r="C1516" t="s">
        <v>1832</v>
      </c>
      <c r="D1516" t="s">
        <v>13540</v>
      </c>
      <c r="E1516" s="53">
        <v>82.9</v>
      </c>
    </row>
    <row r="1517" spans="1:5" x14ac:dyDescent="0.2">
      <c r="A1517" t="s">
        <v>13890</v>
      </c>
      <c r="B1517" t="s">
        <v>12344</v>
      </c>
      <c r="C1517" t="s">
        <v>1832</v>
      </c>
      <c r="D1517" t="s">
        <v>13540</v>
      </c>
      <c r="E1517" s="53">
        <v>0</v>
      </c>
    </row>
    <row r="1518" spans="1:5" x14ac:dyDescent="0.2">
      <c r="A1518" t="s">
        <v>13891</v>
      </c>
      <c r="B1518" t="s">
        <v>2780</v>
      </c>
      <c r="C1518" t="s">
        <v>1832</v>
      </c>
      <c r="D1518" t="s">
        <v>13540</v>
      </c>
      <c r="E1518" s="53">
        <v>81.900000000000006</v>
      </c>
    </row>
    <row r="1519" spans="1:5" x14ac:dyDescent="0.2">
      <c r="A1519" t="s">
        <v>13892</v>
      </c>
      <c r="B1519" t="s">
        <v>2794</v>
      </c>
      <c r="C1519" t="s">
        <v>1832</v>
      </c>
      <c r="D1519" t="s">
        <v>13540</v>
      </c>
      <c r="E1519" s="53">
        <v>78.075366695427078</v>
      </c>
    </row>
    <row r="1520" spans="1:5" x14ac:dyDescent="0.2">
      <c r="A1520" t="s">
        <v>13893</v>
      </c>
      <c r="B1520" t="s">
        <v>2785</v>
      </c>
      <c r="C1520" t="s">
        <v>5023</v>
      </c>
      <c r="D1520" t="s">
        <v>13540</v>
      </c>
      <c r="E1520" s="53">
        <v>4.5333333333333332</v>
      </c>
    </row>
    <row r="1521" spans="1:5" x14ac:dyDescent="0.2">
      <c r="A1521" t="s">
        <v>13894</v>
      </c>
      <c r="B1521" t="s">
        <v>2811</v>
      </c>
      <c r="C1521" t="s">
        <v>5023</v>
      </c>
      <c r="D1521" t="s">
        <v>13540</v>
      </c>
      <c r="E1521" s="53">
        <v>0</v>
      </c>
    </row>
    <row r="1522" spans="1:5" x14ac:dyDescent="0.2">
      <c r="A1522" t="s">
        <v>13895</v>
      </c>
      <c r="B1522" t="s">
        <v>2788</v>
      </c>
      <c r="C1522" t="s">
        <v>5023</v>
      </c>
      <c r="D1522" t="s">
        <v>13540</v>
      </c>
      <c r="E1522" s="53">
        <v>0.95</v>
      </c>
    </row>
    <row r="1523" spans="1:5" x14ac:dyDescent="0.2">
      <c r="A1523" t="s">
        <v>13896</v>
      </c>
      <c r="B1523" t="s">
        <v>2814</v>
      </c>
      <c r="C1523" t="s">
        <v>5023</v>
      </c>
      <c r="D1523" t="s">
        <v>13540</v>
      </c>
      <c r="E1523" s="53">
        <v>16.216666666666665</v>
      </c>
    </row>
    <row r="1524" spans="1:5" x14ac:dyDescent="0.2">
      <c r="A1524" t="s">
        <v>13897</v>
      </c>
      <c r="B1524" t="s">
        <v>2816</v>
      </c>
      <c r="C1524" t="s">
        <v>5023</v>
      </c>
      <c r="D1524" t="s">
        <v>13540</v>
      </c>
      <c r="E1524" s="53">
        <v>0.95</v>
      </c>
    </row>
    <row r="1525" spans="1:5" x14ac:dyDescent="0.2">
      <c r="A1525" t="s">
        <v>13898</v>
      </c>
      <c r="B1525" t="s">
        <v>2818</v>
      </c>
      <c r="C1525" t="s">
        <v>5023</v>
      </c>
      <c r="D1525" t="s">
        <v>13540</v>
      </c>
      <c r="E1525" s="53">
        <v>0.2</v>
      </c>
    </row>
    <row r="1526" spans="1:5" x14ac:dyDescent="0.2">
      <c r="A1526" t="s">
        <v>13899</v>
      </c>
      <c r="B1526" t="s">
        <v>2820</v>
      </c>
      <c r="C1526" t="s">
        <v>5023</v>
      </c>
      <c r="D1526" t="s">
        <v>13540</v>
      </c>
      <c r="E1526" s="53">
        <v>0.26666666666666666</v>
      </c>
    </row>
    <row r="1527" spans="1:5" x14ac:dyDescent="0.2">
      <c r="A1527" t="s">
        <v>13900</v>
      </c>
      <c r="B1527" t="s">
        <v>2825</v>
      </c>
      <c r="C1527" t="s">
        <v>5023</v>
      </c>
      <c r="D1527" t="s">
        <v>13540</v>
      </c>
      <c r="E1527" s="53">
        <v>6.25</v>
      </c>
    </row>
    <row r="1528" spans="1:5" x14ac:dyDescent="0.2">
      <c r="A1528" t="s">
        <v>13901</v>
      </c>
      <c r="B1528" t="s">
        <v>2786</v>
      </c>
      <c r="C1528" t="s">
        <v>5023</v>
      </c>
      <c r="D1528" t="s">
        <v>13540</v>
      </c>
      <c r="E1528" s="53">
        <v>15.1</v>
      </c>
    </row>
    <row r="1529" spans="1:5" x14ac:dyDescent="0.2">
      <c r="A1529" t="s">
        <v>13902</v>
      </c>
      <c r="B1529" t="s">
        <v>2787</v>
      </c>
      <c r="C1529" t="s">
        <v>5023</v>
      </c>
      <c r="D1529" t="s">
        <v>13540</v>
      </c>
      <c r="E1529" s="53">
        <v>3</v>
      </c>
    </row>
    <row r="1530" spans="1:5" x14ac:dyDescent="0.2">
      <c r="A1530" t="s">
        <v>13903</v>
      </c>
      <c r="B1530" t="s">
        <v>2829</v>
      </c>
      <c r="C1530" t="s">
        <v>5023</v>
      </c>
      <c r="D1530" t="s">
        <v>13540</v>
      </c>
      <c r="E1530" s="53">
        <v>14.616666666666667</v>
      </c>
    </row>
    <row r="1531" spans="1:5" x14ac:dyDescent="0.2">
      <c r="A1531" t="s">
        <v>13904</v>
      </c>
      <c r="B1531" t="s">
        <v>2831</v>
      </c>
      <c r="C1531" t="s">
        <v>5023</v>
      </c>
      <c r="D1531" t="s">
        <v>13540</v>
      </c>
      <c r="E1531" s="53">
        <v>16.283333333333335</v>
      </c>
    </row>
    <row r="1532" spans="1:5" x14ac:dyDescent="0.2">
      <c r="A1532" t="s">
        <v>13905</v>
      </c>
      <c r="B1532" t="s">
        <v>2833</v>
      </c>
      <c r="C1532" t="s">
        <v>5023</v>
      </c>
      <c r="D1532" t="s">
        <v>13540</v>
      </c>
      <c r="E1532" s="53">
        <v>20.466666666666665</v>
      </c>
    </row>
    <row r="1533" spans="1:5" x14ac:dyDescent="0.2">
      <c r="A1533" t="s">
        <v>13906</v>
      </c>
      <c r="B1533" t="s">
        <v>2835</v>
      </c>
      <c r="C1533" t="s">
        <v>5023</v>
      </c>
      <c r="D1533" t="s">
        <v>13540</v>
      </c>
      <c r="E1533" s="53">
        <v>18.383333333333333</v>
      </c>
    </row>
    <row r="1534" spans="1:5" x14ac:dyDescent="0.2">
      <c r="A1534" t="s">
        <v>13907</v>
      </c>
      <c r="B1534" t="s">
        <v>2789</v>
      </c>
      <c r="C1534" t="s">
        <v>5023</v>
      </c>
      <c r="D1534" t="s">
        <v>13540</v>
      </c>
      <c r="E1534" s="53">
        <v>19.766666666666666</v>
      </c>
    </row>
    <row r="1535" spans="1:5" x14ac:dyDescent="0.2">
      <c r="A1535" t="s">
        <v>13908</v>
      </c>
      <c r="B1535" t="s">
        <v>2838</v>
      </c>
      <c r="C1535" t="s">
        <v>5023</v>
      </c>
      <c r="D1535" t="s">
        <v>13540</v>
      </c>
      <c r="E1535" s="53">
        <v>17.666666666666668</v>
      </c>
    </row>
    <row r="1536" spans="1:5" x14ac:dyDescent="0.2">
      <c r="A1536" t="s">
        <v>13909</v>
      </c>
      <c r="B1536" t="s">
        <v>2840</v>
      </c>
      <c r="C1536" t="s">
        <v>5023</v>
      </c>
      <c r="D1536" t="s">
        <v>13540</v>
      </c>
      <c r="E1536" s="53">
        <v>16</v>
      </c>
    </row>
    <row r="1537" spans="1:5" x14ac:dyDescent="0.2">
      <c r="A1537" t="s">
        <v>13910</v>
      </c>
      <c r="B1537" t="s">
        <v>12328</v>
      </c>
      <c r="C1537" t="s">
        <v>5023</v>
      </c>
      <c r="D1537" t="s">
        <v>13540</v>
      </c>
      <c r="E1537" s="53">
        <v>0</v>
      </c>
    </row>
    <row r="1538" spans="1:5" x14ac:dyDescent="0.2">
      <c r="A1538" t="s">
        <v>13911</v>
      </c>
      <c r="B1538" t="s">
        <v>2763</v>
      </c>
      <c r="C1538" t="s">
        <v>5023</v>
      </c>
      <c r="D1538" t="s">
        <v>13540</v>
      </c>
      <c r="E1538" s="53">
        <v>13.833333333333336</v>
      </c>
    </row>
    <row r="1539" spans="1:5" x14ac:dyDescent="0.2">
      <c r="A1539" t="s">
        <v>13912</v>
      </c>
      <c r="B1539" t="s">
        <v>12344</v>
      </c>
      <c r="C1539" t="s">
        <v>5023</v>
      </c>
      <c r="D1539" t="s">
        <v>13540</v>
      </c>
      <c r="E1539" s="53">
        <v>0</v>
      </c>
    </row>
    <row r="1540" spans="1:5" x14ac:dyDescent="0.2">
      <c r="A1540" t="s">
        <v>13913</v>
      </c>
      <c r="B1540" t="s">
        <v>2780</v>
      </c>
      <c r="C1540" t="s">
        <v>5023</v>
      </c>
      <c r="D1540" t="s">
        <v>13540</v>
      </c>
      <c r="E1540" s="53">
        <v>11.15</v>
      </c>
    </row>
    <row r="1541" spans="1:5" x14ac:dyDescent="0.2">
      <c r="A1541" t="s">
        <v>13914</v>
      </c>
      <c r="B1541" t="s">
        <v>2794</v>
      </c>
      <c r="C1541" t="s">
        <v>5023</v>
      </c>
      <c r="D1541" t="s">
        <v>13540</v>
      </c>
      <c r="E1541" s="53">
        <v>10.472583333333334</v>
      </c>
    </row>
    <row r="1542" spans="1:5" x14ac:dyDescent="0.2">
      <c r="A1542" t="s">
        <v>13915</v>
      </c>
      <c r="B1542" t="s">
        <v>2785</v>
      </c>
      <c r="C1542" t="s">
        <v>5044</v>
      </c>
      <c r="D1542" t="s">
        <v>13540</v>
      </c>
      <c r="E1542" s="53">
        <v>93.4</v>
      </c>
    </row>
    <row r="1543" spans="1:5" x14ac:dyDescent="0.2">
      <c r="A1543" t="s">
        <v>13916</v>
      </c>
      <c r="B1543" t="s">
        <v>2811</v>
      </c>
      <c r="C1543" t="s">
        <v>5044</v>
      </c>
      <c r="D1543" t="s">
        <v>13540</v>
      </c>
      <c r="E1543" s="53">
        <v>0</v>
      </c>
    </row>
    <row r="1544" spans="1:5" x14ac:dyDescent="0.2">
      <c r="A1544" t="s">
        <v>13917</v>
      </c>
      <c r="B1544" t="s">
        <v>2788</v>
      </c>
      <c r="C1544" t="s">
        <v>5044</v>
      </c>
      <c r="D1544" t="s">
        <v>13540</v>
      </c>
      <c r="E1544" s="53">
        <v>92.6</v>
      </c>
    </row>
    <row r="1545" spans="1:5" x14ac:dyDescent="0.2">
      <c r="A1545" t="s">
        <v>13918</v>
      </c>
      <c r="B1545" t="s">
        <v>2814</v>
      </c>
      <c r="C1545" t="s">
        <v>5044</v>
      </c>
      <c r="D1545" t="s">
        <v>13540</v>
      </c>
      <c r="E1545" s="53">
        <v>88</v>
      </c>
    </row>
    <row r="1546" spans="1:5" x14ac:dyDescent="0.2">
      <c r="A1546" t="s">
        <v>13919</v>
      </c>
      <c r="B1546" t="s">
        <v>2816</v>
      </c>
      <c r="C1546" t="s">
        <v>5044</v>
      </c>
      <c r="D1546" t="s">
        <v>13540</v>
      </c>
      <c r="E1546" s="53">
        <v>89.3</v>
      </c>
    </row>
    <row r="1547" spans="1:5" x14ac:dyDescent="0.2">
      <c r="A1547" t="s">
        <v>13920</v>
      </c>
      <c r="B1547" t="s">
        <v>2818</v>
      </c>
      <c r="C1547" t="s">
        <v>5044</v>
      </c>
      <c r="D1547" t="s">
        <v>13540</v>
      </c>
      <c r="E1547" s="53">
        <v>87.8</v>
      </c>
    </row>
    <row r="1548" spans="1:5" x14ac:dyDescent="0.2">
      <c r="A1548" t="s">
        <v>13921</v>
      </c>
      <c r="B1548" t="s">
        <v>2820</v>
      </c>
      <c r="C1548" t="s">
        <v>5044</v>
      </c>
      <c r="D1548" t="s">
        <v>13540</v>
      </c>
      <c r="E1548" s="53">
        <v>92.1</v>
      </c>
    </row>
    <row r="1549" spans="1:5" x14ac:dyDescent="0.2">
      <c r="A1549" t="s">
        <v>13922</v>
      </c>
      <c r="B1549" t="s">
        <v>2825</v>
      </c>
      <c r="C1549" t="s">
        <v>5044</v>
      </c>
      <c r="D1549" t="s">
        <v>13540</v>
      </c>
      <c r="E1549" s="53">
        <v>98.3</v>
      </c>
    </row>
    <row r="1550" spans="1:5" x14ac:dyDescent="0.2">
      <c r="A1550" t="s">
        <v>13923</v>
      </c>
      <c r="B1550" t="s">
        <v>2786</v>
      </c>
      <c r="C1550" t="s">
        <v>5044</v>
      </c>
      <c r="D1550" t="s">
        <v>13540</v>
      </c>
      <c r="E1550" s="53">
        <v>95.8</v>
      </c>
    </row>
    <row r="1551" spans="1:5" x14ac:dyDescent="0.2">
      <c r="A1551" t="s">
        <v>13924</v>
      </c>
      <c r="B1551" t="s">
        <v>2787</v>
      </c>
      <c r="C1551" t="s">
        <v>5044</v>
      </c>
      <c r="D1551" t="s">
        <v>13540</v>
      </c>
      <c r="E1551" s="53">
        <v>98.4</v>
      </c>
    </row>
    <row r="1552" spans="1:5" x14ac:dyDescent="0.2">
      <c r="A1552" t="s">
        <v>13925</v>
      </c>
      <c r="B1552" t="s">
        <v>2829</v>
      </c>
      <c r="C1552" t="s">
        <v>5044</v>
      </c>
      <c r="D1552" t="s">
        <v>13540</v>
      </c>
      <c r="E1552" s="53">
        <v>90.8</v>
      </c>
    </row>
    <row r="1553" spans="1:5" x14ac:dyDescent="0.2">
      <c r="A1553" t="s">
        <v>13926</v>
      </c>
      <c r="B1553" t="s">
        <v>2831</v>
      </c>
      <c r="C1553" t="s">
        <v>5044</v>
      </c>
      <c r="D1553" t="s">
        <v>13540</v>
      </c>
      <c r="E1553" s="53">
        <v>93</v>
      </c>
    </row>
    <row r="1554" spans="1:5" x14ac:dyDescent="0.2">
      <c r="A1554" t="s">
        <v>13927</v>
      </c>
      <c r="B1554" t="s">
        <v>2833</v>
      </c>
      <c r="C1554" t="s">
        <v>5044</v>
      </c>
      <c r="D1554" t="s">
        <v>13540</v>
      </c>
      <c r="E1554" s="53">
        <v>86.6</v>
      </c>
    </row>
    <row r="1555" spans="1:5" x14ac:dyDescent="0.2">
      <c r="A1555" t="s">
        <v>13928</v>
      </c>
      <c r="B1555" t="s">
        <v>2835</v>
      </c>
      <c r="C1555" t="s">
        <v>5044</v>
      </c>
      <c r="D1555" t="s">
        <v>13540</v>
      </c>
      <c r="E1555" s="53">
        <v>90.3</v>
      </c>
    </row>
    <row r="1556" spans="1:5" x14ac:dyDescent="0.2">
      <c r="A1556" t="s">
        <v>13929</v>
      </c>
      <c r="B1556" t="s">
        <v>2789</v>
      </c>
      <c r="C1556" t="s">
        <v>5044</v>
      </c>
      <c r="D1556" t="s">
        <v>13540</v>
      </c>
      <c r="E1556" s="53">
        <v>92.6</v>
      </c>
    </row>
    <row r="1557" spans="1:5" x14ac:dyDescent="0.2">
      <c r="A1557" t="s">
        <v>13930</v>
      </c>
      <c r="B1557" t="s">
        <v>2838</v>
      </c>
      <c r="C1557" t="s">
        <v>5044</v>
      </c>
      <c r="D1557" t="s">
        <v>13540</v>
      </c>
      <c r="E1557" s="53">
        <v>95.5</v>
      </c>
    </row>
    <row r="1558" spans="1:5" x14ac:dyDescent="0.2">
      <c r="A1558" t="s">
        <v>13931</v>
      </c>
      <c r="B1558" t="s">
        <v>2840</v>
      </c>
      <c r="C1558" t="s">
        <v>5044</v>
      </c>
      <c r="D1558" t="s">
        <v>13540</v>
      </c>
      <c r="E1558" s="53">
        <v>93</v>
      </c>
    </row>
    <row r="1559" spans="1:5" x14ac:dyDescent="0.2">
      <c r="A1559" t="s">
        <v>13932</v>
      </c>
      <c r="B1559" t="s">
        <v>12328</v>
      </c>
      <c r="C1559" t="s">
        <v>5044</v>
      </c>
      <c r="D1559" t="s">
        <v>13540</v>
      </c>
      <c r="E1559" s="53">
        <v>0</v>
      </c>
    </row>
    <row r="1560" spans="1:5" x14ac:dyDescent="0.2">
      <c r="A1560" t="s">
        <v>13933</v>
      </c>
      <c r="B1560" t="s">
        <v>2763</v>
      </c>
      <c r="C1560" t="s">
        <v>5044</v>
      </c>
      <c r="D1560" t="s">
        <v>13540</v>
      </c>
      <c r="E1560" s="53">
        <v>91.5</v>
      </c>
    </row>
    <row r="1561" spans="1:5" x14ac:dyDescent="0.2">
      <c r="A1561" t="s">
        <v>13934</v>
      </c>
      <c r="B1561" t="s">
        <v>12344</v>
      </c>
      <c r="C1561" t="s">
        <v>5044</v>
      </c>
      <c r="D1561" t="s">
        <v>13540</v>
      </c>
      <c r="E1561" s="53">
        <v>0</v>
      </c>
    </row>
    <row r="1562" spans="1:5" x14ac:dyDescent="0.2">
      <c r="A1562" t="s">
        <v>13935</v>
      </c>
      <c r="B1562" t="s">
        <v>2780</v>
      </c>
      <c r="C1562" t="s">
        <v>5044</v>
      </c>
      <c r="D1562" t="s">
        <v>13540</v>
      </c>
      <c r="E1562" s="53">
        <v>90.1</v>
      </c>
    </row>
    <row r="1563" spans="1:5" x14ac:dyDescent="0.2">
      <c r="A1563" t="s">
        <v>13936</v>
      </c>
      <c r="B1563" t="s">
        <v>2794</v>
      </c>
      <c r="C1563" t="s">
        <v>5044</v>
      </c>
      <c r="D1563" t="s">
        <v>13540</v>
      </c>
      <c r="E1563" s="53">
        <v>92.369672131147539</v>
      </c>
    </row>
    <row r="1564" spans="1:5" x14ac:dyDescent="0.2">
      <c r="A1564" t="s">
        <v>13937</v>
      </c>
      <c r="B1564" t="s">
        <v>2785</v>
      </c>
      <c r="C1564" t="s">
        <v>5065</v>
      </c>
      <c r="D1564" t="s">
        <v>13540</v>
      </c>
      <c r="E1564" s="53">
        <v>0.96666666666666679</v>
      </c>
    </row>
    <row r="1565" spans="1:5" x14ac:dyDescent="0.2">
      <c r="A1565" t="s">
        <v>13938</v>
      </c>
      <c r="B1565" t="s">
        <v>2811</v>
      </c>
      <c r="C1565" t="s">
        <v>5065</v>
      </c>
      <c r="D1565" t="s">
        <v>13540</v>
      </c>
      <c r="E1565" s="53">
        <v>0</v>
      </c>
    </row>
    <row r="1566" spans="1:5" x14ac:dyDescent="0.2">
      <c r="A1566" t="s">
        <v>13939</v>
      </c>
      <c r="B1566" t="s">
        <v>2788</v>
      </c>
      <c r="C1566" t="s">
        <v>5065</v>
      </c>
      <c r="D1566" t="s">
        <v>13540</v>
      </c>
      <c r="E1566" s="53">
        <v>0.2</v>
      </c>
    </row>
    <row r="1567" spans="1:5" x14ac:dyDescent="0.2">
      <c r="A1567" t="s">
        <v>13940</v>
      </c>
      <c r="B1567" t="s">
        <v>2814</v>
      </c>
      <c r="C1567" t="s">
        <v>5065</v>
      </c>
      <c r="D1567" t="s">
        <v>13540</v>
      </c>
      <c r="E1567" s="53">
        <v>3.6666666666666661</v>
      </c>
    </row>
    <row r="1568" spans="1:5" x14ac:dyDescent="0.2">
      <c r="A1568" t="s">
        <v>13941</v>
      </c>
      <c r="B1568" t="s">
        <v>2816</v>
      </c>
      <c r="C1568" t="s">
        <v>5065</v>
      </c>
      <c r="D1568" t="s">
        <v>13540</v>
      </c>
      <c r="E1568" s="53">
        <v>0.56666666666666665</v>
      </c>
    </row>
    <row r="1569" spans="1:5" x14ac:dyDescent="0.2">
      <c r="A1569" t="s">
        <v>13942</v>
      </c>
      <c r="B1569" t="s">
        <v>2818</v>
      </c>
      <c r="C1569" t="s">
        <v>5065</v>
      </c>
      <c r="D1569" t="s">
        <v>13540</v>
      </c>
      <c r="E1569" s="53">
        <v>0.15</v>
      </c>
    </row>
    <row r="1570" spans="1:5" x14ac:dyDescent="0.2">
      <c r="A1570" t="s">
        <v>13943</v>
      </c>
      <c r="B1570" t="s">
        <v>2820</v>
      </c>
      <c r="C1570" t="s">
        <v>5065</v>
      </c>
      <c r="D1570" t="s">
        <v>13540</v>
      </c>
      <c r="E1570" s="53">
        <v>0</v>
      </c>
    </row>
    <row r="1571" spans="1:5" x14ac:dyDescent="0.2">
      <c r="A1571" t="s">
        <v>13944</v>
      </c>
      <c r="B1571" t="s">
        <v>2825</v>
      </c>
      <c r="C1571" t="s">
        <v>5065</v>
      </c>
      <c r="D1571" t="s">
        <v>13540</v>
      </c>
      <c r="E1571" s="53">
        <v>0</v>
      </c>
    </row>
    <row r="1572" spans="1:5" x14ac:dyDescent="0.2">
      <c r="A1572" t="s">
        <v>13945</v>
      </c>
      <c r="B1572" t="s">
        <v>2786</v>
      </c>
      <c r="C1572" t="s">
        <v>5065</v>
      </c>
      <c r="D1572" t="s">
        <v>13540</v>
      </c>
      <c r="E1572" s="53">
        <v>1.6666666666666666E-2</v>
      </c>
    </row>
    <row r="1573" spans="1:5" x14ac:dyDescent="0.2">
      <c r="A1573" t="s">
        <v>13946</v>
      </c>
      <c r="B1573" t="s">
        <v>2787</v>
      </c>
      <c r="C1573" t="s">
        <v>5065</v>
      </c>
      <c r="D1573" t="s">
        <v>13540</v>
      </c>
      <c r="E1573" s="53">
        <v>0.26666666666666666</v>
      </c>
    </row>
    <row r="1574" spans="1:5" x14ac:dyDescent="0.2">
      <c r="A1574" t="s">
        <v>13947</v>
      </c>
      <c r="B1574" t="s">
        <v>2829</v>
      </c>
      <c r="C1574" t="s">
        <v>5065</v>
      </c>
      <c r="D1574" t="s">
        <v>13540</v>
      </c>
      <c r="E1574" s="53">
        <v>0.8</v>
      </c>
    </row>
    <row r="1575" spans="1:5" x14ac:dyDescent="0.2">
      <c r="A1575" t="s">
        <v>13948</v>
      </c>
      <c r="B1575" t="s">
        <v>2831</v>
      </c>
      <c r="C1575" t="s">
        <v>5065</v>
      </c>
      <c r="D1575" t="s">
        <v>13540</v>
      </c>
      <c r="E1575" s="53">
        <v>0.75</v>
      </c>
    </row>
    <row r="1576" spans="1:5" x14ac:dyDescent="0.2">
      <c r="A1576" t="s">
        <v>13949</v>
      </c>
      <c r="B1576" t="s">
        <v>2833</v>
      </c>
      <c r="C1576" t="s">
        <v>5065</v>
      </c>
      <c r="D1576" t="s">
        <v>13540</v>
      </c>
      <c r="E1576" s="53">
        <v>1.1000000000000001</v>
      </c>
    </row>
    <row r="1577" spans="1:5" x14ac:dyDescent="0.2">
      <c r="A1577" t="s">
        <v>13950</v>
      </c>
      <c r="B1577" t="s">
        <v>2835</v>
      </c>
      <c r="C1577" t="s">
        <v>5065</v>
      </c>
      <c r="D1577" t="s">
        <v>13540</v>
      </c>
      <c r="E1577" s="53">
        <v>1.9333333333333336</v>
      </c>
    </row>
    <row r="1578" spans="1:5" x14ac:dyDescent="0.2">
      <c r="A1578" t="s">
        <v>13951</v>
      </c>
      <c r="B1578" t="s">
        <v>2789</v>
      </c>
      <c r="C1578" t="s">
        <v>5065</v>
      </c>
      <c r="D1578" t="s">
        <v>13540</v>
      </c>
      <c r="E1578" s="53">
        <v>0.6333333333333333</v>
      </c>
    </row>
    <row r="1579" spans="1:5" x14ac:dyDescent="0.2">
      <c r="A1579" t="s">
        <v>13952</v>
      </c>
      <c r="B1579" t="s">
        <v>2838</v>
      </c>
      <c r="C1579" t="s">
        <v>5065</v>
      </c>
      <c r="D1579" t="s">
        <v>13540</v>
      </c>
      <c r="E1579" s="53">
        <v>2.25</v>
      </c>
    </row>
    <row r="1580" spans="1:5" x14ac:dyDescent="0.2">
      <c r="A1580" t="s">
        <v>13953</v>
      </c>
      <c r="B1580" t="s">
        <v>2840</v>
      </c>
      <c r="C1580" t="s">
        <v>5065</v>
      </c>
      <c r="D1580" t="s">
        <v>13540</v>
      </c>
      <c r="E1580" s="53">
        <v>0.8833333333333333</v>
      </c>
    </row>
    <row r="1581" spans="1:5" x14ac:dyDescent="0.2">
      <c r="A1581" t="s">
        <v>13954</v>
      </c>
      <c r="B1581" t="s">
        <v>12328</v>
      </c>
      <c r="C1581" t="s">
        <v>5065</v>
      </c>
      <c r="D1581" t="s">
        <v>13540</v>
      </c>
      <c r="E1581" s="53">
        <v>0</v>
      </c>
    </row>
    <row r="1582" spans="1:5" x14ac:dyDescent="0.2">
      <c r="A1582" t="s">
        <v>13955</v>
      </c>
      <c r="B1582" t="s">
        <v>2763</v>
      </c>
      <c r="C1582" t="s">
        <v>5065</v>
      </c>
      <c r="D1582" t="s">
        <v>13540</v>
      </c>
      <c r="E1582" s="53">
        <v>1.45</v>
      </c>
    </row>
    <row r="1583" spans="1:5" x14ac:dyDescent="0.2">
      <c r="A1583" t="s">
        <v>13956</v>
      </c>
      <c r="B1583" t="s">
        <v>12344</v>
      </c>
      <c r="C1583" t="s">
        <v>5065</v>
      </c>
      <c r="D1583" t="s">
        <v>13540</v>
      </c>
      <c r="E1583" s="53">
        <v>0</v>
      </c>
    </row>
    <row r="1584" spans="1:5" x14ac:dyDescent="0.2">
      <c r="A1584" t="s">
        <v>13957</v>
      </c>
      <c r="B1584" t="s">
        <v>2780</v>
      </c>
      <c r="C1584" t="s">
        <v>5065</v>
      </c>
      <c r="D1584" t="s">
        <v>13540</v>
      </c>
      <c r="E1584" s="53">
        <v>1.2666666666666666</v>
      </c>
    </row>
    <row r="1585" spans="1:5" x14ac:dyDescent="0.2">
      <c r="A1585" t="s">
        <v>13958</v>
      </c>
      <c r="B1585" t="s">
        <v>2794</v>
      </c>
      <c r="C1585" t="s">
        <v>5065</v>
      </c>
      <c r="D1585" t="s">
        <v>13540</v>
      </c>
      <c r="E1585" s="53">
        <v>0.90274305555555545</v>
      </c>
    </row>
    <row r="1586" spans="1:5" x14ac:dyDescent="0.2">
      <c r="A1586" t="s">
        <v>13959</v>
      </c>
      <c r="B1586" t="s">
        <v>2785</v>
      </c>
      <c r="C1586" t="s">
        <v>8173</v>
      </c>
      <c r="D1586" t="s">
        <v>13540</v>
      </c>
      <c r="E1586" s="53">
        <v>99.3</v>
      </c>
    </row>
    <row r="1587" spans="1:5" x14ac:dyDescent="0.2">
      <c r="A1587" t="s">
        <v>13960</v>
      </c>
      <c r="B1587" t="s">
        <v>2811</v>
      </c>
      <c r="C1587" t="s">
        <v>8173</v>
      </c>
      <c r="D1587" t="s">
        <v>13540</v>
      </c>
      <c r="E1587" s="53">
        <v>0</v>
      </c>
    </row>
    <row r="1588" spans="1:5" x14ac:dyDescent="0.2">
      <c r="A1588" t="s">
        <v>13961</v>
      </c>
      <c r="B1588" t="s">
        <v>2788</v>
      </c>
      <c r="C1588" t="s">
        <v>8173</v>
      </c>
      <c r="D1588" t="s">
        <v>13540</v>
      </c>
      <c r="E1588" s="53">
        <v>92.4</v>
      </c>
    </row>
    <row r="1589" spans="1:5" x14ac:dyDescent="0.2">
      <c r="A1589" t="s">
        <v>13962</v>
      </c>
      <c r="B1589" t="s">
        <v>2814</v>
      </c>
      <c r="C1589" t="s">
        <v>8173</v>
      </c>
      <c r="D1589" t="s">
        <v>13540</v>
      </c>
      <c r="E1589" s="53">
        <v>38.5</v>
      </c>
    </row>
    <row r="1590" spans="1:5" x14ac:dyDescent="0.2">
      <c r="A1590" t="s">
        <v>13963</v>
      </c>
      <c r="B1590" t="s">
        <v>2816</v>
      </c>
      <c r="C1590" t="s">
        <v>8173</v>
      </c>
      <c r="D1590" t="s">
        <v>13540</v>
      </c>
      <c r="E1590" s="53">
        <v>81.400000000000006</v>
      </c>
    </row>
    <row r="1591" spans="1:5" x14ac:dyDescent="0.2">
      <c r="A1591" t="s">
        <v>13964</v>
      </c>
      <c r="B1591" t="s">
        <v>2818</v>
      </c>
      <c r="C1591" t="s">
        <v>8173</v>
      </c>
      <c r="D1591" t="s">
        <v>13540</v>
      </c>
      <c r="E1591" s="53">
        <v>73.5</v>
      </c>
    </row>
    <row r="1592" spans="1:5" x14ac:dyDescent="0.2">
      <c r="A1592" t="s">
        <v>13965</v>
      </c>
      <c r="B1592" t="s">
        <v>2820</v>
      </c>
      <c r="C1592" t="s">
        <v>8173</v>
      </c>
      <c r="D1592" t="s">
        <v>13540</v>
      </c>
      <c r="E1592" s="53">
        <v>90.6</v>
      </c>
    </row>
    <row r="1593" spans="1:5" x14ac:dyDescent="0.2">
      <c r="A1593" t="s">
        <v>13966</v>
      </c>
      <c r="B1593" t="s">
        <v>2825</v>
      </c>
      <c r="C1593" t="s">
        <v>8173</v>
      </c>
      <c r="D1593" t="s">
        <v>13540</v>
      </c>
      <c r="E1593" s="53">
        <v>91.8</v>
      </c>
    </row>
    <row r="1594" spans="1:5" x14ac:dyDescent="0.2">
      <c r="A1594" t="s">
        <v>13967</v>
      </c>
      <c r="B1594" t="s">
        <v>2786</v>
      </c>
      <c r="C1594" t="s">
        <v>8173</v>
      </c>
      <c r="D1594" t="s">
        <v>13540</v>
      </c>
      <c r="E1594" s="53">
        <v>81.900000000000006</v>
      </c>
    </row>
    <row r="1595" spans="1:5" x14ac:dyDescent="0.2">
      <c r="A1595" t="s">
        <v>13968</v>
      </c>
      <c r="B1595" t="s">
        <v>2787</v>
      </c>
      <c r="C1595" t="s">
        <v>8173</v>
      </c>
      <c r="D1595" t="s">
        <v>13540</v>
      </c>
      <c r="E1595" s="53">
        <v>84.2</v>
      </c>
    </row>
    <row r="1596" spans="1:5" x14ac:dyDescent="0.2">
      <c r="A1596" t="s">
        <v>13969</v>
      </c>
      <c r="B1596" t="s">
        <v>2829</v>
      </c>
      <c r="C1596" t="s">
        <v>8173</v>
      </c>
      <c r="D1596" t="s">
        <v>13540</v>
      </c>
      <c r="E1596" s="53">
        <v>78.599999999999994</v>
      </c>
    </row>
    <row r="1597" spans="1:5" x14ac:dyDescent="0.2">
      <c r="A1597" t="s">
        <v>13970</v>
      </c>
      <c r="B1597" t="s">
        <v>2831</v>
      </c>
      <c r="C1597" t="s">
        <v>8173</v>
      </c>
      <c r="D1597" t="s">
        <v>13540</v>
      </c>
      <c r="E1597" s="53">
        <v>76.099999999999994</v>
      </c>
    </row>
    <row r="1598" spans="1:5" x14ac:dyDescent="0.2">
      <c r="A1598" t="s">
        <v>13971</v>
      </c>
      <c r="B1598" t="s">
        <v>2833</v>
      </c>
      <c r="C1598" t="s">
        <v>8173</v>
      </c>
      <c r="D1598" t="s">
        <v>13540</v>
      </c>
      <c r="E1598" s="53">
        <v>63.2</v>
      </c>
    </row>
    <row r="1599" spans="1:5" x14ac:dyDescent="0.2">
      <c r="A1599" t="s">
        <v>13972</v>
      </c>
      <c r="B1599" t="s">
        <v>2835</v>
      </c>
      <c r="C1599" t="s">
        <v>8173</v>
      </c>
      <c r="D1599" t="s">
        <v>13540</v>
      </c>
      <c r="E1599" s="53">
        <v>57.6</v>
      </c>
    </row>
    <row r="1600" spans="1:5" x14ac:dyDescent="0.2">
      <c r="A1600" t="s">
        <v>13973</v>
      </c>
      <c r="B1600" t="s">
        <v>2789</v>
      </c>
      <c r="C1600" t="s">
        <v>8173</v>
      </c>
      <c r="D1600" t="s">
        <v>13540</v>
      </c>
      <c r="E1600" s="53">
        <v>85.1</v>
      </c>
    </row>
    <row r="1601" spans="1:5" x14ac:dyDescent="0.2">
      <c r="A1601" t="s">
        <v>13974</v>
      </c>
      <c r="B1601" t="s">
        <v>2838</v>
      </c>
      <c r="C1601" t="s">
        <v>8173</v>
      </c>
      <c r="D1601" t="s">
        <v>13540</v>
      </c>
      <c r="E1601" s="53">
        <v>75.2</v>
      </c>
    </row>
    <row r="1602" spans="1:5" x14ac:dyDescent="0.2">
      <c r="A1602" t="s">
        <v>13975</v>
      </c>
      <c r="B1602" t="s">
        <v>2840</v>
      </c>
      <c r="C1602" t="s">
        <v>8173</v>
      </c>
      <c r="D1602" t="s">
        <v>13540</v>
      </c>
      <c r="E1602" s="53">
        <v>98.3</v>
      </c>
    </row>
    <row r="1603" spans="1:5" x14ac:dyDescent="0.2">
      <c r="A1603" t="s">
        <v>13976</v>
      </c>
      <c r="B1603" t="s">
        <v>12328</v>
      </c>
      <c r="C1603" t="s">
        <v>8173</v>
      </c>
      <c r="D1603" t="s">
        <v>13540</v>
      </c>
      <c r="E1603" s="53">
        <v>0</v>
      </c>
    </row>
    <row r="1604" spans="1:5" x14ac:dyDescent="0.2">
      <c r="A1604" t="s">
        <v>13977</v>
      </c>
      <c r="B1604" t="s">
        <v>2763</v>
      </c>
      <c r="C1604" t="s">
        <v>8173</v>
      </c>
      <c r="D1604" t="s">
        <v>13540</v>
      </c>
      <c r="E1604" s="53">
        <v>71.400000000000006</v>
      </c>
    </row>
    <row r="1605" spans="1:5" x14ac:dyDescent="0.2">
      <c r="A1605" t="s">
        <v>13978</v>
      </c>
      <c r="B1605" t="s">
        <v>12344</v>
      </c>
      <c r="C1605" t="s">
        <v>8173</v>
      </c>
      <c r="D1605" t="s">
        <v>13540</v>
      </c>
      <c r="E1605" s="53">
        <v>0</v>
      </c>
    </row>
    <row r="1606" spans="1:5" x14ac:dyDescent="0.2">
      <c r="A1606" t="s">
        <v>13979</v>
      </c>
      <c r="B1606" t="s">
        <v>2780</v>
      </c>
      <c r="C1606" t="s">
        <v>8173</v>
      </c>
      <c r="D1606" t="s">
        <v>13540</v>
      </c>
      <c r="E1606" s="53">
        <v>74</v>
      </c>
    </row>
    <row r="1607" spans="1:5" x14ac:dyDescent="0.2">
      <c r="A1607" t="s">
        <v>13980</v>
      </c>
      <c r="B1607" t="s">
        <v>2794</v>
      </c>
      <c r="C1607" t="s">
        <v>8173</v>
      </c>
      <c r="D1607" t="s">
        <v>13540</v>
      </c>
      <c r="E1607" s="53">
        <v>79.431924072476249</v>
      </c>
    </row>
    <row r="1608" spans="1:5" x14ac:dyDescent="0.2">
      <c r="A1608" t="s">
        <v>13981</v>
      </c>
      <c r="B1608" t="s">
        <v>2785</v>
      </c>
      <c r="C1608" t="s">
        <v>8194</v>
      </c>
      <c r="D1608" t="s">
        <v>13540</v>
      </c>
      <c r="E1608" s="53">
        <v>98.9</v>
      </c>
    </row>
    <row r="1609" spans="1:5" x14ac:dyDescent="0.2">
      <c r="A1609" t="s">
        <v>13982</v>
      </c>
      <c r="B1609" t="s">
        <v>2811</v>
      </c>
      <c r="C1609" t="s">
        <v>8194</v>
      </c>
      <c r="D1609" t="s">
        <v>13540</v>
      </c>
      <c r="E1609" s="53">
        <v>0</v>
      </c>
    </row>
    <row r="1610" spans="1:5" x14ac:dyDescent="0.2">
      <c r="A1610" t="s">
        <v>13983</v>
      </c>
      <c r="B1610" t="s">
        <v>2788</v>
      </c>
      <c r="C1610" t="s">
        <v>8194</v>
      </c>
      <c r="D1610" t="s">
        <v>13540</v>
      </c>
      <c r="E1610" s="53">
        <v>88.2</v>
      </c>
    </row>
    <row r="1611" spans="1:5" x14ac:dyDescent="0.2">
      <c r="A1611" t="s">
        <v>13984</v>
      </c>
      <c r="B1611" t="s">
        <v>2814</v>
      </c>
      <c r="C1611" t="s">
        <v>8194</v>
      </c>
      <c r="D1611" t="s">
        <v>13540</v>
      </c>
      <c r="E1611" s="53">
        <v>83.3</v>
      </c>
    </row>
    <row r="1612" spans="1:5" x14ac:dyDescent="0.2">
      <c r="A1612" t="s">
        <v>13985</v>
      </c>
      <c r="B1612" t="s">
        <v>2816</v>
      </c>
      <c r="C1612" t="s">
        <v>8194</v>
      </c>
      <c r="D1612" t="s">
        <v>13540</v>
      </c>
      <c r="E1612" s="53">
        <v>78.099999999999994</v>
      </c>
    </row>
    <row r="1613" spans="1:5" x14ac:dyDescent="0.2">
      <c r="A1613" t="s">
        <v>13986</v>
      </c>
      <c r="B1613" t="s">
        <v>2818</v>
      </c>
      <c r="C1613" t="s">
        <v>8194</v>
      </c>
      <c r="D1613" t="s">
        <v>13540</v>
      </c>
      <c r="E1613" s="53">
        <v>97</v>
      </c>
    </row>
    <row r="1614" spans="1:5" x14ac:dyDescent="0.2">
      <c r="A1614" t="s">
        <v>13987</v>
      </c>
      <c r="B1614" t="s">
        <v>2820</v>
      </c>
      <c r="C1614" t="s">
        <v>8194</v>
      </c>
      <c r="D1614" t="s">
        <v>13540</v>
      </c>
      <c r="E1614" s="53">
        <v>96.4</v>
      </c>
    </row>
    <row r="1615" spans="1:5" x14ac:dyDescent="0.2">
      <c r="A1615" t="s">
        <v>13988</v>
      </c>
      <c r="B1615" t="s">
        <v>2825</v>
      </c>
      <c r="C1615" t="s">
        <v>8194</v>
      </c>
      <c r="D1615" t="s">
        <v>13540</v>
      </c>
      <c r="E1615" s="53">
        <v>85.2</v>
      </c>
    </row>
    <row r="1616" spans="1:5" x14ac:dyDescent="0.2">
      <c r="A1616" t="s">
        <v>13989</v>
      </c>
      <c r="B1616" t="s">
        <v>2786</v>
      </c>
      <c r="C1616" t="s">
        <v>8194</v>
      </c>
      <c r="D1616" t="s">
        <v>13540</v>
      </c>
      <c r="E1616" s="53">
        <v>91.9</v>
      </c>
    </row>
    <row r="1617" spans="1:5" x14ac:dyDescent="0.2">
      <c r="A1617" t="s">
        <v>13990</v>
      </c>
      <c r="B1617" t="s">
        <v>2787</v>
      </c>
      <c r="C1617" t="s">
        <v>8194</v>
      </c>
      <c r="D1617" t="s">
        <v>13540</v>
      </c>
      <c r="E1617" s="53">
        <v>100</v>
      </c>
    </row>
    <row r="1618" spans="1:5" x14ac:dyDescent="0.2">
      <c r="A1618" t="s">
        <v>13991</v>
      </c>
      <c r="B1618" t="s">
        <v>2829</v>
      </c>
      <c r="C1618" t="s">
        <v>8194</v>
      </c>
      <c r="D1618" t="s">
        <v>13540</v>
      </c>
      <c r="E1618" s="53">
        <v>76.900000000000006</v>
      </c>
    </row>
    <row r="1619" spans="1:5" x14ac:dyDescent="0.2">
      <c r="A1619" t="s">
        <v>13992</v>
      </c>
      <c r="B1619" t="s">
        <v>2831</v>
      </c>
      <c r="C1619" t="s">
        <v>8194</v>
      </c>
      <c r="D1619" t="s">
        <v>13540</v>
      </c>
      <c r="E1619" s="53">
        <v>85</v>
      </c>
    </row>
    <row r="1620" spans="1:5" x14ac:dyDescent="0.2">
      <c r="A1620" t="s">
        <v>13993</v>
      </c>
      <c r="B1620" t="s">
        <v>2833</v>
      </c>
      <c r="C1620" t="s">
        <v>8194</v>
      </c>
      <c r="D1620" t="s">
        <v>13540</v>
      </c>
      <c r="E1620" s="53">
        <v>93.8</v>
      </c>
    </row>
    <row r="1621" spans="1:5" x14ac:dyDescent="0.2">
      <c r="A1621" t="s">
        <v>13994</v>
      </c>
      <c r="B1621" t="s">
        <v>2835</v>
      </c>
      <c r="C1621" t="s">
        <v>8194</v>
      </c>
      <c r="D1621" t="s">
        <v>13540</v>
      </c>
      <c r="E1621" s="53">
        <v>95.5</v>
      </c>
    </row>
    <row r="1622" spans="1:5" x14ac:dyDescent="0.2">
      <c r="A1622" t="s">
        <v>13995</v>
      </c>
      <c r="B1622" t="s">
        <v>2789</v>
      </c>
      <c r="C1622" t="s">
        <v>8194</v>
      </c>
      <c r="D1622" t="s">
        <v>13540</v>
      </c>
      <c r="E1622" s="53">
        <v>94.4</v>
      </c>
    </row>
    <row r="1623" spans="1:5" x14ac:dyDescent="0.2">
      <c r="A1623" t="s">
        <v>13996</v>
      </c>
      <c r="B1623" t="s">
        <v>2838</v>
      </c>
      <c r="C1623" t="s">
        <v>8194</v>
      </c>
      <c r="D1623" t="s">
        <v>13540</v>
      </c>
      <c r="E1623" s="53">
        <v>100</v>
      </c>
    </row>
    <row r="1624" spans="1:5" x14ac:dyDescent="0.2">
      <c r="A1624" t="s">
        <v>13997</v>
      </c>
      <c r="B1624" t="s">
        <v>2840</v>
      </c>
      <c r="C1624" t="s">
        <v>8194</v>
      </c>
      <c r="D1624" t="s">
        <v>13540</v>
      </c>
      <c r="E1624" s="53">
        <v>96.4</v>
      </c>
    </row>
    <row r="1625" spans="1:5" x14ac:dyDescent="0.2">
      <c r="A1625" t="s">
        <v>13998</v>
      </c>
      <c r="B1625" t="s">
        <v>12328</v>
      </c>
      <c r="C1625" t="s">
        <v>8194</v>
      </c>
      <c r="D1625" t="s">
        <v>13540</v>
      </c>
      <c r="E1625" s="53">
        <v>0</v>
      </c>
    </row>
    <row r="1626" spans="1:5" x14ac:dyDescent="0.2">
      <c r="A1626" t="s">
        <v>13999</v>
      </c>
      <c r="B1626" t="s">
        <v>2763</v>
      </c>
      <c r="C1626" t="s">
        <v>8194</v>
      </c>
      <c r="D1626" t="s">
        <v>13540</v>
      </c>
      <c r="E1626" s="53">
        <v>94.3</v>
      </c>
    </row>
    <row r="1627" spans="1:5" x14ac:dyDescent="0.2">
      <c r="A1627" t="s">
        <v>14000</v>
      </c>
      <c r="B1627" t="s">
        <v>12344</v>
      </c>
      <c r="C1627" t="s">
        <v>8194</v>
      </c>
      <c r="D1627" t="s">
        <v>13540</v>
      </c>
      <c r="E1627" s="53">
        <v>0</v>
      </c>
    </row>
    <row r="1628" spans="1:5" x14ac:dyDescent="0.2">
      <c r="A1628" t="s">
        <v>14001</v>
      </c>
      <c r="B1628" t="s">
        <v>2780</v>
      </c>
      <c r="C1628" t="s">
        <v>8194</v>
      </c>
      <c r="D1628" t="s">
        <v>13540</v>
      </c>
      <c r="E1628" s="53">
        <v>87.2</v>
      </c>
    </row>
    <row r="1629" spans="1:5" x14ac:dyDescent="0.2">
      <c r="A1629" t="s">
        <v>14002</v>
      </c>
      <c r="B1629" t="s">
        <v>2794</v>
      </c>
      <c r="C1629" t="s">
        <v>8194</v>
      </c>
      <c r="D1629" t="s">
        <v>13540</v>
      </c>
      <c r="E1629" s="53">
        <v>92.380284728214008</v>
      </c>
    </row>
    <row r="1630" spans="1:5" x14ac:dyDescent="0.2">
      <c r="A1630" t="s">
        <v>14003</v>
      </c>
      <c r="B1630" t="s">
        <v>2785</v>
      </c>
      <c r="C1630" t="s">
        <v>8215</v>
      </c>
      <c r="D1630" t="s">
        <v>13540</v>
      </c>
      <c r="E1630" s="53">
        <v>90.4</v>
      </c>
    </row>
    <row r="1631" spans="1:5" x14ac:dyDescent="0.2">
      <c r="A1631" t="s">
        <v>14004</v>
      </c>
      <c r="B1631" t="s">
        <v>2811</v>
      </c>
      <c r="C1631" t="s">
        <v>8215</v>
      </c>
      <c r="D1631" t="s">
        <v>13540</v>
      </c>
      <c r="E1631" s="53">
        <v>0</v>
      </c>
    </row>
    <row r="1632" spans="1:5" x14ac:dyDescent="0.2">
      <c r="A1632" t="s">
        <v>14005</v>
      </c>
      <c r="B1632" t="s">
        <v>2788</v>
      </c>
      <c r="C1632" t="s">
        <v>8215</v>
      </c>
      <c r="D1632" t="s">
        <v>13540</v>
      </c>
      <c r="E1632" s="53">
        <v>71.2</v>
      </c>
    </row>
    <row r="1633" spans="1:5" x14ac:dyDescent="0.2">
      <c r="A1633" t="s">
        <v>14006</v>
      </c>
      <c r="B1633" t="s">
        <v>2814</v>
      </c>
      <c r="C1633" t="s">
        <v>8215</v>
      </c>
      <c r="D1633" t="s">
        <v>13540</v>
      </c>
      <c r="E1633" s="53">
        <v>66.8</v>
      </c>
    </row>
    <row r="1634" spans="1:5" x14ac:dyDescent="0.2">
      <c r="A1634" t="s">
        <v>14007</v>
      </c>
      <c r="B1634" t="s">
        <v>2816</v>
      </c>
      <c r="C1634" t="s">
        <v>8215</v>
      </c>
      <c r="D1634" t="s">
        <v>13540</v>
      </c>
      <c r="E1634" s="53">
        <v>69.400000000000006</v>
      </c>
    </row>
    <row r="1635" spans="1:5" x14ac:dyDescent="0.2">
      <c r="A1635" t="s">
        <v>14008</v>
      </c>
      <c r="B1635" t="s">
        <v>2818</v>
      </c>
      <c r="C1635" t="s">
        <v>8215</v>
      </c>
      <c r="D1635" t="s">
        <v>13540</v>
      </c>
      <c r="E1635" s="53">
        <v>86.8</v>
      </c>
    </row>
    <row r="1636" spans="1:5" x14ac:dyDescent="0.2">
      <c r="A1636" t="s">
        <v>14009</v>
      </c>
      <c r="B1636" t="s">
        <v>2820</v>
      </c>
      <c r="C1636" t="s">
        <v>8215</v>
      </c>
      <c r="D1636" t="s">
        <v>13540</v>
      </c>
      <c r="E1636" s="53">
        <v>73.3</v>
      </c>
    </row>
    <row r="1637" spans="1:5" x14ac:dyDescent="0.2">
      <c r="A1637" t="s">
        <v>14010</v>
      </c>
      <c r="B1637" t="s">
        <v>2825</v>
      </c>
      <c r="C1637" t="s">
        <v>8215</v>
      </c>
      <c r="D1637" t="s">
        <v>13540</v>
      </c>
      <c r="E1637" s="53">
        <v>62.8</v>
      </c>
    </row>
    <row r="1638" spans="1:5" x14ac:dyDescent="0.2">
      <c r="A1638" t="s">
        <v>14011</v>
      </c>
      <c r="B1638" t="s">
        <v>2786</v>
      </c>
      <c r="C1638" t="s">
        <v>8215</v>
      </c>
      <c r="D1638" t="s">
        <v>13540</v>
      </c>
      <c r="E1638" s="53">
        <v>79.2</v>
      </c>
    </row>
    <row r="1639" spans="1:5" x14ac:dyDescent="0.2">
      <c r="A1639" t="s">
        <v>14012</v>
      </c>
      <c r="B1639" t="s">
        <v>2787</v>
      </c>
      <c r="C1639" t="s">
        <v>8215</v>
      </c>
      <c r="D1639" t="s">
        <v>13540</v>
      </c>
      <c r="E1639" s="53">
        <v>86.5</v>
      </c>
    </row>
    <row r="1640" spans="1:5" x14ac:dyDescent="0.2">
      <c r="A1640" t="s">
        <v>14013</v>
      </c>
      <c r="B1640" t="s">
        <v>2829</v>
      </c>
      <c r="C1640" t="s">
        <v>8215</v>
      </c>
      <c r="D1640" t="s">
        <v>13540</v>
      </c>
      <c r="E1640" s="53">
        <v>87.4</v>
      </c>
    </row>
    <row r="1641" spans="1:5" x14ac:dyDescent="0.2">
      <c r="A1641" t="s">
        <v>14014</v>
      </c>
      <c r="B1641" t="s">
        <v>2831</v>
      </c>
      <c r="C1641" t="s">
        <v>8215</v>
      </c>
      <c r="D1641" t="s">
        <v>13540</v>
      </c>
      <c r="E1641" s="53">
        <v>84.1</v>
      </c>
    </row>
    <row r="1642" spans="1:5" x14ac:dyDescent="0.2">
      <c r="A1642" t="s">
        <v>14015</v>
      </c>
      <c r="B1642" t="s">
        <v>2833</v>
      </c>
      <c r="C1642" t="s">
        <v>8215</v>
      </c>
      <c r="D1642" t="s">
        <v>13540</v>
      </c>
      <c r="E1642" s="53">
        <v>48.1</v>
      </c>
    </row>
    <row r="1643" spans="1:5" x14ac:dyDescent="0.2">
      <c r="A1643" t="s">
        <v>14016</v>
      </c>
      <c r="B1643" t="s">
        <v>2835</v>
      </c>
      <c r="C1643" t="s">
        <v>8215</v>
      </c>
      <c r="D1643" t="s">
        <v>13540</v>
      </c>
      <c r="E1643" s="53">
        <v>99.5</v>
      </c>
    </row>
    <row r="1644" spans="1:5" x14ac:dyDescent="0.2">
      <c r="A1644" t="s">
        <v>14017</v>
      </c>
      <c r="B1644" t="s">
        <v>2789</v>
      </c>
      <c r="C1644" t="s">
        <v>8215</v>
      </c>
      <c r="D1644" t="s">
        <v>13540</v>
      </c>
      <c r="E1644" s="53">
        <v>73.7</v>
      </c>
    </row>
    <row r="1645" spans="1:5" x14ac:dyDescent="0.2">
      <c r="A1645" t="s">
        <v>14018</v>
      </c>
      <c r="B1645" t="s">
        <v>2838</v>
      </c>
      <c r="C1645" t="s">
        <v>8215</v>
      </c>
      <c r="D1645" t="s">
        <v>13540</v>
      </c>
      <c r="E1645" s="53">
        <v>80.400000000000006</v>
      </c>
    </row>
    <row r="1646" spans="1:5" x14ac:dyDescent="0.2">
      <c r="A1646" t="s">
        <v>14019</v>
      </c>
      <c r="B1646" t="s">
        <v>2840</v>
      </c>
      <c r="C1646" t="s">
        <v>8215</v>
      </c>
      <c r="D1646" t="s">
        <v>13540</v>
      </c>
      <c r="E1646" s="53">
        <v>80.900000000000006</v>
      </c>
    </row>
    <row r="1647" spans="1:5" x14ac:dyDescent="0.2">
      <c r="A1647" t="s">
        <v>14020</v>
      </c>
      <c r="B1647" t="s">
        <v>12328</v>
      </c>
      <c r="C1647" t="s">
        <v>8215</v>
      </c>
      <c r="D1647" t="s">
        <v>13540</v>
      </c>
      <c r="E1647" s="53">
        <v>0</v>
      </c>
    </row>
    <row r="1648" spans="1:5" x14ac:dyDescent="0.2">
      <c r="A1648" t="s">
        <v>14021</v>
      </c>
      <c r="B1648" t="s">
        <v>2763</v>
      </c>
      <c r="C1648" t="s">
        <v>8215</v>
      </c>
      <c r="D1648" t="s">
        <v>13540</v>
      </c>
      <c r="E1648" s="53">
        <v>87.5</v>
      </c>
    </row>
    <row r="1649" spans="1:5" x14ac:dyDescent="0.2">
      <c r="A1649" t="s">
        <v>14022</v>
      </c>
      <c r="B1649" t="s">
        <v>12344</v>
      </c>
      <c r="C1649" t="s">
        <v>8215</v>
      </c>
      <c r="D1649" t="s">
        <v>13540</v>
      </c>
      <c r="E1649" s="53">
        <v>0</v>
      </c>
    </row>
    <row r="1650" spans="1:5" x14ac:dyDescent="0.2">
      <c r="A1650" t="s">
        <v>14023</v>
      </c>
      <c r="B1650" t="s">
        <v>2780</v>
      </c>
      <c r="C1650" t="s">
        <v>8215</v>
      </c>
      <c r="D1650" t="s">
        <v>13540</v>
      </c>
      <c r="E1650" s="53">
        <v>83.8</v>
      </c>
    </row>
    <row r="1651" spans="1:5" x14ac:dyDescent="0.2">
      <c r="A1651" t="s">
        <v>14024</v>
      </c>
      <c r="B1651" t="s">
        <v>2794</v>
      </c>
      <c r="C1651" t="s">
        <v>8215</v>
      </c>
      <c r="D1651" t="s">
        <v>13540</v>
      </c>
      <c r="E1651" s="53">
        <v>75.06649730402323</v>
      </c>
    </row>
    <row r="1652" spans="1:5" x14ac:dyDescent="0.2">
      <c r="A1652" t="s">
        <v>14025</v>
      </c>
      <c r="B1652" t="s">
        <v>2785</v>
      </c>
      <c r="C1652" t="s">
        <v>8236</v>
      </c>
      <c r="D1652" t="s">
        <v>13540</v>
      </c>
      <c r="E1652" s="53">
        <v>81.599999999999994</v>
      </c>
    </row>
    <row r="1653" spans="1:5" x14ac:dyDescent="0.2">
      <c r="A1653" t="s">
        <v>14026</v>
      </c>
      <c r="B1653" t="s">
        <v>2811</v>
      </c>
      <c r="C1653" t="s">
        <v>8236</v>
      </c>
      <c r="D1653" t="s">
        <v>13540</v>
      </c>
      <c r="E1653" s="53">
        <v>0</v>
      </c>
    </row>
    <row r="1654" spans="1:5" x14ac:dyDescent="0.2">
      <c r="A1654" t="s">
        <v>14027</v>
      </c>
      <c r="B1654" t="s">
        <v>2788</v>
      </c>
      <c r="C1654" t="s">
        <v>8236</v>
      </c>
      <c r="D1654" t="s">
        <v>13540</v>
      </c>
      <c r="E1654" s="53">
        <v>79.3</v>
      </c>
    </row>
    <row r="1655" spans="1:5" x14ac:dyDescent="0.2">
      <c r="A1655" t="s">
        <v>14028</v>
      </c>
      <c r="B1655" t="s">
        <v>2814</v>
      </c>
      <c r="C1655" t="s">
        <v>8236</v>
      </c>
      <c r="D1655" t="s">
        <v>13540</v>
      </c>
      <c r="E1655" s="53">
        <v>81</v>
      </c>
    </row>
    <row r="1656" spans="1:5" x14ac:dyDescent="0.2">
      <c r="A1656" t="s">
        <v>14029</v>
      </c>
      <c r="B1656" t="s">
        <v>2816</v>
      </c>
      <c r="C1656" t="s">
        <v>8236</v>
      </c>
      <c r="D1656" t="s">
        <v>13540</v>
      </c>
      <c r="E1656" s="53">
        <v>79.5</v>
      </c>
    </row>
    <row r="1657" spans="1:5" x14ac:dyDescent="0.2">
      <c r="A1657" t="s">
        <v>14030</v>
      </c>
      <c r="B1657" t="s">
        <v>2818</v>
      </c>
      <c r="C1657" t="s">
        <v>8236</v>
      </c>
      <c r="D1657" t="s">
        <v>13540</v>
      </c>
      <c r="E1657" s="53">
        <v>90.4</v>
      </c>
    </row>
    <row r="1658" spans="1:5" x14ac:dyDescent="0.2">
      <c r="A1658" t="s">
        <v>14031</v>
      </c>
      <c r="B1658" t="s">
        <v>2820</v>
      </c>
      <c r="C1658" t="s">
        <v>8236</v>
      </c>
      <c r="D1658" t="s">
        <v>13540</v>
      </c>
      <c r="E1658" s="53">
        <v>64.7</v>
      </c>
    </row>
    <row r="1659" spans="1:5" x14ac:dyDescent="0.2">
      <c r="A1659" t="s">
        <v>14032</v>
      </c>
      <c r="B1659" t="s">
        <v>2825</v>
      </c>
      <c r="C1659" t="s">
        <v>8236</v>
      </c>
      <c r="D1659" t="s">
        <v>13540</v>
      </c>
      <c r="E1659" s="53">
        <v>74.8</v>
      </c>
    </row>
    <row r="1660" spans="1:5" x14ac:dyDescent="0.2">
      <c r="A1660" t="s">
        <v>14033</v>
      </c>
      <c r="B1660" t="s">
        <v>2786</v>
      </c>
      <c r="C1660" t="s">
        <v>8236</v>
      </c>
      <c r="D1660" t="s">
        <v>13540</v>
      </c>
      <c r="E1660" s="53">
        <v>95.8</v>
      </c>
    </row>
    <row r="1661" spans="1:5" x14ac:dyDescent="0.2">
      <c r="A1661" t="s">
        <v>14034</v>
      </c>
      <c r="B1661" t="s">
        <v>2787</v>
      </c>
      <c r="C1661" t="s">
        <v>8236</v>
      </c>
      <c r="D1661" t="s">
        <v>13540</v>
      </c>
      <c r="E1661" s="53">
        <v>93.1</v>
      </c>
    </row>
    <row r="1662" spans="1:5" x14ac:dyDescent="0.2">
      <c r="A1662" t="s">
        <v>14035</v>
      </c>
      <c r="B1662" t="s">
        <v>2829</v>
      </c>
      <c r="C1662" t="s">
        <v>8236</v>
      </c>
      <c r="D1662" t="s">
        <v>13540</v>
      </c>
      <c r="E1662" s="53">
        <v>93.4</v>
      </c>
    </row>
    <row r="1663" spans="1:5" x14ac:dyDescent="0.2">
      <c r="A1663" t="s">
        <v>14036</v>
      </c>
      <c r="B1663" t="s">
        <v>2831</v>
      </c>
      <c r="C1663" t="s">
        <v>8236</v>
      </c>
      <c r="D1663" t="s">
        <v>13540</v>
      </c>
      <c r="E1663" s="53">
        <v>88.9</v>
      </c>
    </row>
    <row r="1664" spans="1:5" x14ac:dyDescent="0.2">
      <c r="A1664" t="s">
        <v>14037</v>
      </c>
      <c r="B1664" t="s">
        <v>2833</v>
      </c>
      <c r="C1664" t="s">
        <v>8236</v>
      </c>
      <c r="D1664" t="s">
        <v>13540</v>
      </c>
      <c r="E1664" s="53">
        <v>54.1</v>
      </c>
    </row>
    <row r="1665" spans="1:5" x14ac:dyDescent="0.2">
      <c r="A1665" t="s">
        <v>14038</v>
      </c>
      <c r="B1665" t="s">
        <v>2835</v>
      </c>
      <c r="C1665" t="s">
        <v>8236</v>
      </c>
      <c r="D1665" t="s">
        <v>13540</v>
      </c>
      <c r="E1665" s="53">
        <v>90.2</v>
      </c>
    </row>
    <row r="1666" spans="1:5" x14ac:dyDescent="0.2">
      <c r="A1666" t="s">
        <v>14039</v>
      </c>
      <c r="B1666" t="s">
        <v>2789</v>
      </c>
      <c r="C1666" t="s">
        <v>8236</v>
      </c>
      <c r="D1666" t="s">
        <v>13540</v>
      </c>
      <c r="E1666" s="53">
        <v>81.900000000000006</v>
      </c>
    </row>
    <row r="1667" spans="1:5" x14ac:dyDescent="0.2">
      <c r="A1667" t="s">
        <v>14040</v>
      </c>
      <c r="B1667" t="s">
        <v>2838</v>
      </c>
      <c r="C1667" t="s">
        <v>8236</v>
      </c>
      <c r="D1667" t="s">
        <v>13540</v>
      </c>
      <c r="E1667" s="53">
        <v>75.7</v>
      </c>
    </row>
    <row r="1668" spans="1:5" x14ac:dyDescent="0.2">
      <c r="A1668" t="s">
        <v>14041</v>
      </c>
      <c r="B1668" t="s">
        <v>2840</v>
      </c>
      <c r="C1668" t="s">
        <v>8236</v>
      </c>
      <c r="D1668" t="s">
        <v>13540</v>
      </c>
      <c r="E1668" s="53">
        <v>84.8</v>
      </c>
    </row>
    <row r="1669" spans="1:5" x14ac:dyDescent="0.2">
      <c r="A1669" t="s">
        <v>14042</v>
      </c>
      <c r="B1669" t="s">
        <v>12328</v>
      </c>
      <c r="C1669" t="s">
        <v>8236</v>
      </c>
      <c r="D1669" t="s">
        <v>13540</v>
      </c>
      <c r="E1669" s="53">
        <v>0</v>
      </c>
    </row>
    <row r="1670" spans="1:5" x14ac:dyDescent="0.2">
      <c r="A1670" t="s">
        <v>14043</v>
      </c>
      <c r="B1670" t="s">
        <v>2763</v>
      </c>
      <c r="C1670" t="s">
        <v>8236</v>
      </c>
      <c r="D1670" t="s">
        <v>13540</v>
      </c>
      <c r="E1670" s="53">
        <v>90.5</v>
      </c>
    </row>
    <row r="1671" spans="1:5" x14ac:dyDescent="0.2">
      <c r="A1671" t="s">
        <v>14044</v>
      </c>
      <c r="B1671" t="s">
        <v>12344</v>
      </c>
      <c r="C1671" t="s">
        <v>8236</v>
      </c>
      <c r="D1671" t="s">
        <v>13540</v>
      </c>
      <c r="E1671" s="53">
        <v>0</v>
      </c>
    </row>
    <row r="1672" spans="1:5" x14ac:dyDescent="0.2">
      <c r="A1672" t="s">
        <v>14045</v>
      </c>
      <c r="B1672" t="s">
        <v>2780</v>
      </c>
      <c r="C1672" t="s">
        <v>8236</v>
      </c>
      <c r="D1672" t="s">
        <v>13540</v>
      </c>
      <c r="E1672" s="53">
        <v>83.7</v>
      </c>
    </row>
    <row r="1673" spans="1:5" x14ac:dyDescent="0.2">
      <c r="A1673" t="s">
        <v>14046</v>
      </c>
      <c r="B1673" t="s">
        <v>2794</v>
      </c>
      <c r="C1673" t="s">
        <v>8236</v>
      </c>
      <c r="D1673" t="s">
        <v>13540</v>
      </c>
      <c r="E1673" s="53">
        <v>82.406470344255496</v>
      </c>
    </row>
    <row r="1674" spans="1:5" x14ac:dyDescent="0.2">
      <c r="A1674" t="s">
        <v>14047</v>
      </c>
      <c r="B1674" t="s">
        <v>2785</v>
      </c>
      <c r="C1674" t="s">
        <v>8257</v>
      </c>
      <c r="D1674" t="s">
        <v>13540</v>
      </c>
      <c r="E1674" s="53">
        <v>55</v>
      </c>
    </row>
    <row r="1675" spans="1:5" x14ac:dyDescent="0.2">
      <c r="A1675" t="s">
        <v>14048</v>
      </c>
      <c r="B1675" t="s">
        <v>2811</v>
      </c>
      <c r="C1675" t="s">
        <v>8257</v>
      </c>
      <c r="D1675" t="s">
        <v>13540</v>
      </c>
      <c r="E1675" s="53">
        <v>0</v>
      </c>
    </row>
    <row r="1676" spans="1:5" x14ac:dyDescent="0.2">
      <c r="A1676" t="s">
        <v>14049</v>
      </c>
      <c r="B1676" t="s">
        <v>2788</v>
      </c>
      <c r="C1676" t="s">
        <v>8257</v>
      </c>
      <c r="D1676" t="s">
        <v>13540</v>
      </c>
      <c r="E1676" s="53">
        <v>39.4</v>
      </c>
    </row>
    <row r="1677" spans="1:5" x14ac:dyDescent="0.2">
      <c r="A1677" t="s">
        <v>14050</v>
      </c>
      <c r="B1677" t="s">
        <v>2814</v>
      </c>
      <c r="C1677" t="s">
        <v>8257</v>
      </c>
      <c r="D1677" t="s">
        <v>13540</v>
      </c>
      <c r="E1677" s="53">
        <v>35</v>
      </c>
    </row>
    <row r="1678" spans="1:5" x14ac:dyDescent="0.2">
      <c r="A1678" t="s">
        <v>14051</v>
      </c>
      <c r="B1678" t="s">
        <v>2816</v>
      </c>
      <c r="C1678" t="s">
        <v>8257</v>
      </c>
      <c r="D1678" t="s">
        <v>13540</v>
      </c>
      <c r="E1678" s="53">
        <v>32.9</v>
      </c>
    </row>
    <row r="1679" spans="1:5" x14ac:dyDescent="0.2">
      <c r="A1679" t="s">
        <v>14052</v>
      </c>
      <c r="B1679" t="s">
        <v>2818</v>
      </c>
      <c r="C1679" t="s">
        <v>8257</v>
      </c>
      <c r="D1679" t="s">
        <v>13540</v>
      </c>
      <c r="E1679" s="53">
        <v>33.799999999999997</v>
      </c>
    </row>
    <row r="1680" spans="1:5" x14ac:dyDescent="0.2">
      <c r="A1680" t="s">
        <v>14053</v>
      </c>
      <c r="B1680" t="s">
        <v>2820</v>
      </c>
      <c r="C1680" t="s">
        <v>8257</v>
      </c>
      <c r="D1680" t="s">
        <v>13540</v>
      </c>
      <c r="E1680" s="53">
        <v>42.5</v>
      </c>
    </row>
    <row r="1681" spans="1:5" x14ac:dyDescent="0.2">
      <c r="A1681" t="s">
        <v>14054</v>
      </c>
      <c r="B1681" t="s">
        <v>2825</v>
      </c>
      <c r="C1681" t="s">
        <v>8257</v>
      </c>
      <c r="D1681" t="s">
        <v>13540</v>
      </c>
      <c r="E1681" s="53">
        <v>36</v>
      </c>
    </row>
    <row r="1682" spans="1:5" x14ac:dyDescent="0.2">
      <c r="A1682" t="s">
        <v>14055</v>
      </c>
      <c r="B1682" t="s">
        <v>2786</v>
      </c>
      <c r="C1682" t="s">
        <v>8257</v>
      </c>
      <c r="D1682" t="s">
        <v>13540</v>
      </c>
      <c r="E1682" s="53">
        <v>37.200000000000003</v>
      </c>
    </row>
    <row r="1683" spans="1:5" x14ac:dyDescent="0.2">
      <c r="A1683" t="s">
        <v>14056</v>
      </c>
      <c r="B1683" t="s">
        <v>2787</v>
      </c>
      <c r="C1683" t="s">
        <v>8257</v>
      </c>
      <c r="D1683" t="s">
        <v>13540</v>
      </c>
      <c r="E1683" s="53">
        <v>35</v>
      </c>
    </row>
    <row r="1684" spans="1:5" x14ac:dyDescent="0.2">
      <c r="A1684" t="s">
        <v>14057</v>
      </c>
      <c r="B1684" t="s">
        <v>2829</v>
      </c>
      <c r="C1684" t="s">
        <v>8257</v>
      </c>
      <c r="D1684" t="s">
        <v>13540</v>
      </c>
      <c r="E1684" s="53">
        <v>42.1</v>
      </c>
    </row>
    <row r="1685" spans="1:5" x14ac:dyDescent="0.2">
      <c r="A1685" t="s">
        <v>14058</v>
      </c>
      <c r="B1685" t="s">
        <v>2831</v>
      </c>
      <c r="C1685" t="s">
        <v>8257</v>
      </c>
      <c r="D1685" t="s">
        <v>13540</v>
      </c>
      <c r="E1685" s="53">
        <v>40</v>
      </c>
    </row>
    <row r="1686" spans="1:5" x14ac:dyDescent="0.2">
      <c r="A1686" t="s">
        <v>14059</v>
      </c>
      <c r="B1686" t="s">
        <v>2833</v>
      </c>
      <c r="C1686" t="s">
        <v>8257</v>
      </c>
      <c r="D1686" t="s">
        <v>13540</v>
      </c>
      <c r="E1686" s="53">
        <v>38.1</v>
      </c>
    </row>
    <row r="1687" spans="1:5" x14ac:dyDescent="0.2">
      <c r="A1687" t="s">
        <v>14060</v>
      </c>
      <c r="B1687" t="s">
        <v>2835</v>
      </c>
      <c r="C1687" t="s">
        <v>8257</v>
      </c>
      <c r="D1687" t="s">
        <v>13540</v>
      </c>
      <c r="E1687" s="53">
        <v>42.9</v>
      </c>
    </row>
    <row r="1688" spans="1:5" x14ac:dyDescent="0.2">
      <c r="A1688" t="s">
        <v>14061</v>
      </c>
      <c r="B1688" t="s">
        <v>2789</v>
      </c>
      <c r="C1688" t="s">
        <v>8257</v>
      </c>
      <c r="D1688" t="s">
        <v>13540</v>
      </c>
      <c r="E1688" s="53">
        <v>33.200000000000003</v>
      </c>
    </row>
    <row r="1689" spans="1:5" x14ac:dyDescent="0.2">
      <c r="A1689" t="s">
        <v>14062</v>
      </c>
      <c r="B1689" t="s">
        <v>2838</v>
      </c>
      <c r="C1689" t="s">
        <v>8257</v>
      </c>
      <c r="D1689" t="s">
        <v>13540</v>
      </c>
      <c r="E1689" s="53">
        <v>44.5</v>
      </c>
    </row>
    <row r="1690" spans="1:5" x14ac:dyDescent="0.2">
      <c r="A1690" t="s">
        <v>14063</v>
      </c>
      <c r="B1690" t="s">
        <v>2840</v>
      </c>
      <c r="C1690" t="s">
        <v>8257</v>
      </c>
      <c r="D1690" t="s">
        <v>13540</v>
      </c>
      <c r="E1690" s="53">
        <v>38.799999999999997</v>
      </c>
    </row>
    <row r="1691" spans="1:5" x14ac:dyDescent="0.2">
      <c r="A1691" t="s">
        <v>14064</v>
      </c>
      <c r="B1691" t="s">
        <v>12328</v>
      </c>
      <c r="C1691" t="s">
        <v>8257</v>
      </c>
      <c r="D1691" t="s">
        <v>13540</v>
      </c>
      <c r="E1691" s="53">
        <v>0</v>
      </c>
    </row>
    <row r="1692" spans="1:5" x14ac:dyDescent="0.2">
      <c r="A1692" t="s">
        <v>14065</v>
      </c>
      <c r="B1692" t="s">
        <v>2763</v>
      </c>
      <c r="C1692" t="s">
        <v>8257</v>
      </c>
      <c r="D1692" t="s">
        <v>13540</v>
      </c>
      <c r="E1692" s="53">
        <v>45</v>
      </c>
    </row>
    <row r="1693" spans="1:5" x14ac:dyDescent="0.2">
      <c r="A1693" t="s">
        <v>14066</v>
      </c>
      <c r="B1693" t="s">
        <v>12344</v>
      </c>
      <c r="C1693" t="s">
        <v>8257</v>
      </c>
      <c r="D1693" t="s">
        <v>13540</v>
      </c>
      <c r="E1693" s="53">
        <v>0</v>
      </c>
    </row>
    <row r="1694" spans="1:5" x14ac:dyDescent="0.2">
      <c r="A1694" t="s">
        <v>14067</v>
      </c>
      <c r="B1694" t="s">
        <v>2780</v>
      </c>
      <c r="C1694" t="s">
        <v>8257</v>
      </c>
      <c r="D1694" t="s">
        <v>13540</v>
      </c>
      <c r="E1694" s="53">
        <v>40.5</v>
      </c>
    </row>
    <row r="1695" spans="1:5" x14ac:dyDescent="0.2">
      <c r="A1695" t="s">
        <v>14068</v>
      </c>
      <c r="B1695" t="s">
        <v>2794</v>
      </c>
      <c r="C1695" t="s">
        <v>8257</v>
      </c>
      <c r="D1695" t="s">
        <v>13540</v>
      </c>
      <c r="E1695" s="53">
        <v>40.163708004977188</v>
      </c>
    </row>
    <row r="1696" spans="1:5" x14ac:dyDescent="0.2">
      <c r="A1696" t="s">
        <v>14069</v>
      </c>
      <c r="B1696" t="s">
        <v>2785</v>
      </c>
      <c r="C1696" t="s">
        <v>8278</v>
      </c>
      <c r="D1696" t="s">
        <v>13540</v>
      </c>
      <c r="E1696" s="53">
        <v>65.599999999999994</v>
      </c>
    </row>
    <row r="1697" spans="1:5" x14ac:dyDescent="0.2">
      <c r="A1697" t="s">
        <v>14070</v>
      </c>
      <c r="B1697" t="s">
        <v>2811</v>
      </c>
      <c r="C1697" t="s">
        <v>8278</v>
      </c>
      <c r="D1697" t="s">
        <v>13540</v>
      </c>
      <c r="E1697" s="53">
        <v>0</v>
      </c>
    </row>
    <row r="1698" spans="1:5" x14ac:dyDescent="0.2">
      <c r="A1698" t="s">
        <v>14071</v>
      </c>
      <c r="B1698" t="s">
        <v>2788</v>
      </c>
      <c r="C1698" t="s">
        <v>8278</v>
      </c>
      <c r="D1698" t="s">
        <v>13540</v>
      </c>
      <c r="E1698" s="53">
        <v>52</v>
      </c>
    </row>
    <row r="1699" spans="1:5" x14ac:dyDescent="0.2">
      <c r="A1699" t="s">
        <v>14072</v>
      </c>
      <c r="B1699" t="s">
        <v>2814</v>
      </c>
      <c r="C1699" t="s">
        <v>8278</v>
      </c>
      <c r="D1699" t="s">
        <v>13540</v>
      </c>
      <c r="E1699" s="53">
        <v>45.7</v>
      </c>
    </row>
    <row r="1700" spans="1:5" x14ac:dyDescent="0.2">
      <c r="A1700" t="s">
        <v>14073</v>
      </c>
      <c r="B1700" t="s">
        <v>2816</v>
      </c>
      <c r="C1700" t="s">
        <v>8278</v>
      </c>
      <c r="D1700" t="s">
        <v>13540</v>
      </c>
      <c r="E1700" s="53">
        <v>53.6</v>
      </c>
    </row>
    <row r="1701" spans="1:5" x14ac:dyDescent="0.2">
      <c r="A1701" t="s">
        <v>14074</v>
      </c>
      <c r="B1701" t="s">
        <v>2818</v>
      </c>
      <c r="C1701" t="s">
        <v>8278</v>
      </c>
      <c r="D1701" t="s">
        <v>13540</v>
      </c>
      <c r="E1701" s="53">
        <v>76.2</v>
      </c>
    </row>
    <row r="1702" spans="1:5" x14ac:dyDescent="0.2">
      <c r="A1702" t="s">
        <v>14075</v>
      </c>
      <c r="B1702" t="s">
        <v>2820</v>
      </c>
      <c r="C1702" t="s">
        <v>8278</v>
      </c>
      <c r="D1702" t="s">
        <v>13540</v>
      </c>
      <c r="E1702" s="53">
        <v>62</v>
      </c>
    </row>
    <row r="1703" spans="1:5" x14ac:dyDescent="0.2">
      <c r="A1703" t="s">
        <v>14076</v>
      </c>
      <c r="B1703" t="s">
        <v>2825</v>
      </c>
      <c r="C1703" t="s">
        <v>8278</v>
      </c>
      <c r="D1703" t="s">
        <v>13540</v>
      </c>
      <c r="E1703" s="53">
        <v>42.2</v>
      </c>
    </row>
    <row r="1704" spans="1:5" x14ac:dyDescent="0.2">
      <c r="A1704" t="s">
        <v>14077</v>
      </c>
      <c r="B1704" t="s">
        <v>2786</v>
      </c>
      <c r="C1704" t="s">
        <v>8278</v>
      </c>
      <c r="D1704" t="s">
        <v>13540</v>
      </c>
      <c r="E1704" s="53">
        <v>54.9</v>
      </c>
    </row>
    <row r="1705" spans="1:5" x14ac:dyDescent="0.2">
      <c r="A1705" t="s">
        <v>14078</v>
      </c>
      <c r="B1705" t="s">
        <v>2787</v>
      </c>
      <c r="C1705" t="s">
        <v>8278</v>
      </c>
      <c r="D1705" t="s">
        <v>13540</v>
      </c>
      <c r="E1705" s="53">
        <v>71.900000000000006</v>
      </c>
    </row>
    <row r="1706" spans="1:5" x14ac:dyDescent="0.2">
      <c r="A1706" t="s">
        <v>14079</v>
      </c>
      <c r="B1706" t="s">
        <v>2829</v>
      </c>
      <c r="C1706" t="s">
        <v>8278</v>
      </c>
      <c r="D1706" t="s">
        <v>13540</v>
      </c>
      <c r="E1706" s="53">
        <v>61.8</v>
      </c>
    </row>
    <row r="1707" spans="1:5" x14ac:dyDescent="0.2">
      <c r="A1707" t="s">
        <v>14080</v>
      </c>
      <c r="B1707" t="s">
        <v>2831</v>
      </c>
      <c r="C1707" t="s">
        <v>8278</v>
      </c>
      <c r="D1707" t="s">
        <v>13540</v>
      </c>
      <c r="E1707" s="53">
        <v>66.099999999999994</v>
      </c>
    </row>
    <row r="1708" spans="1:5" x14ac:dyDescent="0.2">
      <c r="A1708" t="s">
        <v>14081</v>
      </c>
      <c r="B1708" t="s">
        <v>2833</v>
      </c>
      <c r="C1708" t="s">
        <v>8278</v>
      </c>
      <c r="D1708" t="s">
        <v>13540</v>
      </c>
      <c r="E1708" s="53">
        <v>26.9</v>
      </c>
    </row>
    <row r="1709" spans="1:5" x14ac:dyDescent="0.2">
      <c r="A1709" t="s">
        <v>14082</v>
      </c>
      <c r="B1709" t="s">
        <v>2835</v>
      </c>
      <c r="C1709" t="s">
        <v>8278</v>
      </c>
      <c r="D1709" t="s">
        <v>13540</v>
      </c>
      <c r="E1709" s="53">
        <v>83</v>
      </c>
    </row>
    <row r="1710" spans="1:5" x14ac:dyDescent="0.2">
      <c r="A1710" t="s">
        <v>14083</v>
      </c>
      <c r="B1710" t="s">
        <v>2789</v>
      </c>
      <c r="C1710" t="s">
        <v>8278</v>
      </c>
      <c r="D1710" t="s">
        <v>13540</v>
      </c>
      <c r="E1710" s="53">
        <v>59.8</v>
      </c>
    </row>
    <row r="1711" spans="1:5" x14ac:dyDescent="0.2">
      <c r="A1711" t="s">
        <v>14084</v>
      </c>
      <c r="B1711" t="s">
        <v>2838</v>
      </c>
      <c r="C1711" t="s">
        <v>8278</v>
      </c>
      <c r="D1711" t="s">
        <v>13540</v>
      </c>
      <c r="E1711" s="53">
        <v>63.2</v>
      </c>
    </row>
    <row r="1712" spans="1:5" x14ac:dyDescent="0.2">
      <c r="A1712" t="s">
        <v>14085</v>
      </c>
      <c r="B1712" t="s">
        <v>2840</v>
      </c>
      <c r="C1712" t="s">
        <v>8278</v>
      </c>
      <c r="D1712" t="s">
        <v>13540</v>
      </c>
      <c r="E1712" s="53">
        <v>65.2</v>
      </c>
    </row>
    <row r="1713" spans="1:5" x14ac:dyDescent="0.2">
      <c r="A1713" t="s">
        <v>14086</v>
      </c>
      <c r="B1713" t="s">
        <v>12328</v>
      </c>
      <c r="C1713" t="s">
        <v>8278</v>
      </c>
      <c r="D1713" t="s">
        <v>13540</v>
      </c>
      <c r="E1713" s="53">
        <v>0</v>
      </c>
    </row>
    <row r="1714" spans="1:5" x14ac:dyDescent="0.2">
      <c r="A1714" t="s">
        <v>14087</v>
      </c>
      <c r="B1714" t="s">
        <v>2763</v>
      </c>
      <c r="C1714" t="s">
        <v>8278</v>
      </c>
      <c r="D1714" t="s">
        <v>13540</v>
      </c>
      <c r="E1714" s="53">
        <v>61.8</v>
      </c>
    </row>
    <row r="1715" spans="1:5" x14ac:dyDescent="0.2">
      <c r="A1715" t="s">
        <v>14088</v>
      </c>
      <c r="B1715" t="s">
        <v>12344</v>
      </c>
      <c r="C1715" t="s">
        <v>8278</v>
      </c>
      <c r="D1715" t="s">
        <v>13540</v>
      </c>
      <c r="E1715" s="53">
        <v>0</v>
      </c>
    </row>
    <row r="1716" spans="1:5" x14ac:dyDescent="0.2">
      <c r="A1716" t="s">
        <v>14089</v>
      </c>
      <c r="B1716" t="s">
        <v>2780</v>
      </c>
      <c r="C1716" t="s">
        <v>8278</v>
      </c>
      <c r="D1716" t="s">
        <v>13540</v>
      </c>
      <c r="E1716" s="53">
        <v>65.400000000000006</v>
      </c>
    </row>
    <row r="1717" spans="1:5" x14ac:dyDescent="0.2">
      <c r="A1717" t="s">
        <v>14090</v>
      </c>
      <c r="B1717" t="s">
        <v>2794</v>
      </c>
      <c r="C1717" t="s">
        <v>8278</v>
      </c>
      <c r="D1717" t="s">
        <v>13540</v>
      </c>
      <c r="E1717" s="53">
        <v>59.52791372874325</v>
      </c>
    </row>
    <row r="1718" spans="1:5" x14ac:dyDescent="0.2">
      <c r="A1718" t="s">
        <v>14091</v>
      </c>
      <c r="B1718" t="s">
        <v>2785</v>
      </c>
      <c r="C1718" t="s">
        <v>8299</v>
      </c>
      <c r="D1718" t="s">
        <v>13540</v>
      </c>
      <c r="E1718" s="53">
        <v>114.5</v>
      </c>
    </row>
    <row r="1719" spans="1:5" x14ac:dyDescent="0.2">
      <c r="A1719" t="s">
        <v>14092</v>
      </c>
      <c r="B1719" t="s">
        <v>2811</v>
      </c>
      <c r="C1719" t="s">
        <v>8299</v>
      </c>
      <c r="D1719" t="s">
        <v>13540</v>
      </c>
      <c r="E1719" s="53">
        <v>0</v>
      </c>
    </row>
    <row r="1720" spans="1:5" x14ac:dyDescent="0.2">
      <c r="A1720" t="s">
        <v>14093</v>
      </c>
      <c r="B1720" t="s">
        <v>2788</v>
      </c>
      <c r="C1720" t="s">
        <v>8299</v>
      </c>
      <c r="D1720" t="s">
        <v>13540</v>
      </c>
      <c r="E1720" s="53">
        <v>63.3</v>
      </c>
    </row>
    <row r="1721" spans="1:5" x14ac:dyDescent="0.2">
      <c r="A1721" t="s">
        <v>14094</v>
      </c>
      <c r="B1721" t="s">
        <v>2814</v>
      </c>
      <c r="C1721" t="s">
        <v>8299</v>
      </c>
      <c r="D1721" t="s">
        <v>13540</v>
      </c>
      <c r="E1721" s="53">
        <v>50.4</v>
      </c>
    </row>
    <row r="1722" spans="1:5" x14ac:dyDescent="0.2">
      <c r="A1722" t="s">
        <v>14095</v>
      </c>
      <c r="B1722" t="s">
        <v>2816</v>
      </c>
      <c r="C1722" t="s">
        <v>8299</v>
      </c>
      <c r="D1722" t="s">
        <v>13540</v>
      </c>
      <c r="E1722" s="53">
        <v>54.6</v>
      </c>
    </row>
    <row r="1723" spans="1:5" x14ac:dyDescent="0.2">
      <c r="A1723" t="s">
        <v>14096</v>
      </c>
      <c r="B1723" t="s">
        <v>2818</v>
      </c>
      <c r="C1723" t="s">
        <v>8299</v>
      </c>
      <c r="D1723" t="s">
        <v>13540</v>
      </c>
      <c r="E1723" s="53">
        <v>90.4</v>
      </c>
    </row>
    <row r="1724" spans="1:5" x14ac:dyDescent="0.2">
      <c r="A1724" t="s">
        <v>14097</v>
      </c>
      <c r="B1724" t="s">
        <v>2820</v>
      </c>
      <c r="C1724" t="s">
        <v>8299</v>
      </c>
      <c r="D1724" t="s">
        <v>13540</v>
      </c>
      <c r="E1724" s="53">
        <v>66.400000000000006</v>
      </c>
    </row>
    <row r="1725" spans="1:5" x14ac:dyDescent="0.2">
      <c r="A1725" t="s">
        <v>14098</v>
      </c>
      <c r="B1725" t="s">
        <v>2825</v>
      </c>
      <c r="C1725" t="s">
        <v>8299</v>
      </c>
      <c r="D1725" t="s">
        <v>13540</v>
      </c>
      <c r="E1725" s="53">
        <v>44.2</v>
      </c>
    </row>
    <row r="1726" spans="1:5" x14ac:dyDescent="0.2">
      <c r="A1726" t="s">
        <v>14099</v>
      </c>
      <c r="B1726" t="s">
        <v>2786</v>
      </c>
      <c r="C1726" t="s">
        <v>8299</v>
      </c>
      <c r="D1726" t="s">
        <v>13540</v>
      </c>
      <c r="E1726" s="53">
        <v>76.099999999999994</v>
      </c>
    </row>
    <row r="1727" spans="1:5" x14ac:dyDescent="0.2">
      <c r="A1727" t="s">
        <v>14100</v>
      </c>
      <c r="B1727" t="s">
        <v>2787</v>
      </c>
      <c r="C1727" t="s">
        <v>8299</v>
      </c>
      <c r="D1727" t="s">
        <v>13540</v>
      </c>
      <c r="E1727" s="53">
        <v>91.1</v>
      </c>
    </row>
    <row r="1728" spans="1:5" x14ac:dyDescent="0.2">
      <c r="A1728" t="s">
        <v>14101</v>
      </c>
      <c r="B1728" t="s">
        <v>2829</v>
      </c>
      <c r="C1728" t="s">
        <v>8299</v>
      </c>
      <c r="D1728" t="s">
        <v>13540</v>
      </c>
      <c r="E1728" s="53">
        <v>94.4</v>
      </c>
    </row>
    <row r="1729" spans="1:5" x14ac:dyDescent="0.2">
      <c r="A1729" t="s">
        <v>14102</v>
      </c>
      <c r="B1729" t="s">
        <v>2831</v>
      </c>
      <c r="C1729" t="s">
        <v>8299</v>
      </c>
      <c r="D1729" t="s">
        <v>13540</v>
      </c>
      <c r="E1729" s="53">
        <v>91.5</v>
      </c>
    </row>
    <row r="1730" spans="1:5" x14ac:dyDescent="0.2">
      <c r="A1730" t="s">
        <v>14103</v>
      </c>
      <c r="B1730" t="s">
        <v>2833</v>
      </c>
      <c r="C1730" t="s">
        <v>8299</v>
      </c>
      <c r="D1730" t="s">
        <v>13540</v>
      </c>
      <c r="E1730" s="53">
        <v>21.6</v>
      </c>
    </row>
    <row r="1731" spans="1:5" x14ac:dyDescent="0.2">
      <c r="A1731" t="s">
        <v>14104</v>
      </c>
      <c r="B1731" t="s">
        <v>2835</v>
      </c>
      <c r="C1731" t="s">
        <v>8299</v>
      </c>
      <c r="D1731" t="s">
        <v>13540</v>
      </c>
      <c r="E1731" s="53">
        <v>125</v>
      </c>
    </row>
    <row r="1732" spans="1:5" x14ac:dyDescent="0.2">
      <c r="A1732" t="s">
        <v>14105</v>
      </c>
      <c r="B1732" t="s">
        <v>2789</v>
      </c>
      <c r="C1732" t="s">
        <v>8299</v>
      </c>
      <c r="D1732" t="s">
        <v>13540</v>
      </c>
      <c r="E1732" s="53">
        <v>63.2</v>
      </c>
    </row>
    <row r="1733" spans="1:5" x14ac:dyDescent="0.2">
      <c r="A1733" t="s">
        <v>14106</v>
      </c>
      <c r="B1733" t="s">
        <v>2838</v>
      </c>
      <c r="C1733" t="s">
        <v>8299</v>
      </c>
      <c r="D1733" t="s">
        <v>13540</v>
      </c>
      <c r="E1733" s="53">
        <v>82.7</v>
      </c>
    </row>
    <row r="1734" spans="1:5" x14ac:dyDescent="0.2">
      <c r="A1734" t="s">
        <v>14107</v>
      </c>
      <c r="B1734" t="s">
        <v>2840</v>
      </c>
      <c r="C1734" t="s">
        <v>8299</v>
      </c>
      <c r="D1734" t="s">
        <v>13540</v>
      </c>
      <c r="E1734" s="53">
        <v>83.6</v>
      </c>
    </row>
    <row r="1735" spans="1:5" x14ac:dyDescent="0.2">
      <c r="A1735" t="s">
        <v>14108</v>
      </c>
      <c r="B1735" t="s">
        <v>12328</v>
      </c>
      <c r="C1735" t="s">
        <v>8299</v>
      </c>
      <c r="D1735" t="s">
        <v>13540</v>
      </c>
      <c r="E1735" s="53">
        <v>0</v>
      </c>
    </row>
    <row r="1736" spans="1:5" x14ac:dyDescent="0.2">
      <c r="A1736" t="s">
        <v>14109</v>
      </c>
      <c r="B1736" t="s">
        <v>2763</v>
      </c>
      <c r="C1736" t="s">
        <v>8299</v>
      </c>
      <c r="D1736" t="s">
        <v>13540</v>
      </c>
      <c r="E1736" s="53">
        <v>97.9</v>
      </c>
    </row>
    <row r="1737" spans="1:5" x14ac:dyDescent="0.2">
      <c r="A1737" t="s">
        <v>14110</v>
      </c>
      <c r="B1737" t="s">
        <v>12344</v>
      </c>
      <c r="C1737" t="s">
        <v>8299</v>
      </c>
      <c r="D1737" t="s">
        <v>13540</v>
      </c>
      <c r="E1737" s="53">
        <v>0</v>
      </c>
    </row>
    <row r="1738" spans="1:5" x14ac:dyDescent="0.2">
      <c r="A1738" t="s">
        <v>14111</v>
      </c>
      <c r="B1738" t="s">
        <v>2780</v>
      </c>
      <c r="C1738" t="s">
        <v>8299</v>
      </c>
      <c r="D1738" t="s">
        <v>13540</v>
      </c>
      <c r="E1738" s="53">
        <v>86.1</v>
      </c>
    </row>
    <row r="1739" spans="1:5" x14ac:dyDescent="0.2">
      <c r="A1739" t="s">
        <v>14112</v>
      </c>
      <c r="B1739" t="s">
        <v>2794</v>
      </c>
      <c r="C1739" t="s">
        <v>8299</v>
      </c>
      <c r="D1739" t="s">
        <v>13540</v>
      </c>
      <c r="E1739" s="53">
        <v>78.331605143094166</v>
      </c>
    </row>
    <row r="1740" spans="1:5" x14ac:dyDescent="0.2">
      <c r="A1740" t="s">
        <v>14113</v>
      </c>
      <c r="B1740" t="s">
        <v>2785</v>
      </c>
      <c r="C1740" t="s">
        <v>8320</v>
      </c>
      <c r="D1740" t="s">
        <v>13540</v>
      </c>
      <c r="E1740" s="53">
        <v>94.2</v>
      </c>
    </row>
    <row r="1741" spans="1:5" x14ac:dyDescent="0.2">
      <c r="A1741" t="s">
        <v>14114</v>
      </c>
      <c r="B1741" t="s">
        <v>2811</v>
      </c>
      <c r="C1741" t="s">
        <v>8320</v>
      </c>
      <c r="D1741" t="s">
        <v>13540</v>
      </c>
      <c r="E1741" s="53">
        <v>0</v>
      </c>
    </row>
    <row r="1742" spans="1:5" x14ac:dyDescent="0.2">
      <c r="A1742" t="s">
        <v>14115</v>
      </c>
      <c r="B1742" t="s">
        <v>2788</v>
      </c>
      <c r="C1742" t="s">
        <v>8320</v>
      </c>
      <c r="D1742" t="s">
        <v>13540</v>
      </c>
      <c r="E1742" s="53">
        <v>70.400000000000006</v>
      </c>
    </row>
    <row r="1743" spans="1:5" x14ac:dyDescent="0.2">
      <c r="A1743" t="s">
        <v>14116</v>
      </c>
      <c r="B1743" t="s">
        <v>2814</v>
      </c>
      <c r="C1743" t="s">
        <v>8320</v>
      </c>
      <c r="D1743" t="s">
        <v>13540</v>
      </c>
      <c r="E1743" s="53">
        <v>76.7</v>
      </c>
    </row>
    <row r="1744" spans="1:5" x14ac:dyDescent="0.2">
      <c r="A1744" t="s">
        <v>14117</v>
      </c>
      <c r="B1744" t="s">
        <v>2816</v>
      </c>
      <c r="C1744" t="s">
        <v>8320</v>
      </c>
      <c r="D1744" t="s">
        <v>13540</v>
      </c>
      <c r="E1744" s="53">
        <v>66.400000000000006</v>
      </c>
    </row>
    <row r="1745" spans="1:5" x14ac:dyDescent="0.2">
      <c r="A1745" t="s">
        <v>14118</v>
      </c>
      <c r="B1745" t="s">
        <v>2818</v>
      </c>
      <c r="C1745" t="s">
        <v>8320</v>
      </c>
      <c r="D1745" t="s">
        <v>13540</v>
      </c>
      <c r="E1745" s="53">
        <v>79</v>
      </c>
    </row>
    <row r="1746" spans="1:5" x14ac:dyDescent="0.2">
      <c r="A1746" t="s">
        <v>14119</v>
      </c>
      <c r="B1746" t="s">
        <v>2820</v>
      </c>
      <c r="C1746" t="s">
        <v>8320</v>
      </c>
      <c r="D1746" t="s">
        <v>13540</v>
      </c>
      <c r="E1746" s="53">
        <v>72.2</v>
      </c>
    </row>
    <row r="1747" spans="1:5" x14ac:dyDescent="0.2">
      <c r="A1747" t="s">
        <v>14120</v>
      </c>
      <c r="B1747" t="s">
        <v>2825</v>
      </c>
      <c r="C1747" t="s">
        <v>8320</v>
      </c>
      <c r="D1747" t="s">
        <v>13540</v>
      </c>
      <c r="E1747" s="53">
        <v>72.3</v>
      </c>
    </row>
    <row r="1748" spans="1:5" x14ac:dyDescent="0.2">
      <c r="A1748" t="s">
        <v>14121</v>
      </c>
      <c r="B1748" t="s">
        <v>2786</v>
      </c>
      <c r="C1748" t="s">
        <v>8320</v>
      </c>
      <c r="D1748" t="s">
        <v>13540</v>
      </c>
      <c r="E1748" s="53">
        <v>71.599999999999994</v>
      </c>
    </row>
    <row r="1749" spans="1:5" x14ac:dyDescent="0.2">
      <c r="A1749" t="s">
        <v>14122</v>
      </c>
      <c r="B1749" t="s">
        <v>2787</v>
      </c>
      <c r="C1749" t="s">
        <v>8320</v>
      </c>
      <c r="D1749" t="s">
        <v>13540</v>
      </c>
      <c r="E1749" s="53">
        <v>98.6</v>
      </c>
    </row>
    <row r="1750" spans="1:5" x14ac:dyDescent="0.2">
      <c r="A1750" t="s">
        <v>14123</v>
      </c>
      <c r="B1750" t="s">
        <v>2829</v>
      </c>
      <c r="C1750" t="s">
        <v>8320</v>
      </c>
      <c r="D1750" t="s">
        <v>13540</v>
      </c>
      <c r="E1750" s="53">
        <v>91</v>
      </c>
    </row>
    <row r="1751" spans="1:5" x14ac:dyDescent="0.2">
      <c r="A1751" t="s">
        <v>14124</v>
      </c>
      <c r="B1751" t="s">
        <v>2831</v>
      </c>
      <c r="C1751" t="s">
        <v>8320</v>
      </c>
      <c r="D1751" t="s">
        <v>13540</v>
      </c>
      <c r="E1751" s="53">
        <v>92.2</v>
      </c>
    </row>
    <row r="1752" spans="1:5" x14ac:dyDescent="0.2">
      <c r="A1752" t="s">
        <v>14125</v>
      </c>
      <c r="B1752" t="s">
        <v>2833</v>
      </c>
      <c r="C1752" t="s">
        <v>8320</v>
      </c>
      <c r="D1752" t="s">
        <v>13540</v>
      </c>
      <c r="E1752" s="53">
        <v>61.1</v>
      </c>
    </row>
    <row r="1753" spans="1:5" x14ac:dyDescent="0.2">
      <c r="A1753" t="s">
        <v>14126</v>
      </c>
      <c r="B1753" t="s">
        <v>2835</v>
      </c>
      <c r="C1753" t="s">
        <v>8320</v>
      </c>
      <c r="D1753" t="s">
        <v>13540</v>
      </c>
      <c r="E1753" s="53">
        <v>85.7</v>
      </c>
    </row>
    <row r="1754" spans="1:5" x14ac:dyDescent="0.2">
      <c r="A1754" t="s">
        <v>14127</v>
      </c>
      <c r="B1754" t="s">
        <v>2789</v>
      </c>
      <c r="C1754" t="s">
        <v>8320</v>
      </c>
      <c r="D1754" t="s">
        <v>13540</v>
      </c>
      <c r="E1754" s="53">
        <v>71.099999999999994</v>
      </c>
    </row>
    <row r="1755" spans="1:5" x14ac:dyDescent="0.2">
      <c r="A1755" t="s">
        <v>14128</v>
      </c>
      <c r="B1755" t="s">
        <v>2838</v>
      </c>
      <c r="C1755" t="s">
        <v>8320</v>
      </c>
      <c r="D1755" t="s">
        <v>13540</v>
      </c>
      <c r="E1755" s="53">
        <v>78.7</v>
      </c>
    </row>
    <row r="1756" spans="1:5" x14ac:dyDescent="0.2">
      <c r="A1756" t="s">
        <v>14129</v>
      </c>
      <c r="B1756" t="s">
        <v>2840</v>
      </c>
      <c r="C1756" t="s">
        <v>8320</v>
      </c>
      <c r="D1756" t="s">
        <v>13540</v>
      </c>
      <c r="E1756" s="53">
        <v>82.1</v>
      </c>
    </row>
    <row r="1757" spans="1:5" x14ac:dyDescent="0.2">
      <c r="A1757" t="s">
        <v>14130</v>
      </c>
      <c r="B1757" t="s">
        <v>12328</v>
      </c>
      <c r="C1757" t="s">
        <v>8320</v>
      </c>
      <c r="D1757" t="s">
        <v>13540</v>
      </c>
      <c r="E1757" s="53">
        <v>0</v>
      </c>
    </row>
    <row r="1758" spans="1:5" x14ac:dyDescent="0.2">
      <c r="A1758" t="s">
        <v>14131</v>
      </c>
      <c r="B1758" t="s">
        <v>2763</v>
      </c>
      <c r="C1758" t="s">
        <v>8320</v>
      </c>
      <c r="D1758" t="s">
        <v>13540</v>
      </c>
      <c r="E1758" s="53">
        <v>88.1</v>
      </c>
    </row>
    <row r="1759" spans="1:5" x14ac:dyDescent="0.2">
      <c r="A1759" t="s">
        <v>14132</v>
      </c>
      <c r="B1759" t="s">
        <v>12344</v>
      </c>
      <c r="C1759" t="s">
        <v>8320</v>
      </c>
      <c r="D1759" t="s">
        <v>13540</v>
      </c>
      <c r="E1759" s="53">
        <v>0</v>
      </c>
    </row>
    <row r="1760" spans="1:5" x14ac:dyDescent="0.2">
      <c r="A1760" t="s">
        <v>14133</v>
      </c>
      <c r="B1760" t="s">
        <v>2780</v>
      </c>
      <c r="C1760" t="s">
        <v>8320</v>
      </c>
      <c r="D1760" t="s">
        <v>13540</v>
      </c>
      <c r="E1760" s="53">
        <v>82.55</v>
      </c>
    </row>
    <row r="1761" spans="1:5" x14ac:dyDescent="0.2">
      <c r="A1761" t="s">
        <v>14134</v>
      </c>
      <c r="B1761" t="s">
        <v>2794</v>
      </c>
      <c r="C1761" t="s">
        <v>8320</v>
      </c>
      <c r="D1761" t="s">
        <v>13540</v>
      </c>
      <c r="E1761" s="53">
        <v>80.6391227706346</v>
      </c>
    </row>
    <row r="1762" spans="1:5" x14ac:dyDescent="0.2">
      <c r="A1762" t="s">
        <v>14135</v>
      </c>
      <c r="B1762" t="s">
        <v>2785</v>
      </c>
      <c r="C1762" t="s">
        <v>8341</v>
      </c>
      <c r="D1762" t="s">
        <v>13540</v>
      </c>
      <c r="E1762" s="53">
        <v>89</v>
      </c>
    </row>
    <row r="1763" spans="1:5" x14ac:dyDescent="0.2">
      <c r="A1763" t="s">
        <v>14136</v>
      </c>
      <c r="B1763" t="s">
        <v>2811</v>
      </c>
      <c r="C1763" t="s">
        <v>8341</v>
      </c>
      <c r="D1763" t="s">
        <v>13540</v>
      </c>
      <c r="E1763" s="53">
        <v>0</v>
      </c>
    </row>
    <row r="1764" spans="1:5" x14ac:dyDescent="0.2">
      <c r="A1764" t="s">
        <v>14137</v>
      </c>
      <c r="B1764" t="s">
        <v>2788</v>
      </c>
      <c r="C1764" t="s">
        <v>8341</v>
      </c>
      <c r="D1764" t="s">
        <v>13540</v>
      </c>
      <c r="E1764" s="53">
        <v>80.3</v>
      </c>
    </row>
    <row r="1765" spans="1:5" x14ac:dyDescent="0.2">
      <c r="A1765" t="s">
        <v>14138</v>
      </c>
      <c r="B1765" t="s">
        <v>2814</v>
      </c>
      <c r="C1765" t="s">
        <v>8341</v>
      </c>
      <c r="D1765" t="s">
        <v>13540</v>
      </c>
      <c r="E1765" s="53">
        <v>92</v>
      </c>
    </row>
    <row r="1766" spans="1:5" x14ac:dyDescent="0.2">
      <c r="A1766" t="s">
        <v>14139</v>
      </c>
      <c r="B1766" t="s">
        <v>2816</v>
      </c>
      <c r="C1766" t="s">
        <v>8341</v>
      </c>
      <c r="D1766" t="s">
        <v>13540</v>
      </c>
      <c r="E1766" s="53">
        <v>76.099999999999994</v>
      </c>
    </row>
    <row r="1767" spans="1:5" x14ac:dyDescent="0.2">
      <c r="A1767" t="s">
        <v>14140</v>
      </c>
      <c r="B1767" t="s">
        <v>2818</v>
      </c>
      <c r="C1767" t="s">
        <v>8341</v>
      </c>
      <c r="D1767" t="s">
        <v>13540</v>
      </c>
      <c r="E1767" s="53">
        <v>90.4</v>
      </c>
    </row>
    <row r="1768" spans="1:5" x14ac:dyDescent="0.2">
      <c r="A1768" t="s">
        <v>14141</v>
      </c>
      <c r="B1768" t="s">
        <v>2820</v>
      </c>
      <c r="C1768" t="s">
        <v>8341</v>
      </c>
      <c r="D1768" t="s">
        <v>13540</v>
      </c>
      <c r="E1768" s="53">
        <v>67.3</v>
      </c>
    </row>
    <row r="1769" spans="1:5" x14ac:dyDescent="0.2">
      <c r="A1769" t="s">
        <v>14142</v>
      </c>
      <c r="B1769" t="s">
        <v>2825</v>
      </c>
      <c r="C1769" t="s">
        <v>8341</v>
      </c>
      <c r="D1769" t="s">
        <v>13540</v>
      </c>
      <c r="E1769" s="53">
        <v>87.1</v>
      </c>
    </row>
    <row r="1770" spans="1:5" x14ac:dyDescent="0.2">
      <c r="A1770" t="s">
        <v>14143</v>
      </c>
      <c r="B1770" t="s">
        <v>2786</v>
      </c>
      <c r="C1770" t="s">
        <v>8341</v>
      </c>
      <c r="D1770" t="s">
        <v>13540</v>
      </c>
      <c r="E1770" s="53">
        <v>89.5</v>
      </c>
    </row>
    <row r="1771" spans="1:5" x14ac:dyDescent="0.2">
      <c r="A1771" t="s">
        <v>14144</v>
      </c>
      <c r="B1771" t="s">
        <v>2787</v>
      </c>
      <c r="C1771" t="s">
        <v>8341</v>
      </c>
      <c r="D1771" t="s">
        <v>13540</v>
      </c>
      <c r="E1771" s="53">
        <v>95.4</v>
      </c>
    </row>
    <row r="1772" spans="1:5" x14ac:dyDescent="0.2">
      <c r="A1772" t="s">
        <v>14145</v>
      </c>
      <c r="B1772" t="s">
        <v>2829</v>
      </c>
      <c r="C1772" t="s">
        <v>8341</v>
      </c>
      <c r="D1772" t="s">
        <v>13540</v>
      </c>
      <c r="E1772" s="53">
        <v>94.5</v>
      </c>
    </row>
    <row r="1773" spans="1:5" x14ac:dyDescent="0.2">
      <c r="A1773" t="s">
        <v>14146</v>
      </c>
      <c r="B1773" t="s">
        <v>2831</v>
      </c>
      <c r="C1773" t="s">
        <v>8341</v>
      </c>
      <c r="D1773" t="s">
        <v>13540</v>
      </c>
      <c r="E1773" s="53">
        <v>93.2</v>
      </c>
    </row>
    <row r="1774" spans="1:5" x14ac:dyDescent="0.2">
      <c r="A1774" t="s">
        <v>14147</v>
      </c>
      <c r="B1774" t="s">
        <v>2833</v>
      </c>
      <c r="C1774" t="s">
        <v>8341</v>
      </c>
      <c r="D1774" t="s">
        <v>13540</v>
      </c>
      <c r="E1774" s="53">
        <v>77.900000000000006</v>
      </c>
    </row>
    <row r="1775" spans="1:5" x14ac:dyDescent="0.2">
      <c r="A1775" t="s">
        <v>14148</v>
      </c>
      <c r="B1775" t="s">
        <v>2835</v>
      </c>
      <c r="C1775" t="s">
        <v>8341</v>
      </c>
      <c r="D1775" t="s">
        <v>13540</v>
      </c>
      <c r="E1775" s="53">
        <v>82.4</v>
      </c>
    </row>
    <row r="1776" spans="1:5" x14ac:dyDescent="0.2">
      <c r="A1776" t="s">
        <v>14149</v>
      </c>
      <c r="B1776" t="s">
        <v>2789</v>
      </c>
      <c r="C1776" t="s">
        <v>8341</v>
      </c>
      <c r="D1776" t="s">
        <v>13540</v>
      </c>
      <c r="E1776" s="53">
        <v>0</v>
      </c>
    </row>
    <row r="1777" spans="1:5" x14ac:dyDescent="0.2">
      <c r="A1777" t="s">
        <v>14150</v>
      </c>
      <c r="B1777" t="s">
        <v>2838</v>
      </c>
      <c r="C1777" t="s">
        <v>8341</v>
      </c>
      <c r="D1777" t="s">
        <v>13540</v>
      </c>
      <c r="E1777" s="53">
        <v>0</v>
      </c>
    </row>
    <row r="1778" spans="1:5" x14ac:dyDescent="0.2">
      <c r="A1778" t="s">
        <v>14151</v>
      </c>
      <c r="B1778" t="s">
        <v>2840</v>
      </c>
      <c r="C1778" t="s">
        <v>8341</v>
      </c>
      <c r="D1778" t="s">
        <v>13540</v>
      </c>
      <c r="E1778" s="53">
        <v>87.6</v>
      </c>
    </row>
    <row r="1779" spans="1:5" x14ac:dyDescent="0.2">
      <c r="A1779" t="s">
        <v>14152</v>
      </c>
      <c r="B1779" t="s">
        <v>12328</v>
      </c>
      <c r="C1779" t="s">
        <v>8341</v>
      </c>
      <c r="D1779" t="s">
        <v>13540</v>
      </c>
      <c r="E1779" s="53">
        <v>0</v>
      </c>
    </row>
    <row r="1780" spans="1:5" x14ac:dyDescent="0.2">
      <c r="A1780" t="s">
        <v>14153</v>
      </c>
      <c r="B1780" t="s">
        <v>2763</v>
      </c>
      <c r="C1780" t="s">
        <v>8341</v>
      </c>
      <c r="D1780" t="s">
        <v>13540</v>
      </c>
      <c r="E1780" s="53">
        <v>92.9</v>
      </c>
    </row>
    <row r="1781" spans="1:5" x14ac:dyDescent="0.2">
      <c r="A1781" t="s">
        <v>14154</v>
      </c>
      <c r="B1781" t="s">
        <v>12344</v>
      </c>
      <c r="C1781" t="s">
        <v>8341</v>
      </c>
      <c r="D1781" t="s">
        <v>13540</v>
      </c>
      <c r="E1781" s="53">
        <v>0</v>
      </c>
    </row>
    <row r="1782" spans="1:5" x14ac:dyDescent="0.2">
      <c r="A1782" t="s">
        <v>14155</v>
      </c>
      <c r="B1782" t="s">
        <v>2780</v>
      </c>
      <c r="C1782" t="s">
        <v>8341</v>
      </c>
      <c r="D1782" t="s">
        <v>13540</v>
      </c>
      <c r="E1782" s="53">
        <v>85.2</v>
      </c>
    </row>
    <row r="1783" spans="1:5" x14ac:dyDescent="0.2">
      <c r="A1783" t="s">
        <v>14156</v>
      </c>
      <c r="B1783" t="s">
        <v>2794</v>
      </c>
      <c r="C1783" t="s">
        <v>8341</v>
      </c>
      <c r="D1783" t="s">
        <v>13540</v>
      </c>
      <c r="E1783" s="53">
        <v>86.312567399419322</v>
      </c>
    </row>
    <row r="1784" spans="1:5" x14ac:dyDescent="0.2">
      <c r="A1784" t="s">
        <v>14157</v>
      </c>
      <c r="B1784" t="s">
        <v>2785</v>
      </c>
      <c r="C1784" t="s">
        <v>8362</v>
      </c>
      <c r="D1784" t="s">
        <v>13540</v>
      </c>
      <c r="E1784" s="53">
        <v>45</v>
      </c>
    </row>
    <row r="1785" spans="1:5" x14ac:dyDescent="0.2">
      <c r="A1785" t="s">
        <v>14158</v>
      </c>
      <c r="B1785" t="s">
        <v>2811</v>
      </c>
      <c r="C1785" t="s">
        <v>8362</v>
      </c>
      <c r="D1785" t="s">
        <v>13540</v>
      </c>
      <c r="E1785" s="53">
        <v>0</v>
      </c>
    </row>
    <row r="1786" spans="1:5" x14ac:dyDescent="0.2">
      <c r="A1786" t="s">
        <v>14159</v>
      </c>
      <c r="B1786" t="s">
        <v>2788</v>
      </c>
      <c r="C1786" t="s">
        <v>8362</v>
      </c>
      <c r="D1786" t="s">
        <v>13540</v>
      </c>
      <c r="E1786" s="53">
        <v>40</v>
      </c>
    </row>
    <row r="1787" spans="1:5" x14ac:dyDescent="0.2">
      <c r="A1787" t="s">
        <v>14160</v>
      </c>
      <c r="B1787" t="s">
        <v>2814</v>
      </c>
      <c r="C1787" t="s">
        <v>8362</v>
      </c>
      <c r="D1787" t="s">
        <v>13540</v>
      </c>
      <c r="E1787" s="53">
        <v>30</v>
      </c>
    </row>
    <row r="1788" spans="1:5" x14ac:dyDescent="0.2">
      <c r="A1788" t="s">
        <v>14161</v>
      </c>
      <c r="B1788" t="s">
        <v>2816</v>
      </c>
      <c r="C1788" t="s">
        <v>8362</v>
      </c>
      <c r="D1788" t="s">
        <v>13540</v>
      </c>
      <c r="E1788" s="53">
        <v>30</v>
      </c>
    </row>
    <row r="1789" spans="1:5" x14ac:dyDescent="0.2">
      <c r="A1789" t="s">
        <v>14162</v>
      </c>
      <c r="B1789" t="s">
        <v>2818</v>
      </c>
      <c r="C1789" t="s">
        <v>8362</v>
      </c>
      <c r="D1789" t="s">
        <v>13540</v>
      </c>
      <c r="E1789" s="53">
        <v>30</v>
      </c>
    </row>
    <row r="1790" spans="1:5" x14ac:dyDescent="0.2">
      <c r="A1790" t="s">
        <v>14163</v>
      </c>
      <c r="B1790" t="s">
        <v>2820</v>
      </c>
      <c r="C1790" t="s">
        <v>8362</v>
      </c>
      <c r="D1790" t="s">
        <v>13540</v>
      </c>
      <c r="E1790" s="53">
        <v>37.5</v>
      </c>
    </row>
    <row r="1791" spans="1:5" x14ac:dyDescent="0.2">
      <c r="A1791" t="s">
        <v>14164</v>
      </c>
      <c r="B1791" t="s">
        <v>2825</v>
      </c>
      <c r="C1791" t="s">
        <v>8362</v>
      </c>
      <c r="D1791" t="s">
        <v>13540</v>
      </c>
      <c r="E1791" s="53">
        <v>30</v>
      </c>
    </row>
    <row r="1792" spans="1:5" x14ac:dyDescent="0.2">
      <c r="A1792" t="s">
        <v>14165</v>
      </c>
      <c r="B1792" t="s">
        <v>2786</v>
      </c>
      <c r="C1792" t="s">
        <v>8362</v>
      </c>
      <c r="D1792" t="s">
        <v>13540</v>
      </c>
      <c r="E1792" s="53">
        <v>30</v>
      </c>
    </row>
    <row r="1793" spans="1:5" x14ac:dyDescent="0.2">
      <c r="A1793" t="s">
        <v>14166</v>
      </c>
      <c r="B1793" t="s">
        <v>2787</v>
      </c>
      <c r="C1793" t="s">
        <v>8362</v>
      </c>
      <c r="D1793" t="s">
        <v>13540</v>
      </c>
      <c r="E1793" s="53">
        <v>40</v>
      </c>
    </row>
    <row r="1794" spans="1:5" x14ac:dyDescent="0.2">
      <c r="A1794" t="s">
        <v>14167</v>
      </c>
      <c r="B1794" t="s">
        <v>2829</v>
      </c>
      <c r="C1794" t="s">
        <v>8362</v>
      </c>
      <c r="D1794" t="s">
        <v>13540</v>
      </c>
      <c r="E1794" s="53">
        <v>41.3</v>
      </c>
    </row>
    <row r="1795" spans="1:5" x14ac:dyDescent="0.2">
      <c r="A1795" t="s">
        <v>14168</v>
      </c>
      <c r="B1795" t="s">
        <v>2831</v>
      </c>
      <c r="C1795" t="s">
        <v>8362</v>
      </c>
      <c r="D1795" t="s">
        <v>13540</v>
      </c>
      <c r="E1795" s="53">
        <v>37.5</v>
      </c>
    </row>
    <row r="1796" spans="1:5" x14ac:dyDescent="0.2">
      <c r="A1796" t="s">
        <v>14169</v>
      </c>
      <c r="B1796" t="s">
        <v>2833</v>
      </c>
      <c r="C1796" t="s">
        <v>8362</v>
      </c>
      <c r="D1796" t="s">
        <v>13540</v>
      </c>
      <c r="E1796" s="53">
        <v>32</v>
      </c>
    </row>
    <row r="1797" spans="1:5" x14ac:dyDescent="0.2">
      <c r="A1797" t="s">
        <v>14170</v>
      </c>
      <c r="B1797" t="s">
        <v>2835</v>
      </c>
      <c r="C1797" t="s">
        <v>8362</v>
      </c>
      <c r="D1797" t="s">
        <v>13540</v>
      </c>
      <c r="E1797" s="53">
        <v>33.200000000000003</v>
      </c>
    </row>
    <row r="1798" spans="1:5" x14ac:dyDescent="0.2">
      <c r="A1798" t="s">
        <v>14171</v>
      </c>
      <c r="B1798" t="s">
        <v>2789</v>
      </c>
      <c r="C1798" t="s">
        <v>8362</v>
      </c>
      <c r="D1798" t="s">
        <v>13540</v>
      </c>
      <c r="E1798" s="53">
        <v>30</v>
      </c>
    </row>
    <row r="1799" spans="1:5" x14ac:dyDescent="0.2">
      <c r="A1799" t="s">
        <v>14172</v>
      </c>
      <c r="B1799" t="s">
        <v>2838</v>
      </c>
      <c r="C1799" t="s">
        <v>8362</v>
      </c>
      <c r="D1799" t="s">
        <v>13540</v>
      </c>
      <c r="E1799" s="53">
        <v>36.1</v>
      </c>
    </row>
    <row r="1800" spans="1:5" x14ac:dyDescent="0.2">
      <c r="A1800" t="s">
        <v>14173</v>
      </c>
      <c r="B1800" t="s">
        <v>2840</v>
      </c>
      <c r="C1800" t="s">
        <v>8362</v>
      </c>
      <c r="D1800" t="s">
        <v>13540</v>
      </c>
      <c r="E1800" s="53">
        <v>32.5</v>
      </c>
    </row>
    <row r="1801" spans="1:5" x14ac:dyDescent="0.2">
      <c r="A1801" t="s">
        <v>14174</v>
      </c>
      <c r="B1801" t="s">
        <v>12328</v>
      </c>
      <c r="C1801" t="s">
        <v>8362</v>
      </c>
      <c r="D1801" t="s">
        <v>13540</v>
      </c>
      <c r="E1801" s="53">
        <v>0</v>
      </c>
    </row>
    <row r="1802" spans="1:5" x14ac:dyDescent="0.2">
      <c r="A1802" t="s">
        <v>14175</v>
      </c>
      <c r="B1802" t="s">
        <v>2763</v>
      </c>
      <c r="C1802" t="s">
        <v>8362</v>
      </c>
      <c r="D1802" t="s">
        <v>13540</v>
      </c>
      <c r="E1802" s="53">
        <v>35.799999999999997</v>
      </c>
    </row>
    <row r="1803" spans="1:5" x14ac:dyDescent="0.2">
      <c r="A1803" t="s">
        <v>14176</v>
      </c>
      <c r="B1803" t="s">
        <v>12344</v>
      </c>
      <c r="C1803" t="s">
        <v>8362</v>
      </c>
      <c r="D1803" t="s">
        <v>13540</v>
      </c>
      <c r="E1803" s="53">
        <v>0</v>
      </c>
    </row>
    <row r="1804" spans="1:5" x14ac:dyDescent="0.2">
      <c r="A1804" t="s">
        <v>14177</v>
      </c>
      <c r="B1804" t="s">
        <v>2780</v>
      </c>
      <c r="C1804" t="s">
        <v>8362</v>
      </c>
      <c r="D1804" t="s">
        <v>13540</v>
      </c>
      <c r="E1804" s="53">
        <v>35</v>
      </c>
    </row>
    <row r="1805" spans="1:5" x14ac:dyDescent="0.2">
      <c r="A1805" t="s">
        <v>14178</v>
      </c>
      <c r="B1805" t="s">
        <v>2794</v>
      </c>
      <c r="C1805" t="s">
        <v>8362</v>
      </c>
      <c r="D1805" t="s">
        <v>13540</v>
      </c>
      <c r="E1805" s="53">
        <v>35.087971795935296</v>
      </c>
    </row>
    <row r="1806" spans="1:5" x14ac:dyDescent="0.2">
      <c r="A1806" t="s">
        <v>14179</v>
      </c>
      <c r="B1806" t="s">
        <v>2785</v>
      </c>
      <c r="C1806" t="s">
        <v>8383</v>
      </c>
      <c r="D1806" t="s">
        <v>13540</v>
      </c>
      <c r="E1806" s="53">
        <v>76.2</v>
      </c>
    </row>
    <row r="1807" spans="1:5" x14ac:dyDescent="0.2">
      <c r="A1807" t="s">
        <v>14180</v>
      </c>
      <c r="B1807" t="s">
        <v>2811</v>
      </c>
      <c r="C1807" t="s">
        <v>8383</v>
      </c>
      <c r="D1807" t="s">
        <v>13540</v>
      </c>
      <c r="E1807" s="53">
        <v>0</v>
      </c>
    </row>
    <row r="1808" spans="1:5" x14ac:dyDescent="0.2">
      <c r="A1808" t="s">
        <v>14181</v>
      </c>
      <c r="B1808" t="s">
        <v>2788</v>
      </c>
      <c r="C1808" t="s">
        <v>8383</v>
      </c>
      <c r="D1808" t="s">
        <v>13540</v>
      </c>
      <c r="E1808" s="53">
        <v>51.1</v>
      </c>
    </row>
    <row r="1809" spans="1:5" x14ac:dyDescent="0.2">
      <c r="A1809" t="s">
        <v>14182</v>
      </c>
      <c r="B1809" t="s">
        <v>2814</v>
      </c>
      <c r="C1809" t="s">
        <v>8383</v>
      </c>
      <c r="D1809" t="s">
        <v>13540</v>
      </c>
      <c r="E1809" s="53">
        <v>67.099999999999994</v>
      </c>
    </row>
    <row r="1810" spans="1:5" x14ac:dyDescent="0.2">
      <c r="A1810" t="s">
        <v>14183</v>
      </c>
      <c r="B1810" t="s">
        <v>2816</v>
      </c>
      <c r="C1810" t="s">
        <v>8383</v>
      </c>
      <c r="D1810" t="s">
        <v>13540</v>
      </c>
      <c r="E1810" s="53">
        <v>59.6</v>
      </c>
    </row>
    <row r="1811" spans="1:5" x14ac:dyDescent="0.2">
      <c r="A1811" t="s">
        <v>14184</v>
      </c>
      <c r="B1811" t="s">
        <v>2818</v>
      </c>
      <c r="C1811" t="s">
        <v>8383</v>
      </c>
      <c r="D1811" t="s">
        <v>13540</v>
      </c>
      <c r="E1811" s="53">
        <v>72.900000000000006</v>
      </c>
    </row>
    <row r="1812" spans="1:5" x14ac:dyDescent="0.2">
      <c r="A1812" t="s">
        <v>14185</v>
      </c>
      <c r="B1812" t="s">
        <v>2820</v>
      </c>
      <c r="C1812" t="s">
        <v>8383</v>
      </c>
      <c r="D1812" t="s">
        <v>13540</v>
      </c>
      <c r="E1812" s="53">
        <v>68.400000000000006</v>
      </c>
    </row>
    <row r="1813" spans="1:5" x14ac:dyDescent="0.2">
      <c r="A1813" t="s">
        <v>14186</v>
      </c>
      <c r="B1813" t="s">
        <v>2825</v>
      </c>
      <c r="C1813" t="s">
        <v>8383</v>
      </c>
      <c r="D1813" t="s">
        <v>13540</v>
      </c>
      <c r="E1813" s="53">
        <v>62.4</v>
      </c>
    </row>
    <row r="1814" spans="1:5" x14ac:dyDescent="0.2">
      <c r="A1814" t="s">
        <v>14187</v>
      </c>
      <c r="B1814" t="s">
        <v>2786</v>
      </c>
      <c r="C1814" t="s">
        <v>8383</v>
      </c>
      <c r="D1814" t="s">
        <v>13540</v>
      </c>
      <c r="E1814" s="53">
        <v>58.9</v>
      </c>
    </row>
    <row r="1815" spans="1:5" x14ac:dyDescent="0.2">
      <c r="A1815" t="s">
        <v>14188</v>
      </c>
      <c r="B1815" t="s">
        <v>2787</v>
      </c>
      <c r="C1815" t="s">
        <v>8383</v>
      </c>
      <c r="D1815" t="s">
        <v>13540</v>
      </c>
      <c r="E1815" s="53">
        <v>87.2</v>
      </c>
    </row>
    <row r="1816" spans="1:5" x14ac:dyDescent="0.2">
      <c r="A1816" t="s">
        <v>14189</v>
      </c>
      <c r="B1816" t="s">
        <v>2829</v>
      </c>
      <c r="C1816" t="s">
        <v>8383</v>
      </c>
      <c r="D1816" t="s">
        <v>13540</v>
      </c>
      <c r="E1816" s="53">
        <v>69.900000000000006</v>
      </c>
    </row>
    <row r="1817" spans="1:5" x14ac:dyDescent="0.2">
      <c r="A1817" t="s">
        <v>14190</v>
      </c>
      <c r="B1817" t="s">
        <v>2831</v>
      </c>
      <c r="C1817" t="s">
        <v>8383</v>
      </c>
      <c r="D1817" t="s">
        <v>13540</v>
      </c>
      <c r="E1817" s="53">
        <v>81.400000000000006</v>
      </c>
    </row>
    <row r="1818" spans="1:5" x14ac:dyDescent="0.2">
      <c r="A1818" t="s">
        <v>14191</v>
      </c>
      <c r="B1818" t="s">
        <v>2833</v>
      </c>
      <c r="C1818" t="s">
        <v>8383</v>
      </c>
      <c r="D1818" t="s">
        <v>13540</v>
      </c>
      <c r="E1818" s="53">
        <v>45.2</v>
      </c>
    </row>
    <row r="1819" spans="1:5" x14ac:dyDescent="0.2">
      <c r="A1819" t="s">
        <v>14192</v>
      </c>
      <c r="B1819" t="s">
        <v>2835</v>
      </c>
      <c r="C1819" t="s">
        <v>8383</v>
      </c>
      <c r="D1819" t="s">
        <v>13540</v>
      </c>
      <c r="E1819" s="53">
        <v>85.2</v>
      </c>
    </row>
    <row r="1820" spans="1:5" x14ac:dyDescent="0.2">
      <c r="A1820" t="s">
        <v>14193</v>
      </c>
      <c r="B1820" t="s">
        <v>2789</v>
      </c>
      <c r="C1820" t="s">
        <v>8383</v>
      </c>
      <c r="D1820" t="s">
        <v>13540</v>
      </c>
      <c r="E1820" s="53">
        <v>63</v>
      </c>
    </row>
    <row r="1821" spans="1:5" x14ac:dyDescent="0.2">
      <c r="A1821" t="s">
        <v>14194</v>
      </c>
      <c r="B1821" t="s">
        <v>2838</v>
      </c>
      <c r="C1821" t="s">
        <v>8383</v>
      </c>
      <c r="D1821" t="s">
        <v>13540</v>
      </c>
      <c r="E1821" s="53">
        <v>66.400000000000006</v>
      </c>
    </row>
    <row r="1822" spans="1:5" x14ac:dyDescent="0.2">
      <c r="A1822" t="s">
        <v>14195</v>
      </c>
      <c r="B1822" t="s">
        <v>2840</v>
      </c>
      <c r="C1822" t="s">
        <v>8383</v>
      </c>
      <c r="D1822" t="s">
        <v>13540</v>
      </c>
      <c r="E1822" s="53">
        <v>73.8</v>
      </c>
    </row>
    <row r="1823" spans="1:5" x14ac:dyDescent="0.2">
      <c r="A1823" t="s">
        <v>14196</v>
      </c>
      <c r="B1823" t="s">
        <v>12328</v>
      </c>
      <c r="C1823" t="s">
        <v>8383</v>
      </c>
      <c r="D1823" t="s">
        <v>13540</v>
      </c>
      <c r="E1823" s="53">
        <v>0</v>
      </c>
    </row>
    <row r="1824" spans="1:5" x14ac:dyDescent="0.2">
      <c r="A1824" t="s">
        <v>14197</v>
      </c>
      <c r="B1824" t="s">
        <v>2763</v>
      </c>
      <c r="C1824" t="s">
        <v>8383</v>
      </c>
      <c r="D1824" t="s">
        <v>13540</v>
      </c>
      <c r="E1824" s="53">
        <v>76.5</v>
      </c>
    </row>
    <row r="1825" spans="1:5" x14ac:dyDescent="0.2">
      <c r="A1825" t="s">
        <v>14198</v>
      </c>
      <c r="B1825" t="s">
        <v>12344</v>
      </c>
      <c r="C1825" t="s">
        <v>8383</v>
      </c>
      <c r="D1825" t="s">
        <v>13540</v>
      </c>
      <c r="E1825" s="53">
        <v>0</v>
      </c>
    </row>
    <row r="1826" spans="1:5" x14ac:dyDescent="0.2">
      <c r="A1826" t="s">
        <v>14199</v>
      </c>
      <c r="B1826" t="s">
        <v>2780</v>
      </c>
      <c r="C1826" t="s">
        <v>8383</v>
      </c>
      <c r="D1826" t="s">
        <v>13540</v>
      </c>
      <c r="E1826" s="53">
        <v>74.099999999999994</v>
      </c>
    </row>
    <row r="1827" spans="1:5" x14ac:dyDescent="0.2">
      <c r="A1827" t="s">
        <v>14200</v>
      </c>
      <c r="B1827" t="s">
        <v>2794</v>
      </c>
      <c r="C1827" t="s">
        <v>8383</v>
      </c>
      <c r="D1827" t="s">
        <v>13540</v>
      </c>
      <c r="E1827" s="53">
        <v>68.865615927001244</v>
      </c>
    </row>
    <row r="1828" spans="1:5" x14ac:dyDescent="0.2">
      <c r="A1828" t="s">
        <v>14201</v>
      </c>
      <c r="B1828" t="s">
        <v>2785</v>
      </c>
      <c r="C1828" t="s">
        <v>8404</v>
      </c>
      <c r="D1828" t="s">
        <v>13540</v>
      </c>
      <c r="E1828" s="53">
        <v>111.7</v>
      </c>
    </row>
    <row r="1829" spans="1:5" x14ac:dyDescent="0.2">
      <c r="A1829" t="s">
        <v>14202</v>
      </c>
      <c r="B1829" t="s">
        <v>2811</v>
      </c>
      <c r="C1829" t="s">
        <v>8404</v>
      </c>
      <c r="D1829" t="s">
        <v>13540</v>
      </c>
      <c r="E1829" s="53">
        <v>0</v>
      </c>
    </row>
    <row r="1830" spans="1:5" x14ac:dyDescent="0.2">
      <c r="A1830" t="s">
        <v>14203</v>
      </c>
      <c r="B1830" t="s">
        <v>2788</v>
      </c>
      <c r="C1830" t="s">
        <v>8404</v>
      </c>
      <c r="D1830" t="s">
        <v>13540</v>
      </c>
      <c r="E1830" s="53">
        <v>60.1</v>
      </c>
    </row>
    <row r="1831" spans="1:5" x14ac:dyDescent="0.2">
      <c r="A1831" t="s">
        <v>14204</v>
      </c>
      <c r="B1831" t="s">
        <v>2814</v>
      </c>
      <c r="C1831" t="s">
        <v>8404</v>
      </c>
      <c r="D1831" t="s">
        <v>13540</v>
      </c>
      <c r="E1831" s="53">
        <v>67.8</v>
      </c>
    </row>
    <row r="1832" spans="1:5" x14ac:dyDescent="0.2">
      <c r="A1832" t="s">
        <v>14205</v>
      </c>
      <c r="B1832" t="s">
        <v>2816</v>
      </c>
      <c r="C1832" t="s">
        <v>8404</v>
      </c>
      <c r="D1832" t="s">
        <v>13540</v>
      </c>
      <c r="E1832" s="53">
        <v>49.8</v>
      </c>
    </row>
    <row r="1833" spans="1:5" x14ac:dyDescent="0.2">
      <c r="A1833" t="s">
        <v>14206</v>
      </c>
      <c r="B1833" t="s">
        <v>2818</v>
      </c>
      <c r="C1833" t="s">
        <v>8404</v>
      </c>
      <c r="D1833" t="s">
        <v>13540</v>
      </c>
      <c r="E1833" s="53">
        <v>72.400000000000006</v>
      </c>
    </row>
    <row r="1834" spans="1:5" x14ac:dyDescent="0.2">
      <c r="A1834" t="s">
        <v>14207</v>
      </c>
      <c r="B1834" t="s">
        <v>2820</v>
      </c>
      <c r="C1834" t="s">
        <v>8404</v>
      </c>
      <c r="D1834" t="s">
        <v>13540</v>
      </c>
      <c r="E1834" s="53">
        <v>63.2</v>
      </c>
    </row>
    <row r="1835" spans="1:5" x14ac:dyDescent="0.2">
      <c r="A1835" t="s">
        <v>14208</v>
      </c>
      <c r="B1835" t="s">
        <v>2825</v>
      </c>
      <c r="C1835" t="s">
        <v>8404</v>
      </c>
      <c r="D1835" t="s">
        <v>13540</v>
      </c>
      <c r="E1835" s="53">
        <v>59.6</v>
      </c>
    </row>
    <row r="1836" spans="1:5" x14ac:dyDescent="0.2">
      <c r="A1836" t="s">
        <v>14209</v>
      </c>
      <c r="B1836" t="s">
        <v>2786</v>
      </c>
      <c r="C1836" t="s">
        <v>8404</v>
      </c>
      <c r="D1836" t="s">
        <v>13540</v>
      </c>
      <c r="E1836" s="53">
        <v>57.9</v>
      </c>
    </row>
    <row r="1837" spans="1:5" x14ac:dyDescent="0.2">
      <c r="A1837" t="s">
        <v>14210</v>
      </c>
      <c r="B1837" t="s">
        <v>2787</v>
      </c>
      <c r="C1837" t="s">
        <v>8404</v>
      </c>
      <c r="D1837" t="s">
        <v>13540</v>
      </c>
      <c r="E1837" s="53">
        <v>121.8</v>
      </c>
    </row>
    <row r="1838" spans="1:5" x14ac:dyDescent="0.2">
      <c r="A1838" t="s">
        <v>14211</v>
      </c>
      <c r="B1838" t="s">
        <v>2829</v>
      </c>
      <c r="C1838" t="s">
        <v>8404</v>
      </c>
      <c r="D1838" t="s">
        <v>13540</v>
      </c>
      <c r="E1838" s="53">
        <v>99.7</v>
      </c>
    </row>
    <row r="1839" spans="1:5" x14ac:dyDescent="0.2">
      <c r="A1839" t="s">
        <v>14212</v>
      </c>
      <c r="B1839" t="s">
        <v>2831</v>
      </c>
      <c r="C1839" t="s">
        <v>8404</v>
      </c>
      <c r="D1839" t="s">
        <v>13540</v>
      </c>
      <c r="E1839" s="53">
        <v>104.1</v>
      </c>
    </row>
    <row r="1840" spans="1:5" x14ac:dyDescent="0.2">
      <c r="A1840" t="s">
        <v>14213</v>
      </c>
      <c r="B1840" t="s">
        <v>2833</v>
      </c>
      <c r="C1840" t="s">
        <v>8404</v>
      </c>
      <c r="D1840" t="s">
        <v>13540</v>
      </c>
      <c r="E1840" s="53">
        <v>41.2</v>
      </c>
    </row>
    <row r="1841" spans="1:5" x14ac:dyDescent="0.2">
      <c r="A1841" t="s">
        <v>14214</v>
      </c>
      <c r="B1841" t="s">
        <v>2835</v>
      </c>
      <c r="C1841" t="s">
        <v>8404</v>
      </c>
      <c r="D1841" t="s">
        <v>13540</v>
      </c>
      <c r="E1841" s="53">
        <v>85.3</v>
      </c>
    </row>
    <row r="1842" spans="1:5" x14ac:dyDescent="0.2">
      <c r="A1842" t="s">
        <v>14215</v>
      </c>
      <c r="B1842" t="s">
        <v>2789</v>
      </c>
      <c r="C1842" t="s">
        <v>8404</v>
      </c>
      <c r="D1842" t="s">
        <v>13540</v>
      </c>
      <c r="E1842" s="53">
        <v>57.9</v>
      </c>
    </row>
    <row r="1843" spans="1:5" x14ac:dyDescent="0.2">
      <c r="A1843" t="s">
        <v>14216</v>
      </c>
      <c r="B1843" t="s">
        <v>2838</v>
      </c>
      <c r="C1843" t="s">
        <v>8404</v>
      </c>
      <c r="D1843" t="s">
        <v>13540</v>
      </c>
      <c r="E1843" s="53">
        <v>74</v>
      </c>
    </row>
    <row r="1844" spans="1:5" x14ac:dyDescent="0.2">
      <c r="A1844" t="s">
        <v>14217</v>
      </c>
      <c r="B1844" t="s">
        <v>2840</v>
      </c>
      <c r="C1844" t="s">
        <v>8404</v>
      </c>
      <c r="D1844" t="s">
        <v>13540</v>
      </c>
      <c r="E1844" s="53">
        <v>76.900000000000006</v>
      </c>
    </row>
    <row r="1845" spans="1:5" x14ac:dyDescent="0.2">
      <c r="A1845" t="s">
        <v>14218</v>
      </c>
      <c r="B1845" t="s">
        <v>12328</v>
      </c>
      <c r="C1845" t="s">
        <v>8404</v>
      </c>
      <c r="D1845" t="s">
        <v>13540</v>
      </c>
      <c r="E1845" s="53">
        <v>0</v>
      </c>
    </row>
    <row r="1846" spans="1:5" x14ac:dyDescent="0.2">
      <c r="A1846" t="s">
        <v>14219</v>
      </c>
      <c r="B1846" t="s">
        <v>2763</v>
      </c>
      <c r="C1846" t="s">
        <v>8404</v>
      </c>
      <c r="D1846" t="s">
        <v>13540</v>
      </c>
      <c r="E1846" s="53">
        <v>93</v>
      </c>
    </row>
    <row r="1847" spans="1:5" x14ac:dyDescent="0.2">
      <c r="A1847" t="s">
        <v>14220</v>
      </c>
      <c r="B1847" t="s">
        <v>12344</v>
      </c>
      <c r="C1847" t="s">
        <v>8404</v>
      </c>
      <c r="D1847" t="s">
        <v>13540</v>
      </c>
      <c r="E1847" s="53">
        <v>0</v>
      </c>
    </row>
    <row r="1848" spans="1:5" x14ac:dyDescent="0.2">
      <c r="A1848" t="s">
        <v>14221</v>
      </c>
      <c r="B1848" t="s">
        <v>2780</v>
      </c>
      <c r="C1848" t="s">
        <v>8404</v>
      </c>
      <c r="D1848" t="s">
        <v>13540</v>
      </c>
      <c r="E1848" s="53">
        <v>80.900000000000006</v>
      </c>
    </row>
    <row r="1849" spans="1:5" x14ac:dyDescent="0.2">
      <c r="A1849" t="s">
        <v>14222</v>
      </c>
      <c r="B1849" t="s">
        <v>2794</v>
      </c>
      <c r="C1849" t="s">
        <v>8404</v>
      </c>
      <c r="D1849" t="s">
        <v>13540</v>
      </c>
      <c r="E1849" s="53">
        <v>77.378307756117806</v>
      </c>
    </row>
    <row r="1850" spans="1:5" x14ac:dyDescent="0.2">
      <c r="A1850" t="s">
        <v>14223</v>
      </c>
      <c r="B1850" t="s">
        <v>2785</v>
      </c>
      <c r="C1850" t="s">
        <v>8425</v>
      </c>
      <c r="D1850" t="s">
        <v>13540</v>
      </c>
      <c r="E1850" s="53">
        <v>67.599999999999994</v>
      </c>
    </row>
    <row r="1851" spans="1:5" x14ac:dyDescent="0.2">
      <c r="A1851" t="s">
        <v>14224</v>
      </c>
      <c r="B1851" t="s">
        <v>2811</v>
      </c>
      <c r="C1851" t="s">
        <v>8425</v>
      </c>
      <c r="D1851" t="s">
        <v>13540</v>
      </c>
      <c r="E1851" s="53">
        <v>0</v>
      </c>
    </row>
    <row r="1852" spans="1:5" x14ac:dyDescent="0.2">
      <c r="A1852" t="s">
        <v>14225</v>
      </c>
      <c r="B1852" t="s">
        <v>2788</v>
      </c>
      <c r="C1852" t="s">
        <v>8425</v>
      </c>
      <c r="D1852" t="s">
        <v>13540</v>
      </c>
      <c r="E1852" s="53">
        <v>54.1</v>
      </c>
    </row>
    <row r="1853" spans="1:5" x14ac:dyDescent="0.2">
      <c r="A1853" t="s">
        <v>14226</v>
      </c>
      <c r="B1853" t="s">
        <v>2814</v>
      </c>
      <c r="C1853" t="s">
        <v>8425</v>
      </c>
      <c r="D1853" t="s">
        <v>13540</v>
      </c>
      <c r="E1853" s="53">
        <v>33.700000000000003</v>
      </c>
    </row>
    <row r="1854" spans="1:5" x14ac:dyDescent="0.2">
      <c r="A1854" t="s">
        <v>14227</v>
      </c>
      <c r="B1854" t="s">
        <v>2816</v>
      </c>
      <c r="C1854" t="s">
        <v>8425</v>
      </c>
      <c r="D1854" t="s">
        <v>13540</v>
      </c>
      <c r="E1854" s="53">
        <v>32.5</v>
      </c>
    </row>
    <row r="1855" spans="1:5" x14ac:dyDescent="0.2">
      <c r="A1855" t="s">
        <v>14228</v>
      </c>
      <c r="B1855" t="s">
        <v>2818</v>
      </c>
      <c r="C1855" t="s">
        <v>8425</v>
      </c>
      <c r="D1855" t="s">
        <v>13540</v>
      </c>
      <c r="E1855" s="53">
        <v>48.9</v>
      </c>
    </row>
    <row r="1856" spans="1:5" x14ac:dyDescent="0.2">
      <c r="A1856" t="s">
        <v>14229</v>
      </c>
      <c r="B1856" t="s">
        <v>2820</v>
      </c>
      <c r="C1856" t="s">
        <v>8425</v>
      </c>
      <c r="D1856" t="s">
        <v>13540</v>
      </c>
      <c r="E1856" s="53">
        <v>52.8</v>
      </c>
    </row>
    <row r="1857" spans="1:5" x14ac:dyDescent="0.2">
      <c r="A1857" t="s">
        <v>14230</v>
      </c>
      <c r="B1857" t="s">
        <v>2825</v>
      </c>
      <c r="C1857" t="s">
        <v>8425</v>
      </c>
      <c r="D1857" t="s">
        <v>13540</v>
      </c>
      <c r="E1857" s="53">
        <v>43.6</v>
      </c>
    </row>
    <row r="1858" spans="1:5" x14ac:dyDescent="0.2">
      <c r="A1858" t="s">
        <v>14231</v>
      </c>
      <c r="B1858" t="s">
        <v>2786</v>
      </c>
      <c r="C1858" t="s">
        <v>8425</v>
      </c>
      <c r="D1858" t="s">
        <v>13540</v>
      </c>
      <c r="E1858" s="53">
        <v>58.6</v>
      </c>
    </row>
    <row r="1859" spans="1:5" x14ac:dyDescent="0.2">
      <c r="A1859" t="s">
        <v>14232</v>
      </c>
      <c r="B1859" t="s">
        <v>2787</v>
      </c>
      <c r="C1859" t="s">
        <v>8425</v>
      </c>
      <c r="D1859" t="s">
        <v>13540</v>
      </c>
      <c r="E1859" s="53">
        <v>62.7</v>
      </c>
    </row>
    <row r="1860" spans="1:5" x14ac:dyDescent="0.2">
      <c r="A1860" t="s">
        <v>14233</v>
      </c>
      <c r="B1860" t="s">
        <v>2829</v>
      </c>
      <c r="C1860" t="s">
        <v>8425</v>
      </c>
      <c r="D1860" t="s">
        <v>13540</v>
      </c>
      <c r="E1860" s="53">
        <v>79.8</v>
      </c>
    </row>
    <row r="1861" spans="1:5" x14ac:dyDescent="0.2">
      <c r="A1861" t="s">
        <v>14234</v>
      </c>
      <c r="B1861" t="s">
        <v>2831</v>
      </c>
      <c r="C1861" t="s">
        <v>8425</v>
      </c>
      <c r="D1861" t="s">
        <v>13540</v>
      </c>
      <c r="E1861" s="53">
        <v>72.2</v>
      </c>
    </row>
    <row r="1862" spans="1:5" x14ac:dyDescent="0.2">
      <c r="A1862" t="s">
        <v>14235</v>
      </c>
      <c r="B1862" t="s">
        <v>2833</v>
      </c>
      <c r="C1862" t="s">
        <v>8425</v>
      </c>
      <c r="D1862" t="s">
        <v>13540</v>
      </c>
      <c r="E1862" s="53">
        <v>50.8</v>
      </c>
    </row>
    <row r="1863" spans="1:5" x14ac:dyDescent="0.2">
      <c r="A1863" t="s">
        <v>14236</v>
      </c>
      <c r="B1863" t="s">
        <v>2835</v>
      </c>
      <c r="C1863" t="s">
        <v>8425</v>
      </c>
      <c r="D1863" t="s">
        <v>13540</v>
      </c>
      <c r="E1863" s="53">
        <v>73.099999999999994</v>
      </c>
    </row>
    <row r="1864" spans="1:5" x14ac:dyDescent="0.2">
      <c r="A1864" t="s">
        <v>14237</v>
      </c>
      <c r="B1864" t="s">
        <v>2789</v>
      </c>
      <c r="C1864" t="s">
        <v>8425</v>
      </c>
      <c r="D1864" t="s">
        <v>13540</v>
      </c>
      <c r="E1864" s="53">
        <v>72.400000000000006</v>
      </c>
    </row>
    <row r="1865" spans="1:5" x14ac:dyDescent="0.2">
      <c r="A1865" t="s">
        <v>14238</v>
      </c>
      <c r="B1865" t="s">
        <v>2838</v>
      </c>
      <c r="C1865" t="s">
        <v>8425</v>
      </c>
      <c r="D1865" t="s">
        <v>13540</v>
      </c>
      <c r="E1865" s="53">
        <v>63.9</v>
      </c>
    </row>
    <row r="1866" spans="1:5" x14ac:dyDescent="0.2">
      <c r="A1866" t="s">
        <v>14239</v>
      </c>
      <c r="B1866" t="s">
        <v>2840</v>
      </c>
      <c r="C1866" t="s">
        <v>8425</v>
      </c>
      <c r="D1866" t="s">
        <v>13540</v>
      </c>
      <c r="E1866" s="53">
        <v>56.6</v>
      </c>
    </row>
    <row r="1867" spans="1:5" x14ac:dyDescent="0.2">
      <c r="A1867" t="s">
        <v>14240</v>
      </c>
      <c r="B1867" t="s">
        <v>12328</v>
      </c>
      <c r="C1867" t="s">
        <v>8425</v>
      </c>
      <c r="D1867" t="s">
        <v>13540</v>
      </c>
      <c r="E1867" s="53">
        <v>0</v>
      </c>
    </row>
    <row r="1868" spans="1:5" x14ac:dyDescent="0.2">
      <c r="A1868" t="s">
        <v>14241</v>
      </c>
      <c r="B1868" t="s">
        <v>2763</v>
      </c>
      <c r="C1868" t="s">
        <v>8425</v>
      </c>
      <c r="D1868" t="s">
        <v>13540</v>
      </c>
      <c r="E1868" s="53">
        <v>59.7</v>
      </c>
    </row>
    <row r="1869" spans="1:5" x14ac:dyDescent="0.2">
      <c r="A1869" t="s">
        <v>14242</v>
      </c>
      <c r="B1869" t="s">
        <v>12344</v>
      </c>
      <c r="C1869" t="s">
        <v>8425</v>
      </c>
      <c r="D1869" t="s">
        <v>13540</v>
      </c>
      <c r="E1869" s="53">
        <v>0</v>
      </c>
    </row>
    <row r="1870" spans="1:5" x14ac:dyDescent="0.2">
      <c r="A1870" t="s">
        <v>14243</v>
      </c>
      <c r="B1870" t="s">
        <v>2780</v>
      </c>
      <c r="C1870" t="s">
        <v>8425</v>
      </c>
      <c r="D1870" t="s">
        <v>13540</v>
      </c>
      <c r="E1870" s="53">
        <v>57.424999999999997</v>
      </c>
    </row>
    <row r="1871" spans="1:5" x14ac:dyDescent="0.2">
      <c r="A1871" t="s">
        <v>14244</v>
      </c>
      <c r="B1871" t="s">
        <v>2794</v>
      </c>
      <c r="C1871" t="s">
        <v>8425</v>
      </c>
      <c r="D1871" t="s">
        <v>13540</v>
      </c>
      <c r="E1871" s="53">
        <v>59.771007880547486</v>
      </c>
    </row>
    <row r="1872" spans="1:5" x14ac:dyDescent="0.2">
      <c r="A1872" t="s">
        <v>14245</v>
      </c>
      <c r="B1872" t="s">
        <v>2785</v>
      </c>
      <c r="C1872" t="s">
        <v>8446</v>
      </c>
      <c r="D1872" t="s">
        <v>13540</v>
      </c>
      <c r="E1872" s="53">
        <v>55.9</v>
      </c>
    </row>
    <row r="1873" spans="1:5" x14ac:dyDescent="0.2">
      <c r="A1873" t="s">
        <v>14246</v>
      </c>
      <c r="B1873" t="s">
        <v>2811</v>
      </c>
      <c r="C1873" t="s">
        <v>8446</v>
      </c>
      <c r="D1873" t="s">
        <v>13540</v>
      </c>
      <c r="E1873" s="53">
        <v>0</v>
      </c>
    </row>
    <row r="1874" spans="1:5" x14ac:dyDescent="0.2">
      <c r="A1874" t="s">
        <v>14247</v>
      </c>
      <c r="B1874" t="s">
        <v>2788</v>
      </c>
      <c r="C1874" t="s">
        <v>8446</v>
      </c>
      <c r="D1874" t="s">
        <v>13540</v>
      </c>
      <c r="E1874" s="53">
        <v>43</v>
      </c>
    </row>
    <row r="1875" spans="1:5" x14ac:dyDescent="0.2">
      <c r="A1875" t="s">
        <v>14248</v>
      </c>
      <c r="B1875" t="s">
        <v>2814</v>
      </c>
      <c r="C1875" t="s">
        <v>8446</v>
      </c>
      <c r="D1875" t="s">
        <v>13540</v>
      </c>
      <c r="E1875" s="53">
        <v>23</v>
      </c>
    </row>
    <row r="1876" spans="1:5" x14ac:dyDescent="0.2">
      <c r="A1876" t="s">
        <v>14249</v>
      </c>
      <c r="B1876" t="s">
        <v>2816</v>
      </c>
      <c r="C1876" t="s">
        <v>8446</v>
      </c>
      <c r="D1876" t="s">
        <v>13540</v>
      </c>
      <c r="E1876" s="53">
        <v>29.5</v>
      </c>
    </row>
    <row r="1877" spans="1:5" x14ac:dyDescent="0.2">
      <c r="A1877" t="s">
        <v>14250</v>
      </c>
      <c r="B1877" t="s">
        <v>2818</v>
      </c>
      <c r="C1877" t="s">
        <v>8446</v>
      </c>
      <c r="D1877" t="s">
        <v>13540</v>
      </c>
      <c r="E1877" s="53">
        <v>30.4</v>
      </c>
    </row>
    <row r="1878" spans="1:5" x14ac:dyDescent="0.2">
      <c r="A1878" t="s">
        <v>14251</v>
      </c>
      <c r="B1878" t="s">
        <v>2820</v>
      </c>
      <c r="C1878" t="s">
        <v>8446</v>
      </c>
      <c r="D1878" t="s">
        <v>13540</v>
      </c>
      <c r="E1878" s="53">
        <v>39.1</v>
      </c>
    </row>
    <row r="1879" spans="1:5" x14ac:dyDescent="0.2">
      <c r="A1879" t="s">
        <v>14252</v>
      </c>
      <c r="B1879" t="s">
        <v>2825</v>
      </c>
      <c r="C1879" t="s">
        <v>8446</v>
      </c>
      <c r="D1879" t="s">
        <v>13540</v>
      </c>
      <c r="E1879" s="53">
        <v>45.6</v>
      </c>
    </row>
    <row r="1880" spans="1:5" x14ac:dyDescent="0.2">
      <c r="A1880" t="s">
        <v>14253</v>
      </c>
      <c r="B1880" t="s">
        <v>2786</v>
      </c>
      <c r="C1880" t="s">
        <v>8446</v>
      </c>
      <c r="D1880" t="s">
        <v>13540</v>
      </c>
      <c r="E1880" s="53">
        <v>52.6</v>
      </c>
    </row>
    <row r="1881" spans="1:5" x14ac:dyDescent="0.2">
      <c r="A1881" t="s">
        <v>14254</v>
      </c>
      <c r="B1881" t="s">
        <v>2787</v>
      </c>
      <c r="C1881" t="s">
        <v>8446</v>
      </c>
      <c r="D1881" t="s">
        <v>13540</v>
      </c>
      <c r="E1881" s="53">
        <v>57.7</v>
      </c>
    </row>
    <row r="1882" spans="1:5" x14ac:dyDescent="0.2">
      <c r="A1882" t="s">
        <v>14255</v>
      </c>
      <c r="B1882" t="s">
        <v>2829</v>
      </c>
      <c r="C1882" t="s">
        <v>8446</v>
      </c>
      <c r="D1882" t="s">
        <v>13540</v>
      </c>
      <c r="E1882" s="53">
        <v>72.5</v>
      </c>
    </row>
    <row r="1883" spans="1:5" x14ac:dyDescent="0.2">
      <c r="A1883" t="s">
        <v>14256</v>
      </c>
      <c r="B1883" t="s">
        <v>2831</v>
      </c>
      <c r="C1883" t="s">
        <v>8446</v>
      </c>
      <c r="D1883" t="s">
        <v>13540</v>
      </c>
      <c r="E1883" s="53">
        <v>72.599999999999994</v>
      </c>
    </row>
    <row r="1884" spans="1:5" x14ac:dyDescent="0.2">
      <c r="A1884" t="s">
        <v>14257</v>
      </c>
      <c r="B1884" t="s">
        <v>2833</v>
      </c>
      <c r="C1884" t="s">
        <v>8446</v>
      </c>
      <c r="D1884" t="s">
        <v>13540</v>
      </c>
      <c r="E1884" s="53">
        <v>55.7</v>
      </c>
    </row>
    <row r="1885" spans="1:5" x14ac:dyDescent="0.2">
      <c r="A1885" t="s">
        <v>14258</v>
      </c>
      <c r="B1885" t="s">
        <v>2835</v>
      </c>
      <c r="C1885" t="s">
        <v>8446</v>
      </c>
      <c r="D1885" t="s">
        <v>13540</v>
      </c>
      <c r="E1885" s="53">
        <v>57.8</v>
      </c>
    </row>
    <row r="1886" spans="1:5" x14ac:dyDescent="0.2">
      <c r="A1886" t="s">
        <v>14259</v>
      </c>
      <c r="B1886" t="s">
        <v>2789</v>
      </c>
      <c r="C1886" t="s">
        <v>8446</v>
      </c>
      <c r="D1886" t="s">
        <v>13540</v>
      </c>
      <c r="E1886" s="53">
        <v>62</v>
      </c>
    </row>
    <row r="1887" spans="1:5" x14ac:dyDescent="0.2">
      <c r="A1887" t="s">
        <v>14260</v>
      </c>
      <c r="B1887" t="s">
        <v>2838</v>
      </c>
      <c r="C1887" t="s">
        <v>8446</v>
      </c>
      <c r="D1887" t="s">
        <v>13540</v>
      </c>
      <c r="E1887" s="53">
        <v>47.9</v>
      </c>
    </row>
    <row r="1888" spans="1:5" x14ac:dyDescent="0.2">
      <c r="A1888" t="s">
        <v>14261</v>
      </c>
      <c r="B1888" t="s">
        <v>2840</v>
      </c>
      <c r="C1888" t="s">
        <v>8446</v>
      </c>
      <c r="D1888" t="s">
        <v>13540</v>
      </c>
      <c r="E1888" s="53">
        <v>55.2</v>
      </c>
    </row>
    <row r="1889" spans="1:5" x14ac:dyDescent="0.2">
      <c r="A1889" t="s">
        <v>14262</v>
      </c>
      <c r="B1889" t="s">
        <v>12328</v>
      </c>
      <c r="C1889" t="s">
        <v>8446</v>
      </c>
      <c r="D1889" t="s">
        <v>13540</v>
      </c>
      <c r="E1889" s="53">
        <v>0</v>
      </c>
    </row>
    <row r="1890" spans="1:5" x14ac:dyDescent="0.2">
      <c r="A1890" t="s">
        <v>14263</v>
      </c>
      <c r="B1890" t="s">
        <v>2763</v>
      </c>
      <c r="C1890" t="s">
        <v>8446</v>
      </c>
      <c r="D1890" t="s">
        <v>13540</v>
      </c>
      <c r="E1890" s="53">
        <v>53.3</v>
      </c>
    </row>
    <row r="1891" spans="1:5" x14ac:dyDescent="0.2">
      <c r="A1891" t="s">
        <v>14264</v>
      </c>
      <c r="B1891" t="s">
        <v>12344</v>
      </c>
      <c r="C1891" t="s">
        <v>8446</v>
      </c>
      <c r="D1891" t="s">
        <v>13540</v>
      </c>
      <c r="E1891" s="53">
        <v>0</v>
      </c>
    </row>
    <row r="1892" spans="1:5" x14ac:dyDescent="0.2">
      <c r="A1892" t="s">
        <v>14265</v>
      </c>
      <c r="B1892" t="s">
        <v>2780</v>
      </c>
      <c r="C1892" t="s">
        <v>8446</v>
      </c>
      <c r="D1892" t="s">
        <v>13540</v>
      </c>
      <c r="E1892" s="53">
        <v>51.1</v>
      </c>
    </row>
    <row r="1893" spans="1:5" x14ac:dyDescent="0.2">
      <c r="A1893" t="s">
        <v>14266</v>
      </c>
      <c r="B1893" t="s">
        <v>2794</v>
      </c>
      <c r="C1893" t="s">
        <v>8446</v>
      </c>
      <c r="D1893" t="s">
        <v>13540</v>
      </c>
      <c r="E1893" s="53">
        <v>50.598631273330561</v>
      </c>
    </row>
    <row r="1894" spans="1:5" x14ac:dyDescent="0.2">
      <c r="A1894" t="s">
        <v>14267</v>
      </c>
      <c r="B1894" t="s">
        <v>2785</v>
      </c>
      <c r="C1894" t="s">
        <v>8467</v>
      </c>
      <c r="D1894" t="s">
        <v>13540</v>
      </c>
      <c r="E1894" s="53">
        <v>48.9</v>
      </c>
    </row>
    <row r="1895" spans="1:5" x14ac:dyDescent="0.2">
      <c r="A1895" t="s">
        <v>14268</v>
      </c>
      <c r="B1895" t="s">
        <v>2811</v>
      </c>
      <c r="C1895" t="s">
        <v>8467</v>
      </c>
      <c r="D1895" t="s">
        <v>13540</v>
      </c>
      <c r="E1895" s="53">
        <v>0</v>
      </c>
    </row>
    <row r="1896" spans="1:5" x14ac:dyDescent="0.2">
      <c r="A1896" t="s">
        <v>14269</v>
      </c>
      <c r="B1896" t="s">
        <v>2788</v>
      </c>
      <c r="C1896" t="s">
        <v>8467</v>
      </c>
      <c r="D1896" t="s">
        <v>13540</v>
      </c>
      <c r="E1896" s="53">
        <v>32.700000000000003</v>
      </c>
    </row>
    <row r="1897" spans="1:5" x14ac:dyDescent="0.2">
      <c r="A1897" t="s">
        <v>14270</v>
      </c>
      <c r="B1897" t="s">
        <v>2814</v>
      </c>
      <c r="C1897" t="s">
        <v>8467</v>
      </c>
      <c r="D1897" t="s">
        <v>13540</v>
      </c>
      <c r="E1897" s="53">
        <v>30.6</v>
      </c>
    </row>
    <row r="1898" spans="1:5" x14ac:dyDescent="0.2">
      <c r="A1898" t="s">
        <v>14271</v>
      </c>
      <c r="B1898" t="s">
        <v>2816</v>
      </c>
      <c r="C1898" t="s">
        <v>8467</v>
      </c>
      <c r="D1898" t="s">
        <v>13540</v>
      </c>
      <c r="E1898" s="53">
        <v>26.5</v>
      </c>
    </row>
    <row r="1899" spans="1:5" x14ac:dyDescent="0.2">
      <c r="A1899" t="s">
        <v>14272</v>
      </c>
      <c r="B1899" t="s">
        <v>2818</v>
      </c>
      <c r="C1899" t="s">
        <v>8467</v>
      </c>
      <c r="D1899" t="s">
        <v>13540</v>
      </c>
      <c r="E1899" s="53">
        <v>32.5</v>
      </c>
    </row>
    <row r="1900" spans="1:5" x14ac:dyDescent="0.2">
      <c r="A1900" t="s">
        <v>14273</v>
      </c>
      <c r="B1900" t="s">
        <v>2820</v>
      </c>
      <c r="C1900" t="s">
        <v>8467</v>
      </c>
      <c r="D1900" t="s">
        <v>13540</v>
      </c>
      <c r="E1900" s="53">
        <v>39.299999999999997</v>
      </c>
    </row>
    <row r="1901" spans="1:5" x14ac:dyDescent="0.2">
      <c r="A1901" t="s">
        <v>14274</v>
      </c>
      <c r="B1901" t="s">
        <v>2825</v>
      </c>
      <c r="C1901" t="s">
        <v>8467</v>
      </c>
      <c r="D1901" t="s">
        <v>13540</v>
      </c>
      <c r="E1901" s="53">
        <v>30</v>
      </c>
    </row>
    <row r="1902" spans="1:5" x14ac:dyDescent="0.2">
      <c r="A1902" t="s">
        <v>14275</v>
      </c>
      <c r="B1902" t="s">
        <v>2786</v>
      </c>
      <c r="C1902" t="s">
        <v>8467</v>
      </c>
      <c r="D1902" t="s">
        <v>13540</v>
      </c>
      <c r="E1902" s="53">
        <v>30</v>
      </c>
    </row>
    <row r="1903" spans="1:5" x14ac:dyDescent="0.2">
      <c r="A1903" t="s">
        <v>14276</v>
      </c>
      <c r="B1903" t="s">
        <v>2787</v>
      </c>
      <c r="C1903" t="s">
        <v>8467</v>
      </c>
      <c r="D1903" t="s">
        <v>13540</v>
      </c>
      <c r="E1903" s="53">
        <v>21.3</v>
      </c>
    </row>
    <row r="1904" spans="1:5" x14ac:dyDescent="0.2">
      <c r="A1904" t="s">
        <v>14277</v>
      </c>
      <c r="B1904" t="s">
        <v>2829</v>
      </c>
      <c r="C1904" t="s">
        <v>8467</v>
      </c>
      <c r="D1904" t="s">
        <v>13540</v>
      </c>
      <c r="E1904" s="53">
        <v>38</v>
      </c>
    </row>
    <row r="1905" spans="1:5" x14ac:dyDescent="0.2">
      <c r="A1905" t="s">
        <v>14278</v>
      </c>
      <c r="B1905" t="s">
        <v>2831</v>
      </c>
      <c r="C1905" t="s">
        <v>8467</v>
      </c>
      <c r="D1905" t="s">
        <v>13540</v>
      </c>
      <c r="E1905" s="53">
        <v>28</v>
      </c>
    </row>
    <row r="1906" spans="1:5" x14ac:dyDescent="0.2">
      <c r="A1906" t="s">
        <v>14279</v>
      </c>
      <c r="B1906" t="s">
        <v>2833</v>
      </c>
      <c r="C1906" t="s">
        <v>8467</v>
      </c>
      <c r="D1906" t="s">
        <v>13540</v>
      </c>
      <c r="E1906" s="53">
        <v>32.5</v>
      </c>
    </row>
    <row r="1907" spans="1:5" x14ac:dyDescent="0.2">
      <c r="A1907" t="s">
        <v>14280</v>
      </c>
      <c r="B1907" t="s">
        <v>2835</v>
      </c>
      <c r="C1907" t="s">
        <v>8467</v>
      </c>
      <c r="D1907" t="s">
        <v>13540</v>
      </c>
      <c r="E1907" s="53">
        <v>37.5</v>
      </c>
    </row>
    <row r="1908" spans="1:5" x14ac:dyDescent="0.2">
      <c r="A1908" t="s">
        <v>14281</v>
      </c>
      <c r="B1908" t="s">
        <v>2789</v>
      </c>
      <c r="C1908" t="s">
        <v>8467</v>
      </c>
      <c r="D1908" t="s">
        <v>13540</v>
      </c>
      <c r="E1908" s="53">
        <v>35</v>
      </c>
    </row>
    <row r="1909" spans="1:5" x14ac:dyDescent="0.2">
      <c r="A1909" t="s">
        <v>14282</v>
      </c>
      <c r="B1909" t="s">
        <v>2838</v>
      </c>
      <c r="C1909" t="s">
        <v>8467</v>
      </c>
      <c r="D1909" t="s">
        <v>13540</v>
      </c>
      <c r="E1909" s="53">
        <v>35</v>
      </c>
    </row>
    <row r="1910" spans="1:5" x14ac:dyDescent="0.2">
      <c r="A1910" t="s">
        <v>14283</v>
      </c>
      <c r="B1910" t="s">
        <v>2840</v>
      </c>
      <c r="C1910" t="s">
        <v>8467</v>
      </c>
      <c r="D1910" t="s">
        <v>13540</v>
      </c>
      <c r="E1910" s="53">
        <v>30</v>
      </c>
    </row>
    <row r="1911" spans="1:5" x14ac:dyDescent="0.2">
      <c r="A1911" t="s">
        <v>14284</v>
      </c>
      <c r="B1911" t="s">
        <v>12328</v>
      </c>
      <c r="C1911" t="s">
        <v>8467</v>
      </c>
      <c r="D1911" t="s">
        <v>13540</v>
      </c>
      <c r="E1911" s="53">
        <v>0</v>
      </c>
    </row>
    <row r="1912" spans="1:5" x14ac:dyDescent="0.2">
      <c r="A1912" t="s">
        <v>14285</v>
      </c>
      <c r="B1912" t="s">
        <v>2763</v>
      </c>
      <c r="C1912" t="s">
        <v>8467</v>
      </c>
      <c r="D1912" t="s">
        <v>13540</v>
      </c>
      <c r="E1912" s="53">
        <v>30</v>
      </c>
    </row>
    <row r="1913" spans="1:5" x14ac:dyDescent="0.2">
      <c r="A1913" t="s">
        <v>14286</v>
      </c>
      <c r="B1913" t="s">
        <v>12344</v>
      </c>
      <c r="C1913" t="s">
        <v>8467</v>
      </c>
      <c r="D1913" t="s">
        <v>13540</v>
      </c>
      <c r="E1913" s="53">
        <v>0</v>
      </c>
    </row>
    <row r="1914" spans="1:5" x14ac:dyDescent="0.2">
      <c r="A1914" t="s">
        <v>14287</v>
      </c>
      <c r="B1914" t="s">
        <v>2780</v>
      </c>
      <c r="C1914" t="s">
        <v>8467</v>
      </c>
      <c r="D1914" t="s">
        <v>13540</v>
      </c>
      <c r="E1914" s="53">
        <v>32</v>
      </c>
    </row>
    <row r="1915" spans="1:5" x14ac:dyDescent="0.2">
      <c r="A1915" t="s">
        <v>14288</v>
      </c>
      <c r="B1915" t="s">
        <v>2794</v>
      </c>
      <c r="C1915" t="s">
        <v>8467</v>
      </c>
      <c r="D1915" t="s">
        <v>13540</v>
      </c>
      <c r="E1915" s="53">
        <v>32.714558274574863</v>
      </c>
    </row>
    <row r="1916" spans="1:5" x14ac:dyDescent="0.2">
      <c r="A1916" t="s">
        <v>14289</v>
      </c>
      <c r="B1916" t="s">
        <v>2785</v>
      </c>
      <c r="C1916" t="s">
        <v>8488</v>
      </c>
      <c r="D1916" t="s">
        <v>13540</v>
      </c>
      <c r="E1916" s="53">
        <v>42.4</v>
      </c>
    </row>
    <row r="1917" spans="1:5" x14ac:dyDescent="0.2">
      <c r="A1917" t="s">
        <v>14290</v>
      </c>
      <c r="B1917" t="s">
        <v>2811</v>
      </c>
      <c r="C1917" t="s">
        <v>8488</v>
      </c>
      <c r="D1917" t="s">
        <v>13540</v>
      </c>
      <c r="E1917" s="53">
        <v>0</v>
      </c>
    </row>
    <row r="1918" spans="1:5" x14ac:dyDescent="0.2">
      <c r="A1918" t="s">
        <v>14291</v>
      </c>
      <c r="B1918" t="s">
        <v>2788</v>
      </c>
      <c r="C1918" t="s">
        <v>8488</v>
      </c>
      <c r="D1918" t="s">
        <v>13540</v>
      </c>
      <c r="E1918" s="53">
        <v>44.5</v>
      </c>
    </row>
    <row r="1919" spans="1:5" x14ac:dyDescent="0.2">
      <c r="A1919" t="s">
        <v>14292</v>
      </c>
      <c r="B1919" t="s">
        <v>2814</v>
      </c>
      <c r="C1919" t="s">
        <v>8488</v>
      </c>
      <c r="D1919" t="s">
        <v>13540</v>
      </c>
      <c r="E1919" s="53">
        <v>22</v>
      </c>
    </row>
    <row r="1920" spans="1:5" x14ac:dyDescent="0.2">
      <c r="A1920" t="s">
        <v>14293</v>
      </c>
      <c r="B1920" t="s">
        <v>2816</v>
      </c>
      <c r="C1920" t="s">
        <v>8488</v>
      </c>
      <c r="D1920" t="s">
        <v>13540</v>
      </c>
      <c r="E1920" s="53">
        <v>20.5</v>
      </c>
    </row>
    <row r="1921" spans="1:5" x14ac:dyDescent="0.2">
      <c r="A1921" t="s">
        <v>14294</v>
      </c>
      <c r="B1921" t="s">
        <v>2818</v>
      </c>
      <c r="C1921" t="s">
        <v>8488</v>
      </c>
      <c r="D1921" t="s">
        <v>13540</v>
      </c>
      <c r="E1921" s="53">
        <v>46.6</v>
      </c>
    </row>
    <row r="1922" spans="1:5" x14ac:dyDescent="0.2">
      <c r="A1922" t="s">
        <v>14295</v>
      </c>
      <c r="B1922" t="s">
        <v>2820</v>
      </c>
      <c r="C1922" t="s">
        <v>8488</v>
      </c>
      <c r="D1922" t="s">
        <v>13540</v>
      </c>
      <c r="E1922" s="53">
        <v>41.9</v>
      </c>
    </row>
    <row r="1923" spans="1:5" x14ac:dyDescent="0.2">
      <c r="A1923" t="s">
        <v>14296</v>
      </c>
      <c r="B1923" t="s">
        <v>2825</v>
      </c>
      <c r="C1923" t="s">
        <v>8488</v>
      </c>
      <c r="D1923" t="s">
        <v>13540</v>
      </c>
      <c r="E1923" s="53">
        <v>26.4</v>
      </c>
    </row>
    <row r="1924" spans="1:5" x14ac:dyDescent="0.2">
      <c r="A1924" t="s">
        <v>14297</v>
      </c>
      <c r="B1924" t="s">
        <v>2786</v>
      </c>
      <c r="C1924" t="s">
        <v>8488</v>
      </c>
      <c r="D1924" t="s">
        <v>13540</v>
      </c>
      <c r="E1924" s="53">
        <v>51.3</v>
      </c>
    </row>
    <row r="1925" spans="1:5" x14ac:dyDescent="0.2">
      <c r="A1925" t="s">
        <v>14298</v>
      </c>
      <c r="B1925" t="s">
        <v>2787</v>
      </c>
      <c r="C1925" t="s">
        <v>8488</v>
      </c>
      <c r="D1925" t="s">
        <v>13540</v>
      </c>
      <c r="E1925" s="53">
        <v>75.5</v>
      </c>
    </row>
    <row r="1926" spans="1:5" x14ac:dyDescent="0.2">
      <c r="A1926" t="s">
        <v>14299</v>
      </c>
      <c r="B1926" t="s">
        <v>2829</v>
      </c>
      <c r="C1926" t="s">
        <v>8488</v>
      </c>
      <c r="D1926" t="s">
        <v>13540</v>
      </c>
      <c r="E1926" s="53">
        <v>57.7</v>
      </c>
    </row>
    <row r="1927" spans="1:5" x14ac:dyDescent="0.2">
      <c r="A1927" t="s">
        <v>14300</v>
      </c>
      <c r="B1927" t="s">
        <v>2831</v>
      </c>
      <c r="C1927" t="s">
        <v>8488</v>
      </c>
      <c r="D1927" t="s">
        <v>13540</v>
      </c>
      <c r="E1927" s="53">
        <v>64.5</v>
      </c>
    </row>
    <row r="1928" spans="1:5" x14ac:dyDescent="0.2">
      <c r="A1928" t="s">
        <v>14301</v>
      </c>
      <c r="B1928" t="s">
        <v>2833</v>
      </c>
      <c r="C1928" t="s">
        <v>8488</v>
      </c>
      <c r="D1928" t="s">
        <v>13540</v>
      </c>
      <c r="E1928" s="53">
        <v>26.9</v>
      </c>
    </row>
    <row r="1929" spans="1:5" x14ac:dyDescent="0.2">
      <c r="A1929" t="s">
        <v>14302</v>
      </c>
      <c r="B1929" t="s">
        <v>2835</v>
      </c>
      <c r="C1929" t="s">
        <v>8488</v>
      </c>
      <c r="D1929" t="s">
        <v>13540</v>
      </c>
      <c r="E1929" s="53">
        <v>61.5</v>
      </c>
    </row>
    <row r="1930" spans="1:5" x14ac:dyDescent="0.2">
      <c r="A1930" t="s">
        <v>14303</v>
      </c>
      <c r="B1930" t="s">
        <v>2789</v>
      </c>
      <c r="C1930" t="s">
        <v>8488</v>
      </c>
      <c r="D1930" t="s">
        <v>13540</v>
      </c>
      <c r="E1930" s="53">
        <v>58.4</v>
      </c>
    </row>
    <row r="1931" spans="1:5" x14ac:dyDescent="0.2">
      <c r="A1931" t="s">
        <v>14304</v>
      </c>
      <c r="B1931" t="s">
        <v>2838</v>
      </c>
      <c r="C1931" t="s">
        <v>8488</v>
      </c>
      <c r="D1931" t="s">
        <v>13540</v>
      </c>
      <c r="E1931" s="53">
        <v>57.7</v>
      </c>
    </row>
    <row r="1932" spans="1:5" x14ac:dyDescent="0.2">
      <c r="A1932" t="s">
        <v>14305</v>
      </c>
      <c r="B1932" t="s">
        <v>2840</v>
      </c>
      <c r="C1932" t="s">
        <v>8488</v>
      </c>
      <c r="D1932" t="s">
        <v>13540</v>
      </c>
      <c r="E1932" s="53">
        <v>44.8</v>
      </c>
    </row>
    <row r="1933" spans="1:5" x14ac:dyDescent="0.2">
      <c r="A1933" t="s">
        <v>14306</v>
      </c>
      <c r="B1933" t="s">
        <v>12328</v>
      </c>
      <c r="C1933" t="s">
        <v>8488</v>
      </c>
      <c r="D1933" t="s">
        <v>13540</v>
      </c>
      <c r="E1933" s="53">
        <v>0</v>
      </c>
    </row>
    <row r="1934" spans="1:5" x14ac:dyDescent="0.2">
      <c r="A1934" t="s">
        <v>14307</v>
      </c>
      <c r="B1934" t="s">
        <v>2763</v>
      </c>
      <c r="C1934" t="s">
        <v>8488</v>
      </c>
      <c r="D1934" t="s">
        <v>13540</v>
      </c>
      <c r="E1934" s="53">
        <v>52.8</v>
      </c>
    </row>
    <row r="1935" spans="1:5" x14ac:dyDescent="0.2">
      <c r="A1935" t="s">
        <v>14308</v>
      </c>
      <c r="B1935" t="s">
        <v>12344</v>
      </c>
      <c r="C1935" t="s">
        <v>8488</v>
      </c>
      <c r="D1935" t="s">
        <v>13540</v>
      </c>
      <c r="E1935" s="53">
        <v>0</v>
      </c>
    </row>
    <row r="1936" spans="1:5" x14ac:dyDescent="0.2">
      <c r="A1936" t="s">
        <v>14309</v>
      </c>
      <c r="B1936" t="s">
        <v>2780</v>
      </c>
      <c r="C1936" t="s">
        <v>8488</v>
      </c>
      <c r="D1936" t="s">
        <v>13540</v>
      </c>
      <c r="E1936" s="53">
        <v>48.9</v>
      </c>
    </row>
    <row r="1937" spans="1:5" x14ac:dyDescent="0.2">
      <c r="A1937" t="s">
        <v>14310</v>
      </c>
      <c r="B1937" t="s">
        <v>2794</v>
      </c>
      <c r="C1937" t="s">
        <v>8488</v>
      </c>
      <c r="D1937" t="s">
        <v>13540</v>
      </c>
      <c r="E1937" s="53">
        <v>47.645956034840317</v>
      </c>
    </row>
    <row r="1938" spans="1:5" x14ac:dyDescent="0.2">
      <c r="A1938" t="s">
        <v>14311</v>
      </c>
      <c r="B1938" t="s">
        <v>2785</v>
      </c>
      <c r="C1938" t="s">
        <v>8514</v>
      </c>
      <c r="D1938" t="s">
        <v>13540</v>
      </c>
      <c r="E1938" s="53">
        <v>72.099999999999994</v>
      </c>
    </row>
    <row r="1939" spans="1:5" x14ac:dyDescent="0.2">
      <c r="A1939" t="s">
        <v>14312</v>
      </c>
      <c r="B1939" t="s">
        <v>2811</v>
      </c>
      <c r="C1939" t="s">
        <v>8514</v>
      </c>
      <c r="D1939" t="s">
        <v>13540</v>
      </c>
      <c r="E1939" s="53">
        <v>0</v>
      </c>
    </row>
    <row r="1940" spans="1:5" x14ac:dyDescent="0.2">
      <c r="A1940" t="s">
        <v>14313</v>
      </c>
      <c r="B1940" t="s">
        <v>2788</v>
      </c>
      <c r="C1940" t="s">
        <v>8514</v>
      </c>
      <c r="D1940" t="s">
        <v>13540</v>
      </c>
      <c r="E1940" s="53">
        <v>39</v>
      </c>
    </row>
    <row r="1941" spans="1:5" x14ac:dyDescent="0.2">
      <c r="A1941" t="s">
        <v>14314</v>
      </c>
      <c r="B1941" t="s">
        <v>2814</v>
      </c>
      <c r="C1941" t="s">
        <v>8514</v>
      </c>
      <c r="D1941" t="s">
        <v>13540</v>
      </c>
      <c r="E1941" s="53">
        <v>9.6</v>
      </c>
    </row>
    <row r="1942" spans="1:5" x14ac:dyDescent="0.2">
      <c r="A1942" t="s">
        <v>14315</v>
      </c>
      <c r="B1942" t="s">
        <v>2816</v>
      </c>
      <c r="C1942" t="s">
        <v>8514</v>
      </c>
      <c r="D1942" t="s">
        <v>13540</v>
      </c>
      <c r="E1942" s="53">
        <v>10</v>
      </c>
    </row>
    <row r="1943" spans="1:5" x14ac:dyDescent="0.2">
      <c r="A1943" t="s">
        <v>14316</v>
      </c>
      <c r="B1943" t="s">
        <v>2818</v>
      </c>
      <c r="C1943" t="s">
        <v>8514</v>
      </c>
      <c r="D1943" t="s">
        <v>13540</v>
      </c>
      <c r="E1943" s="53">
        <v>28.7</v>
      </c>
    </row>
    <row r="1944" spans="1:5" x14ac:dyDescent="0.2">
      <c r="A1944" t="s">
        <v>14317</v>
      </c>
      <c r="B1944" t="s">
        <v>2820</v>
      </c>
      <c r="C1944" t="s">
        <v>8514</v>
      </c>
      <c r="D1944" t="s">
        <v>13540</v>
      </c>
      <c r="E1944" s="53">
        <v>40</v>
      </c>
    </row>
    <row r="1945" spans="1:5" x14ac:dyDescent="0.2">
      <c r="A1945" t="s">
        <v>14318</v>
      </c>
      <c r="B1945" t="s">
        <v>2825</v>
      </c>
      <c r="C1945" t="s">
        <v>8514</v>
      </c>
      <c r="D1945" t="s">
        <v>13540</v>
      </c>
      <c r="E1945" s="53">
        <v>22.4</v>
      </c>
    </row>
    <row r="1946" spans="1:5" x14ac:dyDescent="0.2">
      <c r="A1946" t="s">
        <v>14319</v>
      </c>
      <c r="B1946" t="s">
        <v>2786</v>
      </c>
      <c r="C1946" t="s">
        <v>8514</v>
      </c>
      <c r="D1946" t="s">
        <v>13540</v>
      </c>
      <c r="E1946" s="53">
        <v>50.4</v>
      </c>
    </row>
    <row r="1947" spans="1:5" x14ac:dyDescent="0.2">
      <c r="A1947" t="s">
        <v>14320</v>
      </c>
      <c r="B1947" t="s">
        <v>2787</v>
      </c>
      <c r="C1947" t="s">
        <v>8514</v>
      </c>
      <c r="D1947" t="s">
        <v>13540</v>
      </c>
      <c r="E1947" s="53">
        <v>57.6</v>
      </c>
    </row>
    <row r="1948" spans="1:5" x14ac:dyDescent="0.2">
      <c r="A1948" t="s">
        <v>14321</v>
      </c>
      <c r="B1948" t="s">
        <v>2829</v>
      </c>
      <c r="C1948" t="s">
        <v>8514</v>
      </c>
      <c r="D1948" t="s">
        <v>13540</v>
      </c>
      <c r="E1948" s="53">
        <v>99</v>
      </c>
    </row>
    <row r="1949" spans="1:5" x14ac:dyDescent="0.2">
      <c r="A1949" t="s">
        <v>14322</v>
      </c>
      <c r="B1949" t="s">
        <v>2831</v>
      </c>
      <c r="C1949" t="s">
        <v>8514</v>
      </c>
      <c r="D1949" t="s">
        <v>13540</v>
      </c>
      <c r="E1949" s="53">
        <v>81.599999999999994</v>
      </c>
    </row>
    <row r="1950" spans="1:5" x14ac:dyDescent="0.2">
      <c r="A1950" t="s">
        <v>14323</v>
      </c>
      <c r="B1950" t="s">
        <v>2833</v>
      </c>
      <c r="C1950" t="s">
        <v>8514</v>
      </c>
      <c r="D1950" t="s">
        <v>13540</v>
      </c>
      <c r="E1950" s="53">
        <v>30.4</v>
      </c>
    </row>
    <row r="1951" spans="1:5" x14ac:dyDescent="0.2">
      <c r="A1951" t="s">
        <v>14324</v>
      </c>
      <c r="B1951" t="s">
        <v>2835</v>
      </c>
      <c r="C1951" t="s">
        <v>8514</v>
      </c>
      <c r="D1951" t="s">
        <v>13540</v>
      </c>
      <c r="E1951" s="53">
        <v>83</v>
      </c>
    </row>
    <row r="1952" spans="1:5" x14ac:dyDescent="0.2">
      <c r="A1952" t="s">
        <v>14325</v>
      </c>
      <c r="B1952" t="s">
        <v>2789</v>
      </c>
      <c r="C1952" t="s">
        <v>8514</v>
      </c>
      <c r="D1952" t="s">
        <v>13540</v>
      </c>
      <c r="E1952" s="53">
        <v>79</v>
      </c>
    </row>
    <row r="1953" spans="1:5" x14ac:dyDescent="0.2">
      <c r="A1953" t="s">
        <v>14326</v>
      </c>
      <c r="B1953" t="s">
        <v>2838</v>
      </c>
      <c r="C1953" t="s">
        <v>8514</v>
      </c>
      <c r="D1953" t="s">
        <v>13540</v>
      </c>
      <c r="E1953" s="53">
        <v>60.2</v>
      </c>
    </row>
    <row r="1954" spans="1:5" x14ac:dyDescent="0.2">
      <c r="A1954" t="s">
        <v>14327</v>
      </c>
      <c r="B1954" t="s">
        <v>2840</v>
      </c>
      <c r="C1954" t="s">
        <v>8514</v>
      </c>
      <c r="D1954" t="s">
        <v>13540</v>
      </c>
      <c r="E1954" s="53">
        <v>46.2</v>
      </c>
    </row>
    <row r="1955" spans="1:5" x14ac:dyDescent="0.2">
      <c r="A1955" t="s">
        <v>14328</v>
      </c>
      <c r="B1955" t="s">
        <v>12328</v>
      </c>
      <c r="C1955" t="s">
        <v>8514</v>
      </c>
      <c r="D1955" t="s">
        <v>13540</v>
      </c>
      <c r="E1955" s="53">
        <v>0</v>
      </c>
    </row>
    <row r="1956" spans="1:5" x14ac:dyDescent="0.2">
      <c r="A1956" t="s">
        <v>14329</v>
      </c>
      <c r="B1956" t="s">
        <v>2763</v>
      </c>
      <c r="C1956" t="s">
        <v>8514</v>
      </c>
      <c r="D1956" t="s">
        <v>13540</v>
      </c>
      <c r="E1956" s="53">
        <v>52.5</v>
      </c>
    </row>
    <row r="1957" spans="1:5" x14ac:dyDescent="0.2">
      <c r="A1957" t="s">
        <v>14330</v>
      </c>
      <c r="B1957" t="s">
        <v>12344</v>
      </c>
      <c r="C1957" t="s">
        <v>8514</v>
      </c>
      <c r="D1957" t="s">
        <v>13540</v>
      </c>
      <c r="E1957" s="53">
        <v>0</v>
      </c>
    </row>
    <row r="1958" spans="1:5" x14ac:dyDescent="0.2">
      <c r="A1958" t="s">
        <v>14331</v>
      </c>
      <c r="B1958" t="s">
        <v>2780</v>
      </c>
      <c r="C1958" t="s">
        <v>8514</v>
      </c>
      <c r="D1958" t="s">
        <v>13540</v>
      </c>
      <c r="E1958" s="53">
        <v>49.7</v>
      </c>
    </row>
    <row r="1959" spans="1:5" x14ac:dyDescent="0.2">
      <c r="A1959" t="s">
        <v>14332</v>
      </c>
      <c r="B1959" t="s">
        <v>2794</v>
      </c>
      <c r="C1959" t="s">
        <v>8514</v>
      </c>
      <c r="D1959" t="s">
        <v>13540</v>
      </c>
      <c r="E1959" s="53">
        <v>50.839444214019068</v>
      </c>
    </row>
    <row r="1960" spans="1:5" x14ac:dyDescent="0.2">
      <c r="A1960" t="s">
        <v>14333</v>
      </c>
      <c r="B1960" t="s">
        <v>2785</v>
      </c>
      <c r="C1960" t="s">
        <v>8535</v>
      </c>
      <c r="D1960" t="s">
        <v>13540</v>
      </c>
      <c r="E1960" s="53">
        <v>87.9</v>
      </c>
    </row>
    <row r="1961" spans="1:5" x14ac:dyDescent="0.2">
      <c r="A1961" t="s">
        <v>14334</v>
      </c>
      <c r="B1961" t="s">
        <v>2811</v>
      </c>
      <c r="C1961" t="s">
        <v>8535</v>
      </c>
      <c r="D1961" t="s">
        <v>13540</v>
      </c>
      <c r="E1961" s="53">
        <v>0</v>
      </c>
    </row>
    <row r="1962" spans="1:5" x14ac:dyDescent="0.2">
      <c r="A1962" t="s">
        <v>14335</v>
      </c>
      <c r="B1962" t="s">
        <v>2788</v>
      </c>
      <c r="C1962" t="s">
        <v>8535</v>
      </c>
      <c r="D1962" t="s">
        <v>13540</v>
      </c>
      <c r="E1962" s="53">
        <v>72.099999999999994</v>
      </c>
    </row>
    <row r="1963" spans="1:5" x14ac:dyDescent="0.2">
      <c r="A1963" t="s">
        <v>14336</v>
      </c>
      <c r="B1963" t="s">
        <v>2814</v>
      </c>
      <c r="C1963" t="s">
        <v>8535</v>
      </c>
      <c r="D1963" t="s">
        <v>13540</v>
      </c>
      <c r="E1963" s="53">
        <v>60.5</v>
      </c>
    </row>
    <row r="1964" spans="1:5" x14ac:dyDescent="0.2">
      <c r="A1964" t="s">
        <v>14337</v>
      </c>
      <c r="B1964" t="s">
        <v>2816</v>
      </c>
      <c r="C1964" t="s">
        <v>8535</v>
      </c>
      <c r="D1964" t="s">
        <v>13540</v>
      </c>
      <c r="E1964" s="53">
        <v>71.400000000000006</v>
      </c>
    </row>
    <row r="1965" spans="1:5" x14ac:dyDescent="0.2">
      <c r="A1965" t="s">
        <v>14338</v>
      </c>
      <c r="B1965" t="s">
        <v>2818</v>
      </c>
      <c r="C1965" t="s">
        <v>8535</v>
      </c>
      <c r="D1965" t="s">
        <v>13540</v>
      </c>
      <c r="E1965" s="53">
        <v>78.599999999999994</v>
      </c>
    </row>
    <row r="1966" spans="1:5" x14ac:dyDescent="0.2">
      <c r="A1966" t="s">
        <v>14339</v>
      </c>
      <c r="B1966" t="s">
        <v>2820</v>
      </c>
      <c r="C1966" t="s">
        <v>8535</v>
      </c>
      <c r="D1966" t="s">
        <v>13540</v>
      </c>
      <c r="E1966" s="53">
        <v>80</v>
      </c>
    </row>
    <row r="1967" spans="1:5" x14ac:dyDescent="0.2">
      <c r="A1967" t="s">
        <v>14340</v>
      </c>
      <c r="B1967" t="s">
        <v>2825</v>
      </c>
      <c r="C1967" t="s">
        <v>8535</v>
      </c>
      <c r="D1967" t="s">
        <v>13540</v>
      </c>
      <c r="E1967" s="53">
        <v>67.5</v>
      </c>
    </row>
    <row r="1968" spans="1:5" x14ac:dyDescent="0.2">
      <c r="A1968" t="s">
        <v>14341</v>
      </c>
      <c r="B1968" t="s">
        <v>2786</v>
      </c>
      <c r="C1968" t="s">
        <v>8535</v>
      </c>
      <c r="D1968" t="s">
        <v>13540</v>
      </c>
      <c r="E1968" s="53">
        <v>78.400000000000006</v>
      </c>
    </row>
    <row r="1969" spans="1:5" x14ac:dyDescent="0.2">
      <c r="A1969" t="s">
        <v>14342</v>
      </c>
      <c r="B1969" t="s">
        <v>2787</v>
      </c>
      <c r="C1969" t="s">
        <v>8535</v>
      </c>
      <c r="D1969" t="s">
        <v>13540</v>
      </c>
      <c r="E1969" s="53">
        <v>81.599999999999994</v>
      </c>
    </row>
    <row r="1970" spans="1:5" x14ac:dyDescent="0.2">
      <c r="A1970" t="s">
        <v>14343</v>
      </c>
      <c r="B1970" t="s">
        <v>2829</v>
      </c>
      <c r="C1970" t="s">
        <v>8535</v>
      </c>
      <c r="D1970" t="s">
        <v>13540</v>
      </c>
      <c r="E1970" s="53">
        <v>81.8</v>
      </c>
    </row>
    <row r="1971" spans="1:5" x14ac:dyDescent="0.2">
      <c r="A1971" t="s">
        <v>14344</v>
      </c>
      <c r="B1971" t="s">
        <v>2831</v>
      </c>
      <c r="C1971" t="s">
        <v>8535</v>
      </c>
      <c r="D1971" t="s">
        <v>13540</v>
      </c>
      <c r="E1971" s="53">
        <v>78.3</v>
      </c>
    </row>
    <row r="1972" spans="1:5" x14ac:dyDescent="0.2">
      <c r="A1972" t="s">
        <v>14345</v>
      </c>
      <c r="B1972" t="s">
        <v>2833</v>
      </c>
      <c r="C1972" t="s">
        <v>8535</v>
      </c>
      <c r="D1972" t="s">
        <v>13540</v>
      </c>
      <c r="E1972" s="53">
        <v>79.5</v>
      </c>
    </row>
    <row r="1973" spans="1:5" x14ac:dyDescent="0.2">
      <c r="A1973" t="s">
        <v>14346</v>
      </c>
      <c r="B1973" t="s">
        <v>2835</v>
      </c>
      <c r="C1973" t="s">
        <v>8535</v>
      </c>
      <c r="D1973" t="s">
        <v>13540</v>
      </c>
      <c r="E1973" s="53">
        <v>82.6</v>
      </c>
    </row>
    <row r="1974" spans="1:5" x14ac:dyDescent="0.2">
      <c r="A1974" t="s">
        <v>14347</v>
      </c>
      <c r="B1974" t="s">
        <v>2789</v>
      </c>
      <c r="C1974" t="s">
        <v>8535</v>
      </c>
      <c r="D1974" t="s">
        <v>13540</v>
      </c>
      <c r="E1974" s="53">
        <v>82.3</v>
      </c>
    </row>
    <row r="1975" spans="1:5" x14ac:dyDescent="0.2">
      <c r="A1975" t="s">
        <v>14348</v>
      </c>
      <c r="B1975" t="s">
        <v>2838</v>
      </c>
      <c r="C1975" t="s">
        <v>8535</v>
      </c>
      <c r="D1975" t="s">
        <v>13540</v>
      </c>
      <c r="E1975" s="53">
        <v>83.3</v>
      </c>
    </row>
    <row r="1976" spans="1:5" x14ac:dyDescent="0.2">
      <c r="A1976" t="s">
        <v>14349</v>
      </c>
      <c r="B1976" t="s">
        <v>2840</v>
      </c>
      <c r="C1976" t="s">
        <v>8535</v>
      </c>
      <c r="D1976" t="s">
        <v>13540</v>
      </c>
      <c r="E1976" s="53">
        <v>80.3</v>
      </c>
    </row>
    <row r="1977" spans="1:5" x14ac:dyDescent="0.2">
      <c r="A1977" t="s">
        <v>14350</v>
      </c>
      <c r="B1977" t="s">
        <v>12328</v>
      </c>
      <c r="C1977" t="s">
        <v>8535</v>
      </c>
      <c r="D1977" t="s">
        <v>13540</v>
      </c>
      <c r="E1977" s="53">
        <v>0</v>
      </c>
    </row>
    <row r="1978" spans="1:5" x14ac:dyDescent="0.2">
      <c r="A1978" t="s">
        <v>14351</v>
      </c>
      <c r="B1978" t="s">
        <v>2763</v>
      </c>
      <c r="C1978" t="s">
        <v>8535</v>
      </c>
      <c r="D1978" t="s">
        <v>13540</v>
      </c>
      <c r="E1978" s="53">
        <v>80.8</v>
      </c>
    </row>
    <row r="1979" spans="1:5" x14ac:dyDescent="0.2">
      <c r="A1979" t="s">
        <v>14352</v>
      </c>
      <c r="B1979" t="s">
        <v>12344</v>
      </c>
      <c r="C1979" t="s">
        <v>8535</v>
      </c>
      <c r="D1979" t="s">
        <v>13540</v>
      </c>
      <c r="E1979" s="53">
        <v>0</v>
      </c>
    </row>
    <row r="1980" spans="1:5" x14ac:dyDescent="0.2">
      <c r="A1980" t="s">
        <v>14353</v>
      </c>
      <c r="B1980" t="s">
        <v>2780</v>
      </c>
      <c r="C1980" t="s">
        <v>8535</v>
      </c>
      <c r="D1980" t="s">
        <v>13540</v>
      </c>
      <c r="E1980" s="53">
        <v>80.966666666666654</v>
      </c>
    </row>
    <row r="1981" spans="1:5" x14ac:dyDescent="0.2">
      <c r="A1981" t="s">
        <v>14354</v>
      </c>
      <c r="B1981" t="s">
        <v>2794</v>
      </c>
      <c r="C1981" t="s">
        <v>8535</v>
      </c>
      <c r="D1981" t="s">
        <v>13540</v>
      </c>
      <c r="E1981" s="53">
        <v>77.881212251941335</v>
      </c>
    </row>
    <row r="1982" spans="1:5" x14ac:dyDescent="0.2">
      <c r="A1982" t="s">
        <v>14355</v>
      </c>
      <c r="B1982" t="s">
        <v>2785</v>
      </c>
      <c r="C1982" t="s">
        <v>8556</v>
      </c>
      <c r="D1982" t="s">
        <v>13540</v>
      </c>
      <c r="E1982" s="53">
        <v>99.3</v>
      </c>
    </row>
    <row r="1983" spans="1:5" x14ac:dyDescent="0.2">
      <c r="A1983" t="s">
        <v>14356</v>
      </c>
      <c r="B1983" t="s">
        <v>2811</v>
      </c>
      <c r="C1983" t="s">
        <v>8556</v>
      </c>
      <c r="D1983" t="s">
        <v>13540</v>
      </c>
      <c r="E1983" s="53">
        <v>0</v>
      </c>
    </row>
    <row r="1984" spans="1:5" x14ac:dyDescent="0.2">
      <c r="A1984" t="s">
        <v>14357</v>
      </c>
      <c r="B1984" t="s">
        <v>2788</v>
      </c>
      <c r="C1984" t="s">
        <v>8556</v>
      </c>
      <c r="D1984" t="s">
        <v>13540</v>
      </c>
      <c r="E1984" s="53">
        <v>85.6</v>
      </c>
    </row>
    <row r="1985" spans="1:5" x14ac:dyDescent="0.2">
      <c r="A1985" t="s">
        <v>14358</v>
      </c>
      <c r="B1985" t="s">
        <v>2814</v>
      </c>
      <c r="C1985" t="s">
        <v>8556</v>
      </c>
      <c r="D1985" t="s">
        <v>13540</v>
      </c>
      <c r="E1985" s="53">
        <v>79.099999999999994</v>
      </c>
    </row>
    <row r="1986" spans="1:5" x14ac:dyDescent="0.2">
      <c r="A1986" t="s">
        <v>14359</v>
      </c>
      <c r="B1986" t="s">
        <v>2816</v>
      </c>
      <c r="C1986" t="s">
        <v>8556</v>
      </c>
      <c r="D1986" t="s">
        <v>13540</v>
      </c>
      <c r="E1986" s="53">
        <v>88.9</v>
      </c>
    </row>
    <row r="1987" spans="1:5" x14ac:dyDescent="0.2">
      <c r="A1987" t="s">
        <v>14360</v>
      </c>
      <c r="B1987" t="s">
        <v>2818</v>
      </c>
      <c r="C1987" t="s">
        <v>8556</v>
      </c>
      <c r="D1987" t="s">
        <v>13540</v>
      </c>
      <c r="E1987" s="53">
        <v>96.3</v>
      </c>
    </row>
    <row r="1988" spans="1:5" x14ac:dyDescent="0.2">
      <c r="A1988" t="s">
        <v>14361</v>
      </c>
      <c r="B1988" t="s">
        <v>2820</v>
      </c>
      <c r="C1988" t="s">
        <v>8556</v>
      </c>
      <c r="D1988" t="s">
        <v>13540</v>
      </c>
      <c r="E1988" s="53">
        <v>94</v>
      </c>
    </row>
    <row r="1989" spans="1:5" x14ac:dyDescent="0.2">
      <c r="A1989" t="s">
        <v>14362</v>
      </c>
      <c r="B1989" t="s">
        <v>2825</v>
      </c>
      <c r="C1989" t="s">
        <v>8556</v>
      </c>
      <c r="D1989" t="s">
        <v>13540</v>
      </c>
      <c r="E1989" s="53">
        <v>78.3</v>
      </c>
    </row>
    <row r="1990" spans="1:5" x14ac:dyDescent="0.2">
      <c r="A1990" t="s">
        <v>14363</v>
      </c>
      <c r="B1990" t="s">
        <v>2786</v>
      </c>
      <c r="C1990" t="s">
        <v>8556</v>
      </c>
      <c r="D1990" t="s">
        <v>13540</v>
      </c>
      <c r="E1990" s="53">
        <v>86.4</v>
      </c>
    </row>
    <row r="1991" spans="1:5" x14ac:dyDescent="0.2">
      <c r="A1991" t="s">
        <v>14364</v>
      </c>
      <c r="B1991" t="s">
        <v>2787</v>
      </c>
      <c r="C1991" t="s">
        <v>8556</v>
      </c>
      <c r="D1991" t="s">
        <v>13540</v>
      </c>
      <c r="E1991" s="53">
        <v>93</v>
      </c>
    </row>
    <row r="1992" spans="1:5" x14ac:dyDescent="0.2">
      <c r="A1992" t="s">
        <v>14365</v>
      </c>
      <c r="B1992" t="s">
        <v>2829</v>
      </c>
      <c r="C1992" t="s">
        <v>8556</v>
      </c>
      <c r="D1992" t="s">
        <v>13540</v>
      </c>
      <c r="E1992" s="53">
        <v>92.9</v>
      </c>
    </row>
    <row r="1993" spans="1:5" x14ac:dyDescent="0.2">
      <c r="A1993" t="s">
        <v>14366</v>
      </c>
      <c r="B1993" t="s">
        <v>2831</v>
      </c>
      <c r="C1993" t="s">
        <v>8556</v>
      </c>
      <c r="D1993" t="s">
        <v>13540</v>
      </c>
      <c r="E1993" s="53">
        <v>88</v>
      </c>
    </row>
    <row r="1994" spans="1:5" x14ac:dyDescent="0.2">
      <c r="A1994" t="s">
        <v>14367</v>
      </c>
      <c r="B1994" t="s">
        <v>2833</v>
      </c>
      <c r="C1994" t="s">
        <v>8556</v>
      </c>
      <c r="D1994" t="s">
        <v>13540</v>
      </c>
      <c r="E1994" s="53">
        <v>98.9</v>
      </c>
    </row>
    <row r="1995" spans="1:5" x14ac:dyDescent="0.2">
      <c r="A1995" t="s">
        <v>14368</v>
      </c>
      <c r="B1995" t="s">
        <v>2835</v>
      </c>
      <c r="C1995" t="s">
        <v>8556</v>
      </c>
      <c r="D1995" t="s">
        <v>13540</v>
      </c>
      <c r="E1995" s="53">
        <v>96.9</v>
      </c>
    </row>
    <row r="1996" spans="1:5" x14ac:dyDescent="0.2">
      <c r="A1996" t="s">
        <v>14369</v>
      </c>
      <c r="B1996" t="s">
        <v>2789</v>
      </c>
      <c r="C1996" t="s">
        <v>8556</v>
      </c>
      <c r="D1996" t="s">
        <v>13540</v>
      </c>
      <c r="E1996" s="53">
        <v>93.4</v>
      </c>
    </row>
    <row r="1997" spans="1:5" x14ac:dyDescent="0.2">
      <c r="A1997" t="s">
        <v>14370</v>
      </c>
      <c r="B1997" t="s">
        <v>2838</v>
      </c>
      <c r="C1997" t="s">
        <v>8556</v>
      </c>
      <c r="D1997" t="s">
        <v>13540</v>
      </c>
      <c r="E1997" s="53">
        <v>96.7</v>
      </c>
    </row>
    <row r="1998" spans="1:5" x14ac:dyDescent="0.2">
      <c r="A1998" t="s">
        <v>14371</v>
      </c>
      <c r="B1998" t="s">
        <v>2840</v>
      </c>
      <c r="C1998" t="s">
        <v>8556</v>
      </c>
      <c r="D1998" t="s">
        <v>13540</v>
      </c>
      <c r="E1998" s="53">
        <v>94.7</v>
      </c>
    </row>
    <row r="1999" spans="1:5" x14ac:dyDescent="0.2">
      <c r="A1999" t="s">
        <v>14372</v>
      </c>
      <c r="B1999" t="s">
        <v>12328</v>
      </c>
      <c r="C1999" t="s">
        <v>8556</v>
      </c>
      <c r="D1999" t="s">
        <v>13540</v>
      </c>
      <c r="E1999" s="53">
        <v>0</v>
      </c>
    </row>
    <row r="2000" spans="1:5" x14ac:dyDescent="0.2">
      <c r="A2000" t="s">
        <v>14373</v>
      </c>
      <c r="B2000" t="s">
        <v>2763</v>
      </c>
      <c r="C2000" t="s">
        <v>8556</v>
      </c>
      <c r="D2000" t="s">
        <v>13540</v>
      </c>
      <c r="E2000" s="53">
        <v>95.8</v>
      </c>
    </row>
    <row r="2001" spans="1:5" x14ac:dyDescent="0.2">
      <c r="A2001" t="s">
        <v>14374</v>
      </c>
      <c r="B2001" t="s">
        <v>12344</v>
      </c>
      <c r="C2001" t="s">
        <v>8556</v>
      </c>
      <c r="D2001" t="s">
        <v>13540</v>
      </c>
      <c r="E2001" s="53">
        <v>0</v>
      </c>
    </row>
    <row r="2002" spans="1:5" x14ac:dyDescent="0.2">
      <c r="A2002" t="s">
        <v>14375</v>
      </c>
      <c r="B2002" t="s">
        <v>2780</v>
      </c>
      <c r="C2002" t="s">
        <v>8556</v>
      </c>
      <c r="D2002" t="s">
        <v>13540</v>
      </c>
      <c r="E2002" s="53">
        <v>91.7</v>
      </c>
    </row>
    <row r="2003" spans="1:5" x14ac:dyDescent="0.2">
      <c r="A2003" t="s">
        <v>14376</v>
      </c>
      <c r="B2003" t="s">
        <v>2794</v>
      </c>
      <c r="C2003" t="s">
        <v>8556</v>
      </c>
      <c r="D2003" t="s">
        <v>13540</v>
      </c>
      <c r="E2003" s="53">
        <v>92.150043140638502</v>
      </c>
    </row>
    <row r="2004" spans="1:5" x14ac:dyDescent="0.2">
      <c r="A2004" t="s">
        <v>14377</v>
      </c>
      <c r="B2004" t="s">
        <v>2785</v>
      </c>
      <c r="C2004" t="s">
        <v>8577</v>
      </c>
      <c r="D2004" t="s">
        <v>13540</v>
      </c>
      <c r="E2004" s="53">
        <v>17.566666666666666</v>
      </c>
    </row>
    <row r="2005" spans="1:5" x14ac:dyDescent="0.2">
      <c r="A2005" t="s">
        <v>14378</v>
      </c>
      <c r="B2005" t="s">
        <v>2811</v>
      </c>
      <c r="C2005" t="s">
        <v>8577</v>
      </c>
      <c r="D2005" t="s">
        <v>13540</v>
      </c>
      <c r="E2005" s="53">
        <v>0</v>
      </c>
    </row>
    <row r="2006" spans="1:5" x14ac:dyDescent="0.2">
      <c r="A2006" t="s">
        <v>14379</v>
      </c>
      <c r="B2006" t="s">
        <v>2788</v>
      </c>
      <c r="C2006" t="s">
        <v>8577</v>
      </c>
      <c r="D2006" t="s">
        <v>13540</v>
      </c>
      <c r="E2006" s="53">
        <v>32.833333333333336</v>
      </c>
    </row>
    <row r="2007" spans="1:5" x14ac:dyDescent="0.2">
      <c r="A2007" t="s">
        <v>14380</v>
      </c>
      <c r="B2007" t="s">
        <v>2814</v>
      </c>
      <c r="C2007" t="s">
        <v>8577</v>
      </c>
      <c r="D2007" t="s">
        <v>13540</v>
      </c>
      <c r="E2007" s="53">
        <v>34.6</v>
      </c>
    </row>
    <row r="2008" spans="1:5" x14ac:dyDescent="0.2">
      <c r="A2008" t="s">
        <v>14381</v>
      </c>
      <c r="B2008" t="s">
        <v>2816</v>
      </c>
      <c r="C2008" t="s">
        <v>8577</v>
      </c>
      <c r="D2008" t="s">
        <v>13540</v>
      </c>
      <c r="E2008" s="53">
        <v>25.1</v>
      </c>
    </row>
    <row r="2009" spans="1:5" x14ac:dyDescent="0.2">
      <c r="A2009" t="s">
        <v>14382</v>
      </c>
      <c r="B2009" t="s">
        <v>2818</v>
      </c>
      <c r="C2009" t="s">
        <v>8577</v>
      </c>
      <c r="D2009" t="s">
        <v>13540</v>
      </c>
      <c r="E2009" s="53">
        <v>19.966666666666665</v>
      </c>
    </row>
    <row r="2010" spans="1:5" x14ac:dyDescent="0.2">
      <c r="A2010" t="s">
        <v>14383</v>
      </c>
      <c r="B2010" t="s">
        <v>2820</v>
      </c>
      <c r="C2010" t="s">
        <v>8577</v>
      </c>
      <c r="D2010" t="s">
        <v>13540</v>
      </c>
      <c r="E2010" s="53">
        <v>22.466666666666665</v>
      </c>
    </row>
    <row r="2011" spans="1:5" x14ac:dyDescent="0.2">
      <c r="A2011" t="s">
        <v>14384</v>
      </c>
      <c r="B2011" t="s">
        <v>2825</v>
      </c>
      <c r="C2011" t="s">
        <v>8577</v>
      </c>
      <c r="D2011" t="s">
        <v>13540</v>
      </c>
      <c r="E2011" s="53">
        <v>29.45</v>
      </c>
    </row>
    <row r="2012" spans="1:5" x14ac:dyDescent="0.2">
      <c r="A2012" t="s">
        <v>14385</v>
      </c>
      <c r="B2012" t="s">
        <v>2786</v>
      </c>
      <c r="C2012" t="s">
        <v>8577</v>
      </c>
      <c r="D2012" t="s">
        <v>13540</v>
      </c>
      <c r="E2012" s="53">
        <v>23.433333333333334</v>
      </c>
    </row>
    <row r="2013" spans="1:5" x14ac:dyDescent="0.2">
      <c r="A2013" t="s">
        <v>14386</v>
      </c>
      <c r="B2013" t="s">
        <v>2787</v>
      </c>
      <c r="C2013" t="s">
        <v>8577</v>
      </c>
      <c r="D2013" t="s">
        <v>13540</v>
      </c>
      <c r="E2013" s="53">
        <v>27.483333333333334</v>
      </c>
    </row>
    <row r="2014" spans="1:5" x14ac:dyDescent="0.2">
      <c r="A2014" t="s">
        <v>14387</v>
      </c>
      <c r="B2014" t="s">
        <v>2829</v>
      </c>
      <c r="C2014" t="s">
        <v>8577</v>
      </c>
      <c r="D2014" t="s">
        <v>13540</v>
      </c>
      <c r="E2014" s="53">
        <v>19.883333333333333</v>
      </c>
    </row>
    <row r="2015" spans="1:5" x14ac:dyDescent="0.2">
      <c r="A2015" t="s">
        <v>14388</v>
      </c>
      <c r="B2015" t="s">
        <v>2831</v>
      </c>
      <c r="C2015" t="s">
        <v>8577</v>
      </c>
      <c r="D2015" t="s">
        <v>13540</v>
      </c>
      <c r="E2015" s="53">
        <v>24.31666666666667</v>
      </c>
    </row>
    <row r="2016" spans="1:5" x14ac:dyDescent="0.2">
      <c r="A2016" t="s">
        <v>14389</v>
      </c>
      <c r="B2016" t="s">
        <v>2833</v>
      </c>
      <c r="C2016" t="s">
        <v>8577</v>
      </c>
      <c r="D2016" t="s">
        <v>13540</v>
      </c>
      <c r="E2016" s="53">
        <v>25.049999999999997</v>
      </c>
    </row>
    <row r="2017" spans="1:5" x14ac:dyDescent="0.2">
      <c r="A2017" t="s">
        <v>14390</v>
      </c>
      <c r="B2017" t="s">
        <v>2835</v>
      </c>
      <c r="C2017" t="s">
        <v>8577</v>
      </c>
      <c r="D2017" t="s">
        <v>13540</v>
      </c>
      <c r="E2017" s="53">
        <v>20.233333333333334</v>
      </c>
    </row>
    <row r="2018" spans="1:5" x14ac:dyDescent="0.2">
      <c r="A2018" t="s">
        <v>14391</v>
      </c>
      <c r="B2018" t="s">
        <v>2789</v>
      </c>
      <c r="C2018" t="s">
        <v>8577</v>
      </c>
      <c r="D2018" t="s">
        <v>13540</v>
      </c>
      <c r="E2018" s="53">
        <v>19.366666666666667</v>
      </c>
    </row>
    <row r="2019" spans="1:5" x14ac:dyDescent="0.2">
      <c r="A2019" t="s">
        <v>14392</v>
      </c>
      <c r="B2019" t="s">
        <v>2838</v>
      </c>
      <c r="C2019" t="s">
        <v>8577</v>
      </c>
      <c r="D2019" t="s">
        <v>13540</v>
      </c>
      <c r="E2019" s="53">
        <v>23.716666666666665</v>
      </c>
    </row>
    <row r="2020" spans="1:5" x14ac:dyDescent="0.2">
      <c r="A2020" t="s">
        <v>14393</v>
      </c>
      <c r="B2020" t="s">
        <v>2840</v>
      </c>
      <c r="C2020" t="s">
        <v>8577</v>
      </c>
      <c r="D2020" t="s">
        <v>13540</v>
      </c>
      <c r="E2020" s="53">
        <v>23.95</v>
      </c>
    </row>
    <row r="2021" spans="1:5" x14ac:dyDescent="0.2">
      <c r="A2021" t="s">
        <v>14394</v>
      </c>
      <c r="B2021" t="s">
        <v>12328</v>
      </c>
      <c r="C2021" t="s">
        <v>8577</v>
      </c>
      <c r="D2021" t="s">
        <v>13540</v>
      </c>
      <c r="E2021" s="53">
        <v>0</v>
      </c>
    </row>
    <row r="2022" spans="1:5" x14ac:dyDescent="0.2">
      <c r="A2022" t="s">
        <v>14395</v>
      </c>
      <c r="B2022" t="s">
        <v>2763</v>
      </c>
      <c r="C2022" t="s">
        <v>8577</v>
      </c>
      <c r="D2022" t="s">
        <v>13540</v>
      </c>
      <c r="E2022" s="53">
        <v>20.483333333333334</v>
      </c>
    </row>
    <row r="2023" spans="1:5" x14ac:dyDescent="0.2">
      <c r="A2023" t="s">
        <v>14396</v>
      </c>
      <c r="B2023" t="s">
        <v>12344</v>
      </c>
      <c r="C2023" t="s">
        <v>8577</v>
      </c>
      <c r="D2023" t="s">
        <v>13540</v>
      </c>
      <c r="E2023" s="53">
        <v>0</v>
      </c>
    </row>
    <row r="2024" spans="1:5" x14ac:dyDescent="0.2">
      <c r="A2024" t="s">
        <v>14397</v>
      </c>
      <c r="B2024" t="s">
        <v>2780</v>
      </c>
      <c r="C2024" t="s">
        <v>8577</v>
      </c>
      <c r="D2024" t="s">
        <v>13540</v>
      </c>
      <c r="E2024" s="53">
        <v>21.733333333333334</v>
      </c>
    </row>
    <row r="2025" spans="1:5" x14ac:dyDescent="0.2">
      <c r="A2025" t="s">
        <v>14398</v>
      </c>
      <c r="B2025" t="s">
        <v>2794</v>
      </c>
      <c r="C2025" t="s">
        <v>8577</v>
      </c>
      <c r="D2025" t="s">
        <v>13540</v>
      </c>
      <c r="E2025" s="53">
        <v>24.049352890422774</v>
      </c>
    </row>
    <row r="2026" spans="1:5" x14ac:dyDescent="0.2">
      <c r="A2026" t="s">
        <v>14399</v>
      </c>
      <c r="B2026" t="s">
        <v>2785</v>
      </c>
      <c r="C2026" t="s">
        <v>8598</v>
      </c>
      <c r="D2026" t="s">
        <v>13540</v>
      </c>
      <c r="E2026" s="53">
        <v>99.3</v>
      </c>
    </row>
    <row r="2027" spans="1:5" x14ac:dyDescent="0.2">
      <c r="A2027" t="s">
        <v>14400</v>
      </c>
      <c r="B2027" t="s">
        <v>2811</v>
      </c>
      <c r="C2027" t="s">
        <v>8598</v>
      </c>
      <c r="D2027" t="s">
        <v>13540</v>
      </c>
      <c r="E2027" s="53">
        <v>0</v>
      </c>
    </row>
    <row r="2028" spans="1:5" x14ac:dyDescent="0.2">
      <c r="A2028" t="s">
        <v>14401</v>
      </c>
      <c r="B2028" t="s">
        <v>2788</v>
      </c>
      <c r="C2028" t="s">
        <v>8598</v>
      </c>
      <c r="D2028" t="s">
        <v>13540</v>
      </c>
      <c r="E2028" s="53">
        <v>88.1</v>
      </c>
    </row>
    <row r="2029" spans="1:5" x14ac:dyDescent="0.2">
      <c r="A2029" t="s">
        <v>14402</v>
      </c>
      <c r="B2029" t="s">
        <v>2814</v>
      </c>
      <c r="C2029" t="s">
        <v>8598</v>
      </c>
      <c r="D2029" t="s">
        <v>13540</v>
      </c>
      <c r="E2029" s="53">
        <v>92.6</v>
      </c>
    </row>
    <row r="2030" spans="1:5" x14ac:dyDescent="0.2">
      <c r="A2030" t="s">
        <v>14403</v>
      </c>
      <c r="B2030" t="s">
        <v>2816</v>
      </c>
      <c r="C2030" t="s">
        <v>8598</v>
      </c>
      <c r="D2030" t="s">
        <v>13540</v>
      </c>
      <c r="E2030" s="53">
        <v>92.7</v>
      </c>
    </row>
    <row r="2031" spans="1:5" x14ac:dyDescent="0.2">
      <c r="A2031" t="s">
        <v>14404</v>
      </c>
      <c r="B2031" t="s">
        <v>2818</v>
      </c>
      <c r="C2031" t="s">
        <v>8598</v>
      </c>
      <c r="D2031" t="s">
        <v>13540</v>
      </c>
      <c r="E2031" s="53">
        <v>96.2</v>
      </c>
    </row>
    <row r="2032" spans="1:5" x14ac:dyDescent="0.2">
      <c r="A2032" t="s">
        <v>14405</v>
      </c>
      <c r="B2032" t="s">
        <v>2820</v>
      </c>
      <c r="C2032" t="s">
        <v>8598</v>
      </c>
      <c r="D2032" t="s">
        <v>13540</v>
      </c>
      <c r="E2032" s="53">
        <v>95.1</v>
      </c>
    </row>
    <row r="2033" spans="1:5" x14ac:dyDescent="0.2">
      <c r="A2033" t="s">
        <v>14406</v>
      </c>
      <c r="B2033" t="s">
        <v>2825</v>
      </c>
      <c r="C2033" t="s">
        <v>8598</v>
      </c>
      <c r="D2033" t="s">
        <v>13540</v>
      </c>
      <c r="E2033" s="53">
        <v>98.1</v>
      </c>
    </row>
    <row r="2034" spans="1:5" x14ac:dyDescent="0.2">
      <c r="A2034" t="s">
        <v>14407</v>
      </c>
      <c r="B2034" t="s">
        <v>2786</v>
      </c>
      <c r="C2034" t="s">
        <v>8598</v>
      </c>
      <c r="D2034" t="s">
        <v>13540</v>
      </c>
      <c r="E2034" s="53">
        <v>91.8</v>
      </c>
    </row>
    <row r="2035" spans="1:5" x14ac:dyDescent="0.2">
      <c r="A2035" t="s">
        <v>14408</v>
      </c>
      <c r="B2035" t="s">
        <v>2787</v>
      </c>
      <c r="C2035" t="s">
        <v>8598</v>
      </c>
      <c r="D2035" t="s">
        <v>13540</v>
      </c>
      <c r="E2035" s="53">
        <v>98.3</v>
      </c>
    </row>
    <row r="2036" spans="1:5" x14ac:dyDescent="0.2">
      <c r="A2036" t="s">
        <v>14409</v>
      </c>
      <c r="B2036" t="s">
        <v>2829</v>
      </c>
      <c r="C2036" t="s">
        <v>8598</v>
      </c>
      <c r="D2036" t="s">
        <v>13540</v>
      </c>
      <c r="E2036" s="53">
        <v>95.3</v>
      </c>
    </row>
    <row r="2037" spans="1:5" x14ac:dyDescent="0.2">
      <c r="A2037" t="s">
        <v>14410</v>
      </c>
      <c r="B2037" t="s">
        <v>2831</v>
      </c>
      <c r="C2037" t="s">
        <v>8598</v>
      </c>
      <c r="D2037" t="s">
        <v>13540</v>
      </c>
      <c r="E2037" s="53">
        <v>96.4</v>
      </c>
    </row>
    <row r="2038" spans="1:5" x14ac:dyDescent="0.2">
      <c r="A2038" t="s">
        <v>14411</v>
      </c>
      <c r="B2038" t="s">
        <v>2833</v>
      </c>
      <c r="C2038" t="s">
        <v>8598</v>
      </c>
      <c r="D2038" t="s">
        <v>13540</v>
      </c>
      <c r="E2038" s="53">
        <v>99</v>
      </c>
    </row>
    <row r="2039" spans="1:5" x14ac:dyDescent="0.2">
      <c r="A2039" t="s">
        <v>14412</v>
      </c>
      <c r="B2039" t="s">
        <v>2835</v>
      </c>
      <c r="C2039" t="s">
        <v>8598</v>
      </c>
      <c r="D2039" t="s">
        <v>13540</v>
      </c>
      <c r="E2039" s="53">
        <v>97.8</v>
      </c>
    </row>
    <row r="2040" spans="1:5" x14ac:dyDescent="0.2">
      <c r="A2040" t="s">
        <v>14413</v>
      </c>
      <c r="B2040" t="s">
        <v>2789</v>
      </c>
      <c r="C2040" t="s">
        <v>8598</v>
      </c>
      <c r="D2040" t="s">
        <v>13540</v>
      </c>
      <c r="E2040" s="53">
        <v>93.4</v>
      </c>
    </row>
    <row r="2041" spans="1:5" x14ac:dyDescent="0.2">
      <c r="A2041" t="s">
        <v>14414</v>
      </c>
      <c r="B2041" t="s">
        <v>2838</v>
      </c>
      <c r="C2041" t="s">
        <v>8598</v>
      </c>
      <c r="D2041" t="s">
        <v>13540</v>
      </c>
      <c r="E2041" s="53">
        <v>96.3</v>
      </c>
    </row>
    <row r="2042" spans="1:5" x14ac:dyDescent="0.2">
      <c r="A2042" t="s">
        <v>14415</v>
      </c>
      <c r="B2042" t="s">
        <v>2840</v>
      </c>
      <c r="C2042" t="s">
        <v>8598</v>
      </c>
      <c r="D2042" t="s">
        <v>13540</v>
      </c>
      <c r="E2042" s="53">
        <v>98.4</v>
      </c>
    </row>
    <row r="2043" spans="1:5" x14ac:dyDescent="0.2">
      <c r="A2043" t="s">
        <v>14416</v>
      </c>
      <c r="B2043" t="s">
        <v>12328</v>
      </c>
      <c r="C2043" t="s">
        <v>8598</v>
      </c>
      <c r="D2043" t="s">
        <v>13540</v>
      </c>
      <c r="E2043" s="53">
        <v>0</v>
      </c>
    </row>
    <row r="2044" spans="1:5" x14ac:dyDescent="0.2">
      <c r="A2044" t="s">
        <v>14417</v>
      </c>
      <c r="B2044" t="s">
        <v>2763</v>
      </c>
      <c r="C2044" t="s">
        <v>8598</v>
      </c>
      <c r="D2044" t="s">
        <v>13540</v>
      </c>
      <c r="E2044" s="53">
        <v>97.5</v>
      </c>
    </row>
    <row r="2045" spans="1:5" x14ac:dyDescent="0.2">
      <c r="A2045" t="s">
        <v>14418</v>
      </c>
      <c r="B2045" t="s">
        <v>12344</v>
      </c>
      <c r="C2045" t="s">
        <v>8598</v>
      </c>
      <c r="D2045" t="s">
        <v>13540</v>
      </c>
      <c r="E2045" s="53">
        <v>0</v>
      </c>
    </row>
    <row r="2046" spans="1:5" x14ac:dyDescent="0.2">
      <c r="A2046" t="s">
        <v>14419</v>
      </c>
      <c r="B2046" t="s">
        <v>2780</v>
      </c>
      <c r="C2046" t="s">
        <v>8598</v>
      </c>
      <c r="D2046" t="s">
        <v>13540</v>
      </c>
      <c r="E2046" s="53">
        <v>95.1</v>
      </c>
    </row>
    <row r="2047" spans="1:5" x14ac:dyDescent="0.2">
      <c r="A2047" t="s">
        <v>14420</v>
      </c>
      <c r="B2047" t="s">
        <v>2794</v>
      </c>
      <c r="C2047" t="s">
        <v>8598</v>
      </c>
      <c r="D2047" t="s">
        <v>13540</v>
      </c>
      <c r="E2047" s="53">
        <v>95.706514236410683</v>
      </c>
    </row>
    <row r="2048" spans="1:5" x14ac:dyDescent="0.2">
      <c r="A2048" t="s">
        <v>14421</v>
      </c>
      <c r="B2048" t="s">
        <v>2785</v>
      </c>
      <c r="C2048" t="s">
        <v>8619</v>
      </c>
      <c r="D2048" t="s">
        <v>13540</v>
      </c>
      <c r="E2048" s="53">
        <v>17.566666666666666</v>
      </c>
    </row>
    <row r="2049" spans="1:5" x14ac:dyDescent="0.2">
      <c r="A2049" t="s">
        <v>14422</v>
      </c>
      <c r="B2049" t="s">
        <v>2811</v>
      </c>
      <c r="C2049" t="s">
        <v>8619</v>
      </c>
      <c r="D2049" t="s">
        <v>13540</v>
      </c>
      <c r="E2049" s="53">
        <v>0</v>
      </c>
    </row>
    <row r="2050" spans="1:5" x14ac:dyDescent="0.2">
      <c r="A2050" t="s">
        <v>14423</v>
      </c>
      <c r="B2050" t="s">
        <v>2788</v>
      </c>
      <c r="C2050" t="s">
        <v>8619</v>
      </c>
      <c r="D2050" t="s">
        <v>13540</v>
      </c>
      <c r="E2050" s="53">
        <v>26</v>
      </c>
    </row>
    <row r="2051" spans="1:5" x14ac:dyDescent="0.2">
      <c r="A2051" t="s">
        <v>14424</v>
      </c>
      <c r="B2051" t="s">
        <v>2814</v>
      </c>
      <c r="C2051" t="s">
        <v>8619</v>
      </c>
      <c r="D2051" t="s">
        <v>13540</v>
      </c>
      <c r="E2051" s="53">
        <v>27.5</v>
      </c>
    </row>
    <row r="2052" spans="1:5" x14ac:dyDescent="0.2">
      <c r="A2052" t="s">
        <v>14425</v>
      </c>
      <c r="B2052" t="s">
        <v>2816</v>
      </c>
      <c r="C2052" t="s">
        <v>8619</v>
      </c>
      <c r="D2052" t="s">
        <v>13540</v>
      </c>
      <c r="E2052" s="53">
        <v>24.616666666666667</v>
      </c>
    </row>
    <row r="2053" spans="1:5" x14ac:dyDescent="0.2">
      <c r="A2053" t="s">
        <v>14426</v>
      </c>
      <c r="B2053" t="s">
        <v>2818</v>
      </c>
      <c r="C2053" t="s">
        <v>8619</v>
      </c>
      <c r="D2053" t="s">
        <v>13540</v>
      </c>
      <c r="E2053" s="53">
        <v>20.883333333333333</v>
      </c>
    </row>
    <row r="2054" spans="1:5" x14ac:dyDescent="0.2">
      <c r="A2054" t="s">
        <v>14427</v>
      </c>
      <c r="B2054" t="s">
        <v>2820</v>
      </c>
      <c r="C2054" t="s">
        <v>8619</v>
      </c>
      <c r="D2054" t="s">
        <v>13540</v>
      </c>
      <c r="E2054" s="53">
        <v>21.7</v>
      </c>
    </row>
    <row r="2055" spans="1:5" x14ac:dyDescent="0.2">
      <c r="A2055" t="s">
        <v>14428</v>
      </c>
      <c r="B2055" t="s">
        <v>2825</v>
      </c>
      <c r="C2055" t="s">
        <v>8619</v>
      </c>
      <c r="D2055" t="s">
        <v>13540</v>
      </c>
      <c r="E2055" s="53">
        <v>24.016666666666666</v>
      </c>
    </row>
    <row r="2056" spans="1:5" x14ac:dyDescent="0.2">
      <c r="A2056" t="s">
        <v>14429</v>
      </c>
      <c r="B2056" t="s">
        <v>2786</v>
      </c>
      <c r="C2056" t="s">
        <v>8619</v>
      </c>
      <c r="D2056" t="s">
        <v>13540</v>
      </c>
      <c r="E2056" s="53">
        <v>22.283333333333335</v>
      </c>
    </row>
    <row r="2057" spans="1:5" x14ac:dyDescent="0.2">
      <c r="A2057" t="s">
        <v>14430</v>
      </c>
      <c r="B2057" t="s">
        <v>2787</v>
      </c>
      <c r="C2057" t="s">
        <v>8619</v>
      </c>
      <c r="D2057" t="s">
        <v>13540</v>
      </c>
      <c r="E2057" s="53">
        <v>20.016666666666666</v>
      </c>
    </row>
    <row r="2058" spans="1:5" x14ac:dyDescent="0.2">
      <c r="A2058" t="s">
        <v>14431</v>
      </c>
      <c r="B2058" t="s">
        <v>2829</v>
      </c>
      <c r="C2058" t="s">
        <v>8619</v>
      </c>
      <c r="D2058" t="s">
        <v>13540</v>
      </c>
      <c r="E2058" s="53">
        <v>20.433333333333334</v>
      </c>
    </row>
    <row r="2059" spans="1:5" x14ac:dyDescent="0.2">
      <c r="A2059" t="s">
        <v>14432</v>
      </c>
      <c r="B2059" t="s">
        <v>2831</v>
      </c>
      <c r="C2059" t="s">
        <v>8619</v>
      </c>
      <c r="D2059" t="s">
        <v>13540</v>
      </c>
      <c r="E2059" s="53">
        <v>21.233333333333334</v>
      </c>
    </row>
    <row r="2060" spans="1:5" x14ac:dyDescent="0.2">
      <c r="A2060" t="s">
        <v>14433</v>
      </c>
      <c r="B2060" t="s">
        <v>2833</v>
      </c>
      <c r="C2060" t="s">
        <v>8619</v>
      </c>
      <c r="D2060" t="s">
        <v>13540</v>
      </c>
      <c r="E2060" s="53">
        <v>25.133333333333333</v>
      </c>
    </row>
    <row r="2061" spans="1:5" x14ac:dyDescent="0.2">
      <c r="A2061" t="s">
        <v>14434</v>
      </c>
      <c r="B2061" t="s">
        <v>2835</v>
      </c>
      <c r="C2061" t="s">
        <v>8619</v>
      </c>
      <c r="D2061" t="s">
        <v>13540</v>
      </c>
      <c r="E2061" s="53">
        <v>18.316666666666666</v>
      </c>
    </row>
    <row r="2062" spans="1:5" x14ac:dyDescent="0.2">
      <c r="A2062" t="s">
        <v>14435</v>
      </c>
      <c r="B2062" t="s">
        <v>2789</v>
      </c>
      <c r="C2062" t="s">
        <v>8619</v>
      </c>
      <c r="D2062" t="s">
        <v>13540</v>
      </c>
      <c r="E2062" s="53">
        <v>19.433333333333334</v>
      </c>
    </row>
    <row r="2063" spans="1:5" x14ac:dyDescent="0.2">
      <c r="A2063" t="s">
        <v>14436</v>
      </c>
      <c r="B2063" t="s">
        <v>2838</v>
      </c>
      <c r="C2063" t="s">
        <v>8619</v>
      </c>
      <c r="D2063" t="s">
        <v>13540</v>
      </c>
      <c r="E2063" s="53">
        <v>23.466666666666665</v>
      </c>
    </row>
    <row r="2064" spans="1:5" x14ac:dyDescent="0.2">
      <c r="A2064" t="s">
        <v>14437</v>
      </c>
      <c r="B2064" t="s">
        <v>2840</v>
      </c>
      <c r="C2064" t="s">
        <v>8619</v>
      </c>
      <c r="D2064" t="s">
        <v>13540</v>
      </c>
      <c r="E2064" s="53">
        <v>22.866666666666667</v>
      </c>
    </row>
    <row r="2065" spans="1:5" x14ac:dyDescent="0.2">
      <c r="A2065" t="s">
        <v>14438</v>
      </c>
      <c r="B2065" t="s">
        <v>12328</v>
      </c>
      <c r="C2065" t="s">
        <v>8619</v>
      </c>
      <c r="D2065" t="s">
        <v>13540</v>
      </c>
      <c r="E2065" s="53">
        <v>0</v>
      </c>
    </row>
    <row r="2066" spans="1:5" x14ac:dyDescent="0.2">
      <c r="A2066" t="s">
        <v>14439</v>
      </c>
      <c r="B2066" t="s">
        <v>2763</v>
      </c>
      <c r="C2066" t="s">
        <v>8619</v>
      </c>
      <c r="D2066" t="s">
        <v>13540</v>
      </c>
      <c r="E2066" s="53">
        <v>18.45</v>
      </c>
    </row>
    <row r="2067" spans="1:5" x14ac:dyDescent="0.2">
      <c r="A2067" t="s">
        <v>14440</v>
      </c>
      <c r="B2067" t="s">
        <v>12344</v>
      </c>
      <c r="C2067" t="s">
        <v>8619</v>
      </c>
      <c r="D2067" t="s">
        <v>13540</v>
      </c>
      <c r="E2067" s="53">
        <v>0</v>
      </c>
    </row>
    <row r="2068" spans="1:5" x14ac:dyDescent="0.2">
      <c r="A2068" t="s">
        <v>14441</v>
      </c>
      <c r="B2068" t="s">
        <v>2780</v>
      </c>
      <c r="C2068" t="s">
        <v>8619</v>
      </c>
      <c r="D2068" t="s">
        <v>13540</v>
      </c>
      <c r="E2068" s="53">
        <v>20.866666666666667</v>
      </c>
    </row>
    <row r="2069" spans="1:5" x14ac:dyDescent="0.2">
      <c r="A2069" t="s">
        <v>14442</v>
      </c>
      <c r="B2069" t="s">
        <v>2794</v>
      </c>
      <c r="C2069" t="s">
        <v>8619</v>
      </c>
      <c r="D2069" t="s">
        <v>13540</v>
      </c>
      <c r="E2069" s="53">
        <v>21.938165084843256</v>
      </c>
    </row>
    <row r="2070" spans="1:5" x14ac:dyDescent="0.2">
      <c r="A2070" t="s">
        <v>14443</v>
      </c>
      <c r="B2070" t="s">
        <v>2785</v>
      </c>
      <c r="C2070" t="s">
        <v>5884</v>
      </c>
      <c r="D2070" t="s">
        <v>13540</v>
      </c>
      <c r="E2070" s="53">
        <v>99</v>
      </c>
    </row>
    <row r="2071" spans="1:5" x14ac:dyDescent="0.2">
      <c r="A2071" t="s">
        <v>14444</v>
      </c>
      <c r="B2071" t="s">
        <v>2811</v>
      </c>
      <c r="C2071" t="s">
        <v>5884</v>
      </c>
      <c r="D2071" t="s">
        <v>13540</v>
      </c>
      <c r="E2071" s="53">
        <v>0</v>
      </c>
    </row>
    <row r="2072" spans="1:5" x14ac:dyDescent="0.2">
      <c r="A2072" t="s">
        <v>14445</v>
      </c>
      <c r="B2072" t="s">
        <v>2788</v>
      </c>
      <c r="C2072" t="s">
        <v>5884</v>
      </c>
      <c r="D2072" t="s">
        <v>13540</v>
      </c>
      <c r="E2072" s="53">
        <v>88.7</v>
      </c>
    </row>
    <row r="2073" spans="1:5" x14ac:dyDescent="0.2">
      <c r="A2073" t="s">
        <v>14446</v>
      </c>
      <c r="B2073" t="s">
        <v>2814</v>
      </c>
      <c r="C2073" t="s">
        <v>5884</v>
      </c>
      <c r="D2073" t="s">
        <v>13540</v>
      </c>
      <c r="E2073" s="53">
        <v>61.1</v>
      </c>
    </row>
    <row r="2074" spans="1:5" x14ac:dyDescent="0.2">
      <c r="A2074" t="s">
        <v>14447</v>
      </c>
      <c r="B2074" t="s">
        <v>2816</v>
      </c>
      <c r="C2074" t="s">
        <v>5884</v>
      </c>
      <c r="D2074" t="s">
        <v>13540</v>
      </c>
      <c r="E2074" s="53">
        <v>66.7</v>
      </c>
    </row>
    <row r="2075" spans="1:5" x14ac:dyDescent="0.2">
      <c r="A2075" t="s">
        <v>14448</v>
      </c>
      <c r="B2075" t="s">
        <v>2818</v>
      </c>
      <c r="C2075" t="s">
        <v>5884</v>
      </c>
      <c r="D2075" t="s">
        <v>13540</v>
      </c>
      <c r="E2075" s="53">
        <v>89.3</v>
      </c>
    </row>
    <row r="2076" spans="1:5" x14ac:dyDescent="0.2">
      <c r="A2076" t="s">
        <v>14449</v>
      </c>
      <c r="B2076" t="s">
        <v>2820</v>
      </c>
      <c r="C2076" t="s">
        <v>5884</v>
      </c>
      <c r="D2076" t="s">
        <v>13540</v>
      </c>
      <c r="E2076" s="53">
        <v>90.7</v>
      </c>
    </row>
    <row r="2077" spans="1:5" x14ac:dyDescent="0.2">
      <c r="A2077" t="s">
        <v>14450</v>
      </c>
      <c r="B2077" t="s">
        <v>2825</v>
      </c>
      <c r="C2077" t="s">
        <v>5884</v>
      </c>
      <c r="D2077" t="s">
        <v>13540</v>
      </c>
      <c r="E2077" s="53">
        <v>78.400000000000006</v>
      </c>
    </row>
    <row r="2078" spans="1:5" x14ac:dyDescent="0.2">
      <c r="A2078" t="s">
        <v>14451</v>
      </c>
      <c r="B2078" t="s">
        <v>2786</v>
      </c>
      <c r="C2078" t="s">
        <v>5884</v>
      </c>
      <c r="D2078" t="s">
        <v>13540</v>
      </c>
      <c r="E2078" s="53">
        <v>92.3</v>
      </c>
    </row>
    <row r="2079" spans="1:5" x14ac:dyDescent="0.2">
      <c r="A2079" t="s">
        <v>14452</v>
      </c>
      <c r="B2079" t="s">
        <v>2787</v>
      </c>
      <c r="C2079" t="s">
        <v>5884</v>
      </c>
      <c r="D2079" t="s">
        <v>13540</v>
      </c>
      <c r="E2079" s="53">
        <v>98.4</v>
      </c>
    </row>
    <row r="2080" spans="1:5" x14ac:dyDescent="0.2">
      <c r="A2080" t="s">
        <v>14453</v>
      </c>
      <c r="B2080" t="s">
        <v>2829</v>
      </c>
      <c r="C2080" t="s">
        <v>5884</v>
      </c>
      <c r="D2080" t="s">
        <v>13540</v>
      </c>
      <c r="E2080" s="53">
        <v>92.6</v>
      </c>
    </row>
    <row r="2081" spans="1:5" x14ac:dyDescent="0.2">
      <c r="A2081" t="s">
        <v>14454</v>
      </c>
      <c r="B2081" t="s">
        <v>2831</v>
      </c>
      <c r="C2081" t="s">
        <v>5884</v>
      </c>
      <c r="D2081" t="s">
        <v>13540</v>
      </c>
      <c r="E2081" s="53">
        <v>95.7</v>
      </c>
    </row>
    <row r="2082" spans="1:5" x14ac:dyDescent="0.2">
      <c r="A2082" t="s">
        <v>14455</v>
      </c>
      <c r="B2082" t="s">
        <v>2833</v>
      </c>
      <c r="C2082" t="s">
        <v>5884</v>
      </c>
      <c r="D2082" t="s">
        <v>13540</v>
      </c>
      <c r="E2082" s="53">
        <v>98.8</v>
      </c>
    </row>
    <row r="2083" spans="1:5" x14ac:dyDescent="0.2">
      <c r="A2083" t="s">
        <v>14456</v>
      </c>
      <c r="B2083" t="s">
        <v>2835</v>
      </c>
      <c r="C2083" t="s">
        <v>5884</v>
      </c>
      <c r="D2083" t="s">
        <v>13540</v>
      </c>
      <c r="E2083" s="53">
        <v>91</v>
      </c>
    </row>
    <row r="2084" spans="1:5" x14ac:dyDescent="0.2">
      <c r="A2084" t="s">
        <v>14457</v>
      </c>
      <c r="B2084" t="s">
        <v>2789</v>
      </c>
      <c r="C2084" t="s">
        <v>5884</v>
      </c>
      <c r="D2084" t="s">
        <v>13540</v>
      </c>
      <c r="E2084" s="53">
        <v>96.8</v>
      </c>
    </row>
    <row r="2085" spans="1:5" x14ac:dyDescent="0.2">
      <c r="A2085" t="s">
        <v>14458</v>
      </c>
      <c r="B2085" t="s">
        <v>2838</v>
      </c>
      <c r="C2085" t="s">
        <v>5884</v>
      </c>
      <c r="D2085" t="s">
        <v>13540</v>
      </c>
      <c r="E2085" s="53">
        <v>96.7</v>
      </c>
    </row>
    <row r="2086" spans="1:5" x14ac:dyDescent="0.2">
      <c r="A2086" t="s">
        <v>14459</v>
      </c>
      <c r="B2086" t="s">
        <v>2840</v>
      </c>
      <c r="C2086" t="s">
        <v>5884</v>
      </c>
      <c r="D2086" t="s">
        <v>13540</v>
      </c>
      <c r="E2086" s="53">
        <v>78.8</v>
      </c>
    </row>
    <row r="2087" spans="1:5" x14ac:dyDescent="0.2">
      <c r="A2087" t="s">
        <v>14460</v>
      </c>
      <c r="B2087" t="s">
        <v>12328</v>
      </c>
      <c r="C2087" t="s">
        <v>5884</v>
      </c>
      <c r="D2087" t="s">
        <v>13540</v>
      </c>
      <c r="E2087" s="53">
        <v>0</v>
      </c>
    </row>
    <row r="2088" spans="1:5" x14ac:dyDescent="0.2">
      <c r="A2088" t="s">
        <v>14461</v>
      </c>
      <c r="B2088" t="s">
        <v>2763</v>
      </c>
      <c r="C2088" t="s">
        <v>5884</v>
      </c>
      <c r="D2088" t="s">
        <v>13540</v>
      </c>
      <c r="E2088" s="53">
        <v>91.4</v>
      </c>
    </row>
    <row r="2089" spans="1:5" x14ac:dyDescent="0.2">
      <c r="A2089" t="s">
        <v>14462</v>
      </c>
      <c r="B2089" t="s">
        <v>12344</v>
      </c>
      <c r="C2089" t="s">
        <v>5884</v>
      </c>
      <c r="D2089" t="s">
        <v>13540</v>
      </c>
      <c r="E2089" s="53">
        <v>0</v>
      </c>
    </row>
    <row r="2090" spans="1:5" x14ac:dyDescent="0.2">
      <c r="A2090" t="s">
        <v>14463</v>
      </c>
      <c r="B2090" t="s">
        <v>2780</v>
      </c>
      <c r="C2090" t="s">
        <v>5884</v>
      </c>
      <c r="D2090" t="s">
        <v>13540</v>
      </c>
      <c r="E2090" s="53">
        <v>89</v>
      </c>
    </row>
    <row r="2091" spans="1:5" x14ac:dyDescent="0.2">
      <c r="A2091" t="s">
        <v>14464</v>
      </c>
      <c r="B2091" t="s">
        <v>2794</v>
      </c>
      <c r="C2091" t="s">
        <v>5884</v>
      </c>
      <c r="D2091" t="s">
        <v>13540</v>
      </c>
      <c r="E2091" s="53">
        <v>89.430716134598782</v>
      </c>
    </row>
    <row r="2092" spans="1:5" x14ac:dyDescent="0.2">
      <c r="A2092" t="s">
        <v>14465</v>
      </c>
      <c r="B2092" t="s">
        <v>2785</v>
      </c>
      <c r="C2092" t="s">
        <v>5905</v>
      </c>
      <c r="D2092" t="s">
        <v>13540</v>
      </c>
      <c r="E2092" s="53">
        <v>23.966666666666665</v>
      </c>
    </row>
    <row r="2093" spans="1:5" x14ac:dyDescent="0.2">
      <c r="A2093" t="s">
        <v>14466</v>
      </c>
      <c r="B2093" t="s">
        <v>2811</v>
      </c>
      <c r="C2093" t="s">
        <v>5905</v>
      </c>
      <c r="D2093" t="s">
        <v>13540</v>
      </c>
      <c r="E2093" s="53">
        <v>0</v>
      </c>
    </row>
    <row r="2094" spans="1:5" x14ac:dyDescent="0.2">
      <c r="A2094" t="s">
        <v>14467</v>
      </c>
      <c r="B2094" t="s">
        <v>2788</v>
      </c>
      <c r="C2094" t="s">
        <v>5905</v>
      </c>
      <c r="D2094" t="s">
        <v>13540</v>
      </c>
      <c r="E2094" s="53">
        <v>24.2</v>
      </c>
    </row>
    <row r="2095" spans="1:5" x14ac:dyDescent="0.2">
      <c r="A2095" t="s">
        <v>14468</v>
      </c>
      <c r="B2095" t="s">
        <v>2814</v>
      </c>
      <c r="C2095" t="s">
        <v>5905</v>
      </c>
      <c r="D2095" t="s">
        <v>13540</v>
      </c>
      <c r="E2095" s="53">
        <v>49.233333333333334</v>
      </c>
    </row>
    <row r="2096" spans="1:5" x14ac:dyDescent="0.2">
      <c r="A2096" t="s">
        <v>14469</v>
      </c>
      <c r="B2096" t="s">
        <v>2816</v>
      </c>
      <c r="C2096" t="s">
        <v>5905</v>
      </c>
      <c r="D2096" t="s">
        <v>13540</v>
      </c>
      <c r="E2096" s="53">
        <v>28.016666666666666</v>
      </c>
    </row>
    <row r="2097" spans="1:5" x14ac:dyDescent="0.2">
      <c r="A2097" t="s">
        <v>14470</v>
      </c>
      <c r="B2097" t="s">
        <v>2818</v>
      </c>
      <c r="C2097" t="s">
        <v>5905</v>
      </c>
      <c r="D2097" t="s">
        <v>13540</v>
      </c>
      <c r="E2097" s="53">
        <v>32.083333333333336</v>
      </c>
    </row>
    <row r="2098" spans="1:5" x14ac:dyDescent="0.2">
      <c r="A2098" t="s">
        <v>14471</v>
      </c>
      <c r="B2098" t="s">
        <v>2820</v>
      </c>
      <c r="C2098" t="s">
        <v>5905</v>
      </c>
      <c r="D2098" t="s">
        <v>13540</v>
      </c>
      <c r="E2098" s="53">
        <v>24.816666666666666</v>
      </c>
    </row>
    <row r="2099" spans="1:5" x14ac:dyDescent="0.2">
      <c r="A2099" t="s">
        <v>14472</v>
      </c>
      <c r="B2099" t="s">
        <v>2825</v>
      </c>
      <c r="C2099" t="s">
        <v>5905</v>
      </c>
      <c r="D2099" t="s">
        <v>13540</v>
      </c>
      <c r="E2099" s="53">
        <v>45</v>
      </c>
    </row>
    <row r="2100" spans="1:5" x14ac:dyDescent="0.2">
      <c r="A2100" t="s">
        <v>14473</v>
      </c>
      <c r="B2100" t="s">
        <v>2786</v>
      </c>
      <c r="C2100" t="s">
        <v>5905</v>
      </c>
      <c r="D2100" t="s">
        <v>13540</v>
      </c>
      <c r="E2100" s="53">
        <v>25.633333333333333</v>
      </c>
    </row>
    <row r="2101" spans="1:5" x14ac:dyDescent="0.2">
      <c r="A2101" t="s">
        <v>14474</v>
      </c>
      <c r="B2101" t="s">
        <v>2787</v>
      </c>
      <c r="C2101" t="s">
        <v>5905</v>
      </c>
      <c r="D2101" t="s">
        <v>13540</v>
      </c>
      <c r="E2101" s="53">
        <v>21.583333333333332</v>
      </c>
    </row>
    <row r="2102" spans="1:5" x14ac:dyDescent="0.2">
      <c r="A2102" t="s">
        <v>14475</v>
      </c>
      <c r="B2102" t="s">
        <v>2829</v>
      </c>
      <c r="C2102" t="s">
        <v>5905</v>
      </c>
      <c r="D2102" t="s">
        <v>13540</v>
      </c>
      <c r="E2102" s="53">
        <v>22.883333333333333</v>
      </c>
    </row>
    <row r="2103" spans="1:5" x14ac:dyDescent="0.2">
      <c r="A2103" t="s">
        <v>14476</v>
      </c>
      <c r="B2103" t="s">
        <v>2831</v>
      </c>
      <c r="C2103" t="s">
        <v>5905</v>
      </c>
      <c r="D2103" t="s">
        <v>13540</v>
      </c>
      <c r="E2103" s="53">
        <v>25.166666666666668</v>
      </c>
    </row>
    <row r="2104" spans="1:5" x14ac:dyDescent="0.2">
      <c r="A2104" t="s">
        <v>14477</v>
      </c>
      <c r="B2104" t="s">
        <v>2833</v>
      </c>
      <c r="C2104" t="s">
        <v>5905</v>
      </c>
      <c r="D2104" t="s">
        <v>13540</v>
      </c>
      <c r="E2104" s="53">
        <v>24.483333333333334</v>
      </c>
    </row>
    <row r="2105" spans="1:5" x14ac:dyDescent="0.2">
      <c r="A2105" t="s">
        <v>14478</v>
      </c>
      <c r="B2105" t="s">
        <v>2835</v>
      </c>
      <c r="C2105" t="s">
        <v>5905</v>
      </c>
      <c r="D2105" t="s">
        <v>13540</v>
      </c>
      <c r="E2105" s="53">
        <v>21.75</v>
      </c>
    </row>
    <row r="2106" spans="1:5" x14ac:dyDescent="0.2">
      <c r="A2106" t="s">
        <v>14479</v>
      </c>
      <c r="B2106" t="s">
        <v>2789</v>
      </c>
      <c r="C2106" t="s">
        <v>5905</v>
      </c>
      <c r="D2106" t="s">
        <v>13540</v>
      </c>
      <c r="E2106" s="53">
        <v>21</v>
      </c>
    </row>
    <row r="2107" spans="1:5" x14ac:dyDescent="0.2">
      <c r="A2107" t="s">
        <v>14480</v>
      </c>
      <c r="B2107" t="s">
        <v>2838</v>
      </c>
      <c r="C2107" t="s">
        <v>5905</v>
      </c>
      <c r="D2107" t="s">
        <v>13540</v>
      </c>
      <c r="E2107" s="53">
        <v>22.266666666666666</v>
      </c>
    </row>
    <row r="2108" spans="1:5" x14ac:dyDescent="0.2">
      <c r="A2108" t="s">
        <v>14481</v>
      </c>
      <c r="B2108" t="s">
        <v>2840</v>
      </c>
      <c r="C2108" t="s">
        <v>5905</v>
      </c>
      <c r="D2108" t="s">
        <v>13540</v>
      </c>
      <c r="E2108" s="53">
        <v>23.566666666666666</v>
      </c>
    </row>
    <row r="2109" spans="1:5" x14ac:dyDescent="0.2">
      <c r="A2109" t="s">
        <v>14482</v>
      </c>
      <c r="B2109" t="s">
        <v>12328</v>
      </c>
      <c r="C2109" t="s">
        <v>5905</v>
      </c>
      <c r="D2109" t="s">
        <v>13540</v>
      </c>
      <c r="E2109" s="53">
        <v>0</v>
      </c>
    </row>
    <row r="2110" spans="1:5" x14ac:dyDescent="0.2">
      <c r="A2110" t="s">
        <v>14483</v>
      </c>
      <c r="B2110" t="s">
        <v>2763</v>
      </c>
      <c r="C2110" t="s">
        <v>5905</v>
      </c>
      <c r="D2110" t="s">
        <v>13540</v>
      </c>
      <c r="E2110" s="53">
        <v>25.383333333333333</v>
      </c>
    </row>
    <row r="2111" spans="1:5" x14ac:dyDescent="0.2">
      <c r="A2111" t="s">
        <v>14484</v>
      </c>
      <c r="B2111" t="s">
        <v>12344</v>
      </c>
      <c r="C2111" t="s">
        <v>5905</v>
      </c>
      <c r="D2111" t="s">
        <v>13540</v>
      </c>
      <c r="E2111" s="53">
        <v>0</v>
      </c>
    </row>
    <row r="2112" spans="1:5" x14ac:dyDescent="0.2">
      <c r="A2112" t="s">
        <v>14485</v>
      </c>
      <c r="B2112" t="s">
        <v>2780</v>
      </c>
      <c r="C2112" t="s">
        <v>5905</v>
      </c>
      <c r="D2112" t="s">
        <v>13540</v>
      </c>
      <c r="E2112" s="53">
        <v>23</v>
      </c>
    </row>
    <row r="2113" spans="1:5" x14ac:dyDescent="0.2">
      <c r="A2113" t="s">
        <v>14486</v>
      </c>
      <c r="B2113" t="s">
        <v>2794</v>
      </c>
      <c r="C2113" t="s">
        <v>5905</v>
      </c>
      <c r="D2113" t="s">
        <v>13540</v>
      </c>
      <c r="E2113" s="53">
        <v>27.049410411274085</v>
      </c>
    </row>
    <row r="2114" spans="1:5" x14ac:dyDescent="0.2">
      <c r="A2114" t="s">
        <v>14487</v>
      </c>
      <c r="B2114" t="s">
        <v>2785</v>
      </c>
      <c r="C2114" t="s">
        <v>5926</v>
      </c>
      <c r="D2114" t="s">
        <v>13540</v>
      </c>
      <c r="E2114" s="53">
        <v>99.1</v>
      </c>
    </row>
    <row r="2115" spans="1:5" x14ac:dyDescent="0.2">
      <c r="A2115" t="s">
        <v>14488</v>
      </c>
      <c r="B2115" t="s">
        <v>2811</v>
      </c>
      <c r="C2115" t="s">
        <v>5926</v>
      </c>
      <c r="D2115" t="s">
        <v>13540</v>
      </c>
      <c r="E2115" s="53">
        <v>0</v>
      </c>
    </row>
    <row r="2116" spans="1:5" x14ac:dyDescent="0.2">
      <c r="A2116" t="s">
        <v>14489</v>
      </c>
      <c r="B2116" t="s">
        <v>2788</v>
      </c>
      <c r="C2116" t="s">
        <v>5926</v>
      </c>
      <c r="D2116" t="s">
        <v>13540</v>
      </c>
      <c r="E2116" s="53">
        <v>92.9</v>
      </c>
    </row>
    <row r="2117" spans="1:5" x14ac:dyDescent="0.2">
      <c r="A2117" t="s">
        <v>14490</v>
      </c>
      <c r="B2117" t="s">
        <v>2814</v>
      </c>
      <c r="C2117" t="s">
        <v>5926</v>
      </c>
      <c r="D2117" t="s">
        <v>13540</v>
      </c>
      <c r="E2117" s="53">
        <v>61</v>
      </c>
    </row>
    <row r="2118" spans="1:5" x14ac:dyDescent="0.2">
      <c r="A2118" t="s">
        <v>14491</v>
      </c>
      <c r="B2118" t="s">
        <v>2816</v>
      </c>
      <c r="C2118" t="s">
        <v>5926</v>
      </c>
      <c r="D2118" t="s">
        <v>13540</v>
      </c>
      <c r="E2118" s="53">
        <v>92.1</v>
      </c>
    </row>
    <row r="2119" spans="1:5" x14ac:dyDescent="0.2">
      <c r="A2119" t="s">
        <v>14492</v>
      </c>
      <c r="B2119" t="s">
        <v>2818</v>
      </c>
      <c r="C2119" t="s">
        <v>5926</v>
      </c>
      <c r="D2119" t="s">
        <v>13540</v>
      </c>
      <c r="E2119" s="53">
        <v>90.4</v>
      </c>
    </row>
    <row r="2120" spans="1:5" x14ac:dyDescent="0.2">
      <c r="A2120" t="s">
        <v>14493</v>
      </c>
      <c r="B2120" t="s">
        <v>2820</v>
      </c>
      <c r="C2120" t="s">
        <v>5926</v>
      </c>
      <c r="D2120" t="s">
        <v>13540</v>
      </c>
      <c r="E2120" s="53">
        <v>97.9</v>
      </c>
    </row>
    <row r="2121" spans="1:5" x14ac:dyDescent="0.2">
      <c r="A2121" t="s">
        <v>14494</v>
      </c>
      <c r="B2121" t="s">
        <v>2825</v>
      </c>
      <c r="C2121" t="s">
        <v>5926</v>
      </c>
      <c r="D2121" t="s">
        <v>13540</v>
      </c>
      <c r="E2121" s="53">
        <v>92.2</v>
      </c>
    </row>
    <row r="2122" spans="1:5" x14ac:dyDescent="0.2">
      <c r="A2122" t="s">
        <v>14495</v>
      </c>
      <c r="B2122" t="s">
        <v>2786</v>
      </c>
      <c r="C2122" t="s">
        <v>5926</v>
      </c>
      <c r="D2122" t="s">
        <v>13540</v>
      </c>
      <c r="E2122" s="53">
        <v>88.8</v>
      </c>
    </row>
    <row r="2123" spans="1:5" x14ac:dyDescent="0.2">
      <c r="A2123" t="s">
        <v>14496</v>
      </c>
      <c r="B2123" t="s">
        <v>2787</v>
      </c>
      <c r="C2123" t="s">
        <v>5926</v>
      </c>
      <c r="D2123" t="s">
        <v>13540</v>
      </c>
      <c r="E2123" s="53">
        <v>93.5</v>
      </c>
    </row>
    <row r="2124" spans="1:5" x14ac:dyDescent="0.2">
      <c r="A2124" t="s">
        <v>14497</v>
      </c>
      <c r="B2124" t="s">
        <v>2829</v>
      </c>
      <c r="C2124" t="s">
        <v>5926</v>
      </c>
      <c r="D2124" t="s">
        <v>13540</v>
      </c>
      <c r="E2124" s="53">
        <v>66.400000000000006</v>
      </c>
    </row>
    <row r="2125" spans="1:5" x14ac:dyDescent="0.2">
      <c r="A2125" t="s">
        <v>14498</v>
      </c>
      <c r="B2125" t="s">
        <v>2831</v>
      </c>
      <c r="C2125" t="s">
        <v>5926</v>
      </c>
      <c r="D2125" t="s">
        <v>13540</v>
      </c>
      <c r="E2125" s="53">
        <v>60.3</v>
      </c>
    </row>
    <row r="2126" spans="1:5" x14ac:dyDescent="0.2">
      <c r="A2126" t="s">
        <v>14499</v>
      </c>
      <c r="B2126" t="s">
        <v>2833</v>
      </c>
      <c r="C2126" t="s">
        <v>5926</v>
      </c>
      <c r="D2126" t="s">
        <v>13540</v>
      </c>
      <c r="E2126" s="53">
        <v>80.400000000000006</v>
      </c>
    </row>
    <row r="2127" spans="1:5" x14ac:dyDescent="0.2">
      <c r="A2127" t="s">
        <v>14500</v>
      </c>
      <c r="B2127" t="s">
        <v>2835</v>
      </c>
      <c r="C2127" t="s">
        <v>5926</v>
      </c>
      <c r="D2127" t="s">
        <v>13540</v>
      </c>
      <c r="E2127" s="53">
        <v>96.4</v>
      </c>
    </row>
    <row r="2128" spans="1:5" x14ac:dyDescent="0.2">
      <c r="A2128" t="s">
        <v>14501</v>
      </c>
      <c r="B2128" t="s">
        <v>2789</v>
      </c>
      <c r="C2128" t="s">
        <v>5926</v>
      </c>
      <c r="D2128" t="s">
        <v>13540</v>
      </c>
      <c r="E2128" s="53">
        <v>89</v>
      </c>
    </row>
    <row r="2129" spans="1:5" x14ac:dyDescent="0.2">
      <c r="A2129" t="s">
        <v>14502</v>
      </c>
      <c r="B2129" t="s">
        <v>2838</v>
      </c>
      <c r="C2129" t="s">
        <v>5926</v>
      </c>
      <c r="D2129" t="s">
        <v>13540</v>
      </c>
      <c r="E2129" s="53">
        <v>89.2</v>
      </c>
    </row>
    <row r="2130" spans="1:5" x14ac:dyDescent="0.2">
      <c r="A2130" t="s">
        <v>14503</v>
      </c>
      <c r="B2130" t="s">
        <v>2840</v>
      </c>
      <c r="C2130" t="s">
        <v>5926</v>
      </c>
      <c r="D2130" t="s">
        <v>13540</v>
      </c>
      <c r="E2130" s="53">
        <v>99.7</v>
      </c>
    </row>
    <row r="2131" spans="1:5" x14ac:dyDescent="0.2">
      <c r="A2131" t="s">
        <v>14504</v>
      </c>
      <c r="B2131" t="s">
        <v>12328</v>
      </c>
      <c r="C2131" t="s">
        <v>5926</v>
      </c>
      <c r="D2131" t="s">
        <v>13540</v>
      </c>
      <c r="E2131" s="53">
        <v>0</v>
      </c>
    </row>
    <row r="2132" spans="1:5" x14ac:dyDescent="0.2">
      <c r="A2132" t="s">
        <v>14505</v>
      </c>
      <c r="B2132" t="s">
        <v>2763</v>
      </c>
      <c r="C2132" t="s">
        <v>5926</v>
      </c>
      <c r="D2132" t="s">
        <v>13540</v>
      </c>
      <c r="E2132" s="53">
        <v>84.3</v>
      </c>
    </row>
    <row r="2133" spans="1:5" x14ac:dyDescent="0.2">
      <c r="A2133" t="s">
        <v>14506</v>
      </c>
      <c r="B2133" t="s">
        <v>12344</v>
      </c>
      <c r="C2133" t="s">
        <v>5926</v>
      </c>
      <c r="D2133" t="s">
        <v>13540</v>
      </c>
      <c r="E2133" s="53">
        <v>0</v>
      </c>
    </row>
    <row r="2134" spans="1:5" x14ac:dyDescent="0.2">
      <c r="A2134" t="s">
        <v>14507</v>
      </c>
      <c r="B2134" t="s">
        <v>2780</v>
      </c>
      <c r="C2134" t="s">
        <v>5926</v>
      </c>
      <c r="D2134" t="s">
        <v>13540</v>
      </c>
      <c r="E2134" s="53">
        <v>89.066666666666677</v>
      </c>
    </row>
    <row r="2135" spans="1:5" x14ac:dyDescent="0.2">
      <c r="A2135" t="s">
        <v>14508</v>
      </c>
      <c r="B2135" t="s">
        <v>2794</v>
      </c>
      <c r="C2135" t="s">
        <v>5926</v>
      </c>
      <c r="D2135" t="s">
        <v>13540</v>
      </c>
      <c r="E2135" s="53">
        <v>87.499354175840281</v>
      </c>
    </row>
    <row r="2136" spans="1:5" x14ac:dyDescent="0.2">
      <c r="A2136" t="s">
        <v>14509</v>
      </c>
      <c r="B2136" t="s">
        <v>2785</v>
      </c>
      <c r="C2136" t="s">
        <v>5947</v>
      </c>
      <c r="D2136" t="s">
        <v>13540</v>
      </c>
      <c r="E2136" s="53">
        <v>100</v>
      </c>
    </row>
    <row r="2137" spans="1:5" x14ac:dyDescent="0.2">
      <c r="A2137" t="s">
        <v>14510</v>
      </c>
      <c r="B2137" t="s">
        <v>2811</v>
      </c>
      <c r="C2137" t="s">
        <v>5947</v>
      </c>
      <c r="D2137" t="s">
        <v>13540</v>
      </c>
      <c r="E2137" s="53">
        <v>0</v>
      </c>
    </row>
    <row r="2138" spans="1:5" x14ac:dyDescent="0.2">
      <c r="A2138" t="s">
        <v>14511</v>
      </c>
      <c r="B2138" t="s">
        <v>2788</v>
      </c>
      <c r="C2138" t="s">
        <v>5947</v>
      </c>
      <c r="D2138" t="s">
        <v>13540</v>
      </c>
      <c r="E2138" s="53">
        <v>100</v>
      </c>
    </row>
    <row r="2139" spans="1:5" x14ac:dyDescent="0.2">
      <c r="A2139" t="s">
        <v>14512</v>
      </c>
      <c r="B2139" t="s">
        <v>2814</v>
      </c>
      <c r="C2139" t="s">
        <v>5947</v>
      </c>
      <c r="D2139" t="s">
        <v>13540</v>
      </c>
      <c r="E2139" s="53">
        <v>62.5</v>
      </c>
    </row>
    <row r="2140" spans="1:5" x14ac:dyDescent="0.2">
      <c r="A2140" t="s">
        <v>14513</v>
      </c>
      <c r="B2140" t="s">
        <v>2816</v>
      </c>
      <c r="C2140" t="s">
        <v>5947</v>
      </c>
      <c r="D2140" t="s">
        <v>13540</v>
      </c>
      <c r="E2140" s="53">
        <v>84.6</v>
      </c>
    </row>
    <row r="2141" spans="1:5" x14ac:dyDescent="0.2">
      <c r="A2141" t="s">
        <v>14514</v>
      </c>
      <c r="B2141" t="s">
        <v>2818</v>
      </c>
      <c r="C2141" t="s">
        <v>5947</v>
      </c>
      <c r="D2141" t="s">
        <v>13540</v>
      </c>
      <c r="E2141" s="53">
        <v>75</v>
      </c>
    </row>
    <row r="2142" spans="1:5" x14ac:dyDescent="0.2">
      <c r="A2142" t="s">
        <v>14515</v>
      </c>
      <c r="B2142" t="s">
        <v>2820</v>
      </c>
      <c r="C2142" t="s">
        <v>5947</v>
      </c>
      <c r="D2142" t="s">
        <v>13540</v>
      </c>
      <c r="E2142" s="53">
        <v>95.8</v>
      </c>
    </row>
    <row r="2143" spans="1:5" x14ac:dyDescent="0.2">
      <c r="A2143" t="s">
        <v>14516</v>
      </c>
      <c r="B2143" t="s">
        <v>2825</v>
      </c>
      <c r="C2143" t="s">
        <v>5947</v>
      </c>
      <c r="D2143" t="s">
        <v>13540</v>
      </c>
      <c r="E2143" s="53">
        <v>81.599999999999994</v>
      </c>
    </row>
    <row r="2144" spans="1:5" x14ac:dyDescent="0.2">
      <c r="A2144" t="s">
        <v>14517</v>
      </c>
      <c r="B2144" t="s">
        <v>2786</v>
      </c>
      <c r="C2144" t="s">
        <v>5947</v>
      </c>
      <c r="D2144" t="s">
        <v>13540</v>
      </c>
      <c r="E2144" s="53">
        <v>85.7</v>
      </c>
    </row>
    <row r="2145" spans="1:5" x14ac:dyDescent="0.2">
      <c r="A2145" t="s">
        <v>14518</v>
      </c>
      <c r="B2145" t="s">
        <v>2787</v>
      </c>
      <c r="C2145" t="s">
        <v>5947</v>
      </c>
      <c r="D2145" t="s">
        <v>13540</v>
      </c>
      <c r="E2145" s="53">
        <v>100</v>
      </c>
    </row>
    <row r="2146" spans="1:5" x14ac:dyDescent="0.2">
      <c r="A2146" t="s">
        <v>14519</v>
      </c>
      <c r="B2146" t="s">
        <v>2829</v>
      </c>
      <c r="C2146" t="s">
        <v>5947</v>
      </c>
      <c r="D2146" t="s">
        <v>13540</v>
      </c>
      <c r="E2146" s="53">
        <v>83.3</v>
      </c>
    </row>
    <row r="2147" spans="1:5" x14ac:dyDescent="0.2">
      <c r="A2147" t="s">
        <v>14520</v>
      </c>
      <c r="B2147" t="s">
        <v>2831</v>
      </c>
      <c r="C2147" t="s">
        <v>5947</v>
      </c>
      <c r="D2147" t="s">
        <v>13540</v>
      </c>
      <c r="E2147" s="53">
        <v>83.3</v>
      </c>
    </row>
    <row r="2148" spans="1:5" x14ac:dyDescent="0.2">
      <c r="A2148" t="s">
        <v>14521</v>
      </c>
      <c r="B2148" t="s">
        <v>2833</v>
      </c>
      <c r="C2148" t="s">
        <v>5947</v>
      </c>
      <c r="D2148" t="s">
        <v>13540</v>
      </c>
      <c r="E2148" s="53">
        <v>100</v>
      </c>
    </row>
    <row r="2149" spans="1:5" x14ac:dyDescent="0.2">
      <c r="A2149" t="s">
        <v>14522</v>
      </c>
      <c r="B2149" t="s">
        <v>2835</v>
      </c>
      <c r="C2149" t="s">
        <v>5947</v>
      </c>
      <c r="D2149" t="s">
        <v>13540</v>
      </c>
      <c r="E2149" s="53">
        <v>91.7</v>
      </c>
    </row>
    <row r="2150" spans="1:5" x14ac:dyDescent="0.2">
      <c r="A2150" t="s">
        <v>14523</v>
      </c>
      <c r="B2150" t="s">
        <v>2789</v>
      </c>
      <c r="C2150" t="s">
        <v>5947</v>
      </c>
      <c r="D2150" t="s">
        <v>13540</v>
      </c>
      <c r="E2150" s="53">
        <v>82.4</v>
      </c>
    </row>
    <row r="2151" spans="1:5" x14ac:dyDescent="0.2">
      <c r="A2151" t="s">
        <v>14524</v>
      </c>
      <c r="B2151" t="s">
        <v>2838</v>
      </c>
      <c r="C2151" t="s">
        <v>5947</v>
      </c>
      <c r="D2151" t="s">
        <v>13540</v>
      </c>
      <c r="E2151" s="53">
        <v>76.5</v>
      </c>
    </row>
    <row r="2152" spans="1:5" x14ac:dyDescent="0.2">
      <c r="A2152" t="s">
        <v>14525</v>
      </c>
      <c r="B2152" t="s">
        <v>2840</v>
      </c>
      <c r="C2152" t="s">
        <v>5947</v>
      </c>
      <c r="D2152" t="s">
        <v>13540</v>
      </c>
      <c r="E2152" s="53">
        <v>100</v>
      </c>
    </row>
    <row r="2153" spans="1:5" x14ac:dyDescent="0.2">
      <c r="A2153" t="s">
        <v>14526</v>
      </c>
      <c r="B2153" t="s">
        <v>12328</v>
      </c>
      <c r="C2153" t="s">
        <v>5947</v>
      </c>
      <c r="D2153" t="s">
        <v>13540</v>
      </c>
      <c r="E2153" s="53">
        <v>0</v>
      </c>
    </row>
    <row r="2154" spans="1:5" x14ac:dyDescent="0.2">
      <c r="A2154" t="s">
        <v>14527</v>
      </c>
      <c r="B2154" t="s">
        <v>2763</v>
      </c>
      <c r="C2154" t="s">
        <v>5947</v>
      </c>
      <c r="D2154" t="s">
        <v>13540</v>
      </c>
      <c r="E2154" s="53">
        <v>60</v>
      </c>
    </row>
    <row r="2155" spans="1:5" x14ac:dyDescent="0.2">
      <c r="A2155" t="s">
        <v>14528</v>
      </c>
      <c r="B2155" t="s">
        <v>12344</v>
      </c>
      <c r="C2155" t="s">
        <v>5947</v>
      </c>
      <c r="D2155" t="s">
        <v>13540</v>
      </c>
      <c r="E2155" s="53">
        <v>0</v>
      </c>
    </row>
    <row r="2156" spans="1:5" x14ac:dyDescent="0.2">
      <c r="A2156" t="s">
        <v>14529</v>
      </c>
      <c r="B2156" t="s">
        <v>2780</v>
      </c>
      <c r="C2156" t="s">
        <v>5947</v>
      </c>
      <c r="D2156" t="s">
        <v>13540</v>
      </c>
      <c r="E2156" s="53">
        <v>83.3</v>
      </c>
    </row>
    <row r="2157" spans="1:5" x14ac:dyDescent="0.2">
      <c r="A2157" t="s">
        <v>14530</v>
      </c>
      <c r="B2157" t="s">
        <v>2794</v>
      </c>
      <c r="C2157" t="s">
        <v>5947</v>
      </c>
      <c r="D2157" t="s">
        <v>13540</v>
      </c>
      <c r="E2157" s="53">
        <v>84.259004843681211</v>
      </c>
    </row>
    <row r="2158" spans="1:5" x14ac:dyDescent="0.2">
      <c r="A2158" t="s">
        <v>14531</v>
      </c>
      <c r="B2158" t="s">
        <v>2785</v>
      </c>
      <c r="C2158" t="s">
        <v>5968</v>
      </c>
      <c r="D2158" t="s">
        <v>13540</v>
      </c>
      <c r="E2158" s="53">
        <v>98.1</v>
      </c>
    </row>
    <row r="2159" spans="1:5" x14ac:dyDescent="0.2">
      <c r="A2159" t="s">
        <v>14532</v>
      </c>
      <c r="B2159" t="s">
        <v>2811</v>
      </c>
      <c r="C2159" t="s">
        <v>5968</v>
      </c>
      <c r="D2159" t="s">
        <v>13540</v>
      </c>
      <c r="E2159" s="53">
        <v>0</v>
      </c>
    </row>
    <row r="2160" spans="1:5" x14ac:dyDescent="0.2">
      <c r="A2160" t="s">
        <v>14533</v>
      </c>
      <c r="B2160" t="s">
        <v>2788</v>
      </c>
      <c r="C2160" t="s">
        <v>5968</v>
      </c>
      <c r="D2160" t="s">
        <v>13540</v>
      </c>
      <c r="E2160" s="53">
        <v>86.9</v>
      </c>
    </row>
    <row r="2161" spans="1:5" x14ac:dyDescent="0.2">
      <c r="A2161" t="s">
        <v>14534</v>
      </c>
      <c r="B2161" t="s">
        <v>2814</v>
      </c>
      <c r="C2161" t="s">
        <v>5968</v>
      </c>
      <c r="D2161" t="s">
        <v>13540</v>
      </c>
      <c r="E2161" s="53">
        <v>33.299999999999997</v>
      </c>
    </row>
    <row r="2162" spans="1:5" x14ac:dyDescent="0.2">
      <c r="A2162" t="s">
        <v>14535</v>
      </c>
      <c r="B2162" t="s">
        <v>2816</v>
      </c>
      <c r="C2162" t="s">
        <v>5968</v>
      </c>
      <c r="D2162" t="s">
        <v>13540</v>
      </c>
      <c r="E2162" s="53">
        <v>97.3</v>
      </c>
    </row>
    <row r="2163" spans="1:5" x14ac:dyDescent="0.2">
      <c r="A2163" t="s">
        <v>14536</v>
      </c>
      <c r="B2163" t="s">
        <v>2818</v>
      </c>
      <c r="C2163" t="s">
        <v>5968</v>
      </c>
      <c r="D2163" t="s">
        <v>13540</v>
      </c>
      <c r="E2163" s="53">
        <v>99</v>
      </c>
    </row>
    <row r="2164" spans="1:5" x14ac:dyDescent="0.2">
      <c r="A2164" t="s">
        <v>14537</v>
      </c>
      <c r="B2164" t="s">
        <v>2820</v>
      </c>
      <c r="C2164" t="s">
        <v>5968</v>
      </c>
      <c r="D2164" t="s">
        <v>13540</v>
      </c>
      <c r="E2164" s="53">
        <v>97.7</v>
      </c>
    </row>
    <row r="2165" spans="1:5" x14ac:dyDescent="0.2">
      <c r="A2165" t="s">
        <v>14538</v>
      </c>
      <c r="B2165" t="s">
        <v>2825</v>
      </c>
      <c r="C2165" t="s">
        <v>5968</v>
      </c>
      <c r="D2165" t="s">
        <v>13540</v>
      </c>
      <c r="E2165" s="53">
        <v>98.6</v>
      </c>
    </row>
    <row r="2166" spans="1:5" x14ac:dyDescent="0.2">
      <c r="A2166" t="s">
        <v>14539</v>
      </c>
      <c r="B2166" t="s">
        <v>2786</v>
      </c>
      <c r="C2166" t="s">
        <v>5968</v>
      </c>
      <c r="D2166" t="s">
        <v>13540</v>
      </c>
      <c r="E2166" s="53">
        <v>91.5</v>
      </c>
    </row>
    <row r="2167" spans="1:5" x14ac:dyDescent="0.2">
      <c r="A2167" t="s">
        <v>14540</v>
      </c>
      <c r="B2167" t="s">
        <v>2787</v>
      </c>
      <c r="C2167" t="s">
        <v>5968</v>
      </c>
      <c r="D2167" t="s">
        <v>13540</v>
      </c>
      <c r="E2167" s="53">
        <v>92.6</v>
      </c>
    </row>
    <row r="2168" spans="1:5" x14ac:dyDescent="0.2">
      <c r="A2168" t="s">
        <v>14541</v>
      </c>
      <c r="B2168" t="s">
        <v>2829</v>
      </c>
      <c r="C2168" t="s">
        <v>5968</v>
      </c>
      <c r="D2168" t="s">
        <v>13540</v>
      </c>
      <c r="E2168" s="53">
        <v>29.5</v>
      </c>
    </row>
    <row r="2169" spans="1:5" x14ac:dyDescent="0.2">
      <c r="A2169" t="s">
        <v>14542</v>
      </c>
      <c r="B2169" t="s">
        <v>2831</v>
      </c>
      <c r="C2169" t="s">
        <v>5968</v>
      </c>
      <c r="D2169" t="s">
        <v>13540</v>
      </c>
      <c r="E2169" s="53">
        <v>13.3</v>
      </c>
    </row>
    <row r="2170" spans="1:5" x14ac:dyDescent="0.2">
      <c r="A2170" t="s">
        <v>14543</v>
      </c>
      <c r="B2170" t="s">
        <v>2833</v>
      </c>
      <c r="C2170" t="s">
        <v>5968</v>
      </c>
      <c r="D2170" t="s">
        <v>13540</v>
      </c>
      <c r="E2170" s="53">
        <v>42.1</v>
      </c>
    </row>
    <row r="2171" spans="1:5" x14ac:dyDescent="0.2">
      <c r="A2171" t="s">
        <v>14544</v>
      </c>
      <c r="B2171" t="s">
        <v>2835</v>
      </c>
      <c r="C2171" t="s">
        <v>5968</v>
      </c>
      <c r="D2171" t="s">
        <v>13540</v>
      </c>
      <c r="E2171" s="53">
        <v>100</v>
      </c>
    </row>
    <row r="2172" spans="1:5" x14ac:dyDescent="0.2">
      <c r="A2172" t="s">
        <v>14545</v>
      </c>
      <c r="B2172" t="s">
        <v>2789</v>
      </c>
      <c r="C2172" t="s">
        <v>5968</v>
      </c>
      <c r="D2172" t="s">
        <v>13540</v>
      </c>
      <c r="E2172" s="53">
        <v>88.9</v>
      </c>
    </row>
    <row r="2173" spans="1:5" x14ac:dyDescent="0.2">
      <c r="A2173" t="s">
        <v>14546</v>
      </c>
      <c r="B2173" t="s">
        <v>2838</v>
      </c>
      <c r="C2173" t="s">
        <v>5968</v>
      </c>
      <c r="D2173" t="s">
        <v>13540</v>
      </c>
      <c r="E2173" s="53">
        <v>96.2</v>
      </c>
    </row>
    <row r="2174" spans="1:5" x14ac:dyDescent="0.2">
      <c r="A2174" t="s">
        <v>14547</v>
      </c>
      <c r="B2174" t="s">
        <v>2840</v>
      </c>
      <c r="C2174" t="s">
        <v>5968</v>
      </c>
      <c r="D2174" t="s">
        <v>13540</v>
      </c>
      <c r="E2174" s="53">
        <v>100</v>
      </c>
    </row>
    <row r="2175" spans="1:5" x14ac:dyDescent="0.2">
      <c r="A2175" t="s">
        <v>14548</v>
      </c>
      <c r="B2175" t="s">
        <v>12328</v>
      </c>
      <c r="C2175" t="s">
        <v>5968</v>
      </c>
      <c r="D2175" t="s">
        <v>13540</v>
      </c>
      <c r="E2175" s="53">
        <v>0</v>
      </c>
    </row>
    <row r="2176" spans="1:5" x14ac:dyDescent="0.2">
      <c r="A2176" t="s">
        <v>14549</v>
      </c>
      <c r="B2176" t="s">
        <v>2763</v>
      </c>
      <c r="C2176" t="s">
        <v>5968</v>
      </c>
      <c r="D2176" t="s">
        <v>13540</v>
      </c>
      <c r="E2176" s="53">
        <v>97.5</v>
      </c>
    </row>
    <row r="2177" spans="1:5" x14ac:dyDescent="0.2">
      <c r="A2177" t="s">
        <v>14550</v>
      </c>
      <c r="B2177" t="s">
        <v>12344</v>
      </c>
      <c r="C2177" t="s">
        <v>5968</v>
      </c>
      <c r="D2177" t="s">
        <v>13540</v>
      </c>
      <c r="E2177" s="53">
        <v>0</v>
      </c>
    </row>
    <row r="2178" spans="1:5" x14ac:dyDescent="0.2">
      <c r="A2178" t="s">
        <v>14551</v>
      </c>
      <c r="B2178" t="s">
        <v>2780</v>
      </c>
      <c r="C2178" t="s">
        <v>5968</v>
      </c>
      <c r="D2178" t="s">
        <v>13540</v>
      </c>
      <c r="E2178" s="53">
        <v>92</v>
      </c>
    </row>
    <row r="2179" spans="1:5" x14ac:dyDescent="0.2">
      <c r="A2179" t="s">
        <v>14552</v>
      </c>
      <c r="B2179" t="s">
        <v>2794</v>
      </c>
      <c r="C2179" t="s">
        <v>5968</v>
      </c>
      <c r="D2179" t="s">
        <v>13540</v>
      </c>
      <c r="E2179" s="53">
        <v>83.832584764420943</v>
      </c>
    </row>
    <row r="2180" spans="1:5" x14ac:dyDescent="0.2">
      <c r="A2180" t="s">
        <v>14553</v>
      </c>
      <c r="B2180" t="s">
        <v>2785</v>
      </c>
      <c r="C2180" t="s">
        <v>5989</v>
      </c>
      <c r="D2180" t="s">
        <v>13540</v>
      </c>
      <c r="E2180" s="53">
        <v>99.2</v>
      </c>
    </row>
    <row r="2181" spans="1:5" x14ac:dyDescent="0.2">
      <c r="A2181" t="s">
        <v>14554</v>
      </c>
      <c r="B2181" t="s">
        <v>2811</v>
      </c>
      <c r="C2181" t="s">
        <v>5989</v>
      </c>
      <c r="D2181" t="s">
        <v>13540</v>
      </c>
      <c r="E2181" s="53">
        <v>0</v>
      </c>
    </row>
    <row r="2182" spans="1:5" x14ac:dyDescent="0.2">
      <c r="A2182" t="s">
        <v>14555</v>
      </c>
      <c r="B2182" t="s">
        <v>2788</v>
      </c>
      <c r="C2182" t="s">
        <v>5989</v>
      </c>
      <c r="D2182" t="s">
        <v>13540</v>
      </c>
      <c r="E2182" s="53">
        <v>91.8</v>
      </c>
    </row>
    <row r="2183" spans="1:5" x14ac:dyDescent="0.2">
      <c r="A2183" t="s">
        <v>14556</v>
      </c>
      <c r="B2183" t="s">
        <v>2814</v>
      </c>
      <c r="C2183" t="s">
        <v>5989</v>
      </c>
      <c r="D2183" t="s">
        <v>13540</v>
      </c>
      <c r="E2183" s="53">
        <v>87</v>
      </c>
    </row>
    <row r="2184" spans="1:5" x14ac:dyDescent="0.2">
      <c r="A2184" t="s">
        <v>14557</v>
      </c>
      <c r="B2184" t="s">
        <v>2816</v>
      </c>
      <c r="C2184" t="s">
        <v>5989</v>
      </c>
      <c r="D2184" t="s">
        <v>13540</v>
      </c>
      <c r="E2184" s="53">
        <v>94.4</v>
      </c>
    </row>
    <row r="2185" spans="1:5" x14ac:dyDescent="0.2">
      <c r="A2185" t="s">
        <v>14558</v>
      </c>
      <c r="B2185" t="s">
        <v>2818</v>
      </c>
      <c r="C2185" t="s">
        <v>5989</v>
      </c>
      <c r="D2185" t="s">
        <v>13540</v>
      </c>
      <c r="E2185" s="53">
        <v>97.2</v>
      </c>
    </row>
    <row r="2186" spans="1:5" x14ac:dyDescent="0.2">
      <c r="A2186" t="s">
        <v>14559</v>
      </c>
      <c r="B2186" t="s">
        <v>2820</v>
      </c>
      <c r="C2186" t="s">
        <v>5989</v>
      </c>
      <c r="D2186" t="s">
        <v>13540</v>
      </c>
      <c r="E2186" s="53">
        <v>100</v>
      </c>
    </row>
    <row r="2187" spans="1:5" x14ac:dyDescent="0.2">
      <c r="A2187" t="s">
        <v>14560</v>
      </c>
      <c r="B2187" t="s">
        <v>2825</v>
      </c>
      <c r="C2187" t="s">
        <v>5989</v>
      </c>
      <c r="D2187" t="s">
        <v>13540</v>
      </c>
      <c r="E2187" s="53">
        <v>96.4</v>
      </c>
    </row>
    <row r="2188" spans="1:5" x14ac:dyDescent="0.2">
      <c r="A2188" t="s">
        <v>14561</v>
      </c>
      <c r="B2188" t="s">
        <v>2786</v>
      </c>
      <c r="C2188" t="s">
        <v>5989</v>
      </c>
      <c r="D2188" t="s">
        <v>13540</v>
      </c>
      <c r="E2188" s="53">
        <v>89.1</v>
      </c>
    </row>
    <row r="2189" spans="1:5" x14ac:dyDescent="0.2">
      <c r="A2189" t="s">
        <v>14562</v>
      </c>
      <c r="B2189" t="s">
        <v>2787</v>
      </c>
      <c r="C2189" t="s">
        <v>5989</v>
      </c>
      <c r="D2189" t="s">
        <v>13540</v>
      </c>
      <c r="E2189" s="53">
        <v>87.8</v>
      </c>
    </row>
    <row r="2190" spans="1:5" x14ac:dyDescent="0.2">
      <c r="A2190" t="s">
        <v>14563</v>
      </c>
      <c r="B2190" t="s">
        <v>2829</v>
      </c>
      <c r="C2190" t="s">
        <v>5989</v>
      </c>
      <c r="D2190" t="s">
        <v>13540</v>
      </c>
      <c r="E2190" s="53">
        <v>86.4</v>
      </c>
    </row>
    <row r="2191" spans="1:5" x14ac:dyDescent="0.2">
      <c r="A2191" t="s">
        <v>14564</v>
      </c>
      <c r="B2191" t="s">
        <v>2831</v>
      </c>
      <c r="C2191" t="s">
        <v>5989</v>
      </c>
      <c r="D2191" t="s">
        <v>13540</v>
      </c>
      <c r="E2191" s="53">
        <v>84.4</v>
      </c>
    </row>
    <row r="2192" spans="1:5" x14ac:dyDescent="0.2">
      <c r="A2192" t="s">
        <v>14565</v>
      </c>
      <c r="B2192" t="s">
        <v>2833</v>
      </c>
      <c r="C2192" t="s">
        <v>5989</v>
      </c>
      <c r="D2192" t="s">
        <v>13540</v>
      </c>
      <c r="E2192" s="53">
        <v>99</v>
      </c>
    </row>
    <row r="2193" spans="1:5" x14ac:dyDescent="0.2">
      <c r="A2193" t="s">
        <v>14566</v>
      </c>
      <c r="B2193" t="s">
        <v>2835</v>
      </c>
      <c r="C2193" t="s">
        <v>5989</v>
      </c>
      <c r="D2193" t="s">
        <v>13540</v>
      </c>
      <c r="E2193" s="53">
        <v>97.6</v>
      </c>
    </row>
    <row r="2194" spans="1:5" x14ac:dyDescent="0.2">
      <c r="A2194" t="s">
        <v>14567</v>
      </c>
      <c r="B2194" t="s">
        <v>2789</v>
      </c>
      <c r="C2194" t="s">
        <v>5989</v>
      </c>
      <c r="D2194" t="s">
        <v>13540</v>
      </c>
      <c r="E2194" s="53">
        <v>95.8</v>
      </c>
    </row>
    <row r="2195" spans="1:5" x14ac:dyDescent="0.2">
      <c r="A2195" t="s">
        <v>14568</v>
      </c>
      <c r="B2195" t="s">
        <v>2838</v>
      </c>
      <c r="C2195" t="s">
        <v>5989</v>
      </c>
      <c r="D2195" t="s">
        <v>13540</v>
      </c>
      <c r="E2195" s="53">
        <v>95.1</v>
      </c>
    </row>
    <row r="2196" spans="1:5" x14ac:dyDescent="0.2">
      <c r="A2196" t="s">
        <v>14569</v>
      </c>
      <c r="B2196" t="s">
        <v>2840</v>
      </c>
      <c r="C2196" t="s">
        <v>5989</v>
      </c>
      <c r="D2196" t="s">
        <v>13540</v>
      </c>
      <c r="E2196" s="53">
        <v>99.1</v>
      </c>
    </row>
    <row r="2197" spans="1:5" x14ac:dyDescent="0.2">
      <c r="A2197" t="s">
        <v>14570</v>
      </c>
      <c r="B2197" t="s">
        <v>12328</v>
      </c>
      <c r="C2197" t="s">
        <v>5989</v>
      </c>
      <c r="D2197" t="s">
        <v>13540</v>
      </c>
      <c r="E2197" s="53">
        <v>0</v>
      </c>
    </row>
    <row r="2198" spans="1:5" x14ac:dyDescent="0.2">
      <c r="A2198" t="s">
        <v>14571</v>
      </c>
      <c r="B2198" t="s">
        <v>2763</v>
      </c>
      <c r="C2198" t="s">
        <v>5989</v>
      </c>
      <c r="D2198" t="s">
        <v>13540</v>
      </c>
      <c r="E2198" s="53">
        <v>95.3</v>
      </c>
    </row>
    <row r="2199" spans="1:5" x14ac:dyDescent="0.2">
      <c r="A2199" t="s">
        <v>14572</v>
      </c>
      <c r="B2199" t="s">
        <v>12344</v>
      </c>
      <c r="C2199" t="s">
        <v>5989</v>
      </c>
      <c r="D2199" t="s">
        <v>13540</v>
      </c>
      <c r="E2199" s="53">
        <v>0</v>
      </c>
    </row>
    <row r="2200" spans="1:5" x14ac:dyDescent="0.2">
      <c r="A2200" t="s">
        <v>14573</v>
      </c>
      <c r="B2200" t="s">
        <v>2780</v>
      </c>
      <c r="C2200" t="s">
        <v>5989</v>
      </c>
      <c r="D2200" t="s">
        <v>13540</v>
      </c>
      <c r="E2200" s="53">
        <v>91.9</v>
      </c>
    </row>
    <row r="2201" spans="1:5" x14ac:dyDescent="0.2">
      <c r="A2201" t="s">
        <v>14574</v>
      </c>
      <c r="B2201" t="s">
        <v>2794</v>
      </c>
      <c r="C2201" t="s">
        <v>5989</v>
      </c>
      <c r="D2201" t="s">
        <v>13540</v>
      </c>
      <c r="E2201" s="53">
        <v>94.406472919418732</v>
      </c>
    </row>
    <row r="2202" spans="1:5" x14ac:dyDescent="0.2">
      <c r="A2202" t="s">
        <v>14575</v>
      </c>
      <c r="B2202" t="s">
        <v>2785</v>
      </c>
      <c r="C2202" t="s">
        <v>6010</v>
      </c>
      <c r="D2202" t="s">
        <v>13540</v>
      </c>
      <c r="E2202" s="53">
        <v>100</v>
      </c>
    </row>
    <row r="2203" spans="1:5" x14ac:dyDescent="0.2">
      <c r="A2203" t="s">
        <v>14576</v>
      </c>
      <c r="B2203" t="s">
        <v>2811</v>
      </c>
      <c r="C2203" t="s">
        <v>6010</v>
      </c>
      <c r="D2203" t="s">
        <v>13540</v>
      </c>
      <c r="E2203" s="53">
        <v>0</v>
      </c>
    </row>
    <row r="2204" spans="1:5" x14ac:dyDescent="0.2">
      <c r="A2204" t="s">
        <v>14577</v>
      </c>
      <c r="B2204" t="s">
        <v>2788</v>
      </c>
      <c r="C2204" t="s">
        <v>6010</v>
      </c>
      <c r="D2204" t="s">
        <v>13540</v>
      </c>
      <c r="E2204" s="53">
        <v>83.6</v>
      </c>
    </row>
    <row r="2205" spans="1:5" x14ac:dyDescent="0.2">
      <c r="A2205" t="s">
        <v>14578</v>
      </c>
      <c r="B2205" t="s">
        <v>2814</v>
      </c>
      <c r="C2205" t="s">
        <v>6010</v>
      </c>
      <c r="D2205" t="s">
        <v>13540</v>
      </c>
      <c r="E2205" s="53">
        <v>77.2</v>
      </c>
    </row>
    <row r="2206" spans="1:5" x14ac:dyDescent="0.2">
      <c r="A2206" t="s">
        <v>14579</v>
      </c>
      <c r="B2206" t="s">
        <v>2816</v>
      </c>
      <c r="C2206" t="s">
        <v>6010</v>
      </c>
      <c r="D2206" t="s">
        <v>13540</v>
      </c>
      <c r="E2206" s="53">
        <v>95.5</v>
      </c>
    </row>
    <row r="2207" spans="1:5" x14ac:dyDescent="0.2">
      <c r="A2207" t="s">
        <v>14580</v>
      </c>
      <c r="B2207" t="s">
        <v>2818</v>
      </c>
      <c r="C2207" t="s">
        <v>6010</v>
      </c>
      <c r="D2207" t="s">
        <v>13540</v>
      </c>
      <c r="E2207" s="53">
        <v>85.7</v>
      </c>
    </row>
    <row r="2208" spans="1:5" x14ac:dyDescent="0.2">
      <c r="A2208" t="s">
        <v>14581</v>
      </c>
      <c r="B2208" t="s">
        <v>2820</v>
      </c>
      <c r="C2208" t="s">
        <v>6010</v>
      </c>
      <c r="D2208" t="s">
        <v>13540</v>
      </c>
      <c r="E2208" s="53">
        <v>92</v>
      </c>
    </row>
    <row r="2209" spans="1:5" x14ac:dyDescent="0.2">
      <c r="A2209" t="s">
        <v>14582</v>
      </c>
      <c r="B2209" t="s">
        <v>2825</v>
      </c>
      <c r="C2209" t="s">
        <v>6010</v>
      </c>
      <c r="D2209" t="s">
        <v>13540</v>
      </c>
      <c r="E2209" s="53">
        <v>80.900000000000006</v>
      </c>
    </row>
    <row r="2210" spans="1:5" x14ac:dyDescent="0.2">
      <c r="A2210" t="s">
        <v>14583</v>
      </c>
      <c r="B2210" t="s">
        <v>2786</v>
      </c>
      <c r="C2210" t="s">
        <v>6010</v>
      </c>
      <c r="D2210" t="s">
        <v>13540</v>
      </c>
      <c r="E2210" s="53">
        <v>86.9</v>
      </c>
    </row>
    <row r="2211" spans="1:5" x14ac:dyDescent="0.2">
      <c r="A2211" t="s">
        <v>14584</v>
      </c>
      <c r="B2211" t="s">
        <v>2787</v>
      </c>
      <c r="C2211" t="s">
        <v>6010</v>
      </c>
      <c r="D2211" t="s">
        <v>13540</v>
      </c>
      <c r="E2211" s="53">
        <v>100</v>
      </c>
    </row>
    <row r="2212" spans="1:5" x14ac:dyDescent="0.2">
      <c r="A2212" t="s">
        <v>14585</v>
      </c>
      <c r="B2212" t="s">
        <v>2829</v>
      </c>
      <c r="C2212" t="s">
        <v>6010</v>
      </c>
      <c r="D2212" t="s">
        <v>13540</v>
      </c>
      <c r="E2212" s="53">
        <v>93.7</v>
      </c>
    </row>
    <row r="2213" spans="1:5" x14ac:dyDescent="0.2">
      <c r="A2213" t="s">
        <v>14586</v>
      </c>
      <c r="B2213" t="s">
        <v>2831</v>
      </c>
      <c r="C2213" t="s">
        <v>6010</v>
      </c>
      <c r="D2213" t="s">
        <v>13540</v>
      </c>
      <c r="E2213" s="53">
        <v>89.9</v>
      </c>
    </row>
    <row r="2214" spans="1:5" x14ac:dyDescent="0.2">
      <c r="A2214" t="s">
        <v>14587</v>
      </c>
      <c r="B2214" t="s">
        <v>2833</v>
      </c>
      <c r="C2214" t="s">
        <v>6010</v>
      </c>
      <c r="D2214" t="s">
        <v>13540</v>
      </c>
      <c r="E2214" s="53">
        <v>95.2</v>
      </c>
    </row>
    <row r="2215" spans="1:5" x14ac:dyDescent="0.2">
      <c r="A2215" t="s">
        <v>14588</v>
      </c>
      <c r="B2215" t="s">
        <v>2835</v>
      </c>
      <c r="C2215" t="s">
        <v>6010</v>
      </c>
      <c r="D2215" t="s">
        <v>13540</v>
      </c>
      <c r="E2215" s="53">
        <v>98.5</v>
      </c>
    </row>
    <row r="2216" spans="1:5" x14ac:dyDescent="0.2">
      <c r="A2216" t="s">
        <v>14589</v>
      </c>
      <c r="B2216" t="s">
        <v>2789</v>
      </c>
      <c r="C2216" t="s">
        <v>6010</v>
      </c>
      <c r="D2216" t="s">
        <v>13540</v>
      </c>
      <c r="E2216" s="53">
        <v>74.900000000000006</v>
      </c>
    </row>
    <row r="2217" spans="1:5" x14ac:dyDescent="0.2">
      <c r="A2217" t="s">
        <v>14590</v>
      </c>
      <c r="B2217" t="s">
        <v>2838</v>
      </c>
      <c r="C2217" t="s">
        <v>6010</v>
      </c>
      <c r="D2217" t="s">
        <v>13540</v>
      </c>
      <c r="E2217" s="53">
        <v>75.2</v>
      </c>
    </row>
    <row r="2218" spans="1:5" x14ac:dyDescent="0.2">
      <c r="A2218" t="s">
        <v>14591</v>
      </c>
      <c r="B2218" t="s">
        <v>2840</v>
      </c>
      <c r="C2218" t="s">
        <v>6010</v>
      </c>
      <c r="D2218" t="s">
        <v>13540</v>
      </c>
      <c r="E2218" s="53">
        <v>75</v>
      </c>
    </row>
    <row r="2219" spans="1:5" x14ac:dyDescent="0.2">
      <c r="A2219" t="s">
        <v>14592</v>
      </c>
      <c r="B2219" t="s">
        <v>12328</v>
      </c>
      <c r="C2219" t="s">
        <v>6010</v>
      </c>
      <c r="D2219" t="s">
        <v>13540</v>
      </c>
      <c r="E2219" s="53">
        <v>0</v>
      </c>
    </row>
    <row r="2220" spans="1:5" x14ac:dyDescent="0.2">
      <c r="A2220" t="s">
        <v>14593</v>
      </c>
      <c r="B2220" t="s">
        <v>2763</v>
      </c>
      <c r="C2220" t="s">
        <v>6010</v>
      </c>
      <c r="D2220" t="s">
        <v>13540</v>
      </c>
      <c r="E2220" s="53">
        <v>98.8</v>
      </c>
    </row>
    <row r="2221" spans="1:5" x14ac:dyDescent="0.2">
      <c r="A2221" t="s">
        <v>14594</v>
      </c>
      <c r="B2221" t="s">
        <v>12344</v>
      </c>
      <c r="C2221" t="s">
        <v>6010</v>
      </c>
      <c r="D2221" t="s">
        <v>13540</v>
      </c>
      <c r="E2221" s="53">
        <v>0</v>
      </c>
    </row>
    <row r="2222" spans="1:5" x14ac:dyDescent="0.2">
      <c r="A2222" t="s">
        <v>14595</v>
      </c>
      <c r="B2222" t="s">
        <v>2780</v>
      </c>
      <c r="C2222" t="s">
        <v>6010</v>
      </c>
      <c r="D2222" t="s">
        <v>13540</v>
      </c>
      <c r="E2222" s="53">
        <v>79.8</v>
      </c>
    </row>
    <row r="2223" spans="1:5" x14ac:dyDescent="0.2">
      <c r="A2223" t="s">
        <v>14596</v>
      </c>
      <c r="B2223" t="s">
        <v>2794</v>
      </c>
      <c r="C2223" t="s">
        <v>6010</v>
      </c>
      <c r="D2223" t="s">
        <v>13540</v>
      </c>
      <c r="E2223" s="53">
        <v>79.987188334817446</v>
      </c>
    </row>
    <row r="2224" spans="1:5" x14ac:dyDescent="0.2">
      <c r="A2224" t="s">
        <v>14597</v>
      </c>
      <c r="B2224" t="s">
        <v>2785</v>
      </c>
      <c r="C2224" t="s">
        <v>2776</v>
      </c>
      <c r="D2224" t="s">
        <v>13540</v>
      </c>
      <c r="E2224" s="53">
        <v>100</v>
      </c>
    </row>
    <row r="2225" spans="1:5" x14ac:dyDescent="0.2">
      <c r="A2225" t="s">
        <v>14598</v>
      </c>
      <c r="B2225" t="s">
        <v>2811</v>
      </c>
      <c r="C2225" t="s">
        <v>2776</v>
      </c>
      <c r="D2225" t="s">
        <v>13540</v>
      </c>
      <c r="E2225" s="53">
        <v>0</v>
      </c>
    </row>
    <row r="2226" spans="1:5" x14ac:dyDescent="0.2">
      <c r="A2226" t="s">
        <v>14599</v>
      </c>
      <c r="B2226" t="s">
        <v>2788</v>
      </c>
      <c r="C2226" t="s">
        <v>2776</v>
      </c>
      <c r="D2226" t="s">
        <v>13540</v>
      </c>
      <c r="E2226" s="53">
        <v>100</v>
      </c>
    </row>
    <row r="2227" spans="1:5" x14ac:dyDescent="0.2">
      <c r="A2227" t="s">
        <v>14600</v>
      </c>
      <c r="B2227" t="s">
        <v>2814</v>
      </c>
      <c r="C2227" t="s">
        <v>2776</v>
      </c>
      <c r="D2227" t="s">
        <v>13540</v>
      </c>
      <c r="E2227" s="53">
        <v>93.3</v>
      </c>
    </row>
    <row r="2228" spans="1:5" x14ac:dyDescent="0.2">
      <c r="A2228" t="s">
        <v>14601</v>
      </c>
      <c r="B2228" t="s">
        <v>2816</v>
      </c>
      <c r="C2228" t="s">
        <v>2776</v>
      </c>
      <c r="D2228" t="s">
        <v>13540</v>
      </c>
      <c r="E2228" s="53">
        <v>94.4</v>
      </c>
    </row>
    <row r="2229" spans="1:5" x14ac:dyDescent="0.2">
      <c r="A2229" t="s">
        <v>14602</v>
      </c>
      <c r="B2229" t="s">
        <v>2818</v>
      </c>
      <c r="C2229" t="s">
        <v>2776</v>
      </c>
      <c r="D2229" t="s">
        <v>13540</v>
      </c>
      <c r="E2229" s="53">
        <v>70.599999999999994</v>
      </c>
    </row>
    <row r="2230" spans="1:5" x14ac:dyDescent="0.2">
      <c r="A2230" t="s">
        <v>14603</v>
      </c>
      <c r="B2230" t="s">
        <v>2820</v>
      </c>
      <c r="C2230" t="s">
        <v>2776</v>
      </c>
      <c r="D2230" t="s">
        <v>13540</v>
      </c>
      <c r="E2230" s="53">
        <v>93</v>
      </c>
    </row>
    <row r="2231" spans="1:5" x14ac:dyDescent="0.2">
      <c r="A2231" t="s">
        <v>14604</v>
      </c>
      <c r="B2231" t="s">
        <v>2825</v>
      </c>
      <c r="C2231" t="s">
        <v>2776</v>
      </c>
      <c r="D2231" t="s">
        <v>13540</v>
      </c>
      <c r="E2231" s="53">
        <v>100</v>
      </c>
    </row>
    <row r="2232" spans="1:5" x14ac:dyDescent="0.2">
      <c r="A2232" t="s">
        <v>14605</v>
      </c>
      <c r="B2232" t="s">
        <v>2786</v>
      </c>
      <c r="C2232" t="s">
        <v>2776</v>
      </c>
      <c r="D2232" t="s">
        <v>13540</v>
      </c>
      <c r="E2232" s="53">
        <v>100</v>
      </c>
    </row>
    <row r="2233" spans="1:5" x14ac:dyDescent="0.2">
      <c r="A2233" t="s">
        <v>14606</v>
      </c>
      <c r="B2233" t="s">
        <v>2787</v>
      </c>
      <c r="C2233" t="s">
        <v>2776</v>
      </c>
      <c r="D2233" t="s">
        <v>13540</v>
      </c>
      <c r="E2233" s="53">
        <v>100</v>
      </c>
    </row>
    <row r="2234" spans="1:5" x14ac:dyDescent="0.2">
      <c r="A2234" t="s">
        <v>14607</v>
      </c>
      <c r="B2234" t="s">
        <v>2829</v>
      </c>
      <c r="C2234" t="s">
        <v>2776</v>
      </c>
      <c r="D2234" t="s">
        <v>13540</v>
      </c>
      <c r="E2234" s="53">
        <v>93.9</v>
      </c>
    </row>
    <row r="2235" spans="1:5" x14ac:dyDescent="0.2">
      <c r="A2235" t="s">
        <v>14608</v>
      </c>
      <c r="B2235" t="s">
        <v>2831</v>
      </c>
      <c r="C2235" t="s">
        <v>2776</v>
      </c>
      <c r="D2235" t="s">
        <v>13540</v>
      </c>
      <c r="E2235" s="53">
        <v>85</v>
      </c>
    </row>
    <row r="2236" spans="1:5" x14ac:dyDescent="0.2">
      <c r="A2236" t="s">
        <v>14609</v>
      </c>
      <c r="B2236" t="s">
        <v>2833</v>
      </c>
      <c r="C2236" t="s">
        <v>2776</v>
      </c>
      <c r="D2236" t="s">
        <v>13540</v>
      </c>
      <c r="E2236" s="53">
        <v>81</v>
      </c>
    </row>
    <row r="2237" spans="1:5" x14ac:dyDescent="0.2">
      <c r="A2237" t="s">
        <v>14610</v>
      </c>
      <c r="B2237" t="s">
        <v>2835</v>
      </c>
      <c r="C2237" t="s">
        <v>2776</v>
      </c>
      <c r="D2237" t="s">
        <v>13540</v>
      </c>
      <c r="E2237" s="53">
        <v>100</v>
      </c>
    </row>
    <row r="2238" spans="1:5" x14ac:dyDescent="0.2">
      <c r="A2238" t="s">
        <v>14611</v>
      </c>
      <c r="B2238" t="s">
        <v>2789</v>
      </c>
      <c r="C2238" t="s">
        <v>2776</v>
      </c>
      <c r="D2238" t="s">
        <v>13540</v>
      </c>
      <c r="E2238" s="53">
        <v>100</v>
      </c>
    </row>
    <row r="2239" spans="1:5" x14ac:dyDescent="0.2">
      <c r="A2239" t="s">
        <v>14612</v>
      </c>
      <c r="B2239" t="s">
        <v>2838</v>
      </c>
      <c r="C2239" t="s">
        <v>2776</v>
      </c>
      <c r="D2239" t="s">
        <v>13540</v>
      </c>
      <c r="E2239" s="53">
        <v>100</v>
      </c>
    </row>
    <row r="2240" spans="1:5" x14ac:dyDescent="0.2">
      <c r="A2240" t="s">
        <v>14613</v>
      </c>
      <c r="B2240" t="s">
        <v>2840</v>
      </c>
      <c r="C2240" t="s">
        <v>2776</v>
      </c>
      <c r="D2240" t="s">
        <v>13540</v>
      </c>
      <c r="E2240" s="53">
        <v>100</v>
      </c>
    </row>
    <row r="2241" spans="1:5" x14ac:dyDescent="0.2">
      <c r="A2241" t="s">
        <v>14614</v>
      </c>
      <c r="B2241" t="s">
        <v>12328</v>
      </c>
      <c r="C2241" t="s">
        <v>2776</v>
      </c>
      <c r="D2241" t="s">
        <v>13540</v>
      </c>
      <c r="E2241" s="53">
        <v>0</v>
      </c>
    </row>
    <row r="2242" spans="1:5" x14ac:dyDescent="0.2">
      <c r="A2242" t="s">
        <v>14615</v>
      </c>
      <c r="B2242" t="s">
        <v>2763</v>
      </c>
      <c r="C2242" t="s">
        <v>2776</v>
      </c>
      <c r="D2242" t="s">
        <v>13540</v>
      </c>
      <c r="E2242" s="53">
        <v>99.2</v>
      </c>
    </row>
    <row r="2243" spans="1:5" x14ac:dyDescent="0.2">
      <c r="A2243" t="s">
        <v>14616</v>
      </c>
      <c r="B2243" t="s">
        <v>12344</v>
      </c>
      <c r="C2243" t="s">
        <v>2776</v>
      </c>
      <c r="D2243" t="s">
        <v>13540</v>
      </c>
      <c r="E2243" s="53">
        <v>0</v>
      </c>
    </row>
    <row r="2244" spans="1:5" x14ac:dyDescent="0.2">
      <c r="A2244" t="s">
        <v>14617</v>
      </c>
      <c r="B2244" t="s">
        <v>2780</v>
      </c>
      <c r="C2244" t="s">
        <v>2776</v>
      </c>
      <c r="D2244" t="s">
        <v>13540</v>
      </c>
      <c r="E2244" s="53">
        <v>90.6</v>
      </c>
    </row>
    <row r="2245" spans="1:5" x14ac:dyDescent="0.2">
      <c r="A2245" t="s">
        <v>14618</v>
      </c>
      <c r="B2245" t="s">
        <v>2794</v>
      </c>
      <c r="C2245" t="s">
        <v>2776</v>
      </c>
      <c r="D2245" t="s">
        <v>13540</v>
      </c>
      <c r="E2245" s="53">
        <v>90.22511130899376</v>
      </c>
    </row>
    <row r="2246" spans="1:5" x14ac:dyDescent="0.2">
      <c r="A2246" t="s">
        <v>14619</v>
      </c>
      <c r="B2246" t="s">
        <v>2785</v>
      </c>
      <c r="C2246" t="s">
        <v>2777</v>
      </c>
      <c r="D2246" t="s">
        <v>13540</v>
      </c>
      <c r="E2246" s="53">
        <v>40.200000000000003</v>
      </c>
    </row>
    <row r="2247" spans="1:5" x14ac:dyDescent="0.2">
      <c r="A2247" t="s">
        <v>14620</v>
      </c>
      <c r="B2247" t="s">
        <v>2811</v>
      </c>
      <c r="C2247" t="s">
        <v>2777</v>
      </c>
      <c r="D2247" t="s">
        <v>13540</v>
      </c>
      <c r="E2247" s="53">
        <v>0</v>
      </c>
    </row>
    <row r="2248" spans="1:5" x14ac:dyDescent="0.2">
      <c r="A2248" t="s">
        <v>14621</v>
      </c>
      <c r="B2248" t="s">
        <v>2788</v>
      </c>
      <c r="C2248" t="s">
        <v>2777</v>
      </c>
      <c r="D2248" t="s">
        <v>13540</v>
      </c>
      <c r="E2248" s="53">
        <v>13.8</v>
      </c>
    </row>
    <row r="2249" spans="1:5" x14ac:dyDescent="0.2">
      <c r="A2249" t="s">
        <v>14622</v>
      </c>
      <c r="B2249" t="s">
        <v>2814</v>
      </c>
      <c r="C2249" t="s">
        <v>2777</v>
      </c>
      <c r="D2249" t="s">
        <v>13540</v>
      </c>
      <c r="E2249" s="53">
        <v>7.7</v>
      </c>
    </row>
    <row r="2250" spans="1:5" x14ac:dyDescent="0.2">
      <c r="A2250" t="s">
        <v>14623</v>
      </c>
      <c r="B2250" t="s">
        <v>2816</v>
      </c>
      <c r="C2250" t="s">
        <v>2777</v>
      </c>
      <c r="D2250" t="s">
        <v>13540</v>
      </c>
      <c r="E2250" s="53">
        <v>73.8</v>
      </c>
    </row>
    <row r="2251" spans="1:5" x14ac:dyDescent="0.2">
      <c r="A2251" t="s">
        <v>14624</v>
      </c>
      <c r="B2251" t="s">
        <v>2818</v>
      </c>
      <c r="C2251" t="s">
        <v>2777</v>
      </c>
      <c r="D2251" t="s">
        <v>13540</v>
      </c>
      <c r="E2251" s="53">
        <v>39.299999999999997</v>
      </c>
    </row>
    <row r="2252" spans="1:5" x14ac:dyDescent="0.2">
      <c r="A2252" t="s">
        <v>14625</v>
      </c>
      <c r="B2252" t="s">
        <v>2820</v>
      </c>
      <c r="C2252" t="s">
        <v>2777</v>
      </c>
      <c r="D2252" t="s">
        <v>13540</v>
      </c>
      <c r="E2252" s="53">
        <v>32.200000000000003</v>
      </c>
    </row>
    <row r="2253" spans="1:5" x14ac:dyDescent="0.2">
      <c r="A2253" t="s">
        <v>14626</v>
      </c>
      <c r="B2253" t="s">
        <v>2825</v>
      </c>
      <c r="C2253" t="s">
        <v>2777</v>
      </c>
      <c r="D2253" t="s">
        <v>13540</v>
      </c>
      <c r="E2253" s="53">
        <v>9.8000000000000007</v>
      </c>
    </row>
    <row r="2254" spans="1:5" x14ac:dyDescent="0.2">
      <c r="A2254" t="s">
        <v>14627</v>
      </c>
      <c r="B2254" t="s">
        <v>2786</v>
      </c>
      <c r="C2254" t="s">
        <v>2777</v>
      </c>
      <c r="D2254" t="s">
        <v>13540</v>
      </c>
      <c r="E2254" s="53">
        <v>19.100000000000001</v>
      </c>
    </row>
    <row r="2255" spans="1:5" x14ac:dyDescent="0.2">
      <c r="A2255" t="s">
        <v>14628</v>
      </c>
      <c r="B2255" t="s">
        <v>2787</v>
      </c>
      <c r="C2255" t="s">
        <v>2777</v>
      </c>
      <c r="D2255" t="s">
        <v>13540</v>
      </c>
      <c r="E2255" s="53">
        <v>45.5</v>
      </c>
    </row>
    <row r="2256" spans="1:5" x14ac:dyDescent="0.2">
      <c r="A2256" t="s">
        <v>14629</v>
      </c>
      <c r="B2256" t="s">
        <v>2829</v>
      </c>
      <c r="C2256" t="s">
        <v>2777</v>
      </c>
      <c r="D2256" t="s">
        <v>13540</v>
      </c>
      <c r="E2256" s="53">
        <v>33.700000000000003</v>
      </c>
    </row>
    <row r="2257" spans="1:5" x14ac:dyDescent="0.2">
      <c r="A2257" t="s">
        <v>14630</v>
      </c>
      <c r="B2257" t="s">
        <v>2831</v>
      </c>
      <c r="C2257" t="s">
        <v>2777</v>
      </c>
      <c r="D2257" t="s">
        <v>13540</v>
      </c>
      <c r="E2257" s="53">
        <v>30.3</v>
      </c>
    </row>
    <row r="2258" spans="1:5" x14ac:dyDescent="0.2">
      <c r="A2258" t="s">
        <v>14631</v>
      </c>
      <c r="B2258" t="s">
        <v>2833</v>
      </c>
      <c r="C2258" t="s">
        <v>2777</v>
      </c>
      <c r="D2258" t="s">
        <v>13540</v>
      </c>
      <c r="E2258" s="53">
        <v>50.5</v>
      </c>
    </row>
    <row r="2259" spans="1:5" x14ac:dyDescent="0.2">
      <c r="A2259" t="s">
        <v>14632</v>
      </c>
      <c r="B2259" t="s">
        <v>2835</v>
      </c>
      <c r="C2259" t="s">
        <v>2777</v>
      </c>
      <c r="D2259" t="s">
        <v>13540</v>
      </c>
      <c r="E2259" s="53">
        <v>41.5</v>
      </c>
    </row>
    <row r="2260" spans="1:5" x14ac:dyDescent="0.2">
      <c r="A2260" t="s">
        <v>14633</v>
      </c>
      <c r="B2260" t="s">
        <v>2789</v>
      </c>
      <c r="C2260" t="s">
        <v>2777</v>
      </c>
      <c r="D2260" t="s">
        <v>13540</v>
      </c>
      <c r="E2260" s="53">
        <v>1</v>
      </c>
    </row>
    <row r="2261" spans="1:5" x14ac:dyDescent="0.2">
      <c r="A2261" t="s">
        <v>14634</v>
      </c>
      <c r="B2261" t="s">
        <v>2838</v>
      </c>
      <c r="C2261" t="s">
        <v>2777</v>
      </c>
      <c r="D2261" t="s">
        <v>13540</v>
      </c>
      <c r="E2261" s="53">
        <v>1.7</v>
      </c>
    </row>
    <row r="2262" spans="1:5" x14ac:dyDescent="0.2">
      <c r="A2262" t="s">
        <v>14635</v>
      </c>
      <c r="B2262" t="s">
        <v>2840</v>
      </c>
      <c r="C2262" t="s">
        <v>2777</v>
      </c>
      <c r="D2262" t="s">
        <v>13540</v>
      </c>
      <c r="E2262" s="53">
        <v>0</v>
      </c>
    </row>
    <row r="2263" spans="1:5" x14ac:dyDescent="0.2">
      <c r="A2263" t="s">
        <v>14636</v>
      </c>
      <c r="B2263" t="s">
        <v>12328</v>
      </c>
      <c r="C2263" t="s">
        <v>2777</v>
      </c>
      <c r="D2263" t="s">
        <v>13540</v>
      </c>
      <c r="E2263" s="53">
        <v>0</v>
      </c>
    </row>
    <row r="2264" spans="1:5" x14ac:dyDescent="0.2">
      <c r="A2264" t="s">
        <v>14637</v>
      </c>
      <c r="B2264" t="s">
        <v>2763</v>
      </c>
      <c r="C2264" t="s">
        <v>2777</v>
      </c>
      <c r="D2264" t="s">
        <v>13540</v>
      </c>
      <c r="E2264" s="53">
        <v>59.5</v>
      </c>
    </row>
    <row r="2265" spans="1:5" x14ac:dyDescent="0.2">
      <c r="A2265" t="s">
        <v>14638</v>
      </c>
      <c r="B2265" t="s">
        <v>12344</v>
      </c>
      <c r="C2265" t="s">
        <v>2777</v>
      </c>
      <c r="D2265" t="s">
        <v>13540</v>
      </c>
      <c r="E2265" s="53">
        <v>0</v>
      </c>
    </row>
    <row r="2266" spans="1:5" x14ac:dyDescent="0.2">
      <c r="A2266" t="s">
        <v>14639</v>
      </c>
      <c r="B2266" t="s">
        <v>2780</v>
      </c>
      <c r="C2266" t="s">
        <v>2777</v>
      </c>
      <c r="D2266" t="s">
        <v>13540</v>
      </c>
      <c r="E2266" s="53">
        <v>34.5</v>
      </c>
    </row>
    <row r="2267" spans="1:5" x14ac:dyDescent="0.2">
      <c r="A2267" t="s">
        <v>14640</v>
      </c>
      <c r="B2267" t="s">
        <v>2794</v>
      </c>
      <c r="C2267" t="s">
        <v>2777</v>
      </c>
      <c r="D2267" t="s">
        <v>13540</v>
      </c>
      <c r="E2267" s="53">
        <v>31.255342831700801</v>
      </c>
    </row>
    <row r="2268" spans="1:5" x14ac:dyDescent="0.2">
      <c r="A2268" t="s">
        <v>14641</v>
      </c>
      <c r="B2268" t="s">
        <v>2785</v>
      </c>
      <c r="C2268" t="s">
        <v>2778</v>
      </c>
      <c r="D2268" t="s">
        <v>13540</v>
      </c>
      <c r="E2268" s="53">
        <v>100</v>
      </c>
    </row>
    <row r="2269" spans="1:5" x14ac:dyDescent="0.2">
      <c r="A2269" t="s">
        <v>14642</v>
      </c>
      <c r="B2269" t="s">
        <v>2811</v>
      </c>
      <c r="C2269" t="s">
        <v>2778</v>
      </c>
      <c r="D2269" t="s">
        <v>13540</v>
      </c>
      <c r="E2269" s="53">
        <v>0</v>
      </c>
    </row>
    <row r="2270" spans="1:5" x14ac:dyDescent="0.2">
      <c r="A2270" t="s">
        <v>14643</v>
      </c>
      <c r="B2270" t="s">
        <v>2788</v>
      </c>
      <c r="C2270" t="s">
        <v>2778</v>
      </c>
      <c r="D2270" t="s">
        <v>13540</v>
      </c>
      <c r="E2270" s="53">
        <v>100</v>
      </c>
    </row>
    <row r="2271" spans="1:5" x14ac:dyDescent="0.2">
      <c r="A2271" t="s">
        <v>14644</v>
      </c>
      <c r="B2271" t="s">
        <v>2814</v>
      </c>
      <c r="C2271" t="s">
        <v>2778</v>
      </c>
      <c r="D2271" t="s">
        <v>13540</v>
      </c>
      <c r="E2271" s="53">
        <v>100</v>
      </c>
    </row>
    <row r="2272" spans="1:5" x14ac:dyDescent="0.2">
      <c r="A2272" t="s">
        <v>14645</v>
      </c>
      <c r="B2272" t="s">
        <v>2816</v>
      </c>
      <c r="C2272" t="s">
        <v>2778</v>
      </c>
      <c r="D2272" t="s">
        <v>13540</v>
      </c>
      <c r="E2272" s="53">
        <v>88.9</v>
      </c>
    </row>
    <row r="2273" spans="1:5" x14ac:dyDescent="0.2">
      <c r="A2273" t="s">
        <v>14646</v>
      </c>
      <c r="B2273" t="s">
        <v>2818</v>
      </c>
      <c r="C2273" t="s">
        <v>2778</v>
      </c>
      <c r="D2273" t="s">
        <v>13540</v>
      </c>
      <c r="E2273" s="53">
        <v>100</v>
      </c>
    </row>
    <row r="2274" spans="1:5" x14ac:dyDescent="0.2">
      <c r="A2274" t="s">
        <v>14647</v>
      </c>
      <c r="B2274" t="s">
        <v>2820</v>
      </c>
      <c r="C2274" t="s">
        <v>2778</v>
      </c>
      <c r="D2274" t="s">
        <v>13540</v>
      </c>
      <c r="E2274" s="53">
        <v>100</v>
      </c>
    </row>
    <row r="2275" spans="1:5" x14ac:dyDescent="0.2">
      <c r="A2275" t="s">
        <v>14648</v>
      </c>
      <c r="B2275" t="s">
        <v>2825</v>
      </c>
      <c r="C2275" t="s">
        <v>2778</v>
      </c>
      <c r="D2275" t="s">
        <v>13540</v>
      </c>
      <c r="E2275" s="53">
        <v>100</v>
      </c>
    </row>
    <row r="2276" spans="1:5" x14ac:dyDescent="0.2">
      <c r="A2276" t="s">
        <v>14649</v>
      </c>
      <c r="B2276" t="s">
        <v>2786</v>
      </c>
      <c r="C2276" t="s">
        <v>2778</v>
      </c>
      <c r="D2276" t="s">
        <v>13540</v>
      </c>
      <c r="E2276" s="53">
        <v>100</v>
      </c>
    </row>
    <row r="2277" spans="1:5" x14ac:dyDescent="0.2">
      <c r="A2277" t="s">
        <v>14650</v>
      </c>
      <c r="B2277" t="s">
        <v>2787</v>
      </c>
      <c r="C2277" t="s">
        <v>2778</v>
      </c>
      <c r="D2277" t="s">
        <v>13540</v>
      </c>
      <c r="E2277" s="53">
        <v>100</v>
      </c>
    </row>
    <row r="2278" spans="1:5" x14ac:dyDescent="0.2">
      <c r="A2278" t="s">
        <v>14651</v>
      </c>
      <c r="B2278" t="s">
        <v>2829</v>
      </c>
      <c r="C2278" t="s">
        <v>2778</v>
      </c>
      <c r="D2278" t="s">
        <v>13540</v>
      </c>
      <c r="E2278" s="53">
        <v>100</v>
      </c>
    </row>
    <row r="2279" spans="1:5" x14ac:dyDescent="0.2">
      <c r="A2279" t="s">
        <v>14652</v>
      </c>
      <c r="B2279" t="s">
        <v>2831</v>
      </c>
      <c r="C2279" t="s">
        <v>2778</v>
      </c>
      <c r="D2279" t="s">
        <v>13540</v>
      </c>
      <c r="E2279" s="53">
        <v>100</v>
      </c>
    </row>
    <row r="2280" spans="1:5" x14ac:dyDescent="0.2">
      <c r="A2280" t="s">
        <v>14653</v>
      </c>
      <c r="B2280" t="s">
        <v>2833</v>
      </c>
      <c r="C2280" t="s">
        <v>2778</v>
      </c>
      <c r="D2280" t="s">
        <v>13540</v>
      </c>
      <c r="E2280" s="53">
        <v>100</v>
      </c>
    </row>
    <row r="2281" spans="1:5" x14ac:dyDescent="0.2">
      <c r="A2281" t="s">
        <v>14654</v>
      </c>
      <c r="B2281" t="s">
        <v>2835</v>
      </c>
      <c r="C2281" t="s">
        <v>2778</v>
      </c>
      <c r="D2281" t="s">
        <v>13540</v>
      </c>
      <c r="E2281" s="53">
        <v>94.1</v>
      </c>
    </row>
    <row r="2282" spans="1:5" x14ac:dyDescent="0.2">
      <c r="A2282" t="s">
        <v>14655</v>
      </c>
      <c r="B2282" t="s">
        <v>2789</v>
      </c>
      <c r="C2282" t="s">
        <v>2778</v>
      </c>
      <c r="D2282" t="s">
        <v>13540</v>
      </c>
      <c r="E2282" s="53">
        <v>100</v>
      </c>
    </row>
    <row r="2283" spans="1:5" x14ac:dyDescent="0.2">
      <c r="A2283" t="s">
        <v>14656</v>
      </c>
      <c r="B2283" t="s">
        <v>2838</v>
      </c>
      <c r="C2283" t="s">
        <v>2778</v>
      </c>
      <c r="D2283" t="s">
        <v>13540</v>
      </c>
      <c r="E2283" s="53">
        <v>100</v>
      </c>
    </row>
    <row r="2284" spans="1:5" x14ac:dyDescent="0.2">
      <c r="A2284" t="s">
        <v>14657</v>
      </c>
      <c r="B2284" t="s">
        <v>2840</v>
      </c>
      <c r="C2284" t="s">
        <v>2778</v>
      </c>
      <c r="D2284" t="s">
        <v>13540</v>
      </c>
      <c r="E2284" s="53">
        <v>100</v>
      </c>
    </row>
    <row r="2285" spans="1:5" x14ac:dyDescent="0.2">
      <c r="A2285" t="s">
        <v>14658</v>
      </c>
      <c r="B2285" t="s">
        <v>12328</v>
      </c>
      <c r="C2285" t="s">
        <v>2778</v>
      </c>
      <c r="D2285" t="s">
        <v>13540</v>
      </c>
      <c r="E2285" s="53">
        <v>0</v>
      </c>
    </row>
    <row r="2286" spans="1:5" x14ac:dyDescent="0.2">
      <c r="A2286" t="s">
        <v>14659</v>
      </c>
      <c r="B2286" t="s">
        <v>2763</v>
      </c>
      <c r="C2286" t="s">
        <v>2778</v>
      </c>
      <c r="D2286" t="s">
        <v>13540</v>
      </c>
      <c r="E2286" s="53">
        <v>96.1</v>
      </c>
    </row>
    <row r="2287" spans="1:5" x14ac:dyDescent="0.2">
      <c r="A2287" t="s">
        <v>14660</v>
      </c>
      <c r="B2287" t="s">
        <v>12344</v>
      </c>
      <c r="C2287" t="s">
        <v>2778</v>
      </c>
      <c r="D2287" t="s">
        <v>13540</v>
      </c>
      <c r="E2287" s="53">
        <v>0</v>
      </c>
    </row>
    <row r="2288" spans="1:5" x14ac:dyDescent="0.2">
      <c r="A2288" t="s">
        <v>14661</v>
      </c>
      <c r="B2288" t="s">
        <v>2780</v>
      </c>
      <c r="C2288" t="s">
        <v>2778</v>
      </c>
      <c r="D2288" t="s">
        <v>13540</v>
      </c>
      <c r="E2288" s="53">
        <v>97.5</v>
      </c>
    </row>
    <row r="2289" spans="1:5" x14ac:dyDescent="0.2">
      <c r="A2289" t="s">
        <v>14662</v>
      </c>
      <c r="B2289" t="s">
        <v>2794</v>
      </c>
      <c r="C2289" t="s">
        <v>2778</v>
      </c>
      <c r="D2289" t="s">
        <v>13540</v>
      </c>
      <c r="E2289" s="53">
        <v>99.822350845948364</v>
      </c>
    </row>
    <row r="2290" spans="1:5" x14ac:dyDescent="0.2">
      <c r="A2290" t="s">
        <v>14663</v>
      </c>
      <c r="B2290" t="s">
        <v>2785</v>
      </c>
      <c r="C2290" t="s">
        <v>2779</v>
      </c>
      <c r="D2290" t="s">
        <v>13540</v>
      </c>
      <c r="E2290" s="53">
        <v>100</v>
      </c>
    </row>
    <row r="2291" spans="1:5" x14ac:dyDescent="0.2">
      <c r="A2291" t="s">
        <v>14664</v>
      </c>
      <c r="B2291" t="s">
        <v>2811</v>
      </c>
      <c r="C2291" t="s">
        <v>2779</v>
      </c>
      <c r="D2291" t="s">
        <v>13540</v>
      </c>
      <c r="E2291" s="53">
        <v>0</v>
      </c>
    </row>
    <row r="2292" spans="1:5" x14ac:dyDescent="0.2">
      <c r="A2292" t="s">
        <v>14665</v>
      </c>
      <c r="B2292" t="s">
        <v>2788</v>
      </c>
      <c r="C2292" t="s">
        <v>2779</v>
      </c>
      <c r="D2292" t="s">
        <v>13540</v>
      </c>
      <c r="E2292" s="53">
        <v>100</v>
      </c>
    </row>
    <row r="2293" spans="1:5" x14ac:dyDescent="0.2">
      <c r="A2293" t="s">
        <v>14666</v>
      </c>
      <c r="B2293" t="s">
        <v>2814</v>
      </c>
      <c r="C2293" t="s">
        <v>2779</v>
      </c>
      <c r="D2293" t="s">
        <v>13540</v>
      </c>
      <c r="E2293" s="53">
        <v>96.2</v>
      </c>
    </row>
    <row r="2294" spans="1:5" x14ac:dyDescent="0.2">
      <c r="A2294" t="s">
        <v>14667</v>
      </c>
      <c r="B2294" t="s">
        <v>2816</v>
      </c>
      <c r="C2294" t="s">
        <v>2779</v>
      </c>
      <c r="D2294" t="s">
        <v>13540</v>
      </c>
      <c r="E2294" s="53">
        <v>98.8</v>
      </c>
    </row>
    <row r="2295" spans="1:5" x14ac:dyDescent="0.2">
      <c r="A2295" t="s">
        <v>14668</v>
      </c>
      <c r="B2295" t="s">
        <v>2818</v>
      </c>
      <c r="C2295" t="s">
        <v>2779</v>
      </c>
      <c r="D2295" t="s">
        <v>13540</v>
      </c>
      <c r="E2295" s="53">
        <v>73.8</v>
      </c>
    </row>
    <row r="2296" spans="1:5" x14ac:dyDescent="0.2">
      <c r="A2296" t="s">
        <v>14669</v>
      </c>
      <c r="B2296" t="s">
        <v>2820</v>
      </c>
      <c r="C2296" t="s">
        <v>2779</v>
      </c>
      <c r="D2296" t="s">
        <v>13540</v>
      </c>
      <c r="E2296" s="53">
        <v>94.2</v>
      </c>
    </row>
    <row r="2297" spans="1:5" x14ac:dyDescent="0.2">
      <c r="A2297" t="s">
        <v>14670</v>
      </c>
      <c r="B2297" t="s">
        <v>2825</v>
      </c>
      <c r="C2297" t="s">
        <v>2779</v>
      </c>
      <c r="D2297" t="s">
        <v>13540</v>
      </c>
      <c r="E2297" s="53">
        <v>99.1</v>
      </c>
    </row>
    <row r="2298" spans="1:5" x14ac:dyDescent="0.2">
      <c r="A2298" t="s">
        <v>14671</v>
      </c>
      <c r="B2298" t="s">
        <v>2786</v>
      </c>
      <c r="C2298" t="s">
        <v>2779</v>
      </c>
      <c r="D2298" t="s">
        <v>13540</v>
      </c>
      <c r="E2298" s="53">
        <v>100</v>
      </c>
    </row>
    <row r="2299" spans="1:5" x14ac:dyDescent="0.2">
      <c r="A2299" t="s">
        <v>14672</v>
      </c>
      <c r="B2299" t="s">
        <v>2787</v>
      </c>
      <c r="C2299" t="s">
        <v>2779</v>
      </c>
      <c r="D2299" t="s">
        <v>13540</v>
      </c>
      <c r="E2299" s="53">
        <v>100</v>
      </c>
    </row>
    <row r="2300" spans="1:5" x14ac:dyDescent="0.2">
      <c r="A2300" t="s">
        <v>14673</v>
      </c>
      <c r="B2300" t="s">
        <v>2829</v>
      </c>
      <c r="C2300" t="s">
        <v>2779</v>
      </c>
      <c r="D2300" t="s">
        <v>13540</v>
      </c>
      <c r="E2300" s="53">
        <v>96.4</v>
      </c>
    </row>
    <row r="2301" spans="1:5" x14ac:dyDescent="0.2">
      <c r="A2301" t="s">
        <v>14674</v>
      </c>
      <c r="B2301" t="s">
        <v>2831</v>
      </c>
      <c r="C2301" t="s">
        <v>2779</v>
      </c>
      <c r="D2301" t="s">
        <v>13540</v>
      </c>
      <c r="E2301" s="53">
        <v>98.9</v>
      </c>
    </row>
    <row r="2302" spans="1:5" x14ac:dyDescent="0.2">
      <c r="A2302" t="s">
        <v>14675</v>
      </c>
      <c r="B2302" t="s">
        <v>2833</v>
      </c>
      <c r="C2302" t="s">
        <v>2779</v>
      </c>
      <c r="D2302" t="s">
        <v>13540</v>
      </c>
      <c r="E2302" s="53">
        <v>100</v>
      </c>
    </row>
    <row r="2303" spans="1:5" x14ac:dyDescent="0.2">
      <c r="A2303" t="s">
        <v>14676</v>
      </c>
      <c r="B2303" t="s">
        <v>2835</v>
      </c>
      <c r="C2303" t="s">
        <v>2779</v>
      </c>
      <c r="D2303" t="s">
        <v>13540</v>
      </c>
      <c r="E2303" s="53">
        <v>100</v>
      </c>
    </row>
    <row r="2304" spans="1:5" x14ac:dyDescent="0.2">
      <c r="A2304" t="s">
        <v>14677</v>
      </c>
      <c r="B2304" t="s">
        <v>2789</v>
      </c>
      <c r="C2304" t="s">
        <v>2779</v>
      </c>
      <c r="D2304" t="s">
        <v>13540</v>
      </c>
      <c r="E2304" s="53">
        <v>97.1</v>
      </c>
    </row>
    <row r="2305" spans="1:5" x14ac:dyDescent="0.2">
      <c r="A2305" t="s">
        <v>14678</v>
      </c>
      <c r="B2305" t="s">
        <v>2838</v>
      </c>
      <c r="C2305" t="s">
        <v>2779</v>
      </c>
      <c r="D2305" t="s">
        <v>13540</v>
      </c>
      <c r="E2305" s="53">
        <v>96.6</v>
      </c>
    </row>
    <row r="2306" spans="1:5" x14ac:dyDescent="0.2">
      <c r="A2306" t="s">
        <v>14679</v>
      </c>
      <c r="B2306" t="s">
        <v>2840</v>
      </c>
      <c r="C2306" t="s">
        <v>2779</v>
      </c>
      <c r="D2306" t="s">
        <v>13540</v>
      </c>
      <c r="E2306" s="53">
        <v>100</v>
      </c>
    </row>
    <row r="2307" spans="1:5" x14ac:dyDescent="0.2">
      <c r="A2307" t="s">
        <v>14680</v>
      </c>
      <c r="B2307" t="s">
        <v>12328</v>
      </c>
      <c r="C2307" t="s">
        <v>2779</v>
      </c>
      <c r="D2307" t="s">
        <v>13540</v>
      </c>
      <c r="E2307" s="53">
        <v>0</v>
      </c>
    </row>
    <row r="2308" spans="1:5" x14ac:dyDescent="0.2">
      <c r="A2308" t="s">
        <v>14681</v>
      </c>
      <c r="B2308" t="s">
        <v>2763</v>
      </c>
      <c r="C2308" t="s">
        <v>2779</v>
      </c>
      <c r="D2308" t="s">
        <v>13540</v>
      </c>
      <c r="E2308" s="53">
        <v>100</v>
      </c>
    </row>
    <row r="2309" spans="1:5" x14ac:dyDescent="0.2">
      <c r="A2309" t="s">
        <v>14682</v>
      </c>
      <c r="B2309" t="s">
        <v>12344</v>
      </c>
      <c r="C2309" t="s">
        <v>2779</v>
      </c>
      <c r="D2309" t="s">
        <v>13540</v>
      </c>
      <c r="E2309" s="53">
        <v>0</v>
      </c>
    </row>
    <row r="2310" spans="1:5" x14ac:dyDescent="0.2">
      <c r="A2310" t="s">
        <v>14683</v>
      </c>
      <c r="B2310" t="s">
        <v>2780</v>
      </c>
      <c r="C2310" t="s">
        <v>2779</v>
      </c>
      <c r="D2310" t="s">
        <v>13540</v>
      </c>
      <c r="E2310" s="53">
        <v>96.6</v>
      </c>
    </row>
    <row r="2311" spans="1:5" x14ac:dyDescent="0.2">
      <c r="A2311" t="s">
        <v>14684</v>
      </c>
      <c r="B2311" t="s">
        <v>2794</v>
      </c>
      <c r="C2311" t="s">
        <v>2779</v>
      </c>
      <c r="D2311" t="s">
        <v>13540</v>
      </c>
      <c r="E2311" s="53">
        <v>98.645948352626874</v>
      </c>
    </row>
    <row r="2312" spans="1:5" x14ac:dyDescent="0.2">
      <c r="A2312" t="s">
        <v>14685</v>
      </c>
      <c r="B2312" t="s">
        <v>2785</v>
      </c>
      <c r="C2312" t="s">
        <v>9610</v>
      </c>
      <c r="D2312" t="s">
        <v>13540</v>
      </c>
      <c r="E2312" s="53">
        <v>83.6</v>
      </c>
    </row>
    <row r="2313" spans="1:5" x14ac:dyDescent="0.2">
      <c r="A2313" t="s">
        <v>14686</v>
      </c>
      <c r="B2313" t="s">
        <v>2811</v>
      </c>
      <c r="C2313" t="s">
        <v>9610</v>
      </c>
      <c r="D2313" t="s">
        <v>13540</v>
      </c>
      <c r="E2313" s="53">
        <v>0</v>
      </c>
    </row>
    <row r="2314" spans="1:5" x14ac:dyDescent="0.2">
      <c r="A2314" t="s">
        <v>14687</v>
      </c>
      <c r="B2314" t="s">
        <v>2788</v>
      </c>
      <c r="C2314" t="s">
        <v>9610</v>
      </c>
      <c r="D2314" t="s">
        <v>13540</v>
      </c>
      <c r="E2314" s="53">
        <v>71</v>
      </c>
    </row>
    <row r="2315" spans="1:5" x14ac:dyDescent="0.2">
      <c r="A2315" t="s">
        <v>14688</v>
      </c>
      <c r="B2315" t="s">
        <v>2814</v>
      </c>
      <c r="C2315" t="s">
        <v>9610</v>
      </c>
      <c r="D2315" t="s">
        <v>13540</v>
      </c>
      <c r="E2315" s="53">
        <v>41.5</v>
      </c>
    </row>
    <row r="2316" spans="1:5" x14ac:dyDescent="0.2">
      <c r="A2316" t="s">
        <v>14689</v>
      </c>
      <c r="B2316" t="s">
        <v>2816</v>
      </c>
      <c r="C2316" t="s">
        <v>9610</v>
      </c>
      <c r="D2316" t="s">
        <v>13540</v>
      </c>
      <c r="E2316" s="53">
        <v>55.8</v>
      </c>
    </row>
    <row r="2317" spans="1:5" x14ac:dyDescent="0.2">
      <c r="A2317" t="s">
        <v>14690</v>
      </c>
      <c r="B2317" t="s">
        <v>2818</v>
      </c>
      <c r="C2317" t="s">
        <v>9610</v>
      </c>
      <c r="D2317" t="s">
        <v>13540</v>
      </c>
      <c r="E2317" s="53">
        <v>68</v>
      </c>
    </row>
    <row r="2318" spans="1:5" x14ac:dyDescent="0.2">
      <c r="A2318" t="s">
        <v>14691</v>
      </c>
      <c r="B2318" t="s">
        <v>2820</v>
      </c>
      <c r="C2318" t="s">
        <v>9610</v>
      </c>
      <c r="D2318" t="s">
        <v>13540</v>
      </c>
      <c r="E2318" s="53">
        <v>75</v>
      </c>
    </row>
    <row r="2319" spans="1:5" x14ac:dyDescent="0.2">
      <c r="A2319" t="s">
        <v>14692</v>
      </c>
      <c r="B2319" t="s">
        <v>2825</v>
      </c>
      <c r="C2319" t="s">
        <v>9610</v>
      </c>
      <c r="D2319" t="s">
        <v>13540</v>
      </c>
      <c r="E2319" s="53">
        <v>60.8</v>
      </c>
    </row>
    <row r="2320" spans="1:5" x14ac:dyDescent="0.2">
      <c r="A2320" t="s">
        <v>14693</v>
      </c>
      <c r="B2320" t="s">
        <v>2786</v>
      </c>
      <c r="C2320" t="s">
        <v>9610</v>
      </c>
      <c r="D2320" t="s">
        <v>13540</v>
      </c>
      <c r="E2320" s="53">
        <v>69</v>
      </c>
    </row>
    <row r="2321" spans="1:5" x14ac:dyDescent="0.2">
      <c r="A2321" t="s">
        <v>14694</v>
      </c>
      <c r="B2321" t="s">
        <v>2787</v>
      </c>
      <c r="C2321" t="s">
        <v>9610</v>
      </c>
      <c r="D2321" t="s">
        <v>13540</v>
      </c>
      <c r="E2321" s="53">
        <v>84</v>
      </c>
    </row>
    <row r="2322" spans="1:5" x14ac:dyDescent="0.2">
      <c r="A2322" t="s">
        <v>14695</v>
      </c>
      <c r="B2322" t="s">
        <v>2829</v>
      </c>
      <c r="C2322" t="s">
        <v>9610</v>
      </c>
      <c r="D2322" t="s">
        <v>13540</v>
      </c>
      <c r="E2322" s="53">
        <v>72.2</v>
      </c>
    </row>
    <row r="2323" spans="1:5" x14ac:dyDescent="0.2">
      <c r="A2323" t="s">
        <v>14696</v>
      </c>
      <c r="B2323" t="s">
        <v>2831</v>
      </c>
      <c r="C2323" t="s">
        <v>9610</v>
      </c>
      <c r="D2323" t="s">
        <v>13540</v>
      </c>
      <c r="E2323" s="53">
        <v>71</v>
      </c>
    </row>
    <row r="2324" spans="1:5" x14ac:dyDescent="0.2">
      <c r="A2324" t="s">
        <v>14697</v>
      </c>
      <c r="B2324" t="s">
        <v>2833</v>
      </c>
      <c r="C2324" t="s">
        <v>9610</v>
      </c>
      <c r="D2324" t="s">
        <v>13540</v>
      </c>
      <c r="E2324" s="53">
        <v>46.8</v>
      </c>
    </row>
    <row r="2325" spans="1:5" x14ac:dyDescent="0.2">
      <c r="A2325" t="s">
        <v>14698</v>
      </c>
      <c r="B2325" t="s">
        <v>2835</v>
      </c>
      <c r="C2325" t="s">
        <v>9610</v>
      </c>
      <c r="D2325" t="s">
        <v>13540</v>
      </c>
      <c r="E2325" s="53">
        <v>77</v>
      </c>
    </row>
    <row r="2326" spans="1:5" x14ac:dyDescent="0.2">
      <c r="A2326" t="s">
        <v>14699</v>
      </c>
      <c r="B2326" t="s">
        <v>2789</v>
      </c>
      <c r="C2326" t="s">
        <v>9610</v>
      </c>
      <c r="D2326" t="s">
        <v>13540</v>
      </c>
      <c r="E2326" s="53">
        <v>50.5</v>
      </c>
    </row>
    <row r="2327" spans="1:5" x14ac:dyDescent="0.2">
      <c r="A2327" t="s">
        <v>14700</v>
      </c>
      <c r="B2327" t="s">
        <v>2838</v>
      </c>
      <c r="C2327" t="s">
        <v>9610</v>
      </c>
      <c r="D2327" t="s">
        <v>13540</v>
      </c>
      <c r="E2327" s="53">
        <v>74</v>
      </c>
    </row>
    <row r="2328" spans="1:5" x14ac:dyDescent="0.2">
      <c r="A2328" t="s">
        <v>14701</v>
      </c>
      <c r="B2328" t="s">
        <v>2840</v>
      </c>
      <c r="C2328" t="s">
        <v>9610</v>
      </c>
      <c r="D2328" t="s">
        <v>13540</v>
      </c>
      <c r="E2328" s="53">
        <v>76</v>
      </c>
    </row>
    <row r="2329" spans="1:5" x14ac:dyDescent="0.2">
      <c r="A2329" t="s">
        <v>14702</v>
      </c>
      <c r="B2329" t="s">
        <v>12328</v>
      </c>
      <c r="C2329" t="s">
        <v>9610</v>
      </c>
      <c r="D2329" t="s">
        <v>13540</v>
      </c>
      <c r="E2329" s="53">
        <v>0</v>
      </c>
    </row>
    <row r="2330" spans="1:5" x14ac:dyDescent="0.2">
      <c r="A2330" t="s">
        <v>14703</v>
      </c>
      <c r="B2330" t="s">
        <v>2763</v>
      </c>
      <c r="C2330" t="s">
        <v>9610</v>
      </c>
      <c r="D2330" t="s">
        <v>13540</v>
      </c>
      <c r="E2330" s="53">
        <v>72.2</v>
      </c>
    </row>
    <row r="2331" spans="1:5" x14ac:dyDescent="0.2">
      <c r="A2331" t="s">
        <v>14704</v>
      </c>
      <c r="B2331" t="s">
        <v>12344</v>
      </c>
      <c r="C2331" t="s">
        <v>9610</v>
      </c>
      <c r="D2331" t="s">
        <v>13540</v>
      </c>
      <c r="E2331" s="53">
        <v>0</v>
      </c>
    </row>
    <row r="2332" spans="1:5" x14ac:dyDescent="0.2">
      <c r="A2332" t="s">
        <v>14705</v>
      </c>
      <c r="B2332" t="s">
        <v>2780</v>
      </c>
      <c r="C2332" t="s">
        <v>9610</v>
      </c>
      <c r="D2332" t="s">
        <v>13540</v>
      </c>
      <c r="E2332" s="53">
        <v>0</v>
      </c>
    </row>
    <row r="2333" spans="1:5" x14ac:dyDescent="0.2">
      <c r="A2333" t="s">
        <v>14706</v>
      </c>
      <c r="B2333" t="s">
        <v>2794</v>
      </c>
      <c r="C2333" t="s">
        <v>9610</v>
      </c>
      <c r="D2333" t="s">
        <v>13540</v>
      </c>
      <c r="E2333" s="53">
        <v>0</v>
      </c>
    </row>
    <row r="2334" spans="1:5" x14ac:dyDescent="0.2">
      <c r="A2334" t="s">
        <v>14860</v>
      </c>
      <c r="B2334" t="s">
        <v>2785</v>
      </c>
      <c r="C2334" t="s">
        <v>2807</v>
      </c>
      <c r="D2334" t="s">
        <v>14859</v>
      </c>
      <c r="E2334" s="52">
        <v>100</v>
      </c>
    </row>
    <row r="2335" spans="1:5" x14ac:dyDescent="0.2">
      <c r="A2335" t="s">
        <v>14861</v>
      </c>
      <c r="B2335" t="s">
        <v>2811</v>
      </c>
      <c r="C2335" t="s">
        <v>2807</v>
      </c>
      <c r="D2335" t="s">
        <v>14859</v>
      </c>
      <c r="E2335" s="52">
        <v>0</v>
      </c>
    </row>
    <row r="2336" spans="1:5" x14ac:dyDescent="0.2">
      <c r="A2336" t="s">
        <v>14862</v>
      </c>
      <c r="B2336" t="s">
        <v>2788</v>
      </c>
      <c r="C2336" t="s">
        <v>2807</v>
      </c>
      <c r="D2336" t="s">
        <v>14859</v>
      </c>
      <c r="E2336" s="52">
        <v>100</v>
      </c>
    </row>
    <row r="2337" spans="1:5" x14ac:dyDescent="0.2">
      <c r="A2337" t="s">
        <v>14863</v>
      </c>
      <c r="B2337" t="s">
        <v>2814</v>
      </c>
      <c r="C2337" t="s">
        <v>2807</v>
      </c>
      <c r="D2337" t="s">
        <v>14859</v>
      </c>
      <c r="E2337" s="52">
        <v>96.7</v>
      </c>
    </row>
    <row r="2338" spans="1:5" x14ac:dyDescent="0.2">
      <c r="A2338" t="s">
        <v>14864</v>
      </c>
      <c r="B2338" t="s">
        <v>2816</v>
      </c>
      <c r="C2338" t="s">
        <v>2807</v>
      </c>
      <c r="D2338" t="s">
        <v>14859</v>
      </c>
      <c r="E2338" s="52">
        <v>90</v>
      </c>
    </row>
    <row r="2339" spans="1:5" x14ac:dyDescent="0.2">
      <c r="A2339" t="s">
        <v>14865</v>
      </c>
      <c r="B2339" t="s">
        <v>2818</v>
      </c>
      <c r="C2339" t="s">
        <v>2807</v>
      </c>
      <c r="D2339" t="s">
        <v>14859</v>
      </c>
      <c r="E2339" s="52">
        <v>96.7</v>
      </c>
    </row>
    <row r="2340" spans="1:5" x14ac:dyDescent="0.2">
      <c r="A2340" t="s">
        <v>14866</v>
      </c>
      <c r="B2340" t="s">
        <v>2820</v>
      </c>
      <c r="C2340" t="s">
        <v>2807</v>
      </c>
      <c r="D2340" t="s">
        <v>14859</v>
      </c>
      <c r="E2340" s="52">
        <v>93.3</v>
      </c>
    </row>
    <row r="2341" spans="1:5" x14ac:dyDescent="0.2">
      <c r="A2341" t="s">
        <v>14867</v>
      </c>
      <c r="B2341" t="s">
        <v>2825</v>
      </c>
      <c r="C2341" t="s">
        <v>2807</v>
      </c>
      <c r="D2341" t="s">
        <v>14859</v>
      </c>
      <c r="E2341" s="52">
        <v>100</v>
      </c>
    </row>
    <row r="2342" spans="1:5" x14ac:dyDescent="0.2">
      <c r="A2342" t="s">
        <v>14868</v>
      </c>
      <c r="B2342" t="s">
        <v>2786</v>
      </c>
      <c r="C2342" t="s">
        <v>2807</v>
      </c>
      <c r="D2342" t="s">
        <v>14859</v>
      </c>
      <c r="E2342" s="52">
        <v>96.7</v>
      </c>
    </row>
    <row r="2343" spans="1:5" x14ac:dyDescent="0.2">
      <c r="A2343" t="s">
        <v>14869</v>
      </c>
      <c r="B2343" t="s">
        <v>2787</v>
      </c>
      <c r="C2343" t="s">
        <v>2807</v>
      </c>
      <c r="D2343" t="s">
        <v>14859</v>
      </c>
      <c r="E2343" s="52">
        <v>100</v>
      </c>
    </row>
    <row r="2344" spans="1:5" x14ac:dyDescent="0.2">
      <c r="A2344" t="s">
        <v>14870</v>
      </c>
      <c r="B2344" t="s">
        <v>2829</v>
      </c>
      <c r="C2344" t="s">
        <v>2807</v>
      </c>
      <c r="D2344" t="s">
        <v>14859</v>
      </c>
      <c r="E2344" s="52">
        <v>96.7</v>
      </c>
    </row>
    <row r="2345" spans="1:5" x14ac:dyDescent="0.2">
      <c r="A2345" t="s">
        <v>14871</v>
      </c>
      <c r="B2345" t="s">
        <v>2831</v>
      </c>
      <c r="C2345" t="s">
        <v>2807</v>
      </c>
      <c r="D2345" t="s">
        <v>14859</v>
      </c>
      <c r="E2345" s="52">
        <v>93.3</v>
      </c>
    </row>
    <row r="2346" spans="1:5" x14ac:dyDescent="0.2">
      <c r="A2346" t="s">
        <v>14872</v>
      </c>
      <c r="B2346" t="s">
        <v>2833</v>
      </c>
      <c r="C2346" t="s">
        <v>2807</v>
      </c>
      <c r="D2346" t="s">
        <v>14859</v>
      </c>
      <c r="E2346" s="52">
        <v>90.9</v>
      </c>
    </row>
    <row r="2347" spans="1:5" x14ac:dyDescent="0.2">
      <c r="A2347" t="s">
        <v>14873</v>
      </c>
      <c r="B2347" t="s">
        <v>2835</v>
      </c>
      <c r="C2347" t="s">
        <v>2807</v>
      </c>
      <c r="D2347" t="s">
        <v>14859</v>
      </c>
      <c r="E2347" s="52">
        <v>100</v>
      </c>
    </row>
    <row r="2348" spans="1:5" x14ac:dyDescent="0.2">
      <c r="A2348" t="s">
        <v>14874</v>
      </c>
      <c r="B2348" t="s">
        <v>2789</v>
      </c>
      <c r="C2348" t="s">
        <v>2807</v>
      </c>
      <c r="D2348" t="s">
        <v>14859</v>
      </c>
      <c r="E2348" s="52">
        <v>93.2</v>
      </c>
    </row>
    <row r="2349" spans="1:5" x14ac:dyDescent="0.2">
      <c r="A2349" t="s">
        <v>14875</v>
      </c>
      <c r="B2349" t="s">
        <v>2838</v>
      </c>
      <c r="C2349" t="s">
        <v>2807</v>
      </c>
      <c r="D2349" t="s">
        <v>14859</v>
      </c>
      <c r="E2349" s="52">
        <v>92.1</v>
      </c>
    </row>
    <row r="2350" spans="1:5" x14ac:dyDescent="0.2">
      <c r="A2350" t="s">
        <v>14876</v>
      </c>
      <c r="B2350" t="s">
        <v>2840</v>
      </c>
      <c r="C2350" t="s">
        <v>2807</v>
      </c>
      <c r="D2350" t="s">
        <v>14859</v>
      </c>
      <c r="E2350" s="52">
        <v>100</v>
      </c>
    </row>
    <row r="2351" spans="1:5" x14ac:dyDescent="0.2">
      <c r="A2351" t="s">
        <v>14877</v>
      </c>
      <c r="B2351" t="s">
        <v>12328</v>
      </c>
      <c r="C2351" t="s">
        <v>2807</v>
      </c>
      <c r="D2351" t="s">
        <v>14859</v>
      </c>
      <c r="E2351" s="52" t="s">
        <v>12038</v>
      </c>
    </row>
    <row r="2352" spans="1:5" x14ac:dyDescent="0.2">
      <c r="A2352" t="s">
        <v>14878</v>
      </c>
      <c r="B2352" t="s">
        <v>2763</v>
      </c>
      <c r="C2352" t="s">
        <v>2807</v>
      </c>
      <c r="D2352" t="s">
        <v>14859</v>
      </c>
      <c r="E2352" s="52">
        <v>71</v>
      </c>
    </row>
    <row r="2353" spans="1:5" x14ac:dyDescent="0.2">
      <c r="A2353" t="s">
        <v>14879</v>
      </c>
      <c r="B2353" t="s">
        <v>12344</v>
      </c>
      <c r="C2353" t="s">
        <v>2807</v>
      </c>
      <c r="D2353" t="s">
        <v>14859</v>
      </c>
      <c r="E2353" s="52" t="s">
        <v>12038</v>
      </c>
    </row>
    <row r="2354" spans="1:5" x14ac:dyDescent="0.2">
      <c r="A2354" t="s">
        <v>14880</v>
      </c>
      <c r="B2354" t="s">
        <v>2780</v>
      </c>
      <c r="C2354" t="s">
        <v>2807</v>
      </c>
      <c r="D2354" t="s">
        <v>14859</v>
      </c>
      <c r="E2354" s="52">
        <v>93.333333333333329</v>
      </c>
    </row>
    <row r="2355" spans="1:5" x14ac:dyDescent="0.2">
      <c r="A2355" t="s">
        <v>14881</v>
      </c>
      <c r="B2355" t="s">
        <v>2794</v>
      </c>
      <c r="C2355" t="s">
        <v>2807</v>
      </c>
      <c r="D2355" t="s">
        <v>14859</v>
      </c>
      <c r="E2355" s="53">
        <v>100</v>
      </c>
    </row>
    <row r="2356" spans="1:5" x14ac:dyDescent="0.2">
      <c r="A2356" t="s">
        <v>14882</v>
      </c>
      <c r="B2356" t="s">
        <v>2785</v>
      </c>
      <c r="C2356" t="s">
        <v>2842</v>
      </c>
      <c r="D2356" t="s">
        <v>14859</v>
      </c>
      <c r="E2356" s="52">
        <v>68.3</v>
      </c>
    </row>
    <row r="2357" spans="1:5" x14ac:dyDescent="0.2">
      <c r="A2357" t="s">
        <v>14883</v>
      </c>
      <c r="B2357" t="s">
        <v>2811</v>
      </c>
      <c r="C2357" t="s">
        <v>2842</v>
      </c>
      <c r="D2357" t="s">
        <v>14859</v>
      </c>
      <c r="E2357" s="52">
        <v>0</v>
      </c>
    </row>
    <row r="2358" spans="1:5" x14ac:dyDescent="0.2">
      <c r="A2358" t="s">
        <v>14884</v>
      </c>
      <c r="B2358" t="s">
        <v>2788</v>
      </c>
      <c r="C2358" t="s">
        <v>2842</v>
      </c>
      <c r="D2358" t="s">
        <v>14859</v>
      </c>
      <c r="E2358" s="52">
        <v>73.8</v>
      </c>
    </row>
    <row r="2359" spans="1:5" x14ac:dyDescent="0.2">
      <c r="A2359" t="s">
        <v>14885</v>
      </c>
      <c r="B2359" t="s">
        <v>2814</v>
      </c>
      <c r="C2359" t="s">
        <v>2842</v>
      </c>
      <c r="D2359" t="s">
        <v>14859</v>
      </c>
      <c r="E2359" s="52">
        <v>54.3</v>
      </c>
    </row>
    <row r="2360" spans="1:5" x14ac:dyDescent="0.2">
      <c r="A2360" t="s">
        <v>14886</v>
      </c>
      <c r="B2360" t="s">
        <v>2816</v>
      </c>
      <c r="C2360" t="s">
        <v>2842</v>
      </c>
      <c r="D2360" t="s">
        <v>14859</v>
      </c>
      <c r="E2360" s="52">
        <v>51.3</v>
      </c>
    </row>
    <row r="2361" spans="1:5" x14ac:dyDescent="0.2">
      <c r="A2361" t="s">
        <v>14887</v>
      </c>
      <c r="B2361" t="s">
        <v>2818</v>
      </c>
      <c r="C2361" t="s">
        <v>2842</v>
      </c>
      <c r="D2361" t="s">
        <v>14859</v>
      </c>
      <c r="E2361" s="52">
        <v>66.099999999999994</v>
      </c>
    </row>
    <row r="2362" spans="1:5" x14ac:dyDescent="0.2">
      <c r="A2362" t="s">
        <v>14888</v>
      </c>
      <c r="B2362" t="s">
        <v>2820</v>
      </c>
      <c r="C2362" t="s">
        <v>2842</v>
      </c>
      <c r="D2362" t="s">
        <v>14859</v>
      </c>
      <c r="E2362" s="52">
        <v>61.9</v>
      </c>
    </row>
    <row r="2363" spans="1:5" x14ac:dyDescent="0.2">
      <c r="A2363" t="s">
        <v>14889</v>
      </c>
      <c r="B2363" t="s">
        <v>2825</v>
      </c>
      <c r="C2363" t="s">
        <v>2842</v>
      </c>
      <c r="D2363" t="s">
        <v>14859</v>
      </c>
      <c r="E2363" s="52">
        <v>86.2</v>
      </c>
    </row>
    <row r="2364" spans="1:5" x14ac:dyDescent="0.2">
      <c r="A2364" t="s">
        <v>14890</v>
      </c>
      <c r="B2364" t="s">
        <v>2786</v>
      </c>
      <c r="C2364" t="s">
        <v>2842</v>
      </c>
      <c r="D2364" t="s">
        <v>14859</v>
      </c>
      <c r="E2364" s="52">
        <v>63.5</v>
      </c>
    </row>
    <row r="2365" spans="1:5" x14ac:dyDescent="0.2">
      <c r="A2365" t="s">
        <v>14891</v>
      </c>
      <c r="B2365" t="s">
        <v>2787</v>
      </c>
      <c r="C2365" t="s">
        <v>2842</v>
      </c>
      <c r="D2365" t="s">
        <v>14859</v>
      </c>
      <c r="E2365" s="52">
        <v>69</v>
      </c>
    </row>
    <row r="2366" spans="1:5" x14ac:dyDescent="0.2">
      <c r="A2366" t="s">
        <v>14892</v>
      </c>
      <c r="B2366" t="s">
        <v>2829</v>
      </c>
      <c r="C2366" t="s">
        <v>2842</v>
      </c>
      <c r="D2366" t="s">
        <v>14859</v>
      </c>
      <c r="E2366" s="52">
        <v>63.7</v>
      </c>
    </row>
    <row r="2367" spans="1:5" x14ac:dyDescent="0.2">
      <c r="A2367" t="s">
        <v>14893</v>
      </c>
      <c r="B2367" t="s">
        <v>2831</v>
      </c>
      <c r="C2367" t="s">
        <v>2842</v>
      </c>
      <c r="D2367" t="s">
        <v>14859</v>
      </c>
      <c r="E2367" s="52">
        <v>61.5</v>
      </c>
    </row>
    <row r="2368" spans="1:5" x14ac:dyDescent="0.2">
      <c r="A2368" t="s">
        <v>14894</v>
      </c>
      <c r="B2368" t="s">
        <v>2833</v>
      </c>
      <c r="C2368" t="s">
        <v>2842</v>
      </c>
      <c r="D2368" t="s">
        <v>14859</v>
      </c>
      <c r="E2368" s="52">
        <v>46.4</v>
      </c>
    </row>
    <row r="2369" spans="1:5" x14ac:dyDescent="0.2">
      <c r="A2369" t="s">
        <v>14895</v>
      </c>
      <c r="B2369" t="s">
        <v>2835</v>
      </c>
      <c r="C2369" t="s">
        <v>2842</v>
      </c>
      <c r="D2369" t="s">
        <v>14859</v>
      </c>
      <c r="E2369" s="52">
        <v>64.3</v>
      </c>
    </row>
    <row r="2370" spans="1:5" x14ac:dyDescent="0.2">
      <c r="A2370" t="s">
        <v>14896</v>
      </c>
      <c r="B2370" t="s">
        <v>2789</v>
      </c>
      <c r="C2370" t="s">
        <v>2842</v>
      </c>
      <c r="D2370" t="s">
        <v>14859</v>
      </c>
      <c r="E2370" s="52">
        <v>49.7</v>
      </c>
    </row>
    <row r="2371" spans="1:5" x14ac:dyDescent="0.2">
      <c r="A2371" t="s">
        <v>14897</v>
      </c>
      <c r="B2371" t="s">
        <v>2838</v>
      </c>
      <c r="C2371" t="s">
        <v>2842</v>
      </c>
      <c r="D2371" t="s">
        <v>14859</v>
      </c>
      <c r="E2371" s="52">
        <v>48.2</v>
      </c>
    </row>
    <row r="2372" spans="1:5" x14ac:dyDescent="0.2">
      <c r="A2372" t="s">
        <v>14898</v>
      </c>
      <c r="B2372" t="s">
        <v>2840</v>
      </c>
      <c r="C2372" t="s">
        <v>2842</v>
      </c>
      <c r="D2372" t="s">
        <v>14859</v>
      </c>
      <c r="E2372" s="52">
        <v>61.3</v>
      </c>
    </row>
    <row r="2373" spans="1:5" x14ac:dyDescent="0.2">
      <c r="A2373" t="s">
        <v>14899</v>
      </c>
      <c r="B2373" t="s">
        <v>12328</v>
      </c>
      <c r="C2373" t="s">
        <v>2842</v>
      </c>
      <c r="D2373" t="s">
        <v>14859</v>
      </c>
      <c r="E2373" s="52" t="s">
        <v>12038</v>
      </c>
    </row>
    <row r="2374" spans="1:5" x14ac:dyDescent="0.2">
      <c r="A2374" t="s">
        <v>14900</v>
      </c>
      <c r="B2374" t="s">
        <v>2763</v>
      </c>
      <c r="C2374" t="s">
        <v>2842</v>
      </c>
      <c r="D2374" t="s">
        <v>14859</v>
      </c>
      <c r="E2374" s="52">
        <v>31.6</v>
      </c>
    </row>
    <row r="2375" spans="1:5" x14ac:dyDescent="0.2">
      <c r="A2375" t="s">
        <v>14901</v>
      </c>
      <c r="B2375" t="s">
        <v>12344</v>
      </c>
      <c r="C2375" t="s">
        <v>2842</v>
      </c>
      <c r="D2375" t="s">
        <v>14859</v>
      </c>
      <c r="E2375" s="52" t="s">
        <v>12038</v>
      </c>
    </row>
    <row r="2376" spans="1:5" x14ac:dyDescent="0.2">
      <c r="A2376" t="s">
        <v>14902</v>
      </c>
      <c r="B2376" t="s">
        <v>2780</v>
      </c>
      <c r="C2376" t="s">
        <v>2842</v>
      </c>
      <c r="D2376" t="s">
        <v>14859</v>
      </c>
      <c r="E2376" s="52">
        <v>52.5</v>
      </c>
    </row>
    <row r="2377" spans="1:5" x14ac:dyDescent="0.2">
      <c r="A2377" t="s">
        <v>14903</v>
      </c>
      <c r="B2377" t="s">
        <v>2794</v>
      </c>
      <c r="C2377" t="s">
        <v>2842</v>
      </c>
      <c r="D2377" t="s">
        <v>14859</v>
      </c>
      <c r="E2377" s="52">
        <v>58.119333607568912</v>
      </c>
    </row>
    <row r="2378" spans="1:5" x14ac:dyDescent="0.2">
      <c r="A2378" t="s">
        <v>14904</v>
      </c>
      <c r="B2378" t="s">
        <v>2785</v>
      </c>
      <c r="C2378" t="s">
        <v>2863</v>
      </c>
      <c r="D2378" t="s">
        <v>14859</v>
      </c>
      <c r="E2378" s="52">
        <v>97</v>
      </c>
    </row>
    <row r="2379" spans="1:5" x14ac:dyDescent="0.2">
      <c r="A2379" t="s">
        <v>14905</v>
      </c>
      <c r="B2379" t="s">
        <v>2811</v>
      </c>
      <c r="C2379" t="s">
        <v>2863</v>
      </c>
      <c r="D2379" t="s">
        <v>14859</v>
      </c>
      <c r="E2379" s="52">
        <v>0</v>
      </c>
    </row>
    <row r="2380" spans="1:5" x14ac:dyDescent="0.2">
      <c r="A2380" t="s">
        <v>14906</v>
      </c>
      <c r="B2380" t="s">
        <v>2788</v>
      </c>
      <c r="C2380" t="s">
        <v>2863</v>
      </c>
      <c r="D2380" t="s">
        <v>14859</v>
      </c>
      <c r="E2380" s="52">
        <v>98.3</v>
      </c>
    </row>
    <row r="2381" spans="1:5" x14ac:dyDescent="0.2">
      <c r="A2381" t="s">
        <v>14907</v>
      </c>
      <c r="B2381" t="s">
        <v>2814</v>
      </c>
      <c r="C2381" t="s">
        <v>2863</v>
      </c>
      <c r="D2381" t="s">
        <v>14859</v>
      </c>
      <c r="E2381" s="52">
        <v>96.6</v>
      </c>
    </row>
    <row r="2382" spans="1:5" x14ac:dyDescent="0.2">
      <c r="A2382" t="s">
        <v>14908</v>
      </c>
      <c r="B2382" t="s">
        <v>2816</v>
      </c>
      <c r="C2382" t="s">
        <v>2863</v>
      </c>
      <c r="D2382" t="s">
        <v>14859</v>
      </c>
      <c r="E2382" s="52">
        <v>88.2</v>
      </c>
    </row>
    <row r="2383" spans="1:5" x14ac:dyDescent="0.2">
      <c r="A2383" t="s">
        <v>14909</v>
      </c>
      <c r="B2383" t="s">
        <v>2818</v>
      </c>
      <c r="C2383" t="s">
        <v>2863</v>
      </c>
      <c r="D2383" t="s">
        <v>14859</v>
      </c>
      <c r="E2383" s="52">
        <v>91.7</v>
      </c>
    </row>
    <row r="2384" spans="1:5" x14ac:dyDescent="0.2">
      <c r="A2384" t="s">
        <v>14910</v>
      </c>
      <c r="B2384" t="s">
        <v>2820</v>
      </c>
      <c r="C2384" t="s">
        <v>2863</v>
      </c>
      <c r="D2384" t="s">
        <v>14859</v>
      </c>
      <c r="E2384" s="52">
        <v>92.8</v>
      </c>
    </row>
    <row r="2385" spans="1:5" x14ac:dyDescent="0.2">
      <c r="A2385" t="s">
        <v>14911</v>
      </c>
      <c r="B2385" t="s">
        <v>2825</v>
      </c>
      <c r="C2385" t="s">
        <v>2863</v>
      </c>
      <c r="D2385" t="s">
        <v>14859</v>
      </c>
      <c r="E2385" s="52">
        <v>100</v>
      </c>
    </row>
    <row r="2386" spans="1:5" x14ac:dyDescent="0.2">
      <c r="A2386" t="s">
        <v>14912</v>
      </c>
      <c r="B2386" t="s">
        <v>2786</v>
      </c>
      <c r="C2386" t="s">
        <v>2863</v>
      </c>
      <c r="D2386" t="s">
        <v>14859</v>
      </c>
      <c r="E2386" s="52">
        <v>96.5</v>
      </c>
    </row>
    <row r="2387" spans="1:5" x14ac:dyDescent="0.2">
      <c r="A2387" t="s">
        <v>14913</v>
      </c>
      <c r="B2387" t="s">
        <v>2787</v>
      </c>
      <c r="C2387" t="s">
        <v>2863</v>
      </c>
      <c r="D2387" t="s">
        <v>14859</v>
      </c>
      <c r="E2387" s="52">
        <v>97.7</v>
      </c>
    </row>
    <row r="2388" spans="1:5" x14ac:dyDescent="0.2">
      <c r="A2388" t="s">
        <v>14914</v>
      </c>
      <c r="B2388" t="s">
        <v>2829</v>
      </c>
      <c r="C2388" t="s">
        <v>2863</v>
      </c>
      <c r="D2388" t="s">
        <v>14859</v>
      </c>
      <c r="E2388" s="52">
        <v>94.1</v>
      </c>
    </row>
    <row r="2389" spans="1:5" x14ac:dyDescent="0.2">
      <c r="A2389" t="s">
        <v>14915</v>
      </c>
      <c r="B2389" t="s">
        <v>2831</v>
      </c>
      <c r="C2389" t="s">
        <v>2863</v>
      </c>
      <c r="D2389" t="s">
        <v>14859</v>
      </c>
      <c r="E2389" s="52">
        <v>94.9</v>
      </c>
    </row>
    <row r="2390" spans="1:5" x14ac:dyDescent="0.2">
      <c r="A2390" t="s">
        <v>14916</v>
      </c>
      <c r="B2390" t="s">
        <v>2833</v>
      </c>
      <c r="C2390" t="s">
        <v>2863</v>
      </c>
      <c r="D2390" t="s">
        <v>14859</v>
      </c>
      <c r="E2390" s="52">
        <v>96.9</v>
      </c>
    </row>
    <row r="2391" spans="1:5" x14ac:dyDescent="0.2">
      <c r="A2391" t="s">
        <v>14917</v>
      </c>
      <c r="B2391" t="s">
        <v>2835</v>
      </c>
      <c r="C2391" t="s">
        <v>2863</v>
      </c>
      <c r="D2391" t="s">
        <v>14859</v>
      </c>
      <c r="E2391" s="52">
        <v>98.2</v>
      </c>
    </row>
    <row r="2392" spans="1:5" x14ac:dyDescent="0.2">
      <c r="A2392" t="s">
        <v>14918</v>
      </c>
      <c r="B2392" t="s">
        <v>2789</v>
      </c>
      <c r="C2392" t="s">
        <v>2863</v>
      </c>
      <c r="D2392" t="s">
        <v>14859</v>
      </c>
      <c r="E2392" s="52">
        <v>99</v>
      </c>
    </row>
    <row r="2393" spans="1:5" x14ac:dyDescent="0.2">
      <c r="A2393" t="s">
        <v>14919</v>
      </c>
      <c r="B2393" t="s">
        <v>2838</v>
      </c>
      <c r="C2393" t="s">
        <v>2863</v>
      </c>
      <c r="D2393" t="s">
        <v>14859</v>
      </c>
      <c r="E2393" s="52">
        <v>98.6</v>
      </c>
    </row>
    <row r="2394" spans="1:5" x14ac:dyDescent="0.2">
      <c r="A2394" t="s">
        <v>14920</v>
      </c>
      <c r="B2394" t="s">
        <v>2840</v>
      </c>
      <c r="C2394" t="s">
        <v>2863</v>
      </c>
      <c r="D2394" t="s">
        <v>14859</v>
      </c>
      <c r="E2394" s="52">
        <v>97.5</v>
      </c>
    </row>
    <row r="2395" spans="1:5" x14ac:dyDescent="0.2">
      <c r="A2395" t="s">
        <v>14921</v>
      </c>
      <c r="B2395" t="s">
        <v>12328</v>
      </c>
      <c r="C2395" t="s">
        <v>2863</v>
      </c>
      <c r="D2395" t="s">
        <v>14859</v>
      </c>
      <c r="E2395" s="52" t="s">
        <v>12038</v>
      </c>
    </row>
    <row r="2396" spans="1:5" x14ac:dyDescent="0.2">
      <c r="A2396" t="s">
        <v>14922</v>
      </c>
      <c r="B2396" t="s">
        <v>2763</v>
      </c>
      <c r="C2396" t="s">
        <v>2863</v>
      </c>
      <c r="D2396" t="s">
        <v>14859</v>
      </c>
      <c r="E2396" s="52">
        <v>91.9</v>
      </c>
    </row>
    <row r="2397" spans="1:5" x14ac:dyDescent="0.2">
      <c r="A2397" t="s">
        <v>14923</v>
      </c>
      <c r="B2397" t="s">
        <v>12344</v>
      </c>
      <c r="C2397" t="s">
        <v>2863</v>
      </c>
      <c r="D2397" t="s">
        <v>14859</v>
      </c>
      <c r="E2397" s="52" t="s">
        <v>12038</v>
      </c>
    </row>
    <row r="2398" spans="1:5" x14ac:dyDescent="0.2">
      <c r="A2398" t="s">
        <v>14924</v>
      </c>
      <c r="B2398" t="s">
        <v>2780</v>
      </c>
      <c r="C2398" t="s">
        <v>2863</v>
      </c>
      <c r="D2398" t="s">
        <v>14859</v>
      </c>
      <c r="E2398" s="52">
        <v>94</v>
      </c>
    </row>
    <row r="2399" spans="1:5" x14ac:dyDescent="0.2">
      <c r="A2399" t="s">
        <v>14925</v>
      </c>
      <c r="B2399" t="s">
        <v>2794</v>
      </c>
      <c r="C2399" t="s">
        <v>2863</v>
      </c>
      <c r="D2399" t="s">
        <v>14859</v>
      </c>
      <c r="E2399" s="52">
        <v>95.894775812422864</v>
      </c>
    </row>
    <row r="2400" spans="1:5" x14ac:dyDescent="0.2">
      <c r="A2400" t="s">
        <v>14926</v>
      </c>
      <c r="B2400" t="s">
        <v>2785</v>
      </c>
      <c r="C2400" t="s">
        <v>1580</v>
      </c>
      <c r="D2400" t="s">
        <v>14859</v>
      </c>
      <c r="E2400" s="52">
        <v>0.56666666666666665</v>
      </c>
    </row>
    <row r="2401" spans="1:5" x14ac:dyDescent="0.2">
      <c r="A2401" t="s">
        <v>14927</v>
      </c>
      <c r="B2401" t="s">
        <v>2811</v>
      </c>
      <c r="C2401" t="s">
        <v>1580</v>
      </c>
      <c r="D2401" t="s">
        <v>14859</v>
      </c>
      <c r="E2401" s="52">
        <v>0</v>
      </c>
    </row>
    <row r="2402" spans="1:5" x14ac:dyDescent="0.2">
      <c r="A2402" t="s">
        <v>14928</v>
      </c>
      <c r="B2402" t="s">
        <v>2788</v>
      </c>
      <c r="C2402" t="s">
        <v>1580</v>
      </c>
      <c r="D2402" t="s">
        <v>14859</v>
      </c>
      <c r="E2402" s="52">
        <v>0.46666666666666667</v>
      </c>
    </row>
    <row r="2403" spans="1:5" x14ac:dyDescent="0.2">
      <c r="A2403" t="s">
        <v>14929</v>
      </c>
      <c r="B2403" t="s">
        <v>2814</v>
      </c>
      <c r="C2403" t="s">
        <v>1580</v>
      </c>
      <c r="D2403" t="s">
        <v>14859</v>
      </c>
      <c r="E2403" s="52">
        <v>0.8666666666666667</v>
      </c>
    </row>
    <row r="2404" spans="1:5" x14ac:dyDescent="0.2">
      <c r="A2404" t="s">
        <v>14930</v>
      </c>
      <c r="B2404" t="s">
        <v>2816</v>
      </c>
      <c r="C2404" t="s">
        <v>1580</v>
      </c>
      <c r="D2404" t="s">
        <v>14859</v>
      </c>
      <c r="E2404" s="52">
        <v>0.96666666666666679</v>
      </c>
    </row>
    <row r="2405" spans="1:5" x14ac:dyDescent="0.2">
      <c r="A2405" t="s">
        <v>14931</v>
      </c>
      <c r="B2405" t="s">
        <v>2818</v>
      </c>
      <c r="C2405" t="s">
        <v>1580</v>
      </c>
      <c r="D2405" t="s">
        <v>14859</v>
      </c>
      <c r="E2405" s="52">
        <v>0.66666666666666663</v>
      </c>
    </row>
    <row r="2406" spans="1:5" x14ac:dyDescent="0.2">
      <c r="A2406" t="s">
        <v>14932</v>
      </c>
      <c r="B2406" t="s">
        <v>2820</v>
      </c>
      <c r="C2406" t="s">
        <v>1580</v>
      </c>
      <c r="D2406" t="s">
        <v>14859</v>
      </c>
      <c r="E2406" s="52">
        <v>0.75</v>
      </c>
    </row>
    <row r="2407" spans="1:5" x14ac:dyDescent="0.2">
      <c r="A2407" t="s">
        <v>14933</v>
      </c>
      <c r="B2407" t="s">
        <v>2825</v>
      </c>
      <c r="C2407" t="s">
        <v>1580</v>
      </c>
      <c r="D2407" t="s">
        <v>14859</v>
      </c>
      <c r="E2407" s="52">
        <v>0.43333333333333335</v>
      </c>
    </row>
    <row r="2408" spans="1:5" x14ac:dyDescent="0.2">
      <c r="A2408" t="s">
        <v>14934</v>
      </c>
      <c r="B2408" t="s">
        <v>2786</v>
      </c>
      <c r="C2408" t="s">
        <v>1580</v>
      </c>
      <c r="D2408" t="s">
        <v>14859</v>
      </c>
      <c r="E2408" s="52">
        <v>0.75</v>
      </c>
    </row>
    <row r="2409" spans="1:5" x14ac:dyDescent="0.2">
      <c r="A2409" t="s">
        <v>14935</v>
      </c>
      <c r="B2409" t="s">
        <v>2787</v>
      </c>
      <c r="C2409" t="s">
        <v>1580</v>
      </c>
      <c r="D2409" t="s">
        <v>14859</v>
      </c>
      <c r="E2409" s="52">
        <v>0.43333333333333335</v>
      </c>
    </row>
    <row r="2410" spans="1:5" x14ac:dyDescent="0.2">
      <c r="A2410" t="s">
        <v>14936</v>
      </c>
      <c r="B2410" t="s">
        <v>2829</v>
      </c>
      <c r="C2410" t="s">
        <v>1580</v>
      </c>
      <c r="D2410" t="s">
        <v>14859</v>
      </c>
      <c r="E2410" s="52">
        <v>0.65</v>
      </c>
    </row>
    <row r="2411" spans="1:5" x14ac:dyDescent="0.2">
      <c r="A2411" t="s">
        <v>14937</v>
      </c>
      <c r="B2411" t="s">
        <v>2831</v>
      </c>
      <c r="C2411" t="s">
        <v>1580</v>
      </c>
      <c r="D2411" t="s">
        <v>14859</v>
      </c>
      <c r="E2411" s="52">
        <v>0.76666666666666683</v>
      </c>
    </row>
    <row r="2412" spans="1:5" x14ac:dyDescent="0.2">
      <c r="A2412" t="s">
        <v>14938</v>
      </c>
      <c r="B2412" t="s">
        <v>2833</v>
      </c>
      <c r="C2412" t="s">
        <v>1580</v>
      </c>
      <c r="D2412" t="s">
        <v>14859</v>
      </c>
      <c r="E2412" s="52">
        <v>1.1499999999999999</v>
      </c>
    </row>
    <row r="2413" spans="1:5" x14ac:dyDescent="0.2">
      <c r="A2413" t="s">
        <v>14939</v>
      </c>
      <c r="B2413" t="s">
        <v>2835</v>
      </c>
      <c r="C2413" t="s">
        <v>1580</v>
      </c>
      <c r="D2413" t="s">
        <v>14859</v>
      </c>
      <c r="E2413" s="52">
        <v>0.66666666666666663</v>
      </c>
    </row>
    <row r="2414" spans="1:5" x14ac:dyDescent="0.2">
      <c r="A2414" t="s">
        <v>14940</v>
      </c>
      <c r="B2414" t="s">
        <v>2789</v>
      </c>
      <c r="C2414" t="s">
        <v>1580</v>
      </c>
      <c r="D2414" t="s">
        <v>14859</v>
      </c>
      <c r="E2414" s="52">
        <v>1.0166666666666666</v>
      </c>
    </row>
    <row r="2415" spans="1:5" x14ac:dyDescent="0.2">
      <c r="A2415" t="s">
        <v>14941</v>
      </c>
      <c r="B2415" t="s">
        <v>2838</v>
      </c>
      <c r="C2415" t="s">
        <v>1580</v>
      </c>
      <c r="D2415" t="s">
        <v>14859</v>
      </c>
      <c r="E2415" s="52">
        <v>1.0833333333333333</v>
      </c>
    </row>
    <row r="2416" spans="1:5" x14ac:dyDescent="0.2">
      <c r="A2416" t="s">
        <v>14942</v>
      </c>
      <c r="B2416" t="s">
        <v>2840</v>
      </c>
      <c r="C2416" t="s">
        <v>1580</v>
      </c>
      <c r="D2416" t="s">
        <v>14859</v>
      </c>
      <c r="E2416" s="52">
        <v>0.51666666666666672</v>
      </c>
    </row>
    <row r="2417" spans="1:5" x14ac:dyDescent="0.2">
      <c r="A2417" t="s">
        <v>14943</v>
      </c>
      <c r="B2417" t="s">
        <v>12328</v>
      </c>
      <c r="C2417" t="s">
        <v>1580</v>
      </c>
      <c r="D2417" t="s">
        <v>14859</v>
      </c>
      <c r="E2417" s="52">
        <v>0</v>
      </c>
    </row>
    <row r="2418" spans="1:5" x14ac:dyDescent="0.2">
      <c r="A2418" t="s">
        <v>14944</v>
      </c>
      <c r="B2418" t="s">
        <v>2763</v>
      </c>
      <c r="C2418" t="s">
        <v>1580</v>
      </c>
      <c r="D2418" t="s">
        <v>14859</v>
      </c>
      <c r="E2418" s="52">
        <v>1.75</v>
      </c>
    </row>
    <row r="2419" spans="1:5" x14ac:dyDescent="0.2">
      <c r="A2419" t="s">
        <v>14945</v>
      </c>
      <c r="B2419" t="s">
        <v>12344</v>
      </c>
      <c r="C2419" t="s">
        <v>1580</v>
      </c>
      <c r="D2419" t="s">
        <v>14859</v>
      </c>
      <c r="E2419" s="52">
        <v>0</v>
      </c>
    </row>
    <row r="2420" spans="1:5" x14ac:dyDescent="0.2">
      <c r="A2420" t="s">
        <v>14946</v>
      </c>
      <c r="B2420" t="s">
        <v>2780</v>
      </c>
      <c r="C2420" t="s">
        <v>1580</v>
      </c>
      <c r="D2420" t="s">
        <v>14859</v>
      </c>
      <c r="E2420" s="52">
        <v>0.91666666666666652</v>
      </c>
    </row>
    <row r="2421" spans="1:5" x14ac:dyDescent="0.2">
      <c r="A2421" t="s">
        <v>14947</v>
      </c>
      <c r="B2421" t="s">
        <v>2794</v>
      </c>
      <c r="C2421" t="s">
        <v>1580</v>
      </c>
      <c r="D2421" t="s">
        <v>14859</v>
      </c>
      <c r="E2421" s="52">
        <v>0.87604166666666661</v>
      </c>
    </row>
    <row r="2422" spans="1:5" x14ac:dyDescent="0.2">
      <c r="A2422" t="s">
        <v>14948</v>
      </c>
      <c r="B2422" t="s">
        <v>2785</v>
      </c>
      <c r="C2422" t="s">
        <v>1601</v>
      </c>
      <c r="D2422" t="s">
        <v>14859</v>
      </c>
      <c r="E2422" s="52">
        <v>71.3</v>
      </c>
    </row>
    <row r="2423" spans="1:5" x14ac:dyDescent="0.2">
      <c r="A2423" t="s">
        <v>14949</v>
      </c>
      <c r="B2423" t="s">
        <v>2811</v>
      </c>
      <c r="C2423" t="s">
        <v>1601</v>
      </c>
      <c r="D2423" t="s">
        <v>14859</v>
      </c>
      <c r="E2423" s="52">
        <v>0</v>
      </c>
    </row>
    <row r="2424" spans="1:5" x14ac:dyDescent="0.2">
      <c r="A2424" t="s">
        <v>14950</v>
      </c>
      <c r="B2424" t="s">
        <v>2788</v>
      </c>
      <c r="C2424" t="s">
        <v>1601</v>
      </c>
      <c r="D2424" t="s">
        <v>14859</v>
      </c>
      <c r="E2424" s="52">
        <v>80</v>
      </c>
    </row>
    <row r="2425" spans="1:5" x14ac:dyDescent="0.2">
      <c r="A2425" t="s">
        <v>14951</v>
      </c>
      <c r="B2425" t="s">
        <v>2814</v>
      </c>
      <c r="C2425" t="s">
        <v>1601</v>
      </c>
      <c r="D2425" t="s">
        <v>14859</v>
      </c>
      <c r="E2425" s="52">
        <v>36.700000000000003</v>
      </c>
    </row>
    <row r="2426" spans="1:5" x14ac:dyDescent="0.2">
      <c r="A2426" t="s">
        <v>14952</v>
      </c>
      <c r="B2426" t="s">
        <v>2816</v>
      </c>
      <c r="C2426" t="s">
        <v>1601</v>
      </c>
      <c r="D2426" t="s">
        <v>14859</v>
      </c>
      <c r="E2426" s="52">
        <v>41.7</v>
      </c>
    </row>
    <row r="2427" spans="1:5" x14ac:dyDescent="0.2">
      <c r="A2427" t="s">
        <v>14953</v>
      </c>
      <c r="B2427" t="s">
        <v>2818</v>
      </c>
      <c r="C2427" t="s">
        <v>1601</v>
      </c>
      <c r="D2427" t="s">
        <v>14859</v>
      </c>
      <c r="E2427" s="52">
        <v>66.8</v>
      </c>
    </row>
    <row r="2428" spans="1:5" x14ac:dyDescent="0.2">
      <c r="A2428" t="s">
        <v>14954</v>
      </c>
      <c r="B2428" t="s">
        <v>2820</v>
      </c>
      <c r="C2428" t="s">
        <v>1601</v>
      </c>
      <c r="D2428" t="s">
        <v>14859</v>
      </c>
      <c r="E2428" s="52">
        <v>59</v>
      </c>
    </row>
    <row r="2429" spans="1:5" x14ac:dyDescent="0.2">
      <c r="A2429" t="s">
        <v>14955</v>
      </c>
      <c r="B2429" t="s">
        <v>2825</v>
      </c>
      <c r="C2429" t="s">
        <v>1601</v>
      </c>
      <c r="D2429" t="s">
        <v>14859</v>
      </c>
      <c r="E2429" s="52">
        <v>87.5</v>
      </c>
    </row>
    <row r="2430" spans="1:5" x14ac:dyDescent="0.2">
      <c r="A2430" t="s">
        <v>14956</v>
      </c>
      <c r="B2430" t="s">
        <v>2786</v>
      </c>
      <c r="C2430" t="s">
        <v>1601</v>
      </c>
      <c r="D2430" t="s">
        <v>14859</v>
      </c>
      <c r="E2430" s="52">
        <v>33.9</v>
      </c>
    </row>
    <row r="2431" spans="1:5" x14ac:dyDescent="0.2">
      <c r="A2431" t="s">
        <v>14957</v>
      </c>
      <c r="B2431" t="s">
        <v>2787</v>
      </c>
      <c r="C2431" t="s">
        <v>1601</v>
      </c>
      <c r="D2431" t="s">
        <v>14859</v>
      </c>
      <c r="E2431" s="52">
        <v>77.099999999999994</v>
      </c>
    </row>
    <row r="2432" spans="1:5" x14ac:dyDescent="0.2">
      <c r="A2432" t="s">
        <v>14958</v>
      </c>
      <c r="B2432" t="s">
        <v>2829</v>
      </c>
      <c r="C2432" t="s">
        <v>1601</v>
      </c>
      <c r="D2432" t="s">
        <v>14859</v>
      </c>
      <c r="E2432" s="52">
        <v>75.7</v>
      </c>
    </row>
    <row r="2433" spans="1:5" x14ac:dyDescent="0.2">
      <c r="A2433" t="s">
        <v>14959</v>
      </c>
      <c r="B2433" t="s">
        <v>2831</v>
      </c>
      <c r="C2433" t="s">
        <v>1601</v>
      </c>
      <c r="D2433" t="s">
        <v>14859</v>
      </c>
      <c r="E2433" s="52">
        <v>62.9</v>
      </c>
    </row>
    <row r="2434" spans="1:5" x14ac:dyDescent="0.2">
      <c r="A2434" t="s">
        <v>14960</v>
      </c>
      <c r="B2434" t="s">
        <v>2833</v>
      </c>
      <c r="C2434" t="s">
        <v>1601</v>
      </c>
      <c r="D2434" t="s">
        <v>14859</v>
      </c>
      <c r="E2434" s="52">
        <v>39.4</v>
      </c>
    </row>
    <row r="2435" spans="1:5" x14ac:dyDescent="0.2">
      <c r="A2435" t="s">
        <v>14961</v>
      </c>
      <c r="B2435" t="s">
        <v>2835</v>
      </c>
      <c r="C2435" t="s">
        <v>1601</v>
      </c>
      <c r="D2435" t="s">
        <v>14859</v>
      </c>
      <c r="E2435" s="52">
        <v>30.2</v>
      </c>
    </row>
    <row r="2436" spans="1:5" x14ac:dyDescent="0.2">
      <c r="A2436" t="s">
        <v>14962</v>
      </c>
      <c r="B2436" t="s">
        <v>2789</v>
      </c>
      <c r="C2436" t="s">
        <v>1601</v>
      </c>
      <c r="D2436" t="s">
        <v>14859</v>
      </c>
      <c r="E2436" s="52">
        <v>61.5</v>
      </c>
    </row>
    <row r="2437" spans="1:5" x14ac:dyDescent="0.2">
      <c r="A2437" t="s">
        <v>14963</v>
      </c>
      <c r="B2437" t="s">
        <v>2838</v>
      </c>
      <c r="C2437" t="s">
        <v>1601</v>
      </c>
      <c r="D2437" t="s">
        <v>14859</v>
      </c>
      <c r="E2437" s="52">
        <v>74.900000000000006</v>
      </c>
    </row>
    <row r="2438" spans="1:5" x14ac:dyDescent="0.2">
      <c r="A2438" t="s">
        <v>14964</v>
      </c>
      <c r="B2438" t="s">
        <v>2840</v>
      </c>
      <c r="C2438" t="s">
        <v>1601</v>
      </c>
      <c r="D2438" t="s">
        <v>14859</v>
      </c>
      <c r="E2438" s="52">
        <v>81.2</v>
      </c>
    </row>
    <row r="2439" spans="1:5" x14ac:dyDescent="0.2">
      <c r="A2439" t="s">
        <v>14965</v>
      </c>
      <c r="B2439" t="s">
        <v>12328</v>
      </c>
      <c r="C2439" t="s">
        <v>1601</v>
      </c>
      <c r="D2439" t="s">
        <v>14859</v>
      </c>
      <c r="E2439" s="52">
        <v>96.6</v>
      </c>
    </row>
    <row r="2440" spans="1:5" x14ac:dyDescent="0.2">
      <c r="A2440" t="s">
        <v>14966</v>
      </c>
      <c r="B2440" t="s">
        <v>2763</v>
      </c>
      <c r="C2440" t="s">
        <v>1601</v>
      </c>
      <c r="D2440" t="s">
        <v>14859</v>
      </c>
      <c r="E2440" s="52">
        <v>58</v>
      </c>
    </row>
    <row r="2441" spans="1:5" x14ac:dyDescent="0.2">
      <c r="A2441" t="s">
        <v>14967</v>
      </c>
      <c r="B2441" t="s">
        <v>12344</v>
      </c>
      <c r="C2441" t="s">
        <v>1601</v>
      </c>
      <c r="D2441" t="s">
        <v>14859</v>
      </c>
      <c r="E2441" s="52">
        <v>100</v>
      </c>
    </row>
    <row r="2442" spans="1:5" x14ac:dyDescent="0.2">
      <c r="A2442" t="s">
        <v>14968</v>
      </c>
      <c r="B2442" t="s">
        <v>2780</v>
      </c>
      <c r="C2442" t="s">
        <v>1601</v>
      </c>
      <c r="D2442" t="s">
        <v>14859</v>
      </c>
      <c r="E2442" s="52">
        <v>69.533333333333331</v>
      </c>
    </row>
    <row r="2443" spans="1:5" x14ac:dyDescent="0.2">
      <c r="A2443" t="s">
        <v>14969</v>
      </c>
      <c r="B2443" t="s">
        <v>2794</v>
      </c>
      <c r="C2443" t="s">
        <v>1601</v>
      </c>
      <c r="D2443" t="s">
        <v>14859</v>
      </c>
      <c r="E2443" s="52">
        <v>65.282838735264207</v>
      </c>
    </row>
    <row r="2444" spans="1:5" x14ac:dyDescent="0.2">
      <c r="A2444" t="s">
        <v>14970</v>
      </c>
      <c r="B2444" t="s">
        <v>2785</v>
      </c>
      <c r="C2444" t="s">
        <v>1622</v>
      </c>
      <c r="D2444" t="s">
        <v>14859</v>
      </c>
      <c r="E2444" s="52">
        <v>56.4</v>
      </c>
    </row>
    <row r="2445" spans="1:5" x14ac:dyDescent="0.2">
      <c r="A2445" t="s">
        <v>14971</v>
      </c>
      <c r="B2445" t="s">
        <v>2811</v>
      </c>
      <c r="C2445" t="s">
        <v>1622</v>
      </c>
      <c r="D2445" t="s">
        <v>14859</v>
      </c>
      <c r="E2445" s="52">
        <v>0</v>
      </c>
    </row>
    <row r="2446" spans="1:5" x14ac:dyDescent="0.2">
      <c r="A2446" t="s">
        <v>14972</v>
      </c>
      <c r="B2446" t="s">
        <v>2788</v>
      </c>
      <c r="C2446" t="s">
        <v>1622</v>
      </c>
      <c r="D2446" t="s">
        <v>14859</v>
      </c>
      <c r="E2446" s="52">
        <v>70.3</v>
      </c>
    </row>
    <row r="2447" spans="1:5" x14ac:dyDescent="0.2">
      <c r="A2447" t="s">
        <v>14973</v>
      </c>
      <c r="B2447" t="s">
        <v>2814</v>
      </c>
      <c r="C2447" t="s">
        <v>1622</v>
      </c>
      <c r="D2447" t="s">
        <v>14859</v>
      </c>
      <c r="E2447" s="52">
        <v>30.4</v>
      </c>
    </row>
    <row r="2448" spans="1:5" x14ac:dyDescent="0.2">
      <c r="A2448" t="s">
        <v>14974</v>
      </c>
      <c r="B2448" t="s">
        <v>2816</v>
      </c>
      <c r="C2448" t="s">
        <v>1622</v>
      </c>
      <c r="D2448" t="s">
        <v>14859</v>
      </c>
      <c r="E2448" s="52">
        <v>30.3</v>
      </c>
    </row>
    <row r="2449" spans="1:5" x14ac:dyDescent="0.2">
      <c r="A2449" t="s">
        <v>14975</v>
      </c>
      <c r="B2449" t="s">
        <v>2818</v>
      </c>
      <c r="C2449" t="s">
        <v>1622</v>
      </c>
      <c r="D2449" t="s">
        <v>14859</v>
      </c>
      <c r="E2449" s="52">
        <v>48.1</v>
      </c>
    </row>
    <row r="2450" spans="1:5" x14ac:dyDescent="0.2">
      <c r="A2450" t="s">
        <v>14976</v>
      </c>
      <c r="B2450" t="s">
        <v>2820</v>
      </c>
      <c r="C2450" t="s">
        <v>1622</v>
      </c>
      <c r="D2450" t="s">
        <v>14859</v>
      </c>
      <c r="E2450" s="52">
        <v>44.2</v>
      </c>
    </row>
    <row r="2451" spans="1:5" x14ac:dyDescent="0.2">
      <c r="A2451" t="s">
        <v>14977</v>
      </c>
      <c r="B2451" t="s">
        <v>2825</v>
      </c>
      <c r="C2451" t="s">
        <v>1622</v>
      </c>
      <c r="D2451" t="s">
        <v>14859</v>
      </c>
      <c r="E2451" s="52">
        <v>85.3</v>
      </c>
    </row>
    <row r="2452" spans="1:5" x14ac:dyDescent="0.2">
      <c r="A2452" t="s">
        <v>14978</v>
      </c>
      <c r="B2452" t="s">
        <v>2786</v>
      </c>
      <c r="C2452" t="s">
        <v>1622</v>
      </c>
      <c r="D2452" t="s">
        <v>14859</v>
      </c>
      <c r="E2452" s="52">
        <v>38.799999999999997</v>
      </c>
    </row>
    <row r="2453" spans="1:5" x14ac:dyDescent="0.2">
      <c r="A2453" t="s">
        <v>14979</v>
      </c>
      <c r="B2453" t="s">
        <v>2787</v>
      </c>
      <c r="C2453" t="s">
        <v>1622</v>
      </c>
      <c r="D2453" t="s">
        <v>14859</v>
      </c>
      <c r="E2453" s="52">
        <v>68.900000000000006</v>
      </c>
    </row>
    <row r="2454" spans="1:5" x14ac:dyDescent="0.2">
      <c r="A2454" t="s">
        <v>14980</v>
      </c>
      <c r="B2454" t="s">
        <v>2829</v>
      </c>
      <c r="C2454" t="s">
        <v>1622</v>
      </c>
      <c r="D2454" t="s">
        <v>14859</v>
      </c>
      <c r="E2454" s="52">
        <v>66.7</v>
      </c>
    </row>
    <row r="2455" spans="1:5" x14ac:dyDescent="0.2">
      <c r="A2455" t="s">
        <v>14981</v>
      </c>
      <c r="B2455" t="s">
        <v>2831</v>
      </c>
      <c r="C2455" t="s">
        <v>1622</v>
      </c>
      <c r="D2455" t="s">
        <v>14859</v>
      </c>
      <c r="E2455" s="52">
        <v>47</v>
      </c>
    </row>
    <row r="2456" spans="1:5" x14ac:dyDescent="0.2">
      <c r="A2456" t="s">
        <v>14982</v>
      </c>
      <c r="B2456" t="s">
        <v>2833</v>
      </c>
      <c r="C2456" t="s">
        <v>1622</v>
      </c>
      <c r="D2456" t="s">
        <v>14859</v>
      </c>
      <c r="E2456" s="52">
        <v>33.700000000000003</v>
      </c>
    </row>
    <row r="2457" spans="1:5" x14ac:dyDescent="0.2">
      <c r="A2457" t="s">
        <v>14983</v>
      </c>
      <c r="B2457" t="s">
        <v>2835</v>
      </c>
      <c r="C2457" t="s">
        <v>1622</v>
      </c>
      <c r="D2457" t="s">
        <v>14859</v>
      </c>
      <c r="E2457" s="52">
        <v>23.1</v>
      </c>
    </row>
    <row r="2458" spans="1:5" x14ac:dyDescent="0.2">
      <c r="A2458" t="s">
        <v>14984</v>
      </c>
      <c r="B2458" t="s">
        <v>2789</v>
      </c>
      <c r="C2458" t="s">
        <v>1622</v>
      </c>
      <c r="D2458" t="s">
        <v>14859</v>
      </c>
      <c r="E2458" s="52">
        <v>43.4</v>
      </c>
    </row>
    <row r="2459" spans="1:5" x14ac:dyDescent="0.2">
      <c r="A2459" t="s">
        <v>14985</v>
      </c>
      <c r="B2459" t="s">
        <v>2838</v>
      </c>
      <c r="C2459" t="s">
        <v>1622</v>
      </c>
      <c r="D2459" t="s">
        <v>14859</v>
      </c>
      <c r="E2459" s="52">
        <v>73.900000000000006</v>
      </c>
    </row>
    <row r="2460" spans="1:5" x14ac:dyDescent="0.2">
      <c r="A2460" t="s">
        <v>14986</v>
      </c>
      <c r="B2460" t="s">
        <v>2840</v>
      </c>
      <c r="C2460" t="s">
        <v>1622</v>
      </c>
      <c r="D2460" t="s">
        <v>14859</v>
      </c>
      <c r="E2460" s="52">
        <v>70</v>
      </c>
    </row>
    <row r="2461" spans="1:5" x14ac:dyDescent="0.2">
      <c r="A2461" t="s">
        <v>14987</v>
      </c>
      <c r="B2461" t="s">
        <v>12328</v>
      </c>
      <c r="C2461" t="s">
        <v>1622</v>
      </c>
      <c r="D2461" t="s">
        <v>14859</v>
      </c>
      <c r="E2461" s="52" t="s">
        <v>12038</v>
      </c>
    </row>
    <row r="2462" spans="1:5" x14ac:dyDescent="0.2">
      <c r="A2462" t="s">
        <v>14988</v>
      </c>
      <c r="B2462" t="s">
        <v>2763</v>
      </c>
      <c r="C2462" t="s">
        <v>1622</v>
      </c>
      <c r="D2462" t="s">
        <v>14859</v>
      </c>
      <c r="E2462" s="52">
        <v>39.9</v>
      </c>
    </row>
    <row r="2463" spans="1:5" x14ac:dyDescent="0.2">
      <c r="A2463" t="s">
        <v>14989</v>
      </c>
      <c r="B2463" t="s">
        <v>12344</v>
      </c>
      <c r="C2463" t="s">
        <v>1622</v>
      </c>
      <c r="D2463" t="s">
        <v>14859</v>
      </c>
      <c r="E2463" s="52" t="s">
        <v>12038</v>
      </c>
    </row>
    <row r="2464" spans="1:5" x14ac:dyDescent="0.2">
      <c r="A2464" t="s">
        <v>14990</v>
      </c>
      <c r="B2464" t="s">
        <v>2780</v>
      </c>
      <c r="C2464" t="s">
        <v>1622</v>
      </c>
      <c r="D2464" t="s">
        <v>14859</v>
      </c>
      <c r="E2464" s="52">
        <v>54.8</v>
      </c>
    </row>
    <row r="2465" spans="1:5" x14ac:dyDescent="0.2">
      <c r="A2465" t="s">
        <v>14991</v>
      </c>
      <c r="B2465" t="s">
        <v>2794</v>
      </c>
      <c r="C2465" t="s">
        <v>1622</v>
      </c>
      <c r="D2465" t="s">
        <v>14859</v>
      </c>
      <c r="E2465" s="52">
        <v>53.24241053064582</v>
      </c>
    </row>
    <row r="2466" spans="1:5" x14ac:dyDescent="0.2">
      <c r="A2466" t="s">
        <v>14992</v>
      </c>
      <c r="B2466" t="s">
        <v>2785</v>
      </c>
      <c r="C2466" t="s">
        <v>1643</v>
      </c>
      <c r="D2466" t="s">
        <v>14859</v>
      </c>
      <c r="E2466" s="52">
        <v>3.9333333333333336</v>
      </c>
    </row>
    <row r="2467" spans="1:5" x14ac:dyDescent="0.2">
      <c r="A2467" t="s">
        <v>14993</v>
      </c>
      <c r="B2467" t="s">
        <v>2811</v>
      </c>
      <c r="C2467" t="s">
        <v>1643</v>
      </c>
      <c r="D2467" t="s">
        <v>14859</v>
      </c>
      <c r="E2467" s="52">
        <v>0</v>
      </c>
    </row>
    <row r="2468" spans="1:5" x14ac:dyDescent="0.2">
      <c r="A2468" t="s">
        <v>14994</v>
      </c>
      <c r="B2468" t="s">
        <v>2788</v>
      </c>
      <c r="C2468" t="s">
        <v>1643</v>
      </c>
      <c r="D2468" t="s">
        <v>14859</v>
      </c>
      <c r="E2468" s="52">
        <v>2.75</v>
      </c>
    </row>
    <row r="2469" spans="1:5" x14ac:dyDescent="0.2">
      <c r="A2469" t="s">
        <v>14995</v>
      </c>
      <c r="B2469" t="s">
        <v>2814</v>
      </c>
      <c r="C2469" t="s">
        <v>1643</v>
      </c>
      <c r="D2469" t="s">
        <v>14859</v>
      </c>
      <c r="E2469" s="52">
        <v>7.583333333333333</v>
      </c>
    </row>
    <row r="2470" spans="1:5" x14ac:dyDescent="0.2">
      <c r="A2470" t="s">
        <v>14996</v>
      </c>
      <c r="B2470" t="s">
        <v>2816</v>
      </c>
      <c r="C2470" t="s">
        <v>1643</v>
      </c>
      <c r="D2470" t="s">
        <v>14859</v>
      </c>
      <c r="E2470" s="52">
        <v>6.4666666666666668</v>
      </c>
    </row>
    <row r="2471" spans="1:5" x14ac:dyDescent="0.2">
      <c r="A2471" t="s">
        <v>14997</v>
      </c>
      <c r="B2471" t="s">
        <v>2818</v>
      </c>
      <c r="C2471" t="s">
        <v>1643</v>
      </c>
      <c r="D2471" t="s">
        <v>14859</v>
      </c>
      <c r="E2471" s="52">
        <v>3.75</v>
      </c>
    </row>
    <row r="2472" spans="1:5" x14ac:dyDescent="0.2">
      <c r="A2472" t="s">
        <v>14998</v>
      </c>
      <c r="B2472" t="s">
        <v>2820</v>
      </c>
      <c r="C2472" t="s">
        <v>1643</v>
      </c>
      <c r="D2472" t="s">
        <v>14859</v>
      </c>
      <c r="E2472" s="52">
        <v>4.5999999999999996</v>
      </c>
    </row>
    <row r="2473" spans="1:5" x14ac:dyDescent="0.2">
      <c r="A2473" t="s">
        <v>14999</v>
      </c>
      <c r="B2473" t="s">
        <v>2825</v>
      </c>
      <c r="C2473" t="s">
        <v>1643</v>
      </c>
      <c r="D2473" t="s">
        <v>14859</v>
      </c>
      <c r="E2473" s="52">
        <v>2.4333333333333336</v>
      </c>
    </row>
    <row r="2474" spans="1:5" x14ac:dyDescent="0.2">
      <c r="A2474" t="s">
        <v>15000</v>
      </c>
      <c r="B2474" t="s">
        <v>2786</v>
      </c>
      <c r="C2474" t="s">
        <v>1643</v>
      </c>
      <c r="D2474" t="s">
        <v>14859</v>
      </c>
      <c r="E2474" s="52">
        <v>7.5166666666666666</v>
      </c>
    </row>
    <row r="2475" spans="1:5" x14ac:dyDescent="0.2">
      <c r="A2475" t="s">
        <v>15001</v>
      </c>
      <c r="B2475" t="s">
        <v>2787</v>
      </c>
      <c r="C2475" t="s">
        <v>1643</v>
      </c>
      <c r="D2475" t="s">
        <v>14859</v>
      </c>
      <c r="E2475" s="52">
        <v>3.7666666666666666</v>
      </c>
    </row>
    <row r="2476" spans="1:5" x14ac:dyDescent="0.2">
      <c r="A2476" t="s">
        <v>15002</v>
      </c>
      <c r="B2476" t="s">
        <v>2829</v>
      </c>
      <c r="C2476" t="s">
        <v>1643</v>
      </c>
      <c r="D2476" t="s">
        <v>14859</v>
      </c>
      <c r="E2476" s="52">
        <v>3.6499999999999995</v>
      </c>
    </row>
    <row r="2477" spans="1:5" x14ac:dyDescent="0.2">
      <c r="A2477" t="s">
        <v>15003</v>
      </c>
      <c r="B2477" t="s">
        <v>2831</v>
      </c>
      <c r="C2477" t="s">
        <v>1643</v>
      </c>
      <c r="D2477" t="s">
        <v>14859</v>
      </c>
      <c r="E2477" s="52">
        <v>4.3833333333333337</v>
      </c>
    </row>
    <row r="2478" spans="1:5" x14ac:dyDescent="0.2">
      <c r="A2478" t="s">
        <v>15004</v>
      </c>
      <c r="B2478" t="s">
        <v>2833</v>
      </c>
      <c r="C2478" t="s">
        <v>1643</v>
      </c>
      <c r="D2478" t="s">
        <v>14859</v>
      </c>
      <c r="E2478" s="52">
        <v>6.1666666666666679</v>
      </c>
    </row>
    <row r="2479" spans="1:5" x14ac:dyDescent="0.2">
      <c r="A2479" t="s">
        <v>15005</v>
      </c>
      <c r="B2479" t="s">
        <v>2835</v>
      </c>
      <c r="C2479" t="s">
        <v>1643</v>
      </c>
      <c r="D2479" t="s">
        <v>14859</v>
      </c>
      <c r="E2479" s="52">
        <v>12.833333333333332</v>
      </c>
    </row>
    <row r="2480" spans="1:5" x14ac:dyDescent="0.2">
      <c r="A2480" t="s">
        <v>15006</v>
      </c>
      <c r="B2480" t="s">
        <v>2789</v>
      </c>
      <c r="C2480" t="s">
        <v>1643</v>
      </c>
      <c r="D2480" t="s">
        <v>14859</v>
      </c>
      <c r="E2480" s="52">
        <v>3.9833333333333334</v>
      </c>
    </row>
    <row r="2481" spans="1:5" x14ac:dyDescent="0.2">
      <c r="A2481" t="s">
        <v>15007</v>
      </c>
      <c r="B2481" t="s">
        <v>2838</v>
      </c>
      <c r="C2481" t="s">
        <v>1643</v>
      </c>
      <c r="D2481" t="s">
        <v>14859</v>
      </c>
      <c r="E2481" s="52">
        <v>3.583333333333333</v>
      </c>
    </row>
    <row r="2482" spans="1:5" x14ac:dyDescent="0.2">
      <c r="A2482" t="s">
        <v>15008</v>
      </c>
      <c r="B2482" t="s">
        <v>2840</v>
      </c>
      <c r="C2482" t="s">
        <v>1643</v>
      </c>
      <c r="D2482" t="s">
        <v>14859</v>
      </c>
      <c r="E2482" s="52">
        <v>2.9333333333333336</v>
      </c>
    </row>
    <row r="2483" spans="1:5" x14ac:dyDescent="0.2">
      <c r="A2483" t="s">
        <v>15009</v>
      </c>
      <c r="B2483" t="s">
        <v>12328</v>
      </c>
      <c r="C2483" t="s">
        <v>1643</v>
      </c>
      <c r="D2483" t="s">
        <v>14859</v>
      </c>
      <c r="E2483" s="52">
        <v>0</v>
      </c>
    </row>
    <row r="2484" spans="1:5" x14ac:dyDescent="0.2">
      <c r="A2484" t="s">
        <v>15010</v>
      </c>
      <c r="B2484" t="s">
        <v>2763</v>
      </c>
      <c r="C2484" t="s">
        <v>1643</v>
      </c>
      <c r="D2484" t="s">
        <v>14859</v>
      </c>
      <c r="E2484" s="52">
        <v>4.7666666666666666</v>
      </c>
    </row>
    <row r="2485" spans="1:5" x14ac:dyDescent="0.2">
      <c r="A2485" t="s">
        <v>15011</v>
      </c>
      <c r="B2485" t="s">
        <v>12344</v>
      </c>
      <c r="C2485" t="s">
        <v>1643</v>
      </c>
      <c r="D2485" t="s">
        <v>14859</v>
      </c>
      <c r="E2485" s="52">
        <v>0</v>
      </c>
    </row>
    <row r="2486" spans="1:5" x14ac:dyDescent="0.2">
      <c r="A2486" t="s">
        <v>15012</v>
      </c>
      <c r="B2486" t="s">
        <v>2780</v>
      </c>
      <c r="C2486" t="s">
        <v>1643</v>
      </c>
      <c r="D2486" t="s">
        <v>14859</v>
      </c>
      <c r="E2486" s="52">
        <v>3.7833333333333332</v>
      </c>
    </row>
    <row r="2487" spans="1:5" x14ac:dyDescent="0.2">
      <c r="A2487" t="s">
        <v>15013</v>
      </c>
      <c r="B2487" t="s">
        <v>2794</v>
      </c>
      <c r="C2487" t="s">
        <v>1643</v>
      </c>
      <c r="D2487" t="s">
        <v>14859</v>
      </c>
      <c r="E2487" s="52">
        <v>4.544965277777778</v>
      </c>
    </row>
    <row r="2488" spans="1:5" x14ac:dyDescent="0.2">
      <c r="A2488" t="s">
        <v>15014</v>
      </c>
      <c r="B2488" t="s">
        <v>2785</v>
      </c>
      <c r="C2488" t="s">
        <v>1664</v>
      </c>
      <c r="D2488" t="s">
        <v>14859</v>
      </c>
      <c r="E2488" s="52">
        <v>87.5</v>
      </c>
    </row>
    <row r="2489" spans="1:5" x14ac:dyDescent="0.2">
      <c r="A2489" t="s">
        <v>15015</v>
      </c>
      <c r="B2489" t="s">
        <v>2811</v>
      </c>
      <c r="C2489" t="s">
        <v>1664</v>
      </c>
      <c r="D2489" t="s">
        <v>14859</v>
      </c>
      <c r="E2489" s="52">
        <v>0</v>
      </c>
    </row>
    <row r="2490" spans="1:5" x14ac:dyDescent="0.2">
      <c r="A2490" t="s">
        <v>15016</v>
      </c>
      <c r="B2490" t="s">
        <v>2788</v>
      </c>
      <c r="C2490" t="s">
        <v>1664</v>
      </c>
      <c r="D2490" t="s">
        <v>14859</v>
      </c>
      <c r="E2490" s="52">
        <v>89.8</v>
      </c>
    </row>
    <row r="2491" spans="1:5" x14ac:dyDescent="0.2">
      <c r="A2491" t="s">
        <v>15017</v>
      </c>
      <c r="B2491" t="s">
        <v>2814</v>
      </c>
      <c r="C2491" t="s">
        <v>1664</v>
      </c>
      <c r="D2491" t="s">
        <v>14859</v>
      </c>
      <c r="E2491" s="52">
        <v>69.8</v>
      </c>
    </row>
    <row r="2492" spans="1:5" x14ac:dyDescent="0.2">
      <c r="A2492" t="s">
        <v>15018</v>
      </c>
      <c r="B2492" t="s">
        <v>2816</v>
      </c>
      <c r="C2492" t="s">
        <v>1664</v>
      </c>
      <c r="D2492" t="s">
        <v>14859</v>
      </c>
      <c r="E2492" s="52">
        <v>74.7</v>
      </c>
    </row>
    <row r="2493" spans="1:5" x14ac:dyDescent="0.2">
      <c r="A2493" t="s">
        <v>15019</v>
      </c>
      <c r="B2493" t="s">
        <v>2818</v>
      </c>
      <c r="C2493" t="s">
        <v>1664</v>
      </c>
      <c r="D2493" t="s">
        <v>14859</v>
      </c>
      <c r="E2493" s="52">
        <v>82.2</v>
      </c>
    </row>
    <row r="2494" spans="1:5" x14ac:dyDescent="0.2">
      <c r="A2494" t="s">
        <v>15020</v>
      </c>
      <c r="B2494" t="s">
        <v>2820</v>
      </c>
      <c r="C2494" t="s">
        <v>1664</v>
      </c>
      <c r="D2494" t="s">
        <v>14859</v>
      </c>
      <c r="E2494" s="52">
        <v>82.8</v>
      </c>
    </row>
    <row r="2495" spans="1:5" x14ac:dyDescent="0.2">
      <c r="A2495" t="s">
        <v>15021</v>
      </c>
      <c r="B2495" t="s">
        <v>2825</v>
      </c>
      <c r="C2495" t="s">
        <v>1664</v>
      </c>
      <c r="D2495" t="s">
        <v>14859</v>
      </c>
      <c r="E2495" s="52">
        <v>97.4</v>
      </c>
    </row>
    <row r="2496" spans="1:5" x14ac:dyDescent="0.2">
      <c r="A2496" t="s">
        <v>15022</v>
      </c>
      <c r="B2496" t="s">
        <v>2786</v>
      </c>
      <c r="C2496" t="s">
        <v>1664</v>
      </c>
      <c r="D2496" t="s">
        <v>14859</v>
      </c>
      <c r="E2496" s="52">
        <v>52.9</v>
      </c>
    </row>
    <row r="2497" spans="1:5" x14ac:dyDescent="0.2">
      <c r="A2497" t="s">
        <v>15023</v>
      </c>
      <c r="B2497" t="s">
        <v>2787</v>
      </c>
      <c r="C2497" t="s">
        <v>1664</v>
      </c>
      <c r="D2497" t="s">
        <v>14859</v>
      </c>
      <c r="E2497" s="52">
        <v>92.4</v>
      </c>
    </row>
    <row r="2498" spans="1:5" x14ac:dyDescent="0.2">
      <c r="A2498" t="s">
        <v>15024</v>
      </c>
      <c r="B2498" t="s">
        <v>2829</v>
      </c>
      <c r="C2498" t="s">
        <v>1664</v>
      </c>
      <c r="D2498" t="s">
        <v>14859</v>
      </c>
      <c r="E2498" s="52">
        <v>90.6</v>
      </c>
    </row>
    <row r="2499" spans="1:5" x14ac:dyDescent="0.2">
      <c r="A2499" t="s">
        <v>15025</v>
      </c>
      <c r="B2499" t="s">
        <v>2831</v>
      </c>
      <c r="C2499" t="s">
        <v>1664</v>
      </c>
      <c r="D2499" t="s">
        <v>14859</v>
      </c>
      <c r="E2499" s="52">
        <v>81.8</v>
      </c>
    </row>
    <row r="2500" spans="1:5" x14ac:dyDescent="0.2">
      <c r="A2500" t="s">
        <v>15026</v>
      </c>
      <c r="B2500" t="s">
        <v>2833</v>
      </c>
      <c r="C2500" t="s">
        <v>1664</v>
      </c>
      <c r="D2500" t="s">
        <v>14859</v>
      </c>
      <c r="E2500" s="52">
        <v>64.5</v>
      </c>
    </row>
    <row r="2501" spans="1:5" x14ac:dyDescent="0.2">
      <c r="A2501" t="s">
        <v>15027</v>
      </c>
      <c r="B2501" t="s">
        <v>2835</v>
      </c>
      <c r="C2501" t="s">
        <v>1664</v>
      </c>
      <c r="D2501" t="s">
        <v>14859</v>
      </c>
      <c r="E2501" s="52">
        <v>67.400000000000006</v>
      </c>
    </row>
    <row r="2502" spans="1:5" x14ac:dyDescent="0.2">
      <c r="A2502" t="s">
        <v>15028</v>
      </c>
      <c r="B2502" t="s">
        <v>2789</v>
      </c>
      <c r="C2502" t="s">
        <v>1664</v>
      </c>
      <c r="D2502" t="s">
        <v>14859</v>
      </c>
      <c r="E2502" s="52">
        <v>71.2</v>
      </c>
    </row>
    <row r="2503" spans="1:5" x14ac:dyDescent="0.2">
      <c r="A2503" t="s">
        <v>15029</v>
      </c>
      <c r="B2503" t="s">
        <v>2838</v>
      </c>
      <c r="C2503" t="s">
        <v>1664</v>
      </c>
      <c r="D2503" t="s">
        <v>14859</v>
      </c>
      <c r="E2503" s="52">
        <v>80.900000000000006</v>
      </c>
    </row>
    <row r="2504" spans="1:5" x14ac:dyDescent="0.2">
      <c r="A2504" t="s">
        <v>15030</v>
      </c>
      <c r="B2504" t="s">
        <v>2840</v>
      </c>
      <c r="C2504" t="s">
        <v>1664</v>
      </c>
      <c r="D2504" t="s">
        <v>14859</v>
      </c>
      <c r="E2504" s="52">
        <v>93.7</v>
      </c>
    </row>
    <row r="2505" spans="1:5" x14ac:dyDescent="0.2">
      <c r="A2505" t="s">
        <v>15031</v>
      </c>
      <c r="B2505" t="s">
        <v>12328</v>
      </c>
      <c r="C2505" t="s">
        <v>1664</v>
      </c>
      <c r="D2505" t="s">
        <v>14859</v>
      </c>
      <c r="E2505" s="52">
        <v>96.6</v>
      </c>
    </row>
    <row r="2506" spans="1:5" x14ac:dyDescent="0.2">
      <c r="A2506" t="s">
        <v>15032</v>
      </c>
      <c r="B2506" t="s">
        <v>2763</v>
      </c>
      <c r="C2506" t="s">
        <v>1664</v>
      </c>
      <c r="D2506" t="s">
        <v>14859</v>
      </c>
      <c r="E2506" s="52">
        <v>84.1</v>
      </c>
    </row>
    <row r="2507" spans="1:5" x14ac:dyDescent="0.2">
      <c r="A2507" t="s">
        <v>15033</v>
      </c>
      <c r="B2507" t="s">
        <v>12344</v>
      </c>
      <c r="C2507" t="s">
        <v>1664</v>
      </c>
      <c r="D2507" t="s">
        <v>14859</v>
      </c>
      <c r="E2507" s="52">
        <v>100</v>
      </c>
    </row>
    <row r="2508" spans="1:5" x14ac:dyDescent="0.2">
      <c r="A2508" t="s">
        <v>15034</v>
      </c>
      <c r="B2508" t="s">
        <v>2780</v>
      </c>
      <c r="C2508" t="s">
        <v>1664</v>
      </c>
      <c r="D2508" t="s">
        <v>14859</v>
      </c>
      <c r="E2508" s="52">
        <v>83.8</v>
      </c>
    </row>
    <row r="2509" spans="1:5" x14ac:dyDescent="0.2">
      <c r="A2509" t="s">
        <v>15035</v>
      </c>
      <c r="B2509" t="s">
        <v>2794</v>
      </c>
      <c r="C2509" t="s">
        <v>1664</v>
      </c>
      <c r="D2509" t="s">
        <v>14859</v>
      </c>
      <c r="E2509" s="52">
        <v>82.606105675146779</v>
      </c>
    </row>
    <row r="2510" spans="1:5" x14ac:dyDescent="0.2">
      <c r="A2510" t="s">
        <v>15036</v>
      </c>
      <c r="B2510" t="s">
        <v>2785</v>
      </c>
      <c r="C2510" t="s">
        <v>1685</v>
      </c>
      <c r="D2510" t="s">
        <v>14859</v>
      </c>
      <c r="E2510" s="52">
        <v>62.1</v>
      </c>
    </row>
    <row r="2511" spans="1:5" x14ac:dyDescent="0.2">
      <c r="A2511" t="s">
        <v>15037</v>
      </c>
      <c r="B2511" t="s">
        <v>2811</v>
      </c>
      <c r="C2511" t="s">
        <v>1685</v>
      </c>
      <c r="D2511" t="s">
        <v>14859</v>
      </c>
      <c r="E2511" s="52">
        <v>0</v>
      </c>
    </row>
    <row r="2512" spans="1:5" x14ac:dyDescent="0.2">
      <c r="A2512" t="s">
        <v>15038</v>
      </c>
      <c r="B2512" t="s">
        <v>2788</v>
      </c>
      <c r="C2512" t="s">
        <v>1685</v>
      </c>
      <c r="D2512" t="s">
        <v>14859</v>
      </c>
      <c r="E2512" s="52">
        <v>73.099999999999994</v>
      </c>
    </row>
    <row r="2513" spans="1:5" x14ac:dyDescent="0.2">
      <c r="A2513" t="s">
        <v>15039</v>
      </c>
      <c r="B2513" t="s">
        <v>2814</v>
      </c>
      <c r="C2513" t="s">
        <v>1685</v>
      </c>
      <c r="D2513" t="s">
        <v>14859</v>
      </c>
      <c r="E2513" s="52">
        <v>72.5</v>
      </c>
    </row>
    <row r="2514" spans="1:5" x14ac:dyDescent="0.2">
      <c r="A2514" t="s">
        <v>15040</v>
      </c>
      <c r="B2514" t="s">
        <v>2816</v>
      </c>
      <c r="C2514" t="s">
        <v>1685</v>
      </c>
      <c r="D2514" t="s">
        <v>14859</v>
      </c>
      <c r="E2514" s="52">
        <v>50.6</v>
      </c>
    </row>
    <row r="2515" spans="1:5" x14ac:dyDescent="0.2">
      <c r="A2515" t="s">
        <v>15041</v>
      </c>
      <c r="B2515" t="s">
        <v>2818</v>
      </c>
      <c r="C2515" t="s">
        <v>1685</v>
      </c>
      <c r="D2515" t="s">
        <v>14859</v>
      </c>
      <c r="E2515" s="52">
        <v>63.2</v>
      </c>
    </row>
    <row r="2516" spans="1:5" x14ac:dyDescent="0.2">
      <c r="A2516" t="s">
        <v>15042</v>
      </c>
      <c r="B2516" t="s">
        <v>2820</v>
      </c>
      <c r="C2516" t="s">
        <v>1685</v>
      </c>
      <c r="D2516" t="s">
        <v>14859</v>
      </c>
      <c r="E2516" s="52">
        <v>66.2</v>
      </c>
    </row>
    <row r="2517" spans="1:5" x14ac:dyDescent="0.2">
      <c r="A2517" t="s">
        <v>15043</v>
      </c>
      <c r="B2517" t="s">
        <v>2825</v>
      </c>
      <c r="C2517" t="s">
        <v>1685</v>
      </c>
      <c r="D2517" t="s">
        <v>14859</v>
      </c>
      <c r="E2517" s="52">
        <v>70.400000000000006</v>
      </c>
    </row>
    <row r="2518" spans="1:5" x14ac:dyDescent="0.2">
      <c r="A2518" t="s">
        <v>15044</v>
      </c>
      <c r="B2518" t="s">
        <v>2786</v>
      </c>
      <c r="C2518" t="s">
        <v>1685</v>
      </c>
      <c r="D2518" t="s">
        <v>14859</v>
      </c>
      <c r="E2518" s="52">
        <v>26.7</v>
      </c>
    </row>
    <row r="2519" spans="1:5" x14ac:dyDescent="0.2">
      <c r="A2519" t="s">
        <v>15045</v>
      </c>
      <c r="B2519" t="s">
        <v>2787</v>
      </c>
      <c r="C2519" t="s">
        <v>1685</v>
      </c>
      <c r="D2519" t="s">
        <v>14859</v>
      </c>
      <c r="E2519" s="52">
        <v>77.099999999999994</v>
      </c>
    </row>
    <row r="2520" spans="1:5" x14ac:dyDescent="0.2">
      <c r="A2520" t="s">
        <v>15046</v>
      </c>
      <c r="B2520" t="s">
        <v>2829</v>
      </c>
      <c r="C2520" t="s">
        <v>1685</v>
      </c>
      <c r="D2520" t="s">
        <v>14859</v>
      </c>
      <c r="E2520" s="52">
        <v>63.1</v>
      </c>
    </row>
    <row r="2521" spans="1:5" x14ac:dyDescent="0.2">
      <c r="A2521" t="s">
        <v>15047</v>
      </c>
      <c r="B2521" t="s">
        <v>2831</v>
      </c>
      <c r="C2521" t="s">
        <v>1685</v>
      </c>
      <c r="D2521" t="s">
        <v>14859</v>
      </c>
      <c r="E2521" s="52">
        <v>72.900000000000006</v>
      </c>
    </row>
    <row r="2522" spans="1:5" x14ac:dyDescent="0.2">
      <c r="A2522" t="s">
        <v>15048</v>
      </c>
      <c r="B2522" t="s">
        <v>2833</v>
      </c>
      <c r="C2522" t="s">
        <v>1685</v>
      </c>
      <c r="D2522" t="s">
        <v>14859</v>
      </c>
      <c r="E2522" s="52">
        <v>49.2</v>
      </c>
    </row>
    <row r="2523" spans="1:5" x14ac:dyDescent="0.2">
      <c r="A2523" t="s">
        <v>15049</v>
      </c>
      <c r="B2523" t="s">
        <v>2835</v>
      </c>
      <c r="C2523" t="s">
        <v>1685</v>
      </c>
      <c r="D2523" t="s">
        <v>14859</v>
      </c>
      <c r="E2523" s="52">
        <v>39.6</v>
      </c>
    </row>
    <row r="2524" spans="1:5" x14ac:dyDescent="0.2">
      <c r="A2524" t="s">
        <v>15050</v>
      </c>
      <c r="B2524" t="s">
        <v>2789</v>
      </c>
      <c r="C2524" t="s">
        <v>1685</v>
      </c>
      <c r="D2524" t="s">
        <v>14859</v>
      </c>
      <c r="E2524" s="52">
        <v>49.5</v>
      </c>
    </row>
    <row r="2525" spans="1:5" x14ac:dyDescent="0.2">
      <c r="A2525" t="s">
        <v>15051</v>
      </c>
      <c r="B2525" t="s">
        <v>2838</v>
      </c>
      <c r="C2525" t="s">
        <v>1685</v>
      </c>
      <c r="D2525" t="s">
        <v>14859</v>
      </c>
      <c r="E2525" s="52">
        <v>70.099999999999994</v>
      </c>
    </row>
    <row r="2526" spans="1:5" x14ac:dyDescent="0.2">
      <c r="A2526" t="s">
        <v>15052</v>
      </c>
      <c r="B2526" t="s">
        <v>2840</v>
      </c>
      <c r="C2526" t="s">
        <v>1685</v>
      </c>
      <c r="D2526" t="s">
        <v>14859</v>
      </c>
      <c r="E2526" s="52">
        <v>73.3</v>
      </c>
    </row>
    <row r="2527" spans="1:5" x14ac:dyDescent="0.2">
      <c r="A2527" t="s">
        <v>15053</v>
      </c>
      <c r="B2527" t="s">
        <v>12328</v>
      </c>
      <c r="C2527" t="s">
        <v>1685</v>
      </c>
      <c r="D2527" t="s">
        <v>14859</v>
      </c>
      <c r="E2527" s="52" t="s">
        <v>12038</v>
      </c>
    </row>
    <row r="2528" spans="1:5" x14ac:dyDescent="0.2">
      <c r="A2528" t="s">
        <v>15054</v>
      </c>
      <c r="B2528" t="s">
        <v>2763</v>
      </c>
      <c r="C2528" t="s">
        <v>1685</v>
      </c>
      <c r="D2528" t="s">
        <v>14859</v>
      </c>
      <c r="E2528" s="52">
        <v>60.8</v>
      </c>
    </row>
    <row r="2529" spans="1:5" x14ac:dyDescent="0.2">
      <c r="A2529" t="s">
        <v>15055</v>
      </c>
      <c r="B2529" t="s">
        <v>12344</v>
      </c>
      <c r="C2529" t="s">
        <v>1685</v>
      </c>
      <c r="D2529" t="s">
        <v>14859</v>
      </c>
      <c r="E2529" s="52" t="s">
        <v>12038</v>
      </c>
    </row>
    <row r="2530" spans="1:5" x14ac:dyDescent="0.2">
      <c r="A2530" t="s">
        <v>15056</v>
      </c>
      <c r="B2530" t="s">
        <v>2780</v>
      </c>
      <c r="C2530" t="s">
        <v>1685</v>
      </c>
      <c r="D2530" t="s">
        <v>14859</v>
      </c>
      <c r="E2530" s="52">
        <v>66.02000000000001</v>
      </c>
    </row>
    <row r="2531" spans="1:5" x14ac:dyDescent="0.2">
      <c r="A2531" t="s">
        <v>15057</v>
      </c>
      <c r="B2531" t="s">
        <v>2794</v>
      </c>
      <c r="C2531" t="s">
        <v>1685</v>
      </c>
      <c r="D2531" t="s">
        <v>14859</v>
      </c>
      <c r="E2531" s="52">
        <v>64.246417112299468</v>
      </c>
    </row>
    <row r="2532" spans="1:5" x14ac:dyDescent="0.2">
      <c r="A2532" t="s">
        <v>15058</v>
      </c>
      <c r="B2532" t="s">
        <v>2785</v>
      </c>
      <c r="C2532" t="s">
        <v>1706</v>
      </c>
      <c r="D2532" t="s">
        <v>14859</v>
      </c>
      <c r="E2532" s="52">
        <v>11.4</v>
      </c>
    </row>
    <row r="2533" spans="1:5" x14ac:dyDescent="0.2">
      <c r="A2533" t="s">
        <v>15059</v>
      </c>
      <c r="B2533" t="s">
        <v>2811</v>
      </c>
      <c r="C2533" t="s">
        <v>1706</v>
      </c>
      <c r="D2533" t="s">
        <v>14859</v>
      </c>
      <c r="E2533" s="52">
        <v>0</v>
      </c>
    </row>
    <row r="2534" spans="1:5" x14ac:dyDescent="0.2">
      <c r="A2534" t="s">
        <v>15060</v>
      </c>
      <c r="B2534" t="s">
        <v>2788</v>
      </c>
      <c r="C2534" t="s">
        <v>1706</v>
      </c>
      <c r="D2534" t="s">
        <v>14859</v>
      </c>
      <c r="E2534" s="52">
        <v>15.7</v>
      </c>
    </row>
    <row r="2535" spans="1:5" x14ac:dyDescent="0.2">
      <c r="A2535" t="s">
        <v>15061</v>
      </c>
      <c r="B2535" t="s">
        <v>2814</v>
      </c>
      <c r="C2535" t="s">
        <v>1706</v>
      </c>
      <c r="D2535" t="s">
        <v>14859</v>
      </c>
      <c r="E2535" s="52">
        <v>18.100000000000001</v>
      </c>
    </row>
    <row r="2536" spans="1:5" x14ac:dyDescent="0.2">
      <c r="A2536" t="s">
        <v>15062</v>
      </c>
      <c r="B2536" t="s">
        <v>2816</v>
      </c>
      <c r="C2536" t="s">
        <v>1706</v>
      </c>
      <c r="D2536" t="s">
        <v>14859</v>
      </c>
      <c r="E2536" s="52">
        <v>6.6</v>
      </c>
    </row>
    <row r="2537" spans="1:5" x14ac:dyDescent="0.2">
      <c r="A2537" t="s">
        <v>15063</v>
      </c>
      <c r="B2537" t="s">
        <v>2818</v>
      </c>
      <c r="C2537" t="s">
        <v>1706</v>
      </c>
      <c r="D2537" t="s">
        <v>14859</v>
      </c>
      <c r="E2537" s="52">
        <v>21.1</v>
      </c>
    </row>
    <row r="2538" spans="1:5" x14ac:dyDescent="0.2">
      <c r="A2538" t="s">
        <v>15064</v>
      </c>
      <c r="B2538" t="s">
        <v>2820</v>
      </c>
      <c r="C2538" t="s">
        <v>1706</v>
      </c>
      <c r="D2538" t="s">
        <v>14859</v>
      </c>
      <c r="E2538" s="52">
        <v>15.8</v>
      </c>
    </row>
    <row r="2539" spans="1:5" x14ac:dyDescent="0.2">
      <c r="A2539" t="s">
        <v>15065</v>
      </c>
      <c r="B2539" t="s">
        <v>2825</v>
      </c>
      <c r="C2539" t="s">
        <v>1706</v>
      </c>
      <c r="D2539" t="s">
        <v>14859</v>
      </c>
      <c r="E2539" s="52">
        <v>12</v>
      </c>
    </row>
    <row r="2540" spans="1:5" x14ac:dyDescent="0.2">
      <c r="A2540" t="s">
        <v>15066</v>
      </c>
      <c r="B2540" t="s">
        <v>2786</v>
      </c>
      <c r="C2540" t="s">
        <v>1706</v>
      </c>
      <c r="D2540" t="s">
        <v>14859</v>
      </c>
      <c r="E2540" s="52">
        <v>5.9</v>
      </c>
    </row>
    <row r="2541" spans="1:5" x14ac:dyDescent="0.2">
      <c r="A2541" t="s">
        <v>15067</v>
      </c>
      <c r="B2541" t="s">
        <v>2787</v>
      </c>
      <c r="C2541" t="s">
        <v>1706</v>
      </c>
      <c r="D2541" t="s">
        <v>14859</v>
      </c>
      <c r="E2541" s="52">
        <v>17.5</v>
      </c>
    </row>
    <row r="2542" spans="1:5" x14ac:dyDescent="0.2">
      <c r="A2542" t="s">
        <v>15068</v>
      </c>
      <c r="B2542" t="s">
        <v>2829</v>
      </c>
      <c r="C2542" t="s">
        <v>1706</v>
      </c>
      <c r="D2542" t="s">
        <v>14859</v>
      </c>
      <c r="E2542" s="52">
        <v>12.7</v>
      </c>
    </row>
    <row r="2543" spans="1:5" x14ac:dyDescent="0.2">
      <c r="A2543" t="s">
        <v>15069</v>
      </c>
      <c r="B2543" t="s">
        <v>2831</v>
      </c>
      <c r="C2543" t="s">
        <v>1706</v>
      </c>
      <c r="D2543" t="s">
        <v>14859</v>
      </c>
      <c r="E2543" s="52">
        <v>12.8</v>
      </c>
    </row>
    <row r="2544" spans="1:5" x14ac:dyDescent="0.2">
      <c r="A2544" t="s">
        <v>15070</v>
      </c>
      <c r="B2544" t="s">
        <v>2833</v>
      </c>
      <c r="C2544" t="s">
        <v>1706</v>
      </c>
      <c r="D2544" t="s">
        <v>14859</v>
      </c>
      <c r="E2544" s="52">
        <v>10.3</v>
      </c>
    </row>
    <row r="2545" spans="1:5" x14ac:dyDescent="0.2">
      <c r="A2545" t="s">
        <v>15071</v>
      </c>
      <c r="B2545" t="s">
        <v>2835</v>
      </c>
      <c r="C2545" t="s">
        <v>1706</v>
      </c>
      <c r="D2545" t="s">
        <v>14859</v>
      </c>
      <c r="E2545" s="52">
        <v>5.4</v>
      </c>
    </row>
    <row r="2546" spans="1:5" x14ac:dyDescent="0.2">
      <c r="A2546" t="s">
        <v>15072</v>
      </c>
      <c r="B2546" t="s">
        <v>2789</v>
      </c>
      <c r="C2546" t="s">
        <v>1706</v>
      </c>
      <c r="D2546" t="s">
        <v>14859</v>
      </c>
      <c r="E2546" s="52">
        <v>5.0999999999999996</v>
      </c>
    </row>
    <row r="2547" spans="1:5" x14ac:dyDescent="0.2">
      <c r="A2547" t="s">
        <v>15073</v>
      </c>
      <c r="B2547" t="s">
        <v>2838</v>
      </c>
      <c r="C2547" t="s">
        <v>1706</v>
      </c>
      <c r="D2547" t="s">
        <v>14859</v>
      </c>
      <c r="E2547" s="52">
        <v>5</v>
      </c>
    </row>
    <row r="2548" spans="1:5" x14ac:dyDescent="0.2">
      <c r="A2548" t="s">
        <v>15074</v>
      </c>
      <c r="B2548" t="s">
        <v>2840</v>
      </c>
      <c r="C2548" t="s">
        <v>1706</v>
      </c>
      <c r="D2548" t="s">
        <v>14859</v>
      </c>
      <c r="E2548" s="52">
        <v>12.9</v>
      </c>
    </row>
    <row r="2549" spans="1:5" x14ac:dyDescent="0.2">
      <c r="A2549" t="s">
        <v>15075</v>
      </c>
      <c r="B2549" t="s">
        <v>12328</v>
      </c>
      <c r="C2549" t="s">
        <v>1706</v>
      </c>
      <c r="D2549" t="s">
        <v>14859</v>
      </c>
      <c r="E2549" s="52" t="s">
        <v>12038</v>
      </c>
    </row>
    <row r="2550" spans="1:5" x14ac:dyDescent="0.2">
      <c r="A2550" t="s">
        <v>15076</v>
      </c>
      <c r="B2550" t="s">
        <v>2763</v>
      </c>
      <c r="C2550" t="s">
        <v>1706</v>
      </c>
      <c r="D2550" t="s">
        <v>14859</v>
      </c>
      <c r="E2550" s="52">
        <v>9.1999999999999993</v>
      </c>
    </row>
    <row r="2551" spans="1:5" x14ac:dyDescent="0.2">
      <c r="A2551" t="s">
        <v>15077</v>
      </c>
      <c r="B2551" t="s">
        <v>12344</v>
      </c>
      <c r="C2551" t="s">
        <v>1706</v>
      </c>
      <c r="D2551" t="s">
        <v>14859</v>
      </c>
      <c r="E2551" s="52" t="s">
        <v>12038</v>
      </c>
    </row>
    <row r="2552" spans="1:5" x14ac:dyDescent="0.2">
      <c r="A2552" t="s">
        <v>15078</v>
      </c>
      <c r="B2552" t="s">
        <v>2780</v>
      </c>
      <c r="C2552" t="s">
        <v>1706</v>
      </c>
      <c r="D2552" t="s">
        <v>14859</v>
      </c>
      <c r="E2552" s="52">
        <v>11.6</v>
      </c>
    </row>
    <row r="2553" spans="1:5" x14ac:dyDescent="0.2">
      <c r="A2553" t="s">
        <v>15079</v>
      </c>
      <c r="B2553" t="s">
        <v>2794</v>
      </c>
      <c r="C2553" t="s">
        <v>1706</v>
      </c>
      <c r="D2553" t="s">
        <v>14859</v>
      </c>
      <c r="E2553" s="52">
        <v>11.67832167832168</v>
      </c>
    </row>
    <row r="2554" spans="1:5" x14ac:dyDescent="0.2">
      <c r="A2554" t="s">
        <v>15080</v>
      </c>
      <c r="B2554" t="s">
        <v>2785</v>
      </c>
      <c r="C2554" t="s">
        <v>1727</v>
      </c>
      <c r="D2554" t="s">
        <v>14859</v>
      </c>
      <c r="E2554" s="52">
        <v>95</v>
      </c>
    </row>
    <row r="2555" spans="1:5" x14ac:dyDescent="0.2">
      <c r="A2555" t="s">
        <v>15081</v>
      </c>
      <c r="B2555" t="s">
        <v>2811</v>
      </c>
      <c r="C2555" t="s">
        <v>1727</v>
      </c>
      <c r="D2555" t="s">
        <v>14859</v>
      </c>
      <c r="E2555" s="52">
        <v>0</v>
      </c>
    </row>
    <row r="2556" spans="1:5" x14ac:dyDescent="0.2">
      <c r="A2556" t="s">
        <v>15082</v>
      </c>
      <c r="B2556" t="s">
        <v>2788</v>
      </c>
      <c r="C2556" t="s">
        <v>1727</v>
      </c>
      <c r="D2556" t="s">
        <v>14859</v>
      </c>
      <c r="E2556" s="52">
        <v>91.3</v>
      </c>
    </row>
    <row r="2557" spans="1:5" x14ac:dyDescent="0.2">
      <c r="A2557" t="s">
        <v>15083</v>
      </c>
      <c r="B2557" t="s">
        <v>2814</v>
      </c>
      <c r="C2557" t="s">
        <v>1727</v>
      </c>
      <c r="D2557" t="s">
        <v>14859</v>
      </c>
      <c r="E2557" s="52">
        <v>100</v>
      </c>
    </row>
    <row r="2558" spans="1:5" x14ac:dyDescent="0.2">
      <c r="A2558" t="s">
        <v>15084</v>
      </c>
      <c r="B2558" t="s">
        <v>2816</v>
      </c>
      <c r="C2558" t="s">
        <v>1727</v>
      </c>
      <c r="D2558" t="s">
        <v>14859</v>
      </c>
      <c r="E2558" s="52">
        <v>50</v>
      </c>
    </row>
    <row r="2559" spans="1:5" x14ac:dyDescent="0.2">
      <c r="A2559" t="s">
        <v>15085</v>
      </c>
      <c r="B2559" t="s">
        <v>2818</v>
      </c>
      <c r="C2559" t="s">
        <v>1727</v>
      </c>
      <c r="D2559" t="s">
        <v>14859</v>
      </c>
      <c r="E2559" s="52">
        <v>68.2</v>
      </c>
    </row>
    <row r="2560" spans="1:5" x14ac:dyDescent="0.2">
      <c r="A2560" t="s">
        <v>15086</v>
      </c>
      <c r="B2560" t="s">
        <v>2820</v>
      </c>
      <c r="C2560" t="s">
        <v>1727</v>
      </c>
      <c r="D2560" t="s">
        <v>14859</v>
      </c>
      <c r="E2560" s="52">
        <v>83.3</v>
      </c>
    </row>
    <row r="2561" spans="1:5" x14ac:dyDescent="0.2">
      <c r="A2561" t="s">
        <v>15087</v>
      </c>
      <c r="B2561" t="s">
        <v>2825</v>
      </c>
      <c r="C2561" t="s">
        <v>1727</v>
      </c>
      <c r="D2561" t="s">
        <v>14859</v>
      </c>
      <c r="E2561" s="52">
        <v>72</v>
      </c>
    </row>
    <row r="2562" spans="1:5" x14ac:dyDescent="0.2">
      <c r="A2562" t="s">
        <v>15088</v>
      </c>
      <c r="B2562" t="s">
        <v>2786</v>
      </c>
      <c r="C2562" t="s">
        <v>1727</v>
      </c>
      <c r="D2562" t="s">
        <v>14859</v>
      </c>
      <c r="E2562" s="52">
        <v>45.5</v>
      </c>
    </row>
    <row r="2563" spans="1:5" x14ac:dyDescent="0.2">
      <c r="A2563" t="s">
        <v>15089</v>
      </c>
      <c r="B2563" t="s">
        <v>2787</v>
      </c>
      <c r="C2563" t="s">
        <v>1727</v>
      </c>
      <c r="D2563" t="s">
        <v>14859</v>
      </c>
      <c r="E2563" s="52">
        <v>82.4</v>
      </c>
    </row>
    <row r="2564" spans="1:5" x14ac:dyDescent="0.2">
      <c r="A2564" t="s">
        <v>15090</v>
      </c>
      <c r="B2564" t="s">
        <v>2829</v>
      </c>
      <c r="C2564" t="s">
        <v>1727</v>
      </c>
      <c r="D2564" t="s">
        <v>14859</v>
      </c>
      <c r="E2564" s="52">
        <v>86.7</v>
      </c>
    </row>
    <row r="2565" spans="1:5" x14ac:dyDescent="0.2">
      <c r="A2565" t="s">
        <v>15091</v>
      </c>
      <c r="B2565" t="s">
        <v>2831</v>
      </c>
      <c r="C2565" t="s">
        <v>1727</v>
      </c>
      <c r="D2565" t="s">
        <v>14859</v>
      </c>
      <c r="E2565" s="52">
        <v>100</v>
      </c>
    </row>
    <row r="2566" spans="1:5" x14ac:dyDescent="0.2">
      <c r="A2566" t="s">
        <v>15092</v>
      </c>
      <c r="B2566" t="s">
        <v>2833</v>
      </c>
      <c r="C2566" t="s">
        <v>1727</v>
      </c>
      <c r="D2566" t="s">
        <v>14859</v>
      </c>
      <c r="E2566" s="52">
        <v>90.9</v>
      </c>
    </row>
    <row r="2567" spans="1:5" x14ac:dyDescent="0.2">
      <c r="A2567" t="s">
        <v>15093</v>
      </c>
      <c r="B2567" t="s">
        <v>2835</v>
      </c>
      <c r="C2567" t="s">
        <v>1727</v>
      </c>
      <c r="D2567" t="s">
        <v>14859</v>
      </c>
      <c r="E2567" s="52">
        <v>75</v>
      </c>
    </row>
    <row r="2568" spans="1:5" x14ac:dyDescent="0.2">
      <c r="A2568" t="s">
        <v>15094</v>
      </c>
      <c r="B2568" t="s">
        <v>2789</v>
      </c>
      <c r="C2568" t="s">
        <v>1727</v>
      </c>
      <c r="D2568" t="s">
        <v>14859</v>
      </c>
      <c r="E2568" s="52">
        <v>69.2</v>
      </c>
    </row>
    <row r="2569" spans="1:5" x14ac:dyDescent="0.2">
      <c r="A2569" t="s">
        <v>15095</v>
      </c>
      <c r="B2569" t="s">
        <v>2838</v>
      </c>
      <c r="C2569" t="s">
        <v>1727</v>
      </c>
      <c r="D2569" t="s">
        <v>14859</v>
      </c>
      <c r="E2569" s="52">
        <v>100</v>
      </c>
    </row>
    <row r="2570" spans="1:5" x14ac:dyDescent="0.2">
      <c r="A2570" t="s">
        <v>15096</v>
      </c>
      <c r="B2570" t="s">
        <v>2840</v>
      </c>
      <c r="C2570" t="s">
        <v>1727</v>
      </c>
      <c r="D2570" t="s">
        <v>14859</v>
      </c>
      <c r="E2570" s="52">
        <v>100</v>
      </c>
    </row>
    <row r="2571" spans="1:5" x14ac:dyDescent="0.2">
      <c r="A2571" t="s">
        <v>15097</v>
      </c>
      <c r="B2571" t="s">
        <v>12328</v>
      </c>
      <c r="C2571" t="s">
        <v>1727</v>
      </c>
      <c r="D2571" t="s">
        <v>14859</v>
      </c>
      <c r="E2571" s="52" t="s">
        <v>12038</v>
      </c>
    </row>
    <row r="2572" spans="1:5" x14ac:dyDescent="0.2">
      <c r="A2572" t="s">
        <v>15098</v>
      </c>
      <c r="B2572" t="s">
        <v>2763</v>
      </c>
      <c r="C2572" t="s">
        <v>1727</v>
      </c>
      <c r="D2572" t="s">
        <v>14859</v>
      </c>
      <c r="E2572" s="52">
        <v>81.099999999999994</v>
      </c>
    </row>
    <row r="2573" spans="1:5" x14ac:dyDescent="0.2">
      <c r="A2573" t="s">
        <v>15099</v>
      </c>
      <c r="B2573" t="s">
        <v>12344</v>
      </c>
      <c r="C2573" t="s">
        <v>1727</v>
      </c>
      <c r="D2573" t="s">
        <v>14859</v>
      </c>
      <c r="E2573" s="52" t="s">
        <v>12038</v>
      </c>
    </row>
    <row r="2574" spans="1:5" x14ac:dyDescent="0.2">
      <c r="A2574" t="s">
        <v>15100</v>
      </c>
      <c r="B2574" t="s">
        <v>2780</v>
      </c>
      <c r="C2574" t="s">
        <v>1727</v>
      </c>
      <c r="D2574" t="s">
        <v>14859</v>
      </c>
      <c r="E2574" s="52">
        <v>85.5</v>
      </c>
    </row>
    <row r="2575" spans="1:5" x14ac:dyDescent="0.2">
      <c r="A2575" t="s">
        <v>15101</v>
      </c>
      <c r="B2575" t="s">
        <v>2794</v>
      </c>
      <c r="C2575" t="s">
        <v>1727</v>
      </c>
      <c r="D2575" t="s">
        <v>14859</v>
      </c>
      <c r="E2575" s="52">
        <v>83.253763883175651</v>
      </c>
    </row>
    <row r="2576" spans="1:5" x14ac:dyDescent="0.2">
      <c r="A2576" t="s">
        <v>15102</v>
      </c>
      <c r="B2576" t="s">
        <v>2785</v>
      </c>
      <c r="C2576" t="s">
        <v>1748</v>
      </c>
      <c r="D2576" t="s">
        <v>14859</v>
      </c>
      <c r="E2576" s="52">
        <v>42.1</v>
      </c>
    </row>
    <row r="2577" spans="1:5" x14ac:dyDescent="0.2">
      <c r="A2577" t="s">
        <v>15103</v>
      </c>
      <c r="B2577" t="s">
        <v>2811</v>
      </c>
      <c r="C2577" t="s">
        <v>1748</v>
      </c>
      <c r="D2577" t="s">
        <v>14859</v>
      </c>
      <c r="E2577" s="52">
        <v>0</v>
      </c>
    </row>
    <row r="2578" spans="1:5" x14ac:dyDescent="0.2">
      <c r="A2578" t="s">
        <v>15104</v>
      </c>
      <c r="B2578" t="s">
        <v>2788</v>
      </c>
      <c r="C2578" t="s">
        <v>1748</v>
      </c>
      <c r="D2578" t="s">
        <v>14859</v>
      </c>
      <c r="E2578" s="52">
        <v>55.6</v>
      </c>
    </row>
    <row r="2579" spans="1:5" x14ac:dyDescent="0.2">
      <c r="A2579" t="s">
        <v>15105</v>
      </c>
      <c r="B2579" t="s">
        <v>2814</v>
      </c>
      <c r="C2579" t="s">
        <v>1748</v>
      </c>
      <c r="D2579" t="s">
        <v>14859</v>
      </c>
      <c r="E2579" s="52">
        <v>71.400000000000006</v>
      </c>
    </row>
    <row r="2580" spans="1:5" x14ac:dyDescent="0.2">
      <c r="A2580" t="s">
        <v>15106</v>
      </c>
      <c r="B2580" t="s">
        <v>2816</v>
      </c>
      <c r="C2580" t="s">
        <v>1748</v>
      </c>
      <c r="D2580" t="s">
        <v>14859</v>
      </c>
      <c r="E2580" s="52">
        <v>60</v>
      </c>
    </row>
    <row r="2581" spans="1:5" x14ac:dyDescent="0.2">
      <c r="A2581" t="s">
        <v>15107</v>
      </c>
      <c r="B2581" t="s">
        <v>2818</v>
      </c>
      <c r="C2581" t="s">
        <v>1748</v>
      </c>
      <c r="D2581" t="s">
        <v>14859</v>
      </c>
      <c r="E2581" s="52">
        <v>43.5</v>
      </c>
    </row>
    <row r="2582" spans="1:5" x14ac:dyDescent="0.2">
      <c r="A2582" t="s">
        <v>15108</v>
      </c>
      <c r="B2582" t="s">
        <v>2820</v>
      </c>
      <c r="C2582" t="s">
        <v>1748</v>
      </c>
      <c r="D2582" t="s">
        <v>14859</v>
      </c>
      <c r="E2582" s="52">
        <v>54.5</v>
      </c>
    </row>
    <row r="2583" spans="1:5" x14ac:dyDescent="0.2">
      <c r="A2583" t="s">
        <v>15109</v>
      </c>
      <c r="B2583" t="s">
        <v>2825</v>
      </c>
      <c r="C2583" t="s">
        <v>1748</v>
      </c>
      <c r="D2583" t="s">
        <v>14859</v>
      </c>
      <c r="E2583" s="52">
        <v>65</v>
      </c>
    </row>
    <row r="2584" spans="1:5" x14ac:dyDescent="0.2">
      <c r="A2584" t="s">
        <v>15110</v>
      </c>
      <c r="B2584" t="s">
        <v>2786</v>
      </c>
      <c r="C2584" t="s">
        <v>1748</v>
      </c>
      <c r="D2584" t="s">
        <v>14859</v>
      </c>
      <c r="E2584" s="52">
        <v>20</v>
      </c>
    </row>
    <row r="2585" spans="1:5" x14ac:dyDescent="0.2">
      <c r="A2585" t="s">
        <v>15111</v>
      </c>
      <c r="B2585" t="s">
        <v>2787</v>
      </c>
      <c r="C2585" t="s">
        <v>1748</v>
      </c>
      <c r="D2585" t="s">
        <v>14859</v>
      </c>
      <c r="E2585" s="52">
        <v>76.7</v>
      </c>
    </row>
    <row r="2586" spans="1:5" x14ac:dyDescent="0.2">
      <c r="A2586" t="s">
        <v>15112</v>
      </c>
      <c r="B2586" t="s">
        <v>2829</v>
      </c>
      <c r="C2586" t="s">
        <v>1748</v>
      </c>
      <c r="D2586" t="s">
        <v>14859</v>
      </c>
      <c r="E2586" s="52">
        <v>38.5</v>
      </c>
    </row>
    <row r="2587" spans="1:5" x14ac:dyDescent="0.2">
      <c r="A2587" t="s">
        <v>15113</v>
      </c>
      <c r="B2587" t="s">
        <v>2831</v>
      </c>
      <c r="C2587" t="s">
        <v>1748</v>
      </c>
      <c r="D2587" t="s">
        <v>14859</v>
      </c>
      <c r="E2587" s="52">
        <v>73.3</v>
      </c>
    </row>
    <row r="2588" spans="1:5" x14ac:dyDescent="0.2">
      <c r="A2588" t="s">
        <v>15114</v>
      </c>
      <c r="B2588" t="s">
        <v>2833</v>
      </c>
      <c r="C2588" t="s">
        <v>1748</v>
      </c>
      <c r="D2588" t="s">
        <v>14859</v>
      </c>
      <c r="E2588" s="52">
        <v>20</v>
      </c>
    </row>
    <row r="2589" spans="1:5" x14ac:dyDescent="0.2">
      <c r="A2589" t="s">
        <v>15115</v>
      </c>
      <c r="B2589" t="s">
        <v>2835</v>
      </c>
      <c r="C2589" t="s">
        <v>1748</v>
      </c>
      <c r="D2589" t="s">
        <v>14859</v>
      </c>
      <c r="E2589" s="52">
        <v>33.299999999999997</v>
      </c>
    </row>
    <row r="2590" spans="1:5" x14ac:dyDescent="0.2">
      <c r="A2590" t="s">
        <v>15116</v>
      </c>
      <c r="B2590" t="s">
        <v>2789</v>
      </c>
      <c r="C2590" t="s">
        <v>1748</v>
      </c>
      <c r="D2590" t="s">
        <v>14859</v>
      </c>
      <c r="E2590" s="52">
        <v>50</v>
      </c>
    </row>
    <row r="2591" spans="1:5" x14ac:dyDescent="0.2">
      <c r="A2591" t="s">
        <v>15117</v>
      </c>
      <c r="B2591" t="s">
        <v>2838</v>
      </c>
      <c r="C2591" t="s">
        <v>1748</v>
      </c>
      <c r="D2591" t="s">
        <v>14859</v>
      </c>
      <c r="E2591" s="52">
        <v>71.400000000000006</v>
      </c>
    </row>
    <row r="2592" spans="1:5" x14ac:dyDescent="0.2">
      <c r="A2592" t="s">
        <v>15118</v>
      </c>
      <c r="B2592" t="s">
        <v>2840</v>
      </c>
      <c r="C2592" t="s">
        <v>1748</v>
      </c>
      <c r="D2592" t="s">
        <v>14859</v>
      </c>
      <c r="E2592" s="52">
        <v>61.9</v>
      </c>
    </row>
    <row r="2593" spans="1:5" x14ac:dyDescent="0.2">
      <c r="A2593" t="s">
        <v>15119</v>
      </c>
      <c r="B2593" t="s">
        <v>12328</v>
      </c>
      <c r="C2593" t="s">
        <v>1748</v>
      </c>
      <c r="D2593" t="s">
        <v>14859</v>
      </c>
      <c r="E2593" s="52" t="s">
        <v>12038</v>
      </c>
    </row>
    <row r="2594" spans="1:5" x14ac:dyDescent="0.2">
      <c r="A2594" t="s">
        <v>15120</v>
      </c>
      <c r="B2594" t="s">
        <v>2763</v>
      </c>
      <c r="C2594" t="s">
        <v>1748</v>
      </c>
      <c r="D2594" t="s">
        <v>14859</v>
      </c>
      <c r="E2594" s="52">
        <v>66.7</v>
      </c>
    </row>
    <row r="2595" spans="1:5" x14ac:dyDescent="0.2">
      <c r="A2595" t="s">
        <v>15121</v>
      </c>
      <c r="B2595" t="s">
        <v>12344</v>
      </c>
      <c r="C2595" t="s">
        <v>1748</v>
      </c>
      <c r="D2595" t="s">
        <v>14859</v>
      </c>
      <c r="E2595" s="52" t="s">
        <v>12038</v>
      </c>
    </row>
    <row r="2596" spans="1:5" x14ac:dyDescent="0.2">
      <c r="A2596" t="s">
        <v>15122</v>
      </c>
      <c r="B2596" t="s">
        <v>2780</v>
      </c>
      <c r="C2596" t="s">
        <v>1748</v>
      </c>
      <c r="D2596" t="s">
        <v>14859</v>
      </c>
      <c r="E2596" s="52">
        <v>62.3</v>
      </c>
    </row>
    <row r="2597" spans="1:5" x14ac:dyDescent="0.2">
      <c r="A2597" t="s">
        <v>15123</v>
      </c>
      <c r="B2597" t="s">
        <v>2794</v>
      </c>
      <c r="C2597" t="s">
        <v>1748</v>
      </c>
      <c r="D2597" t="s">
        <v>14859</v>
      </c>
      <c r="E2597" s="52">
        <v>56.550719868366926</v>
      </c>
    </row>
    <row r="2598" spans="1:5" x14ac:dyDescent="0.2">
      <c r="A2598" t="s">
        <v>15124</v>
      </c>
      <c r="B2598" t="s">
        <v>2785</v>
      </c>
      <c r="C2598" t="s">
        <v>1769</v>
      </c>
      <c r="D2598" t="s">
        <v>14859</v>
      </c>
      <c r="E2598" s="52">
        <v>56.4</v>
      </c>
    </row>
    <row r="2599" spans="1:5" x14ac:dyDescent="0.2">
      <c r="A2599" t="s">
        <v>15125</v>
      </c>
      <c r="B2599" t="s">
        <v>2811</v>
      </c>
      <c r="C2599" t="s">
        <v>1769</v>
      </c>
      <c r="D2599" t="s">
        <v>14859</v>
      </c>
      <c r="E2599" s="52">
        <v>0</v>
      </c>
    </row>
    <row r="2600" spans="1:5" x14ac:dyDescent="0.2">
      <c r="A2600" t="s">
        <v>15126</v>
      </c>
      <c r="B2600" t="s">
        <v>2788</v>
      </c>
      <c r="C2600" t="s">
        <v>1769</v>
      </c>
      <c r="D2600" t="s">
        <v>14859</v>
      </c>
      <c r="E2600" s="52">
        <v>70.3</v>
      </c>
    </row>
    <row r="2601" spans="1:5" x14ac:dyDescent="0.2">
      <c r="A2601" t="s">
        <v>15127</v>
      </c>
      <c r="B2601" t="s">
        <v>2814</v>
      </c>
      <c r="C2601" t="s">
        <v>1769</v>
      </c>
      <c r="D2601" t="s">
        <v>14859</v>
      </c>
      <c r="E2601" s="52">
        <v>30.4</v>
      </c>
    </row>
    <row r="2602" spans="1:5" x14ac:dyDescent="0.2">
      <c r="A2602" t="s">
        <v>15128</v>
      </c>
      <c r="B2602" t="s">
        <v>2816</v>
      </c>
      <c r="C2602" t="s">
        <v>1769</v>
      </c>
      <c r="D2602" t="s">
        <v>14859</v>
      </c>
      <c r="E2602" s="52">
        <v>30.3</v>
      </c>
    </row>
    <row r="2603" spans="1:5" x14ac:dyDescent="0.2">
      <c r="A2603" t="s">
        <v>15129</v>
      </c>
      <c r="B2603" t="s">
        <v>2818</v>
      </c>
      <c r="C2603" t="s">
        <v>1769</v>
      </c>
      <c r="D2603" t="s">
        <v>14859</v>
      </c>
      <c r="E2603" s="52">
        <v>44.4</v>
      </c>
    </row>
    <row r="2604" spans="1:5" x14ac:dyDescent="0.2">
      <c r="A2604" t="s">
        <v>15130</v>
      </c>
      <c r="B2604" t="s">
        <v>2820</v>
      </c>
      <c r="C2604" t="s">
        <v>1769</v>
      </c>
      <c r="D2604" t="s">
        <v>14859</v>
      </c>
      <c r="E2604" s="52">
        <v>44.2</v>
      </c>
    </row>
    <row r="2605" spans="1:5" x14ac:dyDescent="0.2">
      <c r="A2605" t="s">
        <v>15131</v>
      </c>
      <c r="B2605" t="s">
        <v>2825</v>
      </c>
      <c r="C2605" t="s">
        <v>1769</v>
      </c>
      <c r="D2605" t="s">
        <v>14859</v>
      </c>
      <c r="E2605" s="52">
        <v>85.3</v>
      </c>
    </row>
    <row r="2606" spans="1:5" x14ac:dyDescent="0.2">
      <c r="A2606" t="s">
        <v>15132</v>
      </c>
      <c r="B2606" t="s">
        <v>2786</v>
      </c>
      <c r="C2606" t="s">
        <v>1769</v>
      </c>
      <c r="D2606" t="s">
        <v>14859</v>
      </c>
      <c r="E2606" s="52">
        <v>38.799999999999997</v>
      </c>
    </row>
    <row r="2607" spans="1:5" x14ac:dyDescent="0.2">
      <c r="A2607" t="s">
        <v>15133</v>
      </c>
      <c r="B2607" t="s">
        <v>2787</v>
      </c>
      <c r="C2607" t="s">
        <v>1769</v>
      </c>
      <c r="D2607" t="s">
        <v>14859</v>
      </c>
      <c r="E2607" s="52">
        <v>68.900000000000006</v>
      </c>
    </row>
    <row r="2608" spans="1:5" x14ac:dyDescent="0.2">
      <c r="A2608" t="s">
        <v>15134</v>
      </c>
      <c r="B2608" t="s">
        <v>2829</v>
      </c>
      <c r="C2608" t="s">
        <v>1769</v>
      </c>
      <c r="D2608" t="s">
        <v>14859</v>
      </c>
      <c r="E2608" s="52">
        <v>66.7</v>
      </c>
    </row>
    <row r="2609" spans="1:5" x14ac:dyDescent="0.2">
      <c r="A2609" t="s">
        <v>15135</v>
      </c>
      <c r="B2609" t="s">
        <v>2831</v>
      </c>
      <c r="C2609" t="s">
        <v>1769</v>
      </c>
      <c r="D2609" t="s">
        <v>14859</v>
      </c>
      <c r="E2609" s="52">
        <v>47</v>
      </c>
    </row>
    <row r="2610" spans="1:5" x14ac:dyDescent="0.2">
      <c r="A2610" t="s">
        <v>15136</v>
      </c>
      <c r="B2610" t="s">
        <v>2833</v>
      </c>
      <c r="C2610" t="s">
        <v>1769</v>
      </c>
      <c r="D2610" t="s">
        <v>14859</v>
      </c>
      <c r="E2610" s="52">
        <v>33.700000000000003</v>
      </c>
    </row>
    <row r="2611" spans="1:5" x14ac:dyDescent="0.2">
      <c r="A2611" t="s">
        <v>15137</v>
      </c>
      <c r="B2611" t="s">
        <v>2835</v>
      </c>
      <c r="C2611" t="s">
        <v>1769</v>
      </c>
      <c r="D2611" t="s">
        <v>14859</v>
      </c>
      <c r="E2611" s="52">
        <v>23.1</v>
      </c>
    </row>
    <row r="2612" spans="1:5" x14ac:dyDescent="0.2">
      <c r="A2612" t="s">
        <v>15138</v>
      </c>
      <c r="B2612" t="s">
        <v>2789</v>
      </c>
      <c r="C2612" t="s">
        <v>1769</v>
      </c>
      <c r="D2612" t="s">
        <v>14859</v>
      </c>
      <c r="E2612" s="52">
        <v>42.9</v>
      </c>
    </row>
    <row r="2613" spans="1:5" x14ac:dyDescent="0.2">
      <c r="A2613" t="s">
        <v>15139</v>
      </c>
      <c r="B2613" t="s">
        <v>2838</v>
      </c>
      <c r="C2613" t="s">
        <v>1769</v>
      </c>
      <c r="D2613" t="s">
        <v>14859</v>
      </c>
      <c r="E2613" s="52">
        <v>73.900000000000006</v>
      </c>
    </row>
    <row r="2614" spans="1:5" x14ac:dyDescent="0.2">
      <c r="A2614" t="s">
        <v>15140</v>
      </c>
      <c r="B2614" t="s">
        <v>2840</v>
      </c>
      <c r="C2614" t="s">
        <v>1769</v>
      </c>
      <c r="D2614" t="s">
        <v>14859</v>
      </c>
      <c r="E2614" s="52">
        <v>70</v>
      </c>
    </row>
    <row r="2615" spans="1:5" x14ac:dyDescent="0.2">
      <c r="A2615" t="s">
        <v>15141</v>
      </c>
      <c r="B2615" t="s">
        <v>12328</v>
      </c>
      <c r="C2615" t="s">
        <v>1769</v>
      </c>
      <c r="D2615" t="s">
        <v>14859</v>
      </c>
      <c r="E2615" s="52" t="s">
        <v>12038</v>
      </c>
    </row>
    <row r="2616" spans="1:5" x14ac:dyDescent="0.2">
      <c r="A2616" t="s">
        <v>15142</v>
      </c>
      <c r="B2616" t="s">
        <v>2763</v>
      </c>
      <c r="C2616" t="s">
        <v>1769</v>
      </c>
      <c r="D2616" t="s">
        <v>14859</v>
      </c>
      <c r="E2616" s="52">
        <v>39.9</v>
      </c>
    </row>
    <row r="2617" spans="1:5" x14ac:dyDescent="0.2">
      <c r="A2617" t="s">
        <v>15143</v>
      </c>
      <c r="B2617" t="s">
        <v>12344</v>
      </c>
      <c r="C2617" t="s">
        <v>1769</v>
      </c>
      <c r="D2617" t="s">
        <v>14859</v>
      </c>
      <c r="E2617" s="52" t="s">
        <v>12038</v>
      </c>
    </row>
    <row r="2618" spans="1:5" x14ac:dyDescent="0.2">
      <c r="A2618" t="s">
        <v>15144</v>
      </c>
      <c r="B2618" t="s">
        <v>2780</v>
      </c>
      <c r="C2618" t="s">
        <v>1769</v>
      </c>
      <c r="D2618" t="s">
        <v>14859</v>
      </c>
      <c r="E2618" s="52">
        <v>54.3</v>
      </c>
    </row>
    <row r="2619" spans="1:5" x14ac:dyDescent="0.2">
      <c r="A2619" t="s">
        <v>15145</v>
      </c>
      <c r="B2619" t="s">
        <v>2794</v>
      </c>
      <c r="C2619" t="s">
        <v>1769</v>
      </c>
      <c r="D2619" t="s">
        <v>14859</v>
      </c>
      <c r="E2619" s="52">
        <v>53.035993418346351</v>
      </c>
    </row>
    <row r="2620" spans="1:5" x14ac:dyDescent="0.2">
      <c r="A2620" t="s">
        <v>15146</v>
      </c>
      <c r="B2620" t="s">
        <v>2785</v>
      </c>
      <c r="C2620" t="s">
        <v>1790</v>
      </c>
      <c r="D2620" t="s">
        <v>14859</v>
      </c>
      <c r="E2620" s="53">
        <v>1.1499999999999999</v>
      </c>
    </row>
    <row r="2621" spans="1:5" x14ac:dyDescent="0.2">
      <c r="A2621" t="s">
        <v>15147</v>
      </c>
      <c r="B2621" t="s">
        <v>2811</v>
      </c>
      <c r="C2621" t="s">
        <v>1790</v>
      </c>
      <c r="D2621" t="s">
        <v>14859</v>
      </c>
      <c r="E2621" s="53">
        <v>0</v>
      </c>
    </row>
    <row r="2622" spans="1:5" x14ac:dyDescent="0.2">
      <c r="A2622" t="s">
        <v>15148</v>
      </c>
      <c r="B2622" t="s">
        <v>2788</v>
      </c>
      <c r="C2622" t="s">
        <v>1790</v>
      </c>
      <c r="D2622" t="s">
        <v>14859</v>
      </c>
      <c r="E2622" s="53">
        <v>0.8666666666666667</v>
      </c>
    </row>
    <row r="2623" spans="1:5" x14ac:dyDescent="0.2">
      <c r="A2623" t="s">
        <v>15149</v>
      </c>
      <c r="B2623" t="s">
        <v>2814</v>
      </c>
      <c r="C2623" t="s">
        <v>1790</v>
      </c>
      <c r="D2623" t="s">
        <v>14859</v>
      </c>
      <c r="E2623" s="53">
        <v>0.96666666666666679</v>
      </c>
    </row>
    <row r="2624" spans="1:5" x14ac:dyDescent="0.2">
      <c r="A2624" t="s">
        <v>15150</v>
      </c>
      <c r="B2624" t="s">
        <v>2816</v>
      </c>
      <c r="C2624" t="s">
        <v>1790</v>
      </c>
      <c r="D2624" t="s">
        <v>14859</v>
      </c>
      <c r="E2624" s="53">
        <v>0.81666666666666665</v>
      </c>
    </row>
    <row r="2625" spans="1:5" x14ac:dyDescent="0.2">
      <c r="A2625" t="s">
        <v>15151</v>
      </c>
      <c r="B2625" t="s">
        <v>2818</v>
      </c>
      <c r="C2625" t="s">
        <v>1790</v>
      </c>
      <c r="D2625" t="s">
        <v>14859</v>
      </c>
      <c r="E2625" s="53">
        <v>1.0333333333333334</v>
      </c>
    </row>
    <row r="2626" spans="1:5" x14ac:dyDescent="0.2">
      <c r="A2626" t="s">
        <v>15152</v>
      </c>
      <c r="B2626" t="s">
        <v>2820</v>
      </c>
      <c r="C2626" t="s">
        <v>1790</v>
      </c>
      <c r="D2626" t="s">
        <v>14859</v>
      </c>
      <c r="E2626" s="53">
        <v>0.96666666666666679</v>
      </c>
    </row>
    <row r="2627" spans="1:5" x14ac:dyDescent="0.2">
      <c r="A2627" t="s">
        <v>15153</v>
      </c>
      <c r="B2627" t="s">
        <v>2825</v>
      </c>
      <c r="C2627" t="s">
        <v>1790</v>
      </c>
      <c r="D2627" t="s">
        <v>14859</v>
      </c>
      <c r="E2627" s="53">
        <v>0.8833333333333333</v>
      </c>
    </row>
    <row r="2628" spans="1:5" x14ac:dyDescent="0.2">
      <c r="A2628" t="s">
        <v>15154</v>
      </c>
      <c r="B2628" t="s">
        <v>2786</v>
      </c>
      <c r="C2628" t="s">
        <v>1790</v>
      </c>
      <c r="D2628" t="s">
        <v>14859</v>
      </c>
      <c r="E2628" s="53">
        <v>2.1666666666666665</v>
      </c>
    </row>
    <row r="2629" spans="1:5" x14ac:dyDescent="0.2">
      <c r="A2629" t="s">
        <v>15155</v>
      </c>
      <c r="B2629" t="s">
        <v>2787</v>
      </c>
      <c r="C2629" t="s">
        <v>1790</v>
      </c>
      <c r="D2629" t="s">
        <v>14859</v>
      </c>
      <c r="E2629" s="53">
        <v>0.85</v>
      </c>
    </row>
    <row r="2630" spans="1:5" x14ac:dyDescent="0.2">
      <c r="A2630" t="s">
        <v>15156</v>
      </c>
      <c r="B2630" t="s">
        <v>2829</v>
      </c>
      <c r="C2630" t="s">
        <v>1790</v>
      </c>
      <c r="D2630" t="s">
        <v>14859</v>
      </c>
      <c r="E2630" s="53">
        <v>1.0666666666666667</v>
      </c>
    </row>
    <row r="2631" spans="1:5" x14ac:dyDescent="0.2">
      <c r="A2631" t="s">
        <v>15157</v>
      </c>
      <c r="B2631" t="s">
        <v>2831</v>
      </c>
      <c r="C2631" t="s">
        <v>1790</v>
      </c>
      <c r="D2631" t="s">
        <v>14859</v>
      </c>
      <c r="E2631" s="53">
        <v>0.71666666666666667</v>
      </c>
    </row>
    <row r="2632" spans="1:5" x14ac:dyDescent="0.2">
      <c r="A2632" t="s">
        <v>15158</v>
      </c>
      <c r="B2632" t="s">
        <v>2833</v>
      </c>
      <c r="C2632" t="s">
        <v>1790</v>
      </c>
      <c r="D2632" t="s">
        <v>14859</v>
      </c>
      <c r="E2632" s="53">
        <v>1.2833333333333332</v>
      </c>
    </row>
    <row r="2633" spans="1:5" x14ac:dyDescent="0.2">
      <c r="A2633" t="s">
        <v>15159</v>
      </c>
      <c r="B2633" t="s">
        <v>2835</v>
      </c>
      <c r="C2633" t="s">
        <v>1790</v>
      </c>
      <c r="D2633" t="s">
        <v>14859</v>
      </c>
      <c r="E2633" s="53">
        <v>1.3666666666666667</v>
      </c>
    </row>
    <row r="2634" spans="1:5" x14ac:dyDescent="0.2">
      <c r="A2634" t="s">
        <v>15160</v>
      </c>
      <c r="B2634" t="s">
        <v>2789</v>
      </c>
      <c r="C2634" t="s">
        <v>1790</v>
      </c>
      <c r="D2634" t="s">
        <v>14859</v>
      </c>
      <c r="E2634" s="53">
        <v>1</v>
      </c>
    </row>
    <row r="2635" spans="1:5" x14ac:dyDescent="0.2">
      <c r="A2635" t="s">
        <v>15161</v>
      </c>
      <c r="B2635" t="s">
        <v>2838</v>
      </c>
      <c r="C2635" t="s">
        <v>1790</v>
      </c>
      <c r="D2635" t="s">
        <v>14859</v>
      </c>
      <c r="E2635" s="53">
        <v>0.71666666666666667</v>
      </c>
    </row>
    <row r="2636" spans="1:5" x14ac:dyDescent="0.2">
      <c r="A2636" t="s">
        <v>15162</v>
      </c>
      <c r="B2636" t="s">
        <v>2840</v>
      </c>
      <c r="C2636" t="s">
        <v>1790</v>
      </c>
      <c r="D2636" t="s">
        <v>14859</v>
      </c>
      <c r="E2636" s="53">
        <v>0.8833333333333333</v>
      </c>
    </row>
    <row r="2637" spans="1:5" x14ac:dyDescent="0.2">
      <c r="A2637" t="s">
        <v>15163</v>
      </c>
      <c r="B2637" t="s">
        <v>12328</v>
      </c>
      <c r="C2637" t="s">
        <v>1790</v>
      </c>
      <c r="D2637" t="s">
        <v>14859</v>
      </c>
      <c r="E2637" s="53">
        <v>0</v>
      </c>
    </row>
    <row r="2638" spans="1:5" x14ac:dyDescent="0.2">
      <c r="A2638" t="s">
        <v>15164</v>
      </c>
      <c r="B2638" t="s">
        <v>2763</v>
      </c>
      <c r="C2638" t="s">
        <v>1790</v>
      </c>
      <c r="D2638" t="s">
        <v>14859</v>
      </c>
      <c r="E2638" s="53">
        <v>0.95</v>
      </c>
    </row>
    <row r="2639" spans="1:5" x14ac:dyDescent="0.2">
      <c r="A2639" t="s">
        <v>15165</v>
      </c>
      <c r="B2639" t="s">
        <v>12344</v>
      </c>
      <c r="C2639" t="s">
        <v>1790</v>
      </c>
      <c r="D2639" t="s">
        <v>14859</v>
      </c>
      <c r="E2639" s="53">
        <v>0</v>
      </c>
    </row>
    <row r="2640" spans="1:5" x14ac:dyDescent="0.2">
      <c r="A2640" t="s">
        <v>15166</v>
      </c>
      <c r="B2640" t="s">
        <v>2780</v>
      </c>
      <c r="C2640" t="s">
        <v>1790</v>
      </c>
      <c r="D2640" t="s">
        <v>14859</v>
      </c>
      <c r="E2640" s="53">
        <v>0.8666666666666667</v>
      </c>
    </row>
    <row r="2641" spans="1:5" x14ac:dyDescent="0.2">
      <c r="A2641" t="s">
        <v>15167</v>
      </c>
      <c r="B2641" t="s">
        <v>2794</v>
      </c>
      <c r="C2641" t="s">
        <v>1790</v>
      </c>
      <c r="D2641" t="s">
        <v>14859</v>
      </c>
      <c r="E2641" s="52">
        <v>1.0057152777777778</v>
      </c>
    </row>
    <row r="2642" spans="1:5" x14ac:dyDescent="0.2">
      <c r="A2642" t="s">
        <v>15168</v>
      </c>
      <c r="B2642" t="s">
        <v>2785</v>
      </c>
      <c r="C2642" t="s">
        <v>1811</v>
      </c>
      <c r="D2642" t="s">
        <v>14859</v>
      </c>
      <c r="E2642" s="52">
        <v>95.9</v>
      </c>
    </row>
    <row r="2643" spans="1:5" x14ac:dyDescent="0.2">
      <c r="A2643" t="s">
        <v>15169</v>
      </c>
      <c r="B2643" t="s">
        <v>2811</v>
      </c>
      <c r="C2643" t="s">
        <v>1811</v>
      </c>
      <c r="D2643" t="s">
        <v>14859</v>
      </c>
      <c r="E2643" s="52">
        <v>0</v>
      </c>
    </row>
    <row r="2644" spans="1:5" x14ac:dyDescent="0.2">
      <c r="A2644" t="s">
        <v>15170</v>
      </c>
      <c r="B2644" t="s">
        <v>2788</v>
      </c>
      <c r="C2644" t="s">
        <v>1811</v>
      </c>
      <c r="D2644" t="s">
        <v>14859</v>
      </c>
      <c r="E2644" s="52">
        <v>95.5</v>
      </c>
    </row>
    <row r="2645" spans="1:5" x14ac:dyDescent="0.2">
      <c r="A2645" t="s">
        <v>15171</v>
      </c>
      <c r="B2645" t="s">
        <v>2814</v>
      </c>
      <c r="C2645" t="s">
        <v>1811</v>
      </c>
      <c r="D2645" t="s">
        <v>14859</v>
      </c>
      <c r="E2645" s="52">
        <v>70.3</v>
      </c>
    </row>
    <row r="2646" spans="1:5" x14ac:dyDescent="0.2">
      <c r="A2646" t="s">
        <v>15172</v>
      </c>
      <c r="B2646" t="s">
        <v>2816</v>
      </c>
      <c r="C2646" t="s">
        <v>1811</v>
      </c>
      <c r="D2646" t="s">
        <v>14859</v>
      </c>
      <c r="E2646" s="52">
        <v>73.8</v>
      </c>
    </row>
    <row r="2647" spans="1:5" x14ac:dyDescent="0.2">
      <c r="A2647" t="s">
        <v>15173</v>
      </c>
      <c r="B2647" t="s">
        <v>2818</v>
      </c>
      <c r="C2647" t="s">
        <v>1811</v>
      </c>
      <c r="D2647" t="s">
        <v>14859</v>
      </c>
      <c r="E2647" s="52">
        <v>88.6</v>
      </c>
    </row>
    <row r="2648" spans="1:5" x14ac:dyDescent="0.2">
      <c r="A2648" t="s">
        <v>15174</v>
      </c>
      <c r="B2648" t="s">
        <v>2820</v>
      </c>
      <c r="C2648" t="s">
        <v>1811</v>
      </c>
      <c r="D2648" t="s">
        <v>14859</v>
      </c>
      <c r="E2648" s="52">
        <v>92.1</v>
      </c>
    </row>
    <row r="2649" spans="1:5" x14ac:dyDescent="0.2">
      <c r="A2649" t="s">
        <v>15175</v>
      </c>
      <c r="B2649" t="s">
        <v>2825</v>
      </c>
      <c r="C2649" t="s">
        <v>1811</v>
      </c>
      <c r="D2649" t="s">
        <v>14859</v>
      </c>
      <c r="E2649" s="52">
        <v>90.6</v>
      </c>
    </row>
    <row r="2650" spans="1:5" x14ac:dyDescent="0.2">
      <c r="A2650" t="s">
        <v>15176</v>
      </c>
      <c r="B2650" t="s">
        <v>2786</v>
      </c>
      <c r="C2650" t="s">
        <v>1811</v>
      </c>
      <c r="D2650" t="s">
        <v>14859</v>
      </c>
      <c r="E2650" s="52">
        <v>74.400000000000006</v>
      </c>
    </row>
    <row r="2651" spans="1:5" x14ac:dyDescent="0.2">
      <c r="A2651" t="s">
        <v>15177</v>
      </c>
      <c r="B2651" t="s">
        <v>2787</v>
      </c>
      <c r="C2651" t="s">
        <v>1811</v>
      </c>
      <c r="D2651" t="s">
        <v>14859</v>
      </c>
      <c r="E2651" s="52">
        <v>91.3</v>
      </c>
    </row>
    <row r="2652" spans="1:5" x14ac:dyDescent="0.2">
      <c r="A2652" t="s">
        <v>15178</v>
      </c>
      <c r="B2652" t="s">
        <v>2829</v>
      </c>
      <c r="C2652" t="s">
        <v>1811</v>
      </c>
      <c r="D2652" t="s">
        <v>14859</v>
      </c>
      <c r="E2652" s="52">
        <v>80.5</v>
      </c>
    </row>
    <row r="2653" spans="1:5" x14ac:dyDescent="0.2">
      <c r="A2653" t="s">
        <v>15179</v>
      </c>
      <c r="B2653" t="s">
        <v>2831</v>
      </c>
      <c r="C2653" t="s">
        <v>1811</v>
      </c>
      <c r="D2653" t="s">
        <v>14859</v>
      </c>
      <c r="E2653" s="52">
        <v>78.7</v>
      </c>
    </row>
    <row r="2654" spans="1:5" x14ac:dyDescent="0.2">
      <c r="A2654" t="s">
        <v>15180</v>
      </c>
      <c r="B2654" t="s">
        <v>2833</v>
      </c>
      <c r="C2654" t="s">
        <v>1811</v>
      </c>
      <c r="D2654" t="s">
        <v>14859</v>
      </c>
      <c r="E2654" s="52">
        <v>72</v>
      </c>
    </row>
    <row r="2655" spans="1:5" x14ac:dyDescent="0.2">
      <c r="A2655" t="s">
        <v>15181</v>
      </c>
      <c r="B2655" t="s">
        <v>2835</v>
      </c>
      <c r="C2655" t="s">
        <v>1811</v>
      </c>
      <c r="D2655" t="s">
        <v>14859</v>
      </c>
      <c r="E2655" s="52">
        <v>64.8</v>
      </c>
    </row>
    <row r="2656" spans="1:5" x14ac:dyDescent="0.2">
      <c r="A2656" t="s">
        <v>15182</v>
      </c>
      <c r="B2656" t="s">
        <v>2789</v>
      </c>
      <c r="C2656" t="s">
        <v>1811</v>
      </c>
      <c r="D2656" t="s">
        <v>14859</v>
      </c>
      <c r="E2656" s="52">
        <v>78.099999999999994</v>
      </c>
    </row>
    <row r="2657" spans="1:5" x14ac:dyDescent="0.2">
      <c r="A2657" t="s">
        <v>15183</v>
      </c>
      <c r="B2657" t="s">
        <v>2838</v>
      </c>
      <c r="C2657" t="s">
        <v>1811</v>
      </c>
      <c r="D2657" t="s">
        <v>14859</v>
      </c>
      <c r="E2657" s="52">
        <v>76.3</v>
      </c>
    </row>
    <row r="2658" spans="1:5" x14ac:dyDescent="0.2">
      <c r="A2658" t="s">
        <v>15184</v>
      </c>
      <c r="B2658" t="s">
        <v>2840</v>
      </c>
      <c r="C2658" t="s">
        <v>1811</v>
      </c>
      <c r="D2658" t="s">
        <v>14859</v>
      </c>
      <c r="E2658" s="52">
        <v>88.3</v>
      </c>
    </row>
    <row r="2659" spans="1:5" x14ac:dyDescent="0.2">
      <c r="A2659" t="s">
        <v>15185</v>
      </c>
      <c r="B2659" t="s">
        <v>12328</v>
      </c>
      <c r="C2659" t="s">
        <v>1811</v>
      </c>
      <c r="D2659" t="s">
        <v>14859</v>
      </c>
      <c r="E2659" s="52" t="s">
        <v>12038</v>
      </c>
    </row>
    <row r="2660" spans="1:5" x14ac:dyDescent="0.2">
      <c r="A2660" t="s">
        <v>15186</v>
      </c>
      <c r="B2660" t="s">
        <v>2763</v>
      </c>
      <c r="C2660" t="s">
        <v>1811</v>
      </c>
      <c r="D2660" t="s">
        <v>14859</v>
      </c>
      <c r="E2660" s="52">
        <v>79.599999999999994</v>
      </c>
    </row>
    <row r="2661" spans="1:5" x14ac:dyDescent="0.2">
      <c r="A2661" t="s">
        <v>15187</v>
      </c>
      <c r="B2661" t="s">
        <v>12344</v>
      </c>
      <c r="C2661" t="s">
        <v>1811</v>
      </c>
      <c r="D2661" t="s">
        <v>14859</v>
      </c>
      <c r="E2661" s="52" t="s">
        <v>12038</v>
      </c>
    </row>
    <row r="2662" spans="1:5" x14ac:dyDescent="0.2">
      <c r="A2662" t="s">
        <v>15188</v>
      </c>
      <c r="B2662" t="s">
        <v>2780</v>
      </c>
      <c r="C2662" t="s">
        <v>1811</v>
      </c>
      <c r="D2662" t="s">
        <v>14859</v>
      </c>
      <c r="E2662" s="52">
        <v>80.149999999999991</v>
      </c>
    </row>
    <row r="2663" spans="1:5" x14ac:dyDescent="0.2">
      <c r="A2663" t="s">
        <v>15189</v>
      </c>
      <c r="B2663" t="s">
        <v>2794</v>
      </c>
      <c r="C2663" t="s">
        <v>1811</v>
      </c>
      <c r="D2663" t="s">
        <v>14859</v>
      </c>
      <c r="E2663" s="52">
        <v>70.215076100370212</v>
      </c>
    </row>
    <row r="2664" spans="1:5" x14ac:dyDescent="0.2">
      <c r="A2664" t="s">
        <v>15190</v>
      </c>
      <c r="B2664" t="s">
        <v>2785</v>
      </c>
      <c r="C2664" t="s">
        <v>1832</v>
      </c>
      <c r="D2664" t="s">
        <v>14859</v>
      </c>
      <c r="E2664" s="52">
        <v>89.8</v>
      </c>
    </row>
    <row r="2665" spans="1:5" x14ac:dyDescent="0.2">
      <c r="A2665" t="s">
        <v>15191</v>
      </c>
      <c r="B2665" t="s">
        <v>2811</v>
      </c>
      <c r="C2665" t="s">
        <v>1832</v>
      </c>
      <c r="D2665" t="s">
        <v>14859</v>
      </c>
      <c r="E2665" s="52">
        <v>0</v>
      </c>
    </row>
    <row r="2666" spans="1:5" x14ac:dyDescent="0.2">
      <c r="A2666" t="s">
        <v>15192</v>
      </c>
      <c r="B2666" t="s">
        <v>2788</v>
      </c>
      <c r="C2666" t="s">
        <v>1832</v>
      </c>
      <c r="D2666" t="s">
        <v>14859</v>
      </c>
      <c r="E2666" s="52">
        <v>95.3</v>
      </c>
    </row>
    <row r="2667" spans="1:5" x14ac:dyDescent="0.2">
      <c r="A2667" t="s">
        <v>15193</v>
      </c>
      <c r="B2667" t="s">
        <v>2814</v>
      </c>
      <c r="C2667" t="s">
        <v>1832</v>
      </c>
      <c r="D2667" t="s">
        <v>14859</v>
      </c>
      <c r="E2667" s="52">
        <v>62.9</v>
      </c>
    </row>
    <row r="2668" spans="1:5" x14ac:dyDescent="0.2">
      <c r="A2668" t="s">
        <v>15194</v>
      </c>
      <c r="B2668" t="s">
        <v>2816</v>
      </c>
      <c r="C2668" t="s">
        <v>1832</v>
      </c>
      <c r="D2668" t="s">
        <v>14859</v>
      </c>
      <c r="E2668" s="52">
        <v>69.7</v>
      </c>
    </row>
    <row r="2669" spans="1:5" x14ac:dyDescent="0.2">
      <c r="A2669" t="s">
        <v>15195</v>
      </c>
      <c r="B2669" t="s">
        <v>2818</v>
      </c>
      <c r="C2669" t="s">
        <v>1832</v>
      </c>
      <c r="D2669" t="s">
        <v>14859</v>
      </c>
      <c r="E2669" s="52">
        <v>81.7</v>
      </c>
    </row>
    <row r="2670" spans="1:5" x14ac:dyDescent="0.2">
      <c r="A2670" t="s">
        <v>15196</v>
      </c>
      <c r="B2670" t="s">
        <v>2820</v>
      </c>
      <c r="C2670" t="s">
        <v>1832</v>
      </c>
      <c r="D2670" t="s">
        <v>14859</v>
      </c>
      <c r="E2670" s="52">
        <v>87.1</v>
      </c>
    </row>
    <row r="2671" spans="1:5" x14ac:dyDescent="0.2">
      <c r="A2671" t="s">
        <v>15197</v>
      </c>
      <c r="B2671" t="s">
        <v>2825</v>
      </c>
      <c r="C2671" t="s">
        <v>1832</v>
      </c>
      <c r="D2671" t="s">
        <v>14859</v>
      </c>
      <c r="E2671" s="52">
        <v>86.8</v>
      </c>
    </row>
    <row r="2672" spans="1:5" x14ac:dyDescent="0.2">
      <c r="A2672" t="s">
        <v>15198</v>
      </c>
      <c r="B2672" t="s">
        <v>2786</v>
      </c>
      <c r="C2672" t="s">
        <v>1832</v>
      </c>
      <c r="D2672" t="s">
        <v>14859</v>
      </c>
      <c r="E2672" s="52">
        <v>60</v>
      </c>
    </row>
    <row r="2673" spans="1:5" x14ac:dyDescent="0.2">
      <c r="A2673" t="s">
        <v>15199</v>
      </c>
      <c r="B2673" t="s">
        <v>2787</v>
      </c>
      <c r="C2673" t="s">
        <v>1832</v>
      </c>
      <c r="D2673" t="s">
        <v>14859</v>
      </c>
      <c r="E2673" s="52">
        <v>89.5</v>
      </c>
    </row>
    <row r="2674" spans="1:5" x14ac:dyDescent="0.2">
      <c r="A2674" t="s">
        <v>15200</v>
      </c>
      <c r="B2674" t="s">
        <v>2829</v>
      </c>
      <c r="C2674" t="s">
        <v>1832</v>
      </c>
      <c r="D2674" t="s">
        <v>14859</v>
      </c>
      <c r="E2674" s="52">
        <v>69.599999999999994</v>
      </c>
    </row>
    <row r="2675" spans="1:5" x14ac:dyDescent="0.2">
      <c r="A2675" t="s">
        <v>15201</v>
      </c>
      <c r="B2675" t="s">
        <v>2831</v>
      </c>
      <c r="C2675" t="s">
        <v>1832</v>
      </c>
      <c r="D2675" t="s">
        <v>14859</v>
      </c>
      <c r="E2675" s="52">
        <v>73.5</v>
      </c>
    </row>
    <row r="2676" spans="1:5" x14ac:dyDescent="0.2">
      <c r="A2676" t="s">
        <v>15202</v>
      </c>
      <c r="B2676" t="s">
        <v>2833</v>
      </c>
      <c r="C2676" t="s">
        <v>1832</v>
      </c>
      <c r="D2676" t="s">
        <v>14859</v>
      </c>
      <c r="E2676" s="52">
        <v>52.6</v>
      </c>
    </row>
    <row r="2677" spans="1:5" x14ac:dyDescent="0.2">
      <c r="A2677" t="s">
        <v>15203</v>
      </c>
      <c r="B2677" t="s">
        <v>2835</v>
      </c>
      <c r="C2677" t="s">
        <v>1832</v>
      </c>
      <c r="D2677" t="s">
        <v>14859</v>
      </c>
      <c r="E2677" s="52">
        <v>51.8</v>
      </c>
    </row>
    <row r="2678" spans="1:5" x14ac:dyDescent="0.2">
      <c r="A2678" t="s">
        <v>15204</v>
      </c>
      <c r="B2678" t="s">
        <v>2789</v>
      </c>
      <c r="C2678" t="s">
        <v>1832</v>
      </c>
      <c r="D2678" t="s">
        <v>14859</v>
      </c>
      <c r="E2678" s="52">
        <v>55.8</v>
      </c>
    </row>
    <row r="2679" spans="1:5" x14ac:dyDescent="0.2">
      <c r="A2679" t="s">
        <v>15205</v>
      </c>
      <c r="B2679" t="s">
        <v>2838</v>
      </c>
      <c r="C2679" t="s">
        <v>1832</v>
      </c>
      <c r="D2679" t="s">
        <v>14859</v>
      </c>
      <c r="E2679" s="52">
        <v>74.099999999999994</v>
      </c>
    </row>
    <row r="2680" spans="1:5" x14ac:dyDescent="0.2">
      <c r="A2680" t="s">
        <v>15206</v>
      </c>
      <c r="B2680" t="s">
        <v>2840</v>
      </c>
      <c r="C2680" t="s">
        <v>1832</v>
      </c>
      <c r="D2680" t="s">
        <v>14859</v>
      </c>
      <c r="E2680" s="52">
        <v>85.9</v>
      </c>
    </row>
    <row r="2681" spans="1:5" x14ac:dyDescent="0.2">
      <c r="A2681" t="s">
        <v>15207</v>
      </c>
      <c r="B2681" t="s">
        <v>12328</v>
      </c>
      <c r="C2681" t="s">
        <v>1832</v>
      </c>
      <c r="D2681" t="s">
        <v>14859</v>
      </c>
      <c r="E2681" s="52" t="s">
        <v>12038</v>
      </c>
    </row>
    <row r="2682" spans="1:5" x14ac:dyDescent="0.2">
      <c r="A2682" t="s">
        <v>15208</v>
      </c>
      <c r="B2682" t="s">
        <v>2763</v>
      </c>
      <c r="C2682" t="s">
        <v>1832</v>
      </c>
      <c r="D2682" t="s">
        <v>14859</v>
      </c>
      <c r="E2682" s="52">
        <v>84.4</v>
      </c>
    </row>
    <row r="2683" spans="1:5" x14ac:dyDescent="0.2">
      <c r="A2683" t="s">
        <v>15209</v>
      </c>
      <c r="B2683" t="s">
        <v>12344</v>
      </c>
      <c r="C2683" t="s">
        <v>1832</v>
      </c>
      <c r="D2683" t="s">
        <v>14859</v>
      </c>
      <c r="E2683" s="52" t="s">
        <v>12038</v>
      </c>
    </row>
    <row r="2684" spans="1:5" x14ac:dyDescent="0.2">
      <c r="A2684" t="s">
        <v>15210</v>
      </c>
      <c r="B2684" t="s">
        <v>2780</v>
      </c>
      <c r="C2684" t="s">
        <v>1832</v>
      </c>
      <c r="D2684" t="s">
        <v>14859</v>
      </c>
      <c r="E2684" s="52">
        <v>81.099999999999994</v>
      </c>
    </row>
    <row r="2685" spans="1:5" x14ac:dyDescent="0.2">
      <c r="A2685" t="s">
        <v>15211</v>
      </c>
      <c r="B2685" t="s">
        <v>2794</v>
      </c>
      <c r="C2685" t="s">
        <v>1832</v>
      </c>
      <c r="D2685" t="s">
        <v>14859</v>
      </c>
      <c r="E2685" s="52">
        <v>77.789058000822706</v>
      </c>
    </row>
    <row r="2686" spans="1:5" x14ac:dyDescent="0.2">
      <c r="A2686" t="s">
        <v>15212</v>
      </c>
      <c r="B2686" t="s">
        <v>2785</v>
      </c>
      <c r="C2686" t="s">
        <v>5023</v>
      </c>
      <c r="D2686" t="s">
        <v>14859</v>
      </c>
      <c r="E2686" s="53">
        <v>2.0499999999999998</v>
      </c>
    </row>
    <row r="2687" spans="1:5" x14ac:dyDescent="0.2">
      <c r="A2687" t="s">
        <v>15213</v>
      </c>
      <c r="B2687" t="s">
        <v>2811</v>
      </c>
      <c r="C2687" t="s">
        <v>5023</v>
      </c>
      <c r="D2687" t="s">
        <v>14859</v>
      </c>
      <c r="E2687" s="53">
        <v>0</v>
      </c>
    </row>
    <row r="2688" spans="1:5" x14ac:dyDescent="0.2">
      <c r="A2688" t="s">
        <v>15214</v>
      </c>
      <c r="B2688" t="s">
        <v>2788</v>
      </c>
      <c r="C2688" t="s">
        <v>5023</v>
      </c>
      <c r="D2688" t="s">
        <v>14859</v>
      </c>
      <c r="E2688" s="53">
        <v>1.2666666666666666</v>
      </c>
    </row>
    <row r="2689" spans="1:5" x14ac:dyDescent="0.2">
      <c r="A2689" t="s">
        <v>15215</v>
      </c>
      <c r="B2689" t="s">
        <v>2814</v>
      </c>
      <c r="C2689" t="s">
        <v>5023</v>
      </c>
      <c r="D2689" t="s">
        <v>14859</v>
      </c>
      <c r="E2689" s="53">
        <v>16.616666666666667</v>
      </c>
    </row>
    <row r="2690" spans="1:5" x14ac:dyDescent="0.2">
      <c r="A2690" t="s">
        <v>15216</v>
      </c>
      <c r="B2690" t="s">
        <v>2816</v>
      </c>
      <c r="C2690" t="s">
        <v>5023</v>
      </c>
      <c r="D2690" t="s">
        <v>14859</v>
      </c>
      <c r="E2690" s="53">
        <v>2.9833333333333334</v>
      </c>
    </row>
    <row r="2691" spans="1:5" x14ac:dyDescent="0.2">
      <c r="A2691" t="s">
        <v>15217</v>
      </c>
      <c r="B2691" t="s">
        <v>2818</v>
      </c>
      <c r="C2691" t="s">
        <v>5023</v>
      </c>
      <c r="D2691" t="s">
        <v>14859</v>
      </c>
      <c r="E2691" s="53">
        <v>1.5</v>
      </c>
    </row>
    <row r="2692" spans="1:5" x14ac:dyDescent="0.2">
      <c r="A2692" t="s">
        <v>15218</v>
      </c>
      <c r="B2692" t="s">
        <v>2820</v>
      </c>
      <c r="C2692" t="s">
        <v>5023</v>
      </c>
      <c r="D2692" t="s">
        <v>14859</v>
      </c>
      <c r="E2692" s="53">
        <v>0.33333333333333331</v>
      </c>
    </row>
    <row r="2693" spans="1:5" x14ac:dyDescent="0.2">
      <c r="A2693" t="s">
        <v>15219</v>
      </c>
      <c r="B2693" t="s">
        <v>2825</v>
      </c>
      <c r="C2693" t="s">
        <v>5023</v>
      </c>
      <c r="D2693" t="s">
        <v>14859</v>
      </c>
      <c r="E2693" s="53">
        <v>10.783333333333333</v>
      </c>
    </row>
    <row r="2694" spans="1:5" x14ac:dyDescent="0.2">
      <c r="A2694" t="s">
        <v>15220</v>
      </c>
      <c r="B2694" t="s">
        <v>2786</v>
      </c>
      <c r="C2694" t="s">
        <v>5023</v>
      </c>
      <c r="D2694" t="s">
        <v>14859</v>
      </c>
      <c r="E2694" s="53">
        <v>18.55</v>
      </c>
    </row>
    <row r="2695" spans="1:5" x14ac:dyDescent="0.2">
      <c r="A2695" t="s">
        <v>15221</v>
      </c>
      <c r="B2695" t="s">
        <v>2787</v>
      </c>
      <c r="C2695" t="s">
        <v>5023</v>
      </c>
      <c r="D2695" t="s">
        <v>14859</v>
      </c>
      <c r="E2695" s="53">
        <v>8.6666666666666661</v>
      </c>
    </row>
    <row r="2696" spans="1:5" x14ac:dyDescent="0.2">
      <c r="A2696" t="s">
        <v>15222</v>
      </c>
      <c r="B2696" t="s">
        <v>2829</v>
      </c>
      <c r="C2696" t="s">
        <v>5023</v>
      </c>
      <c r="D2696" t="s">
        <v>14859</v>
      </c>
      <c r="E2696" s="53">
        <v>11.083333333333334</v>
      </c>
    </row>
    <row r="2697" spans="1:5" x14ac:dyDescent="0.2">
      <c r="A2697" t="s">
        <v>15223</v>
      </c>
      <c r="B2697" t="s">
        <v>2831</v>
      </c>
      <c r="C2697" t="s">
        <v>5023</v>
      </c>
      <c r="D2697" t="s">
        <v>14859</v>
      </c>
      <c r="E2697" s="53">
        <v>14.416666666666666</v>
      </c>
    </row>
    <row r="2698" spans="1:5" x14ac:dyDescent="0.2">
      <c r="A2698" t="s">
        <v>15224</v>
      </c>
      <c r="B2698" t="s">
        <v>2833</v>
      </c>
      <c r="C2698" t="s">
        <v>5023</v>
      </c>
      <c r="D2698" t="s">
        <v>14859</v>
      </c>
      <c r="E2698" s="53">
        <v>20.333333333333332</v>
      </c>
    </row>
    <row r="2699" spans="1:5" x14ac:dyDescent="0.2">
      <c r="A2699" t="s">
        <v>15225</v>
      </c>
      <c r="B2699" t="s">
        <v>2835</v>
      </c>
      <c r="C2699" t="s">
        <v>5023</v>
      </c>
      <c r="D2699" t="s">
        <v>14859</v>
      </c>
      <c r="E2699" s="53">
        <v>14.083333333333334</v>
      </c>
    </row>
    <row r="2700" spans="1:5" x14ac:dyDescent="0.2">
      <c r="A2700" t="s">
        <v>15226</v>
      </c>
      <c r="B2700" t="s">
        <v>2789</v>
      </c>
      <c r="C2700" t="s">
        <v>5023</v>
      </c>
      <c r="D2700" t="s">
        <v>14859</v>
      </c>
      <c r="E2700" s="53">
        <v>19.649999999999999</v>
      </c>
    </row>
    <row r="2701" spans="1:5" x14ac:dyDescent="0.2">
      <c r="A2701" t="s">
        <v>15227</v>
      </c>
      <c r="B2701" t="s">
        <v>2838</v>
      </c>
      <c r="C2701" t="s">
        <v>5023</v>
      </c>
      <c r="D2701" t="s">
        <v>14859</v>
      </c>
      <c r="E2701" s="53">
        <v>18.216666666666665</v>
      </c>
    </row>
    <row r="2702" spans="1:5" x14ac:dyDescent="0.2">
      <c r="A2702" t="s">
        <v>15228</v>
      </c>
      <c r="B2702" t="s">
        <v>2840</v>
      </c>
      <c r="C2702" t="s">
        <v>5023</v>
      </c>
      <c r="D2702" t="s">
        <v>14859</v>
      </c>
      <c r="E2702" s="53">
        <v>12.05</v>
      </c>
    </row>
    <row r="2703" spans="1:5" x14ac:dyDescent="0.2">
      <c r="A2703" t="s">
        <v>15229</v>
      </c>
      <c r="B2703" t="s">
        <v>12328</v>
      </c>
      <c r="C2703" t="s">
        <v>5023</v>
      </c>
      <c r="D2703" t="s">
        <v>14859</v>
      </c>
      <c r="E2703" s="53">
        <v>0</v>
      </c>
    </row>
    <row r="2704" spans="1:5" x14ac:dyDescent="0.2">
      <c r="A2704" t="s">
        <v>15230</v>
      </c>
      <c r="B2704" t="s">
        <v>2763</v>
      </c>
      <c r="C2704" t="s">
        <v>5023</v>
      </c>
      <c r="D2704" t="s">
        <v>14859</v>
      </c>
      <c r="E2704" s="53">
        <v>14.45</v>
      </c>
    </row>
    <row r="2705" spans="1:5" x14ac:dyDescent="0.2">
      <c r="A2705" t="s">
        <v>15231</v>
      </c>
      <c r="B2705" t="s">
        <v>12344</v>
      </c>
      <c r="C2705" t="s">
        <v>5023</v>
      </c>
      <c r="D2705" t="s">
        <v>14859</v>
      </c>
      <c r="E2705" s="53">
        <v>0</v>
      </c>
    </row>
    <row r="2706" spans="1:5" x14ac:dyDescent="0.2">
      <c r="A2706" t="s">
        <v>15232</v>
      </c>
      <c r="B2706" t="s">
        <v>2780</v>
      </c>
      <c r="C2706" t="s">
        <v>5023</v>
      </c>
      <c r="D2706" t="s">
        <v>14859</v>
      </c>
      <c r="E2706" s="53">
        <v>11.05</v>
      </c>
    </row>
    <row r="2707" spans="1:5" x14ac:dyDescent="0.2">
      <c r="A2707" t="s">
        <v>15233</v>
      </c>
      <c r="B2707" t="s">
        <v>2794</v>
      </c>
      <c r="C2707" t="s">
        <v>5023</v>
      </c>
      <c r="D2707" t="s">
        <v>14859</v>
      </c>
      <c r="E2707" s="52">
        <v>11.209395833333332</v>
      </c>
    </row>
    <row r="2708" spans="1:5" x14ac:dyDescent="0.2">
      <c r="A2708" t="s">
        <v>15234</v>
      </c>
      <c r="B2708" t="s">
        <v>2785</v>
      </c>
      <c r="C2708" t="s">
        <v>5044</v>
      </c>
      <c r="D2708" t="s">
        <v>14859</v>
      </c>
      <c r="E2708" s="52">
        <v>97</v>
      </c>
    </row>
    <row r="2709" spans="1:5" x14ac:dyDescent="0.2">
      <c r="A2709" t="s">
        <v>15235</v>
      </c>
      <c r="B2709" t="s">
        <v>2811</v>
      </c>
      <c r="C2709" t="s">
        <v>5044</v>
      </c>
      <c r="D2709" t="s">
        <v>14859</v>
      </c>
      <c r="E2709" s="52">
        <v>0</v>
      </c>
    </row>
    <row r="2710" spans="1:5" x14ac:dyDescent="0.2">
      <c r="A2710" t="s">
        <v>15236</v>
      </c>
      <c r="B2710" t="s">
        <v>2788</v>
      </c>
      <c r="C2710" t="s">
        <v>5044</v>
      </c>
      <c r="D2710" t="s">
        <v>14859</v>
      </c>
      <c r="E2710" s="52">
        <v>91.3</v>
      </c>
    </row>
    <row r="2711" spans="1:5" x14ac:dyDescent="0.2">
      <c r="A2711" t="s">
        <v>15237</v>
      </c>
      <c r="B2711" t="s">
        <v>2814</v>
      </c>
      <c r="C2711" t="s">
        <v>5044</v>
      </c>
      <c r="D2711" t="s">
        <v>14859</v>
      </c>
      <c r="E2711" s="52">
        <v>85.3</v>
      </c>
    </row>
    <row r="2712" spans="1:5" x14ac:dyDescent="0.2">
      <c r="A2712" t="s">
        <v>15238</v>
      </c>
      <c r="B2712" t="s">
        <v>2816</v>
      </c>
      <c r="C2712" t="s">
        <v>5044</v>
      </c>
      <c r="D2712" t="s">
        <v>14859</v>
      </c>
      <c r="E2712" s="52">
        <v>76.3</v>
      </c>
    </row>
    <row r="2713" spans="1:5" x14ac:dyDescent="0.2">
      <c r="A2713" t="s">
        <v>15239</v>
      </c>
      <c r="B2713" t="s">
        <v>2818</v>
      </c>
      <c r="C2713" t="s">
        <v>5044</v>
      </c>
      <c r="D2713" t="s">
        <v>14859</v>
      </c>
      <c r="E2713" s="52">
        <v>86.2</v>
      </c>
    </row>
    <row r="2714" spans="1:5" x14ac:dyDescent="0.2">
      <c r="A2714" t="s">
        <v>15240</v>
      </c>
      <c r="B2714" t="s">
        <v>2820</v>
      </c>
      <c r="C2714" t="s">
        <v>5044</v>
      </c>
      <c r="D2714" t="s">
        <v>14859</v>
      </c>
      <c r="E2714" s="52">
        <v>92.1</v>
      </c>
    </row>
    <row r="2715" spans="1:5" x14ac:dyDescent="0.2">
      <c r="A2715" t="s">
        <v>15241</v>
      </c>
      <c r="B2715" t="s">
        <v>2825</v>
      </c>
      <c r="C2715" t="s">
        <v>5044</v>
      </c>
      <c r="D2715" t="s">
        <v>14859</v>
      </c>
      <c r="E2715" s="52">
        <v>95.2</v>
      </c>
    </row>
    <row r="2716" spans="1:5" x14ac:dyDescent="0.2">
      <c r="A2716" t="s">
        <v>15242</v>
      </c>
      <c r="B2716" t="s">
        <v>2786</v>
      </c>
      <c r="C2716" t="s">
        <v>5044</v>
      </c>
      <c r="D2716" t="s">
        <v>14859</v>
      </c>
      <c r="E2716" s="52">
        <v>92.9</v>
      </c>
    </row>
    <row r="2717" spans="1:5" x14ac:dyDescent="0.2">
      <c r="A2717" t="s">
        <v>15243</v>
      </c>
      <c r="B2717" t="s">
        <v>2787</v>
      </c>
      <c r="C2717" t="s">
        <v>5044</v>
      </c>
      <c r="D2717" t="s">
        <v>14859</v>
      </c>
      <c r="E2717" s="52">
        <v>97.7</v>
      </c>
    </row>
    <row r="2718" spans="1:5" x14ac:dyDescent="0.2">
      <c r="A2718" t="s">
        <v>15244</v>
      </c>
      <c r="B2718" t="s">
        <v>2829</v>
      </c>
      <c r="C2718" t="s">
        <v>5044</v>
      </c>
      <c r="D2718" t="s">
        <v>14859</v>
      </c>
      <c r="E2718" s="52">
        <v>91.2</v>
      </c>
    </row>
    <row r="2719" spans="1:5" x14ac:dyDescent="0.2">
      <c r="A2719" t="s">
        <v>15245</v>
      </c>
      <c r="B2719" t="s">
        <v>2831</v>
      </c>
      <c r="C2719" t="s">
        <v>5044</v>
      </c>
      <c r="D2719" t="s">
        <v>14859</v>
      </c>
      <c r="E2719" s="52">
        <v>88.9</v>
      </c>
    </row>
    <row r="2720" spans="1:5" x14ac:dyDescent="0.2">
      <c r="A2720" t="s">
        <v>15246</v>
      </c>
      <c r="B2720" t="s">
        <v>2833</v>
      </c>
      <c r="C2720" t="s">
        <v>5044</v>
      </c>
      <c r="D2720" t="s">
        <v>14859</v>
      </c>
      <c r="E2720" s="52">
        <v>87.6</v>
      </c>
    </row>
    <row r="2721" spans="1:5" x14ac:dyDescent="0.2">
      <c r="A2721" t="s">
        <v>15247</v>
      </c>
      <c r="B2721" t="s">
        <v>2835</v>
      </c>
      <c r="C2721" t="s">
        <v>5044</v>
      </c>
      <c r="D2721" t="s">
        <v>14859</v>
      </c>
      <c r="E2721" s="52">
        <v>75</v>
      </c>
    </row>
    <row r="2722" spans="1:5" x14ac:dyDescent="0.2">
      <c r="A2722" t="s">
        <v>15248</v>
      </c>
      <c r="B2722" t="s">
        <v>2789</v>
      </c>
      <c r="C2722" t="s">
        <v>5044</v>
      </c>
      <c r="D2722" t="s">
        <v>14859</v>
      </c>
      <c r="E2722" s="52">
        <v>93.4</v>
      </c>
    </row>
    <row r="2723" spans="1:5" x14ac:dyDescent="0.2">
      <c r="A2723" t="s">
        <v>15249</v>
      </c>
      <c r="B2723" t="s">
        <v>2838</v>
      </c>
      <c r="C2723" t="s">
        <v>5044</v>
      </c>
      <c r="D2723" t="s">
        <v>14859</v>
      </c>
      <c r="E2723" s="52">
        <v>94.2</v>
      </c>
    </row>
    <row r="2724" spans="1:5" x14ac:dyDescent="0.2">
      <c r="A2724" t="s">
        <v>15250</v>
      </c>
      <c r="B2724" t="s">
        <v>2840</v>
      </c>
      <c r="C2724" t="s">
        <v>5044</v>
      </c>
      <c r="D2724" t="s">
        <v>14859</v>
      </c>
      <c r="E2724" s="52">
        <v>98.8</v>
      </c>
    </row>
    <row r="2725" spans="1:5" x14ac:dyDescent="0.2">
      <c r="A2725" t="s">
        <v>15251</v>
      </c>
      <c r="B2725" t="s">
        <v>12328</v>
      </c>
      <c r="C2725" t="s">
        <v>5044</v>
      </c>
      <c r="D2725" t="s">
        <v>14859</v>
      </c>
      <c r="E2725" s="52" t="s">
        <v>12038</v>
      </c>
    </row>
    <row r="2726" spans="1:5" x14ac:dyDescent="0.2">
      <c r="A2726" t="s">
        <v>15252</v>
      </c>
      <c r="B2726" t="s">
        <v>2763</v>
      </c>
      <c r="C2726" t="s">
        <v>5044</v>
      </c>
      <c r="D2726" t="s">
        <v>14859</v>
      </c>
      <c r="E2726" s="52">
        <v>89.7</v>
      </c>
    </row>
    <row r="2727" spans="1:5" x14ac:dyDescent="0.2">
      <c r="A2727" t="s">
        <v>15253</v>
      </c>
      <c r="B2727" t="s">
        <v>12344</v>
      </c>
      <c r="C2727" t="s">
        <v>5044</v>
      </c>
      <c r="D2727" t="s">
        <v>14859</v>
      </c>
      <c r="E2727" s="52" t="s">
        <v>12038</v>
      </c>
    </row>
    <row r="2728" spans="1:5" x14ac:dyDescent="0.2">
      <c r="A2728" t="s">
        <v>15254</v>
      </c>
      <c r="B2728" t="s">
        <v>2780</v>
      </c>
      <c r="C2728" t="s">
        <v>5044</v>
      </c>
      <c r="D2728" t="s">
        <v>14859</v>
      </c>
      <c r="E2728" s="52">
        <v>89.4</v>
      </c>
    </row>
    <row r="2729" spans="1:5" x14ac:dyDescent="0.2">
      <c r="A2729" t="s">
        <v>15255</v>
      </c>
      <c r="B2729" t="s">
        <v>2794</v>
      </c>
      <c r="C2729" t="s">
        <v>5044</v>
      </c>
      <c r="D2729" t="s">
        <v>14859</v>
      </c>
      <c r="E2729" s="52">
        <v>91.487865076100377</v>
      </c>
    </row>
    <row r="2730" spans="1:5" x14ac:dyDescent="0.2">
      <c r="A2730" t="s">
        <v>15256</v>
      </c>
      <c r="B2730" t="s">
        <v>2785</v>
      </c>
      <c r="C2730" t="s">
        <v>5065</v>
      </c>
      <c r="D2730" t="s">
        <v>14859</v>
      </c>
      <c r="E2730" s="53">
        <v>0.51666666666666672</v>
      </c>
    </row>
    <row r="2731" spans="1:5" x14ac:dyDescent="0.2">
      <c r="A2731" t="s">
        <v>15257</v>
      </c>
      <c r="B2731" t="s">
        <v>2811</v>
      </c>
      <c r="C2731" t="s">
        <v>5065</v>
      </c>
      <c r="D2731" t="s">
        <v>14859</v>
      </c>
      <c r="E2731" s="53">
        <v>0</v>
      </c>
    </row>
    <row r="2732" spans="1:5" x14ac:dyDescent="0.2">
      <c r="A2732" t="s">
        <v>15258</v>
      </c>
      <c r="B2732" t="s">
        <v>2788</v>
      </c>
      <c r="C2732" t="s">
        <v>5065</v>
      </c>
      <c r="D2732" t="s">
        <v>14859</v>
      </c>
      <c r="E2732" s="53">
        <v>0.23333333333333334</v>
      </c>
    </row>
    <row r="2733" spans="1:5" x14ac:dyDescent="0.2">
      <c r="A2733" t="s">
        <v>15259</v>
      </c>
      <c r="B2733" t="s">
        <v>2814</v>
      </c>
      <c r="C2733" t="s">
        <v>5065</v>
      </c>
      <c r="D2733" t="s">
        <v>14859</v>
      </c>
      <c r="E2733" s="53">
        <v>1.0333333333333334</v>
      </c>
    </row>
    <row r="2734" spans="1:5" x14ac:dyDescent="0.2">
      <c r="A2734" t="s">
        <v>15260</v>
      </c>
      <c r="B2734" t="s">
        <v>2816</v>
      </c>
      <c r="C2734" t="s">
        <v>5065</v>
      </c>
      <c r="D2734" t="s">
        <v>14859</v>
      </c>
      <c r="E2734" s="53">
        <v>4.8</v>
      </c>
    </row>
    <row r="2735" spans="1:5" x14ac:dyDescent="0.2">
      <c r="A2735" t="s">
        <v>15261</v>
      </c>
      <c r="B2735" t="s">
        <v>2818</v>
      </c>
      <c r="C2735" t="s">
        <v>5065</v>
      </c>
      <c r="D2735" t="s">
        <v>14859</v>
      </c>
      <c r="E2735" s="53">
        <v>0.05</v>
      </c>
    </row>
    <row r="2736" spans="1:5" x14ac:dyDescent="0.2">
      <c r="A2736" t="s">
        <v>15262</v>
      </c>
      <c r="B2736" t="s">
        <v>2820</v>
      </c>
      <c r="C2736" t="s">
        <v>5065</v>
      </c>
      <c r="D2736" t="s">
        <v>14859</v>
      </c>
      <c r="E2736" s="53">
        <v>1.6666666666666666E-2</v>
      </c>
    </row>
    <row r="2737" spans="1:5" x14ac:dyDescent="0.2">
      <c r="A2737" t="s">
        <v>15263</v>
      </c>
      <c r="B2737" t="s">
        <v>2825</v>
      </c>
      <c r="C2737" t="s">
        <v>5065</v>
      </c>
      <c r="D2737" t="s">
        <v>14859</v>
      </c>
      <c r="E2737" s="53">
        <v>3.3333333333333333E-2</v>
      </c>
    </row>
    <row r="2738" spans="1:5" x14ac:dyDescent="0.2">
      <c r="A2738" t="s">
        <v>15264</v>
      </c>
      <c r="B2738" t="s">
        <v>2786</v>
      </c>
      <c r="C2738" t="s">
        <v>5065</v>
      </c>
      <c r="D2738" t="s">
        <v>14859</v>
      </c>
      <c r="E2738" s="53">
        <v>0.8833333333333333</v>
      </c>
    </row>
    <row r="2739" spans="1:5" x14ac:dyDescent="0.2">
      <c r="A2739" t="s">
        <v>15265</v>
      </c>
      <c r="B2739" t="s">
        <v>2787</v>
      </c>
      <c r="C2739" t="s">
        <v>5065</v>
      </c>
      <c r="D2739" t="s">
        <v>14859</v>
      </c>
      <c r="E2739" s="53">
        <v>0.1</v>
      </c>
    </row>
    <row r="2740" spans="1:5" x14ac:dyDescent="0.2">
      <c r="A2740" t="s">
        <v>15266</v>
      </c>
      <c r="B2740" t="s">
        <v>2829</v>
      </c>
      <c r="C2740" t="s">
        <v>5065</v>
      </c>
      <c r="D2740" t="s">
        <v>14859</v>
      </c>
      <c r="E2740" s="53">
        <v>0.83333333333333337</v>
      </c>
    </row>
    <row r="2741" spans="1:5" x14ac:dyDescent="0.2">
      <c r="A2741" t="s">
        <v>15267</v>
      </c>
      <c r="B2741" t="s">
        <v>2831</v>
      </c>
      <c r="C2741" t="s">
        <v>5065</v>
      </c>
      <c r="D2741" t="s">
        <v>14859</v>
      </c>
      <c r="E2741" s="53">
        <v>0.8666666666666667</v>
      </c>
    </row>
    <row r="2742" spans="1:5" x14ac:dyDescent="0.2">
      <c r="A2742" t="s">
        <v>15268</v>
      </c>
      <c r="B2742" t="s">
        <v>2833</v>
      </c>
      <c r="C2742" t="s">
        <v>5065</v>
      </c>
      <c r="D2742" t="s">
        <v>14859</v>
      </c>
      <c r="E2742" s="53">
        <v>0.8833333333333333</v>
      </c>
    </row>
    <row r="2743" spans="1:5" x14ac:dyDescent="0.2">
      <c r="A2743" t="s">
        <v>15269</v>
      </c>
      <c r="B2743" t="s">
        <v>2835</v>
      </c>
      <c r="C2743" t="s">
        <v>5065</v>
      </c>
      <c r="D2743" t="s">
        <v>14859</v>
      </c>
      <c r="E2743" s="53">
        <v>1.1833333333333333</v>
      </c>
    </row>
    <row r="2744" spans="1:5" x14ac:dyDescent="0.2">
      <c r="A2744" t="s">
        <v>15270</v>
      </c>
      <c r="B2744" t="s">
        <v>2789</v>
      </c>
      <c r="C2744" t="s">
        <v>5065</v>
      </c>
      <c r="D2744" t="s">
        <v>14859</v>
      </c>
      <c r="E2744" s="53">
        <v>0.5</v>
      </c>
    </row>
    <row r="2745" spans="1:5" x14ac:dyDescent="0.2">
      <c r="A2745" t="s">
        <v>15271</v>
      </c>
      <c r="B2745" t="s">
        <v>2838</v>
      </c>
      <c r="C2745" t="s">
        <v>5065</v>
      </c>
      <c r="D2745" t="s">
        <v>14859</v>
      </c>
      <c r="E2745" s="53">
        <v>1.5166666666666666</v>
      </c>
    </row>
    <row r="2746" spans="1:5" x14ac:dyDescent="0.2">
      <c r="A2746" t="s">
        <v>15272</v>
      </c>
      <c r="B2746" t="s">
        <v>2840</v>
      </c>
      <c r="C2746" t="s">
        <v>5065</v>
      </c>
      <c r="D2746" t="s">
        <v>14859</v>
      </c>
      <c r="E2746" s="53">
        <v>0.55000000000000004</v>
      </c>
    </row>
    <row r="2747" spans="1:5" x14ac:dyDescent="0.2">
      <c r="A2747" t="s">
        <v>15273</v>
      </c>
      <c r="B2747" t="s">
        <v>12328</v>
      </c>
      <c r="C2747" t="s">
        <v>5065</v>
      </c>
      <c r="D2747" t="s">
        <v>14859</v>
      </c>
      <c r="E2747" s="53">
        <v>0</v>
      </c>
    </row>
    <row r="2748" spans="1:5" x14ac:dyDescent="0.2">
      <c r="A2748" t="s">
        <v>15274</v>
      </c>
      <c r="B2748" t="s">
        <v>2763</v>
      </c>
      <c r="C2748" t="s">
        <v>5065</v>
      </c>
      <c r="D2748" t="s">
        <v>14859</v>
      </c>
      <c r="E2748" s="53">
        <v>1.35</v>
      </c>
    </row>
    <row r="2749" spans="1:5" x14ac:dyDescent="0.2">
      <c r="A2749" t="s">
        <v>15275</v>
      </c>
      <c r="B2749" t="s">
        <v>12344</v>
      </c>
      <c r="C2749" t="s">
        <v>5065</v>
      </c>
      <c r="D2749" t="s">
        <v>14859</v>
      </c>
      <c r="E2749" s="53">
        <v>0</v>
      </c>
    </row>
    <row r="2750" spans="1:5" x14ac:dyDescent="0.2">
      <c r="A2750" t="s">
        <v>15276</v>
      </c>
      <c r="B2750" t="s">
        <v>2780</v>
      </c>
      <c r="C2750" t="s">
        <v>5065</v>
      </c>
      <c r="D2750" t="s">
        <v>14859</v>
      </c>
      <c r="E2750" s="52">
        <v>1.2</v>
      </c>
    </row>
    <row r="2751" spans="1:5" x14ac:dyDescent="0.2">
      <c r="A2751" t="s">
        <v>15277</v>
      </c>
      <c r="B2751" t="s">
        <v>2794</v>
      </c>
      <c r="C2751" t="s">
        <v>5065</v>
      </c>
      <c r="D2751" t="s">
        <v>14859</v>
      </c>
      <c r="E2751" s="52">
        <v>0.80717361111111108</v>
      </c>
    </row>
    <row r="2752" spans="1:5" x14ac:dyDescent="0.2">
      <c r="A2752" t="s">
        <v>15278</v>
      </c>
      <c r="B2752" t="s">
        <v>2785</v>
      </c>
      <c r="C2752" t="s">
        <v>8173</v>
      </c>
      <c r="D2752" t="s">
        <v>14859</v>
      </c>
      <c r="E2752" s="52">
        <v>100</v>
      </c>
    </row>
    <row r="2753" spans="1:5" x14ac:dyDescent="0.2">
      <c r="A2753" t="s">
        <v>15279</v>
      </c>
      <c r="B2753" t="s">
        <v>2811</v>
      </c>
      <c r="C2753" t="s">
        <v>8173</v>
      </c>
      <c r="D2753" t="s">
        <v>14859</v>
      </c>
      <c r="E2753" s="52">
        <v>0</v>
      </c>
    </row>
    <row r="2754" spans="1:5" x14ac:dyDescent="0.2">
      <c r="A2754" t="s">
        <v>15280</v>
      </c>
      <c r="B2754" t="s">
        <v>2788</v>
      </c>
      <c r="C2754" t="s">
        <v>8173</v>
      </c>
      <c r="D2754" t="s">
        <v>14859</v>
      </c>
      <c r="E2754" s="52">
        <v>91.8</v>
      </c>
    </row>
    <row r="2755" spans="1:5" x14ac:dyDescent="0.2">
      <c r="A2755" t="s">
        <v>15281</v>
      </c>
      <c r="B2755" t="s">
        <v>2814</v>
      </c>
      <c r="C2755" t="s">
        <v>8173</v>
      </c>
      <c r="D2755" t="s">
        <v>14859</v>
      </c>
      <c r="E2755" s="52">
        <v>50</v>
      </c>
    </row>
    <row r="2756" spans="1:5" x14ac:dyDescent="0.2">
      <c r="A2756" t="s">
        <v>15282</v>
      </c>
      <c r="B2756" t="s">
        <v>2816</v>
      </c>
      <c r="C2756" t="s">
        <v>8173</v>
      </c>
      <c r="D2756" t="s">
        <v>14859</v>
      </c>
      <c r="E2756" s="52">
        <v>67.7</v>
      </c>
    </row>
    <row r="2757" spans="1:5" x14ac:dyDescent="0.2">
      <c r="A2757" t="s">
        <v>15283</v>
      </c>
      <c r="B2757" t="s">
        <v>2818</v>
      </c>
      <c r="C2757" t="s">
        <v>8173</v>
      </c>
      <c r="D2757" t="s">
        <v>14859</v>
      </c>
      <c r="E2757" s="52">
        <v>72.3</v>
      </c>
    </row>
    <row r="2758" spans="1:5" x14ac:dyDescent="0.2">
      <c r="A2758" t="s">
        <v>15284</v>
      </c>
      <c r="B2758" t="s">
        <v>2820</v>
      </c>
      <c r="C2758" t="s">
        <v>8173</v>
      </c>
      <c r="D2758" t="s">
        <v>14859</v>
      </c>
      <c r="E2758" s="52">
        <v>84</v>
      </c>
    </row>
    <row r="2759" spans="1:5" x14ac:dyDescent="0.2">
      <c r="A2759" t="s">
        <v>15285</v>
      </c>
      <c r="B2759" t="s">
        <v>2825</v>
      </c>
      <c r="C2759" t="s">
        <v>8173</v>
      </c>
      <c r="D2759" t="s">
        <v>14859</v>
      </c>
      <c r="E2759" s="52">
        <v>94.1</v>
      </c>
    </row>
    <row r="2760" spans="1:5" x14ac:dyDescent="0.2">
      <c r="A2760" t="s">
        <v>15286</v>
      </c>
      <c r="B2760" t="s">
        <v>2786</v>
      </c>
      <c r="C2760" t="s">
        <v>8173</v>
      </c>
      <c r="D2760" t="s">
        <v>14859</v>
      </c>
      <c r="E2760" s="52">
        <v>66.7</v>
      </c>
    </row>
    <row r="2761" spans="1:5" x14ac:dyDescent="0.2">
      <c r="A2761" t="s">
        <v>15287</v>
      </c>
      <c r="B2761" t="s">
        <v>2787</v>
      </c>
      <c r="C2761" t="s">
        <v>8173</v>
      </c>
      <c r="D2761" t="s">
        <v>14859</v>
      </c>
      <c r="E2761" s="52">
        <v>85</v>
      </c>
    </row>
    <row r="2762" spans="1:5" x14ac:dyDescent="0.2">
      <c r="A2762" t="s">
        <v>15288</v>
      </c>
      <c r="B2762" t="s">
        <v>2829</v>
      </c>
      <c r="C2762" t="s">
        <v>8173</v>
      </c>
      <c r="D2762" t="s">
        <v>14859</v>
      </c>
      <c r="E2762" s="52">
        <v>75.5</v>
      </c>
    </row>
    <row r="2763" spans="1:5" x14ac:dyDescent="0.2">
      <c r="A2763" t="s">
        <v>15289</v>
      </c>
      <c r="B2763" t="s">
        <v>2831</v>
      </c>
      <c r="C2763" t="s">
        <v>8173</v>
      </c>
      <c r="D2763" t="s">
        <v>14859</v>
      </c>
      <c r="E2763" s="52">
        <v>73.099999999999994</v>
      </c>
    </row>
    <row r="2764" spans="1:5" x14ac:dyDescent="0.2">
      <c r="A2764" t="s">
        <v>15290</v>
      </c>
      <c r="B2764" t="s">
        <v>2833</v>
      </c>
      <c r="C2764" t="s">
        <v>8173</v>
      </c>
      <c r="D2764" t="s">
        <v>14859</v>
      </c>
      <c r="E2764" s="52">
        <v>61.7</v>
      </c>
    </row>
    <row r="2765" spans="1:5" x14ac:dyDescent="0.2">
      <c r="A2765" t="s">
        <v>15291</v>
      </c>
      <c r="B2765" t="s">
        <v>2835</v>
      </c>
      <c r="C2765" t="s">
        <v>8173</v>
      </c>
      <c r="D2765" t="s">
        <v>14859</v>
      </c>
      <c r="E2765" s="52">
        <v>50</v>
      </c>
    </row>
    <row r="2766" spans="1:5" x14ac:dyDescent="0.2">
      <c r="A2766" t="s">
        <v>15292</v>
      </c>
      <c r="B2766" t="s">
        <v>2789</v>
      </c>
      <c r="C2766" t="s">
        <v>8173</v>
      </c>
      <c r="D2766" t="s">
        <v>14859</v>
      </c>
      <c r="E2766" s="52">
        <v>85.2</v>
      </c>
    </row>
    <row r="2767" spans="1:5" x14ac:dyDescent="0.2">
      <c r="A2767" t="s">
        <v>15293</v>
      </c>
      <c r="B2767" t="s">
        <v>2838</v>
      </c>
      <c r="C2767" t="s">
        <v>8173</v>
      </c>
      <c r="D2767" t="s">
        <v>14859</v>
      </c>
      <c r="E2767" s="52">
        <v>72.599999999999994</v>
      </c>
    </row>
    <row r="2768" spans="1:5" x14ac:dyDescent="0.2">
      <c r="A2768" t="s">
        <v>15294</v>
      </c>
      <c r="B2768" t="s">
        <v>2840</v>
      </c>
      <c r="C2768" t="s">
        <v>8173</v>
      </c>
      <c r="D2768" t="s">
        <v>14859</v>
      </c>
      <c r="E2768" s="52">
        <v>98.4</v>
      </c>
    </row>
    <row r="2769" spans="1:5" x14ac:dyDescent="0.2">
      <c r="A2769" t="s">
        <v>15295</v>
      </c>
      <c r="B2769" t="s">
        <v>12328</v>
      </c>
      <c r="C2769" t="s">
        <v>8173</v>
      </c>
      <c r="D2769" t="s">
        <v>14859</v>
      </c>
      <c r="E2769" s="52" t="s">
        <v>12038</v>
      </c>
    </row>
    <row r="2770" spans="1:5" x14ac:dyDescent="0.2">
      <c r="A2770" t="s">
        <v>15296</v>
      </c>
      <c r="B2770" t="s">
        <v>2763</v>
      </c>
      <c r="C2770" t="s">
        <v>8173</v>
      </c>
      <c r="D2770" t="s">
        <v>14859</v>
      </c>
      <c r="E2770" s="52">
        <v>74.400000000000006</v>
      </c>
    </row>
    <row r="2771" spans="1:5" x14ac:dyDescent="0.2">
      <c r="A2771" t="s">
        <v>15297</v>
      </c>
      <c r="B2771" t="s">
        <v>12344</v>
      </c>
      <c r="C2771" t="s">
        <v>8173</v>
      </c>
      <c r="D2771" t="s">
        <v>14859</v>
      </c>
      <c r="E2771" s="52" t="s">
        <v>12038</v>
      </c>
    </row>
    <row r="2772" spans="1:5" x14ac:dyDescent="0.2">
      <c r="A2772" t="s">
        <v>15298</v>
      </c>
      <c r="B2772" t="s">
        <v>2780</v>
      </c>
      <c r="C2772" t="s">
        <v>8173</v>
      </c>
      <c r="D2772" t="s">
        <v>14859</v>
      </c>
      <c r="E2772" s="52">
        <v>73.5</v>
      </c>
    </row>
    <row r="2773" spans="1:5" x14ac:dyDescent="0.2">
      <c r="A2773" t="s">
        <v>15299</v>
      </c>
      <c r="B2773" t="s">
        <v>2794</v>
      </c>
      <c r="C2773" t="s">
        <v>8173</v>
      </c>
      <c r="D2773" t="s">
        <v>14859</v>
      </c>
      <c r="E2773" s="52">
        <v>79.596668037844509</v>
      </c>
    </row>
    <row r="2774" spans="1:5" x14ac:dyDescent="0.2">
      <c r="A2774" t="s">
        <v>15300</v>
      </c>
      <c r="B2774" t="s">
        <v>2785</v>
      </c>
      <c r="C2774" t="s">
        <v>8194</v>
      </c>
      <c r="D2774" t="s">
        <v>14859</v>
      </c>
      <c r="E2774" s="52">
        <v>98.8</v>
      </c>
    </row>
    <row r="2775" spans="1:5" x14ac:dyDescent="0.2">
      <c r="A2775" t="s">
        <v>15301</v>
      </c>
      <c r="B2775" t="s">
        <v>2811</v>
      </c>
      <c r="C2775" t="s">
        <v>8194</v>
      </c>
      <c r="D2775" t="s">
        <v>14859</v>
      </c>
      <c r="E2775" s="52">
        <v>0</v>
      </c>
    </row>
    <row r="2776" spans="1:5" x14ac:dyDescent="0.2">
      <c r="A2776" t="s">
        <v>15302</v>
      </c>
      <c r="B2776" t="s">
        <v>2788</v>
      </c>
      <c r="C2776" t="s">
        <v>8194</v>
      </c>
      <c r="D2776" t="s">
        <v>14859</v>
      </c>
      <c r="E2776" s="52">
        <v>94.8</v>
      </c>
    </row>
    <row r="2777" spans="1:5" x14ac:dyDescent="0.2">
      <c r="A2777" t="s">
        <v>15303</v>
      </c>
      <c r="B2777" t="s">
        <v>2814</v>
      </c>
      <c r="C2777" t="s">
        <v>8194</v>
      </c>
      <c r="D2777" t="s">
        <v>14859</v>
      </c>
      <c r="E2777" s="52">
        <v>93.8</v>
      </c>
    </row>
    <row r="2778" spans="1:5" x14ac:dyDescent="0.2">
      <c r="A2778" t="s">
        <v>15304</v>
      </c>
      <c r="B2778" t="s">
        <v>2816</v>
      </c>
      <c r="C2778" t="s">
        <v>8194</v>
      </c>
      <c r="D2778" t="s">
        <v>14859</v>
      </c>
      <c r="E2778" s="52">
        <v>69.2</v>
      </c>
    </row>
    <row r="2779" spans="1:5" x14ac:dyDescent="0.2">
      <c r="A2779" t="s">
        <v>15305</v>
      </c>
      <c r="B2779" t="s">
        <v>2818</v>
      </c>
      <c r="C2779" t="s">
        <v>8194</v>
      </c>
      <c r="D2779" t="s">
        <v>14859</v>
      </c>
      <c r="E2779" s="52">
        <v>91.7</v>
      </c>
    </row>
    <row r="2780" spans="1:5" x14ac:dyDescent="0.2">
      <c r="A2780" t="s">
        <v>15306</v>
      </c>
      <c r="B2780" t="s">
        <v>2820</v>
      </c>
      <c r="C2780" t="s">
        <v>8194</v>
      </c>
      <c r="D2780" t="s">
        <v>14859</v>
      </c>
      <c r="E2780" s="52">
        <v>89.5</v>
      </c>
    </row>
    <row r="2781" spans="1:5" x14ac:dyDescent="0.2">
      <c r="A2781" t="s">
        <v>15307</v>
      </c>
      <c r="B2781" t="s">
        <v>2825</v>
      </c>
      <c r="C2781" t="s">
        <v>8194</v>
      </c>
      <c r="D2781" t="s">
        <v>14859</v>
      </c>
      <c r="E2781" s="52">
        <v>97.2</v>
      </c>
    </row>
    <row r="2782" spans="1:5" x14ac:dyDescent="0.2">
      <c r="A2782" t="s">
        <v>15308</v>
      </c>
      <c r="B2782" t="s">
        <v>2786</v>
      </c>
      <c r="C2782" t="s">
        <v>8194</v>
      </c>
      <c r="D2782" t="s">
        <v>14859</v>
      </c>
      <c r="E2782" s="52">
        <v>96.8</v>
      </c>
    </row>
    <row r="2783" spans="1:5" x14ac:dyDescent="0.2">
      <c r="A2783" t="s">
        <v>15309</v>
      </c>
      <c r="B2783" t="s">
        <v>2787</v>
      </c>
      <c r="C2783" t="s">
        <v>8194</v>
      </c>
      <c r="D2783" t="s">
        <v>14859</v>
      </c>
      <c r="E2783" s="52">
        <v>95.9</v>
      </c>
    </row>
    <row r="2784" spans="1:5" x14ac:dyDescent="0.2">
      <c r="A2784" t="s">
        <v>15310</v>
      </c>
      <c r="B2784" t="s">
        <v>2829</v>
      </c>
      <c r="C2784" t="s">
        <v>8194</v>
      </c>
      <c r="D2784" t="s">
        <v>14859</v>
      </c>
      <c r="E2784" s="52">
        <v>86.5</v>
      </c>
    </row>
    <row r="2785" spans="1:5" x14ac:dyDescent="0.2">
      <c r="A2785" t="s">
        <v>15311</v>
      </c>
      <c r="B2785" t="s">
        <v>2831</v>
      </c>
      <c r="C2785" t="s">
        <v>8194</v>
      </c>
      <c r="D2785" t="s">
        <v>14859</v>
      </c>
      <c r="E2785" s="52">
        <v>86.8</v>
      </c>
    </row>
    <row r="2786" spans="1:5" x14ac:dyDescent="0.2">
      <c r="A2786" t="s">
        <v>15312</v>
      </c>
      <c r="B2786" t="s">
        <v>2833</v>
      </c>
      <c r="C2786" t="s">
        <v>8194</v>
      </c>
      <c r="D2786" t="s">
        <v>14859</v>
      </c>
      <c r="E2786" s="52">
        <v>100</v>
      </c>
    </row>
    <row r="2787" spans="1:5" x14ac:dyDescent="0.2">
      <c r="A2787" t="s">
        <v>15313</v>
      </c>
      <c r="B2787" t="s">
        <v>2835</v>
      </c>
      <c r="C2787" t="s">
        <v>8194</v>
      </c>
      <c r="D2787" t="s">
        <v>14859</v>
      </c>
      <c r="E2787" s="52">
        <v>72.2</v>
      </c>
    </row>
    <row r="2788" spans="1:5" x14ac:dyDescent="0.2">
      <c r="A2788" t="s">
        <v>15314</v>
      </c>
      <c r="B2788" t="s">
        <v>2789</v>
      </c>
      <c r="C2788" t="s">
        <v>8194</v>
      </c>
      <c r="D2788" t="s">
        <v>14859</v>
      </c>
      <c r="E2788" s="52">
        <v>94.1</v>
      </c>
    </row>
    <row r="2789" spans="1:5" x14ac:dyDescent="0.2">
      <c r="A2789" t="s">
        <v>15315</v>
      </c>
      <c r="B2789" t="s">
        <v>2838</v>
      </c>
      <c r="C2789" t="s">
        <v>8194</v>
      </c>
      <c r="D2789" t="s">
        <v>14859</v>
      </c>
      <c r="E2789" s="52">
        <v>97</v>
      </c>
    </row>
    <row r="2790" spans="1:5" x14ac:dyDescent="0.2">
      <c r="A2790" t="s">
        <v>15316</v>
      </c>
      <c r="B2790" t="s">
        <v>2840</v>
      </c>
      <c r="C2790" t="s">
        <v>8194</v>
      </c>
      <c r="D2790" t="s">
        <v>14859</v>
      </c>
      <c r="E2790" s="52">
        <v>96.4</v>
      </c>
    </row>
    <row r="2791" spans="1:5" x14ac:dyDescent="0.2">
      <c r="A2791" t="s">
        <v>15317</v>
      </c>
      <c r="B2791" t="s">
        <v>12328</v>
      </c>
      <c r="C2791" t="s">
        <v>8194</v>
      </c>
      <c r="D2791" t="s">
        <v>14859</v>
      </c>
      <c r="E2791" s="52" t="s">
        <v>12038</v>
      </c>
    </row>
    <row r="2792" spans="1:5" x14ac:dyDescent="0.2">
      <c r="A2792" t="s">
        <v>15318</v>
      </c>
      <c r="B2792" t="s">
        <v>2763</v>
      </c>
      <c r="C2792" t="s">
        <v>8194</v>
      </c>
      <c r="D2792" t="s">
        <v>14859</v>
      </c>
      <c r="E2792" s="52">
        <v>89.3</v>
      </c>
    </row>
    <row r="2793" spans="1:5" x14ac:dyDescent="0.2">
      <c r="A2793" t="s">
        <v>15319</v>
      </c>
      <c r="B2793" t="s">
        <v>12344</v>
      </c>
      <c r="C2793" t="s">
        <v>8194</v>
      </c>
      <c r="D2793" t="s">
        <v>14859</v>
      </c>
      <c r="E2793" s="52" t="s">
        <v>12038</v>
      </c>
    </row>
    <row r="2794" spans="1:5" x14ac:dyDescent="0.2">
      <c r="A2794" t="s">
        <v>15320</v>
      </c>
      <c r="B2794" t="s">
        <v>2780</v>
      </c>
      <c r="C2794" t="s">
        <v>8194</v>
      </c>
      <c r="D2794" t="s">
        <v>14859</v>
      </c>
      <c r="E2794" s="52">
        <v>86.9</v>
      </c>
    </row>
    <row r="2795" spans="1:5" x14ac:dyDescent="0.2">
      <c r="A2795" t="s">
        <v>15321</v>
      </c>
      <c r="B2795" t="s">
        <v>2794</v>
      </c>
      <c r="C2795" t="s">
        <v>8194</v>
      </c>
      <c r="D2795" t="s">
        <v>14859</v>
      </c>
      <c r="E2795" s="52">
        <v>92.416865487453705</v>
      </c>
    </row>
    <row r="2796" spans="1:5" x14ac:dyDescent="0.2">
      <c r="A2796" t="s">
        <v>15322</v>
      </c>
      <c r="B2796" t="s">
        <v>2785</v>
      </c>
      <c r="C2796" t="s">
        <v>8215</v>
      </c>
      <c r="D2796" t="s">
        <v>14859</v>
      </c>
      <c r="E2796" s="52">
        <v>84.6</v>
      </c>
    </row>
    <row r="2797" spans="1:5" x14ac:dyDescent="0.2">
      <c r="A2797" t="s">
        <v>15323</v>
      </c>
      <c r="B2797" t="s">
        <v>2811</v>
      </c>
      <c r="C2797" t="s">
        <v>8215</v>
      </c>
      <c r="D2797" t="s">
        <v>14859</v>
      </c>
      <c r="E2797" s="52">
        <v>0</v>
      </c>
    </row>
    <row r="2798" spans="1:5" x14ac:dyDescent="0.2">
      <c r="A2798" t="s">
        <v>15324</v>
      </c>
      <c r="B2798" t="s">
        <v>2788</v>
      </c>
      <c r="C2798" t="s">
        <v>8215</v>
      </c>
      <c r="D2798" t="s">
        <v>14859</v>
      </c>
      <c r="E2798" s="52">
        <v>74.400000000000006</v>
      </c>
    </row>
    <row r="2799" spans="1:5" x14ac:dyDescent="0.2">
      <c r="A2799" t="s">
        <v>15325</v>
      </c>
      <c r="B2799" t="s">
        <v>2814</v>
      </c>
      <c r="C2799" t="s">
        <v>8215</v>
      </c>
      <c r="D2799" t="s">
        <v>14859</v>
      </c>
      <c r="E2799" s="52">
        <v>70</v>
      </c>
    </row>
    <row r="2800" spans="1:5" x14ac:dyDescent="0.2">
      <c r="A2800" t="s">
        <v>15326</v>
      </c>
      <c r="B2800" t="s">
        <v>2816</v>
      </c>
      <c r="C2800" t="s">
        <v>8215</v>
      </c>
      <c r="D2800" t="s">
        <v>14859</v>
      </c>
      <c r="E2800" s="52">
        <v>49.4</v>
      </c>
    </row>
    <row r="2801" spans="1:5" x14ac:dyDescent="0.2">
      <c r="A2801" t="s">
        <v>15327</v>
      </c>
      <c r="B2801" t="s">
        <v>2818</v>
      </c>
      <c r="C2801" t="s">
        <v>8215</v>
      </c>
      <c r="D2801" t="s">
        <v>14859</v>
      </c>
      <c r="E2801" s="52">
        <v>78.5</v>
      </c>
    </row>
    <row r="2802" spans="1:5" x14ac:dyDescent="0.2">
      <c r="A2802" t="s">
        <v>15328</v>
      </c>
      <c r="B2802" t="s">
        <v>2820</v>
      </c>
      <c r="C2802" t="s">
        <v>8215</v>
      </c>
      <c r="D2802" t="s">
        <v>14859</v>
      </c>
      <c r="E2802" s="52">
        <v>85.4</v>
      </c>
    </row>
    <row r="2803" spans="1:5" x14ac:dyDescent="0.2">
      <c r="A2803" t="s">
        <v>15329</v>
      </c>
      <c r="B2803" t="s">
        <v>2825</v>
      </c>
      <c r="C2803" t="s">
        <v>8215</v>
      </c>
      <c r="D2803" t="s">
        <v>14859</v>
      </c>
      <c r="E2803" s="52">
        <v>73.599999999999994</v>
      </c>
    </row>
    <row r="2804" spans="1:5" x14ac:dyDescent="0.2">
      <c r="A2804" t="s">
        <v>15330</v>
      </c>
      <c r="B2804" t="s">
        <v>2786</v>
      </c>
      <c r="C2804" t="s">
        <v>8215</v>
      </c>
      <c r="D2804" t="s">
        <v>14859</v>
      </c>
      <c r="E2804" s="52">
        <v>78.8</v>
      </c>
    </row>
    <row r="2805" spans="1:5" x14ac:dyDescent="0.2">
      <c r="A2805" t="s">
        <v>15331</v>
      </c>
      <c r="B2805" t="s">
        <v>2787</v>
      </c>
      <c r="C2805" t="s">
        <v>8215</v>
      </c>
      <c r="D2805" t="s">
        <v>14859</v>
      </c>
      <c r="E2805" s="52">
        <v>82.9</v>
      </c>
    </row>
    <row r="2806" spans="1:5" x14ac:dyDescent="0.2">
      <c r="A2806" t="s">
        <v>15332</v>
      </c>
      <c r="B2806" t="s">
        <v>2829</v>
      </c>
      <c r="C2806" t="s">
        <v>8215</v>
      </c>
      <c r="D2806" t="s">
        <v>14859</v>
      </c>
      <c r="E2806" s="52">
        <v>101</v>
      </c>
    </row>
    <row r="2807" spans="1:5" x14ac:dyDescent="0.2">
      <c r="A2807" t="s">
        <v>15333</v>
      </c>
      <c r="B2807" t="s">
        <v>2831</v>
      </c>
      <c r="C2807" t="s">
        <v>8215</v>
      </c>
      <c r="D2807" t="s">
        <v>14859</v>
      </c>
      <c r="E2807" s="52">
        <v>79.7</v>
      </c>
    </row>
    <row r="2808" spans="1:5" x14ac:dyDescent="0.2">
      <c r="A2808" t="s">
        <v>15334</v>
      </c>
      <c r="B2808" t="s">
        <v>2833</v>
      </c>
      <c r="C2808" t="s">
        <v>8215</v>
      </c>
      <c r="D2808" t="s">
        <v>14859</v>
      </c>
      <c r="E2808" s="52">
        <v>48.9</v>
      </c>
    </row>
    <row r="2809" spans="1:5" x14ac:dyDescent="0.2">
      <c r="A2809" t="s">
        <v>15335</v>
      </c>
      <c r="B2809" t="s">
        <v>2835</v>
      </c>
      <c r="C2809" t="s">
        <v>8215</v>
      </c>
      <c r="D2809" t="s">
        <v>14859</v>
      </c>
      <c r="E2809" s="52">
        <v>80.2</v>
      </c>
    </row>
    <row r="2810" spans="1:5" x14ac:dyDescent="0.2">
      <c r="A2810" t="s">
        <v>15336</v>
      </c>
      <c r="B2810" t="s">
        <v>2789</v>
      </c>
      <c r="C2810" t="s">
        <v>8215</v>
      </c>
      <c r="D2810" t="s">
        <v>14859</v>
      </c>
      <c r="E2810" s="52">
        <v>83.7</v>
      </c>
    </row>
    <row r="2811" spans="1:5" x14ac:dyDescent="0.2">
      <c r="A2811" t="s">
        <v>15337</v>
      </c>
      <c r="B2811" t="s">
        <v>2838</v>
      </c>
      <c r="C2811" t="s">
        <v>8215</v>
      </c>
      <c r="D2811" t="s">
        <v>14859</v>
      </c>
      <c r="E2811" s="52">
        <v>74.599999999999994</v>
      </c>
    </row>
    <row r="2812" spans="1:5" x14ac:dyDescent="0.2">
      <c r="A2812" t="s">
        <v>15338</v>
      </c>
      <c r="B2812" t="s">
        <v>2840</v>
      </c>
      <c r="C2812" t="s">
        <v>8215</v>
      </c>
      <c r="D2812" t="s">
        <v>14859</v>
      </c>
      <c r="E2812" s="52">
        <v>85.7</v>
      </c>
    </row>
    <row r="2813" spans="1:5" x14ac:dyDescent="0.2">
      <c r="A2813" t="s">
        <v>15339</v>
      </c>
      <c r="B2813" t="s">
        <v>12328</v>
      </c>
      <c r="C2813" t="s">
        <v>8215</v>
      </c>
      <c r="D2813" t="s">
        <v>14859</v>
      </c>
      <c r="E2813" s="52">
        <v>72.599999999999994</v>
      </c>
    </row>
    <row r="2814" spans="1:5" x14ac:dyDescent="0.2">
      <c r="A2814" t="s">
        <v>15340</v>
      </c>
      <c r="B2814" t="s">
        <v>2763</v>
      </c>
      <c r="C2814" t="s">
        <v>8215</v>
      </c>
      <c r="D2814" t="s">
        <v>14859</v>
      </c>
      <c r="E2814" s="52">
        <v>81.900000000000006</v>
      </c>
    </row>
    <row r="2815" spans="1:5" x14ac:dyDescent="0.2">
      <c r="A2815" t="s">
        <v>15341</v>
      </c>
      <c r="B2815" t="s">
        <v>12344</v>
      </c>
      <c r="C2815" t="s">
        <v>8215</v>
      </c>
      <c r="D2815" t="s">
        <v>14859</v>
      </c>
      <c r="E2815" s="52">
        <v>67.7</v>
      </c>
    </row>
    <row r="2816" spans="1:5" x14ac:dyDescent="0.2">
      <c r="A2816" t="s">
        <v>15342</v>
      </c>
      <c r="B2816" t="s">
        <v>2780</v>
      </c>
      <c r="C2816" t="s">
        <v>8215</v>
      </c>
      <c r="D2816" t="s">
        <v>14859</v>
      </c>
      <c r="E2816" s="52">
        <v>80.95</v>
      </c>
    </row>
    <row r="2817" spans="1:5" x14ac:dyDescent="0.2">
      <c r="A2817" t="s">
        <v>15343</v>
      </c>
      <c r="B2817" t="s">
        <v>2794</v>
      </c>
      <c r="C2817" t="s">
        <v>8215</v>
      </c>
      <c r="D2817" t="s">
        <v>14859</v>
      </c>
      <c r="E2817" s="52">
        <v>74.903199608610578</v>
      </c>
    </row>
    <row r="2818" spans="1:5" x14ac:dyDescent="0.2">
      <c r="A2818" t="s">
        <v>15344</v>
      </c>
      <c r="B2818" t="s">
        <v>2785</v>
      </c>
      <c r="C2818" t="s">
        <v>8236</v>
      </c>
      <c r="D2818" t="s">
        <v>14859</v>
      </c>
      <c r="E2818" s="52">
        <v>76.599999999999994</v>
      </c>
    </row>
    <row r="2819" spans="1:5" x14ac:dyDescent="0.2">
      <c r="A2819" t="s">
        <v>15345</v>
      </c>
      <c r="B2819" t="s">
        <v>2811</v>
      </c>
      <c r="C2819" t="s">
        <v>8236</v>
      </c>
      <c r="D2819" t="s">
        <v>14859</v>
      </c>
      <c r="E2819" s="52">
        <v>0</v>
      </c>
    </row>
    <row r="2820" spans="1:5" x14ac:dyDescent="0.2">
      <c r="A2820" t="s">
        <v>15346</v>
      </c>
      <c r="B2820" t="s">
        <v>2788</v>
      </c>
      <c r="C2820" t="s">
        <v>8236</v>
      </c>
      <c r="D2820" t="s">
        <v>14859</v>
      </c>
      <c r="E2820" s="52">
        <v>79.2</v>
      </c>
    </row>
    <row r="2821" spans="1:5" x14ac:dyDescent="0.2">
      <c r="A2821" t="s">
        <v>15347</v>
      </c>
      <c r="B2821" t="s">
        <v>2814</v>
      </c>
      <c r="C2821" t="s">
        <v>8236</v>
      </c>
      <c r="D2821" t="s">
        <v>14859</v>
      </c>
      <c r="E2821" s="52">
        <v>86.9</v>
      </c>
    </row>
    <row r="2822" spans="1:5" x14ac:dyDescent="0.2">
      <c r="A2822" t="s">
        <v>15348</v>
      </c>
      <c r="B2822" t="s">
        <v>2816</v>
      </c>
      <c r="C2822" t="s">
        <v>8236</v>
      </c>
      <c r="D2822" t="s">
        <v>14859</v>
      </c>
      <c r="E2822" s="52">
        <v>59</v>
      </c>
    </row>
    <row r="2823" spans="1:5" x14ac:dyDescent="0.2">
      <c r="A2823" t="s">
        <v>15349</v>
      </c>
      <c r="B2823" t="s">
        <v>2818</v>
      </c>
      <c r="C2823" t="s">
        <v>8236</v>
      </c>
      <c r="D2823" t="s">
        <v>14859</v>
      </c>
      <c r="E2823" s="52">
        <v>95.4</v>
      </c>
    </row>
    <row r="2824" spans="1:5" x14ac:dyDescent="0.2">
      <c r="A2824" t="s">
        <v>15350</v>
      </c>
      <c r="B2824" t="s">
        <v>2820</v>
      </c>
      <c r="C2824" t="s">
        <v>8236</v>
      </c>
      <c r="D2824" t="s">
        <v>14859</v>
      </c>
      <c r="E2824" s="52">
        <v>85.9</v>
      </c>
    </row>
    <row r="2825" spans="1:5" x14ac:dyDescent="0.2">
      <c r="A2825" t="s">
        <v>15351</v>
      </c>
      <c r="B2825" t="s">
        <v>2825</v>
      </c>
      <c r="C2825" t="s">
        <v>8236</v>
      </c>
      <c r="D2825" t="s">
        <v>14859</v>
      </c>
      <c r="E2825" s="52">
        <v>82</v>
      </c>
    </row>
    <row r="2826" spans="1:5" x14ac:dyDescent="0.2">
      <c r="A2826" t="s">
        <v>15352</v>
      </c>
      <c r="B2826" t="s">
        <v>2786</v>
      </c>
      <c r="C2826" t="s">
        <v>8236</v>
      </c>
      <c r="D2826" t="s">
        <v>14859</v>
      </c>
      <c r="E2826" s="52">
        <v>95.6</v>
      </c>
    </row>
    <row r="2827" spans="1:5" x14ac:dyDescent="0.2">
      <c r="A2827" t="s">
        <v>15353</v>
      </c>
      <c r="B2827" t="s">
        <v>2787</v>
      </c>
      <c r="C2827" t="s">
        <v>8236</v>
      </c>
      <c r="D2827" t="s">
        <v>14859</v>
      </c>
      <c r="E2827" s="52">
        <v>84.6</v>
      </c>
    </row>
    <row r="2828" spans="1:5" x14ac:dyDescent="0.2">
      <c r="A2828" t="s">
        <v>15354</v>
      </c>
      <c r="B2828" t="s">
        <v>2829</v>
      </c>
      <c r="C2828" t="s">
        <v>8236</v>
      </c>
      <c r="D2828" t="s">
        <v>14859</v>
      </c>
      <c r="E2828" s="52">
        <v>90.6</v>
      </c>
    </row>
    <row r="2829" spans="1:5" x14ac:dyDescent="0.2">
      <c r="A2829" t="s">
        <v>15355</v>
      </c>
      <c r="B2829" t="s">
        <v>2831</v>
      </c>
      <c r="C2829" t="s">
        <v>8236</v>
      </c>
      <c r="D2829" t="s">
        <v>14859</v>
      </c>
      <c r="E2829" s="52">
        <v>87.7</v>
      </c>
    </row>
    <row r="2830" spans="1:5" x14ac:dyDescent="0.2">
      <c r="A2830" t="s">
        <v>15356</v>
      </c>
      <c r="B2830" t="s">
        <v>2833</v>
      </c>
      <c r="C2830" t="s">
        <v>8236</v>
      </c>
      <c r="D2830" t="s">
        <v>14859</v>
      </c>
      <c r="E2830" s="52">
        <v>52</v>
      </c>
    </row>
    <row r="2831" spans="1:5" x14ac:dyDescent="0.2">
      <c r="A2831" t="s">
        <v>15357</v>
      </c>
      <c r="B2831" t="s">
        <v>2835</v>
      </c>
      <c r="C2831" t="s">
        <v>8236</v>
      </c>
      <c r="D2831" t="s">
        <v>14859</v>
      </c>
      <c r="E2831" s="52">
        <v>92.8</v>
      </c>
    </row>
    <row r="2832" spans="1:5" x14ac:dyDescent="0.2">
      <c r="A2832" t="s">
        <v>15358</v>
      </c>
      <c r="B2832" t="s">
        <v>2789</v>
      </c>
      <c r="C2832" t="s">
        <v>8236</v>
      </c>
      <c r="D2832" t="s">
        <v>14859</v>
      </c>
      <c r="E2832" s="52">
        <v>92.5</v>
      </c>
    </row>
    <row r="2833" spans="1:5" x14ac:dyDescent="0.2">
      <c r="A2833" t="s">
        <v>15359</v>
      </c>
      <c r="B2833" t="s">
        <v>2838</v>
      </c>
      <c r="C2833" t="s">
        <v>8236</v>
      </c>
      <c r="D2833" t="s">
        <v>14859</v>
      </c>
      <c r="E2833" s="52">
        <v>78.599999999999994</v>
      </c>
    </row>
    <row r="2834" spans="1:5" x14ac:dyDescent="0.2">
      <c r="A2834" t="s">
        <v>15360</v>
      </c>
      <c r="B2834" t="s">
        <v>2840</v>
      </c>
      <c r="C2834" t="s">
        <v>8236</v>
      </c>
      <c r="D2834" t="s">
        <v>14859</v>
      </c>
      <c r="E2834" s="52">
        <v>86.3</v>
      </c>
    </row>
    <row r="2835" spans="1:5" x14ac:dyDescent="0.2">
      <c r="A2835" t="s">
        <v>15361</v>
      </c>
      <c r="B2835" t="s">
        <v>12328</v>
      </c>
      <c r="C2835" t="s">
        <v>8236</v>
      </c>
      <c r="D2835" t="s">
        <v>14859</v>
      </c>
      <c r="E2835" s="52">
        <v>100</v>
      </c>
    </row>
    <row r="2836" spans="1:5" x14ac:dyDescent="0.2">
      <c r="A2836" t="s">
        <v>15362</v>
      </c>
      <c r="B2836" t="s">
        <v>2763</v>
      </c>
      <c r="C2836" t="s">
        <v>8236</v>
      </c>
      <c r="D2836" t="s">
        <v>14859</v>
      </c>
      <c r="E2836" s="52">
        <v>87.5</v>
      </c>
    </row>
    <row r="2837" spans="1:5" x14ac:dyDescent="0.2">
      <c r="A2837" t="s">
        <v>15363</v>
      </c>
      <c r="B2837" t="s">
        <v>12344</v>
      </c>
      <c r="C2837" t="s">
        <v>8236</v>
      </c>
      <c r="D2837" t="s">
        <v>14859</v>
      </c>
      <c r="E2837" s="52">
        <v>100</v>
      </c>
    </row>
    <row r="2838" spans="1:5" x14ac:dyDescent="0.2">
      <c r="A2838" t="s">
        <v>15364</v>
      </c>
      <c r="B2838" t="s">
        <v>2780</v>
      </c>
      <c r="C2838" t="s">
        <v>8236</v>
      </c>
      <c r="D2838" t="s">
        <v>14859</v>
      </c>
      <c r="E2838" s="52">
        <v>84.5</v>
      </c>
    </row>
    <row r="2839" spans="1:5" x14ac:dyDescent="0.2">
      <c r="A2839" t="s">
        <v>15365</v>
      </c>
      <c r="B2839" t="s">
        <v>2794</v>
      </c>
      <c r="C2839" t="s">
        <v>8236</v>
      </c>
      <c r="D2839" t="s">
        <v>14859</v>
      </c>
      <c r="E2839" s="52">
        <v>84.233111545988265</v>
      </c>
    </row>
    <row r="2840" spans="1:5" x14ac:dyDescent="0.2">
      <c r="A2840" t="s">
        <v>15366</v>
      </c>
      <c r="B2840" t="s">
        <v>2785</v>
      </c>
      <c r="C2840" t="s">
        <v>8257</v>
      </c>
      <c r="D2840" t="s">
        <v>14859</v>
      </c>
      <c r="E2840" s="52">
        <v>52.5</v>
      </c>
    </row>
    <row r="2841" spans="1:5" x14ac:dyDescent="0.2">
      <c r="A2841" t="s">
        <v>15367</v>
      </c>
      <c r="B2841" t="s">
        <v>2811</v>
      </c>
      <c r="C2841" t="s">
        <v>8257</v>
      </c>
      <c r="D2841" t="s">
        <v>14859</v>
      </c>
      <c r="E2841" s="52">
        <v>0</v>
      </c>
    </row>
    <row r="2842" spans="1:5" x14ac:dyDescent="0.2">
      <c r="A2842" t="s">
        <v>15368</v>
      </c>
      <c r="B2842" t="s">
        <v>2788</v>
      </c>
      <c r="C2842" t="s">
        <v>8257</v>
      </c>
      <c r="D2842" t="s">
        <v>14859</v>
      </c>
      <c r="E2842" s="52">
        <v>41.3</v>
      </c>
    </row>
    <row r="2843" spans="1:5" x14ac:dyDescent="0.2">
      <c r="A2843" t="s">
        <v>15369</v>
      </c>
      <c r="B2843" t="s">
        <v>2814</v>
      </c>
      <c r="C2843" t="s">
        <v>8257</v>
      </c>
      <c r="D2843" t="s">
        <v>14859</v>
      </c>
      <c r="E2843" s="52">
        <v>37.5</v>
      </c>
    </row>
    <row r="2844" spans="1:5" x14ac:dyDescent="0.2">
      <c r="A2844" t="s">
        <v>15370</v>
      </c>
      <c r="B2844" t="s">
        <v>2816</v>
      </c>
      <c r="C2844" t="s">
        <v>8257</v>
      </c>
      <c r="D2844" t="s">
        <v>14859</v>
      </c>
      <c r="E2844" s="52">
        <v>27.5</v>
      </c>
    </row>
    <row r="2845" spans="1:5" x14ac:dyDescent="0.2">
      <c r="A2845" t="s">
        <v>15371</v>
      </c>
      <c r="B2845" t="s">
        <v>2818</v>
      </c>
      <c r="C2845" t="s">
        <v>8257</v>
      </c>
      <c r="D2845" t="s">
        <v>14859</v>
      </c>
      <c r="E2845" s="52">
        <v>30</v>
      </c>
    </row>
    <row r="2846" spans="1:5" x14ac:dyDescent="0.2">
      <c r="A2846" t="s">
        <v>15372</v>
      </c>
      <c r="B2846" t="s">
        <v>2820</v>
      </c>
      <c r="C2846" t="s">
        <v>8257</v>
      </c>
      <c r="D2846" t="s">
        <v>14859</v>
      </c>
      <c r="E2846" s="52">
        <v>43.5</v>
      </c>
    </row>
    <row r="2847" spans="1:5" x14ac:dyDescent="0.2">
      <c r="A2847" t="s">
        <v>15373</v>
      </c>
      <c r="B2847" t="s">
        <v>2825</v>
      </c>
      <c r="C2847" t="s">
        <v>8257</v>
      </c>
      <c r="D2847" t="s">
        <v>14859</v>
      </c>
      <c r="E2847" s="52">
        <v>44</v>
      </c>
    </row>
    <row r="2848" spans="1:5" x14ac:dyDescent="0.2">
      <c r="A2848" t="s">
        <v>15374</v>
      </c>
      <c r="B2848" t="s">
        <v>2786</v>
      </c>
      <c r="C2848" t="s">
        <v>8257</v>
      </c>
      <c r="D2848" t="s">
        <v>14859</v>
      </c>
      <c r="E2848" s="52">
        <v>44.3</v>
      </c>
    </row>
    <row r="2849" spans="1:5" x14ac:dyDescent="0.2">
      <c r="A2849" t="s">
        <v>15375</v>
      </c>
      <c r="B2849" t="s">
        <v>2787</v>
      </c>
      <c r="C2849" t="s">
        <v>8257</v>
      </c>
      <c r="D2849" t="s">
        <v>14859</v>
      </c>
      <c r="E2849" s="52">
        <v>34.799999999999997</v>
      </c>
    </row>
    <row r="2850" spans="1:5" x14ac:dyDescent="0.2">
      <c r="A2850" t="s">
        <v>15376</v>
      </c>
      <c r="B2850" t="s">
        <v>2829</v>
      </c>
      <c r="C2850" t="s">
        <v>8257</v>
      </c>
      <c r="D2850" t="s">
        <v>14859</v>
      </c>
      <c r="E2850" s="52">
        <v>43.6</v>
      </c>
    </row>
    <row r="2851" spans="1:5" x14ac:dyDescent="0.2">
      <c r="A2851" t="s">
        <v>15377</v>
      </c>
      <c r="B2851" t="s">
        <v>2831</v>
      </c>
      <c r="C2851" t="s">
        <v>8257</v>
      </c>
      <c r="D2851" t="s">
        <v>14859</v>
      </c>
      <c r="E2851" s="52">
        <v>36.9</v>
      </c>
    </row>
    <row r="2852" spans="1:5" x14ac:dyDescent="0.2">
      <c r="A2852" t="s">
        <v>15378</v>
      </c>
      <c r="B2852" t="s">
        <v>2833</v>
      </c>
      <c r="C2852" t="s">
        <v>8257</v>
      </c>
      <c r="D2852" t="s">
        <v>14859</v>
      </c>
      <c r="E2852" s="52">
        <v>40</v>
      </c>
    </row>
    <row r="2853" spans="1:5" x14ac:dyDescent="0.2">
      <c r="A2853" t="s">
        <v>15379</v>
      </c>
      <c r="B2853" t="s">
        <v>2835</v>
      </c>
      <c r="C2853" t="s">
        <v>8257</v>
      </c>
      <c r="D2853" t="s">
        <v>14859</v>
      </c>
      <c r="E2853" s="52">
        <v>37.5</v>
      </c>
    </row>
    <row r="2854" spans="1:5" x14ac:dyDescent="0.2">
      <c r="A2854" t="s">
        <v>15380</v>
      </c>
      <c r="B2854" t="s">
        <v>2789</v>
      </c>
      <c r="C2854" t="s">
        <v>8257</v>
      </c>
      <c r="D2854" t="s">
        <v>14859</v>
      </c>
      <c r="E2854" s="52">
        <v>32.5</v>
      </c>
    </row>
    <row r="2855" spans="1:5" x14ac:dyDescent="0.2">
      <c r="A2855" t="s">
        <v>15381</v>
      </c>
      <c r="B2855" t="s">
        <v>2838</v>
      </c>
      <c r="C2855" t="s">
        <v>8257</v>
      </c>
      <c r="D2855" t="s">
        <v>14859</v>
      </c>
      <c r="E2855" s="52">
        <v>39.799999999999997</v>
      </c>
    </row>
    <row r="2856" spans="1:5" x14ac:dyDescent="0.2">
      <c r="A2856" t="s">
        <v>15382</v>
      </c>
      <c r="B2856" t="s">
        <v>2840</v>
      </c>
      <c r="C2856" t="s">
        <v>8257</v>
      </c>
      <c r="D2856" t="s">
        <v>14859</v>
      </c>
      <c r="E2856" s="52">
        <v>40.799999999999997</v>
      </c>
    </row>
    <row r="2857" spans="1:5" x14ac:dyDescent="0.2">
      <c r="A2857" t="s">
        <v>15383</v>
      </c>
      <c r="B2857" t="s">
        <v>12328</v>
      </c>
      <c r="C2857" t="s">
        <v>8257</v>
      </c>
      <c r="D2857" t="s">
        <v>14859</v>
      </c>
      <c r="E2857" s="52">
        <v>38.5</v>
      </c>
    </row>
    <row r="2858" spans="1:5" x14ac:dyDescent="0.2">
      <c r="A2858" t="s">
        <v>15384</v>
      </c>
      <c r="B2858" t="s">
        <v>2763</v>
      </c>
      <c r="C2858" t="s">
        <v>8257</v>
      </c>
      <c r="D2858" t="s">
        <v>14859</v>
      </c>
      <c r="E2858" s="52">
        <v>45</v>
      </c>
    </row>
    <row r="2859" spans="1:5" x14ac:dyDescent="0.2">
      <c r="A2859" t="s">
        <v>15385</v>
      </c>
      <c r="B2859" t="s">
        <v>12344</v>
      </c>
      <c r="C2859" t="s">
        <v>8257</v>
      </c>
      <c r="D2859" t="s">
        <v>14859</v>
      </c>
      <c r="E2859" s="52">
        <v>44.5</v>
      </c>
    </row>
    <row r="2860" spans="1:5" x14ac:dyDescent="0.2">
      <c r="A2860" t="s">
        <v>15386</v>
      </c>
      <c r="B2860" t="s">
        <v>2780</v>
      </c>
      <c r="C2860" t="s">
        <v>8257</v>
      </c>
      <c r="D2860" t="s">
        <v>14859</v>
      </c>
      <c r="E2860" s="52">
        <v>40</v>
      </c>
    </row>
    <row r="2861" spans="1:5" x14ac:dyDescent="0.2">
      <c r="A2861" t="s">
        <v>15387</v>
      </c>
      <c r="B2861" t="s">
        <v>2794</v>
      </c>
      <c r="C2861" t="s">
        <v>8257</v>
      </c>
      <c r="D2861" t="s">
        <v>14859</v>
      </c>
      <c r="E2861" s="52">
        <v>40.330567514677099</v>
      </c>
    </row>
    <row r="2862" spans="1:5" x14ac:dyDescent="0.2">
      <c r="A2862" t="s">
        <v>15388</v>
      </c>
      <c r="B2862" t="s">
        <v>2785</v>
      </c>
      <c r="C2862" t="s">
        <v>8278</v>
      </c>
      <c r="D2862" t="s">
        <v>14859</v>
      </c>
      <c r="E2862" s="52">
        <v>63.1</v>
      </c>
    </row>
    <row r="2863" spans="1:5" x14ac:dyDescent="0.2">
      <c r="A2863" t="s">
        <v>15389</v>
      </c>
      <c r="B2863" t="s">
        <v>2811</v>
      </c>
      <c r="C2863" t="s">
        <v>8278</v>
      </c>
      <c r="D2863" t="s">
        <v>14859</v>
      </c>
      <c r="E2863" s="52">
        <v>0</v>
      </c>
    </row>
    <row r="2864" spans="1:5" x14ac:dyDescent="0.2">
      <c r="A2864" t="s">
        <v>15390</v>
      </c>
      <c r="B2864" t="s">
        <v>2788</v>
      </c>
      <c r="C2864" t="s">
        <v>8278</v>
      </c>
      <c r="D2864" t="s">
        <v>14859</v>
      </c>
      <c r="E2864" s="52">
        <v>52.3</v>
      </c>
    </row>
    <row r="2865" spans="1:5" x14ac:dyDescent="0.2">
      <c r="A2865" t="s">
        <v>15391</v>
      </c>
      <c r="B2865" t="s">
        <v>2814</v>
      </c>
      <c r="C2865" t="s">
        <v>8278</v>
      </c>
      <c r="D2865" t="s">
        <v>14859</v>
      </c>
      <c r="E2865" s="52">
        <v>45.4</v>
      </c>
    </row>
    <row r="2866" spans="1:5" x14ac:dyDescent="0.2">
      <c r="A2866" t="s">
        <v>15392</v>
      </c>
      <c r="B2866" t="s">
        <v>2816</v>
      </c>
      <c r="C2866" t="s">
        <v>8278</v>
      </c>
      <c r="D2866" t="s">
        <v>14859</v>
      </c>
      <c r="E2866" s="52">
        <v>41.9</v>
      </c>
    </row>
    <row r="2867" spans="1:5" x14ac:dyDescent="0.2">
      <c r="A2867" t="s">
        <v>15393</v>
      </c>
      <c r="B2867" t="s">
        <v>2818</v>
      </c>
      <c r="C2867" t="s">
        <v>8278</v>
      </c>
      <c r="D2867" t="s">
        <v>14859</v>
      </c>
      <c r="E2867" s="52">
        <v>65.599999999999994</v>
      </c>
    </row>
    <row r="2868" spans="1:5" x14ac:dyDescent="0.2">
      <c r="A2868" t="s">
        <v>15394</v>
      </c>
      <c r="B2868" t="s">
        <v>2820</v>
      </c>
      <c r="C2868" t="s">
        <v>8278</v>
      </c>
      <c r="D2868" t="s">
        <v>14859</v>
      </c>
      <c r="E2868" s="52">
        <v>63.5</v>
      </c>
    </row>
    <row r="2869" spans="1:5" x14ac:dyDescent="0.2">
      <c r="A2869" t="s">
        <v>15395</v>
      </c>
      <c r="B2869" t="s">
        <v>2825</v>
      </c>
      <c r="C2869" t="s">
        <v>8278</v>
      </c>
      <c r="D2869" t="s">
        <v>14859</v>
      </c>
      <c r="E2869" s="52">
        <v>46.8</v>
      </c>
    </row>
    <row r="2870" spans="1:5" x14ac:dyDescent="0.2">
      <c r="A2870" t="s">
        <v>15396</v>
      </c>
      <c r="B2870" t="s">
        <v>2786</v>
      </c>
      <c r="C2870" t="s">
        <v>8278</v>
      </c>
      <c r="D2870" t="s">
        <v>14859</v>
      </c>
      <c r="E2870" s="52">
        <v>45.3</v>
      </c>
    </row>
    <row r="2871" spans="1:5" x14ac:dyDescent="0.2">
      <c r="A2871" t="s">
        <v>15397</v>
      </c>
      <c r="B2871" t="s">
        <v>2787</v>
      </c>
      <c r="C2871" t="s">
        <v>8278</v>
      </c>
      <c r="D2871" t="s">
        <v>14859</v>
      </c>
      <c r="E2871" s="52">
        <v>73.3</v>
      </c>
    </row>
    <row r="2872" spans="1:5" x14ac:dyDescent="0.2">
      <c r="A2872" t="s">
        <v>15398</v>
      </c>
      <c r="B2872" t="s">
        <v>2829</v>
      </c>
      <c r="C2872" t="s">
        <v>8278</v>
      </c>
      <c r="D2872" t="s">
        <v>14859</v>
      </c>
      <c r="E2872" s="52">
        <v>84.3</v>
      </c>
    </row>
    <row r="2873" spans="1:5" x14ac:dyDescent="0.2">
      <c r="A2873" t="s">
        <v>15399</v>
      </c>
      <c r="B2873" t="s">
        <v>2831</v>
      </c>
      <c r="C2873" t="s">
        <v>8278</v>
      </c>
      <c r="D2873" t="s">
        <v>14859</v>
      </c>
      <c r="E2873" s="52">
        <v>62.4</v>
      </c>
    </row>
    <row r="2874" spans="1:5" x14ac:dyDescent="0.2">
      <c r="A2874" t="s">
        <v>15400</v>
      </c>
      <c r="B2874" t="s">
        <v>2833</v>
      </c>
      <c r="C2874" t="s">
        <v>8278</v>
      </c>
      <c r="D2874" t="s">
        <v>14859</v>
      </c>
      <c r="E2874" s="52">
        <v>29.7</v>
      </c>
    </row>
    <row r="2875" spans="1:5" x14ac:dyDescent="0.2">
      <c r="A2875" t="s">
        <v>15401</v>
      </c>
      <c r="B2875" t="s">
        <v>2835</v>
      </c>
      <c r="C2875" t="s">
        <v>8278</v>
      </c>
      <c r="D2875" t="s">
        <v>14859</v>
      </c>
      <c r="E2875" s="52">
        <v>58.6</v>
      </c>
    </row>
    <row r="2876" spans="1:5" x14ac:dyDescent="0.2">
      <c r="A2876" t="s">
        <v>15402</v>
      </c>
      <c r="B2876" t="s">
        <v>2789</v>
      </c>
      <c r="C2876" t="s">
        <v>8278</v>
      </c>
      <c r="D2876" t="s">
        <v>14859</v>
      </c>
      <c r="E2876" s="52">
        <v>70.2</v>
      </c>
    </row>
    <row r="2877" spans="1:5" x14ac:dyDescent="0.2">
      <c r="A2877" t="s">
        <v>15403</v>
      </c>
      <c r="B2877" t="s">
        <v>2838</v>
      </c>
      <c r="C2877" t="s">
        <v>8278</v>
      </c>
      <c r="D2877" t="s">
        <v>14859</v>
      </c>
      <c r="E2877" s="52">
        <v>58.5</v>
      </c>
    </row>
    <row r="2878" spans="1:5" x14ac:dyDescent="0.2">
      <c r="A2878" t="s">
        <v>15404</v>
      </c>
      <c r="B2878" t="s">
        <v>2840</v>
      </c>
      <c r="C2878" t="s">
        <v>8278</v>
      </c>
      <c r="D2878" t="s">
        <v>14859</v>
      </c>
      <c r="E2878" s="52">
        <v>66.099999999999994</v>
      </c>
    </row>
    <row r="2879" spans="1:5" x14ac:dyDescent="0.2">
      <c r="A2879" t="s">
        <v>15405</v>
      </c>
      <c r="B2879" t="s">
        <v>12328</v>
      </c>
      <c r="C2879" t="s">
        <v>8278</v>
      </c>
      <c r="D2879" t="s">
        <v>14859</v>
      </c>
      <c r="E2879" s="52">
        <v>40.200000000000003</v>
      </c>
    </row>
    <row r="2880" spans="1:5" x14ac:dyDescent="0.2">
      <c r="A2880" t="s">
        <v>15406</v>
      </c>
      <c r="B2880" t="s">
        <v>2763</v>
      </c>
      <c r="C2880" t="s">
        <v>8278</v>
      </c>
      <c r="D2880" t="s">
        <v>14859</v>
      </c>
      <c r="E2880" s="52">
        <v>55.3</v>
      </c>
    </row>
    <row r="2881" spans="1:5" x14ac:dyDescent="0.2">
      <c r="A2881" t="s">
        <v>15407</v>
      </c>
      <c r="B2881" t="s">
        <v>12344</v>
      </c>
      <c r="C2881" t="s">
        <v>8278</v>
      </c>
      <c r="D2881" t="s">
        <v>14859</v>
      </c>
      <c r="E2881" s="52">
        <v>26</v>
      </c>
    </row>
    <row r="2882" spans="1:5" x14ac:dyDescent="0.2">
      <c r="A2882" t="s">
        <v>15408</v>
      </c>
      <c r="B2882" t="s">
        <v>2780</v>
      </c>
      <c r="C2882" t="s">
        <v>8278</v>
      </c>
      <c r="D2882" t="s">
        <v>14859</v>
      </c>
      <c r="E2882" s="52">
        <v>64.5</v>
      </c>
    </row>
    <row r="2883" spans="1:5" x14ac:dyDescent="0.2">
      <c r="A2883" t="s">
        <v>15409</v>
      </c>
      <c r="B2883" t="s">
        <v>2794</v>
      </c>
      <c r="C2883" t="s">
        <v>8278</v>
      </c>
      <c r="D2883" t="s">
        <v>14859</v>
      </c>
      <c r="E2883" s="52">
        <v>58.151780821917811</v>
      </c>
    </row>
    <row r="2884" spans="1:5" x14ac:dyDescent="0.2">
      <c r="A2884" t="s">
        <v>15410</v>
      </c>
      <c r="B2884" t="s">
        <v>2785</v>
      </c>
      <c r="C2884" t="s">
        <v>8299</v>
      </c>
      <c r="D2884" t="s">
        <v>14859</v>
      </c>
      <c r="E2884" s="52">
        <v>98.6</v>
      </c>
    </row>
    <row r="2885" spans="1:5" x14ac:dyDescent="0.2">
      <c r="A2885" t="s">
        <v>15411</v>
      </c>
      <c r="B2885" t="s">
        <v>2811</v>
      </c>
      <c r="C2885" t="s">
        <v>8299</v>
      </c>
      <c r="D2885" t="s">
        <v>14859</v>
      </c>
      <c r="E2885" s="52">
        <v>0</v>
      </c>
    </row>
    <row r="2886" spans="1:5" x14ac:dyDescent="0.2">
      <c r="A2886" t="s">
        <v>15412</v>
      </c>
      <c r="B2886" t="s">
        <v>2788</v>
      </c>
      <c r="C2886" t="s">
        <v>8299</v>
      </c>
      <c r="D2886" t="s">
        <v>14859</v>
      </c>
      <c r="E2886" s="52">
        <v>66.400000000000006</v>
      </c>
    </row>
    <row r="2887" spans="1:5" x14ac:dyDescent="0.2">
      <c r="A2887" t="s">
        <v>15413</v>
      </c>
      <c r="B2887" t="s">
        <v>2814</v>
      </c>
      <c r="C2887" t="s">
        <v>8299</v>
      </c>
      <c r="D2887" t="s">
        <v>14859</v>
      </c>
      <c r="E2887" s="52">
        <v>57.5</v>
      </c>
    </row>
    <row r="2888" spans="1:5" x14ac:dyDescent="0.2">
      <c r="A2888" t="s">
        <v>15414</v>
      </c>
      <c r="B2888" t="s">
        <v>2816</v>
      </c>
      <c r="C2888" t="s">
        <v>8299</v>
      </c>
      <c r="D2888" t="s">
        <v>14859</v>
      </c>
      <c r="E2888" s="52">
        <v>26.5</v>
      </c>
    </row>
    <row r="2889" spans="1:5" x14ac:dyDescent="0.2">
      <c r="A2889" t="s">
        <v>15415</v>
      </c>
      <c r="B2889" t="s">
        <v>2818</v>
      </c>
      <c r="C2889" t="s">
        <v>8299</v>
      </c>
      <c r="D2889" t="s">
        <v>14859</v>
      </c>
      <c r="E2889" s="52">
        <v>73</v>
      </c>
    </row>
    <row r="2890" spans="1:5" x14ac:dyDescent="0.2">
      <c r="A2890" t="s">
        <v>15416</v>
      </c>
      <c r="B2890" t="s">
        <v>2820</v>
      </c>
      <c r="C2890" t="s">
        <v>8299</v>
      </c>
      <c r="D2890" t="s">
        <v>14859</v>
      </c>
      <c r="E2890" s="52">
        <v>92.2</v>
      </c>
    </row>
    <row r="2891" spans="1:5" x14ac:dyDescent="0.2">
      <c r="A2891" t="s">
        <v>15417</v>
      </c>
      <c r="B2891" t="s">
        <v>2825</v>
      </c>
      <c r="C2891" t="s">
        <v>8299</v>
      </c>
      <c r="D2891" t="s">
        <v>14859</v>
      </c>
      <c r="E2891" s="52">
        <v>65.599999999999994</v>
      </c>
    </row>
    <row r="2892" spans="1:5" x14ac:dyDescent="0.2">
      <c r="A2892" t="s">
        <v>15418</v>
      </c>
      <c r="B2892" t="s">
        <v>2786</v>
      </c>
      <c r="C2892" t="s">
        <v>8299</v>
      </c>
      <c r="D2892" t="s">
        <v>14859</v>
      </c>
      <c r="E2892" s="52">
        <v>74.5</v>
      </c>
    </row>
    <row r="2893" spans="1:5" x14ac:dyDescent="0.2">
      <c r="A2893" t="s">
        <v>15419</v>
      </c>
      <c r="B2893" t="s">
        <v>2787</v>
      </c>
      <c r="C2893" t="s">
        <v>8299</v>
      </c>
      <c r="D2893" t="s">
        <v>14859</v>
      </c>
      <c r="E2893" s="52">
        <v>83.9</v>
      </c>
    </row>
    <row r="2894" spans="1:5" x14ac:dyDescent="0.2">
      <c r="A2894" t="s">
        <v>15420</v>
      </c>
      <c r="B2894" t="s">
        <v>2829</v>
      </c>
      <c r="C2894" t="s">
        <v>8299</v>
      </c>
      <c r="D2894" t="s">
        <v>14859</v>
      </c>
      <c r="E2894" s="52">
        <v>129.30000000000001</v>
      </c>
    </row>
    <row r="2895" spans="1:5" x14ac:dyDescent="0.2">
      <c r="A2895" t="s">
        <v>15421</v>
      </c>
      <c r="B2895" t="s">
        <v>2831</v>
      </c>
      <c r="C2895" t="s">
        <v>8299</v>
      </c>
      <c r="D2895" t="s">
        <v>14859</v>
      </c>
      <c r="E2895" s="52">
        <v>78.5</v>
      </c>
    </row>
    <row r="2896" spans="1:5" x14ac:dyDescent="0.2">
      <c r="A2896" t="s">
        <v>15422</v>
      </c>
      <c r="B2896" t="s">
        <v>2833</v>
      </c>
      <c r="C2896" t="s">
        <v>8299</v>
      </c>
      <c r="D2896" t="s">
        <v>14859</v>
      </c>
      <c r="E2896" s="52">
        <v>24</v>
      </c>
    </row>
    <row r="2897" spans="1:5" x14ac:dyDescent="0.2">
      <c r="A2897" t="s">
        <v>15423</v>
      </c>
      <c r="B2897" t="s">
        <v>2835</v>
      </c>
      <c r="C2897" t="s">
        <v>8299</v>
      </c>
      <c r="D2897" t="s">
        <v>14859</v>
      </c>
      <c r="E2897" s="52">
        <v>79.3</v>
      </c>
    </row>
    <row r="2898" spans="1:5" x14ac:dyDescent="0.2">
      <c r="A2898" t="s">
        <v>15424</v>
      </c>
      <c r="B2898" t="s">
        <v>2789</v>
      </c>
      <c r="C2898" t="s">
        <v>8299</v>
      </c>
      <c r="D2898" t="s">
        <v>14859</v>
      </c>
      <c r="E2898" s="52">
        <v>82.1</v>
      </c>
    </row>
    <row r="2899" spans="1:5" x14ac:dyDescent="0.2">
      <c r="A2899" t="s">
        <v>15425</v>
      </c>
      <c r="B2899" t="s">
        <v>2838</v>
      </c>
      <c r="C2899" t="s">
        <v>8299</v>
      </c>
      <c r="D2899" t="s">
        <v>14859</v>
      </c>
      <c r="E2899" s="52">
        <v>71.3</v>
      </c>
    </row>
    <row r="2900" spans="1:5" x14ac:dyDescent="0.2">
      <c r="A2900" t="s">
        <v>15426</v>
      </c>
      <c r="B2900" t="s">
        <v>2840</v>
      </c>
      <c r="C2900" t="s">
        <v>8299</v>
      </c>
      <c r="D2900" t="s">
        <v>14859</v>
      </c>
      <c r="E2900" s="52">
        <v>90.6</v>
      </c>
    </row>
    <row r="2901" spans="1:5" x14ac:dyDescent="0.2">
      <c r="A2901" t="s">
        <v>15427</v>
      </c>
      <c r="B2901" t="s">
        <v>12328</v>
      </c>
      <c r="C2901" t="s">
        <v>8299</v>
      </c>
      <c r="D2901" t="s">
        <v>14859</v>
      </c>
      <c r="E2901" s="52">
        <v>60.1</v>
      </c>
    </row>
    <row r="2902" spans="1:5" x14ac:dyDescent="0.2">
      <c r="A2902" t="s">
        <v>15428</v>
      </c>
      <c r="B2902" t="s">
        <v>2763</v>
      </c>
      <c r="C2902" t="s">
        <v>8299</v>
      </c>
      <c r="D2902" t="s">
        <v>14859</v>
      </c>
      <c r="E2902" s="52">
        <v>84.7</v>
      </c>
    </row>
    <row r="2903" spans="1:5" x14ac:dyDescent="0.2">
      <c r="A2903" t="s">
        <v>15429</v>
      </c>
      <c r="B2903" t="s">
        <v>12344</v>
      </c>
      <c r="C2903" t="s">
        <v>8299</v>
      </c>
      <c r="D2903" t="s">
        <v>14859</v>
      </c>
      <c r="E2903" s="52">
        <v>45</v>
      </c>
    </row>
    <row r="2904" spans="1:5" x14ac:dyDescent="0.2">
      <c r="A2904" t="s">
        <v>15430</v>
      </c>
      <c r="B2904" t="s">
        <v>2780</v>
      </c>
      <c r="C2904" t="s">
        <v>8299</v>
      </c>
      <c r="D2904" t="s">
        <v>14859</v>
      </c>
      <c r="E2904" s="52">
        <v>84.8</v>
      </c>
    </row>
    <row r="2905" spans="1:5" x14ac:dyDescent="0.2">
      <c r="A2905" t="s">
        <v>15431</v>
      </c>
      <c r="B2905" t="s">
        <v>2794</v>
      </c>
      <c r="C2905" t="s">
        <v>8299</v>
      </c>
      <c r="D2905" t="s">
        <v>14859</v>
      </c>
      <c r="E2905" s="52">
        <v>77.227906066536207</v>
      </c>
    </row>
    <row r="2906" spans="1:5" x14ac:dyDescent="0.2">
      <c r="A2906" t="s">
        <v>15432</v>
      </c>
      <c r="B2906" t="s">
        <v>2785</v>
      </c>
      <c r="C2906" t="s">
        <v>8320</v>
      </c>
      <c r="D2906" t="s">
        <v>14859</v>
      </c>
      <c r="E2906" s="52">
        <v>89.8</v>
      </c>
    </row>
    <row r="2907" spans="1:5" x14ac:dyDescent="0.2">
      <c r="A2907" t="s">
        <v>15433</v>
      </c>
      <c r="B2907" t="s">
        <v>2811</v>
      </c>
      <c r="C2907" t="s">
        <v>8320</v>
      </c>
      <c r="D2907" t="s">
        <v>14859</v>
      </c>
      <c r="E2907" s="52">
        <v>0</v>
      </c>
    </row>
    <row r="2908" spans="1:5" x14ac:dyDescent="0.2">
      <c r="A2908" t="s">
        <v>15434</v>
      </c>
      <c r="B2908" t="s">
        <v>2788</v>
      </c>
      <c r="C2908" t="s">
        <v>8320</v>
      </c>
      <c r="D2908" t="s">
        <v>14859</v>
      </c>
      <c r="E2908" s="52">
        <v>75.400000000000006</v>
      </c>
    </row>
    <row r="2909" spans="1:5" x14ac:dyDescent="0.2">
      <c r="A2909" t="s">
        <v>15435</v>
      </c>
      <c r="B2909" t="s">
        <v>2814</v>
      </c>
      <c r="C2909" t="s">
        <v>8320</v>
      </c>
      <c r="D2909" t="s">
        <v>14859</v>
      </c>
      <c r="E2909" s="52">
        <v>77.599999999999994</v>
      </c>
    </row>
    <row r="2910" spans="1:5" x14ac:dyDescent="0.2">
      <c r="A2910" t="s">
        <v>15436</v>
      </c>
      <c r="B2910" t="s">
        <v>2816</v>
      </c>
      <c r="C2910" t="s">
        <v>8320</v>
      </c>
      <c r="D2910" t="s">
        <v>14859</v>
      </c>
      <c r="E2910" s="52">
        <v>60.1</v>
      </c>
    </row>
    <row r="2911" spans="1:5" x14ac:dyDescent="0.2">
      <c r="A2911" t="s">
        <v>15437</v>
      </c>
      <c r="B2911" t="s">
        <v>2818</v>
      </c>
      <c r="C2911" t="s">
        <v>8320</v>
      </c>
      <c r="D2911" t="s">
        <v>14859</v>
      </c>
      <c r="E2911" s="52">
        <v>78</v>
      </c>
    </row>
    <row r="2912" spans="1:5" x14ac:dyDescent="0.2">
      <c r="A2912" t="s">
        <v>15438</v>
      </c>
      <c r="B2912" t="s">
        <v>2820</v>
      </c>
      <c r="C2912" t="s">
        <v>8320</v>
      </c>
      <c r="D2912" t="s">
        <v>14859</v>
      </c>
      <c r="E2912" s="52">
        <v>79.599999999999994</v>
      </c>
    </row>
    <row r="2913" spans="1:5" x14ac:dyDescent="0.2">
      <c r="A2913" t="s">
        <v>15439</v>
      </c>
      <c r="B2913" t="s">
        <v>2825</v>
      </c>
      <c r="C2913" t="s">
        <v>8320</v>
      </c>
      <c r="D2913" t="s">
        <v>14859</v>
      </c>
      <c r="E2913" s="52">
        <v>76</v>
      </c>
    </row>
    <row r="2914" spans="1:5" x14ac:dyDescent="0.2">
      <c r="A2914" t="s">
        <v>15440</v>
      </c>
      <c r="B2914" t="s">
        <v>2786</v>
      </c>
      <c r="C2914" t="s">
        <v>8320</v>
      </c>
      <c r="D2914" t="s">
        <v>14859</v>
      </c>
      <c r="E2914" s="52">
        <v>69.900000000000006</v>
      </c>
    </row>
    <row r="2915" spans="1:5" x14ac:dyDescent="0.2">
      <c r="A2915" t="s">
        <v>15441</v>
      </c>
      <c r="B2915" t="s">
        <v>2787</v>
      </c>
      <c r="C2915" t="s">
        <v>8320</v>
      </c>
      <c r="D2915" t="s">
        <v>14859</v>
      </c>
      <c r="E2915" s="52">
        <v>108.6</v>
      </c>
    </row>
    <row r="2916" spans="1:5" x14ac:dyDescent="0.2">
      <c r="A2916" t="s">
        <v>15442</v>
      </c>
      <c r="B2916" t="s">
        <v>2829</v>
      </c>
      <c r="C2916" t="s">
        <v>8320</v>
      </c>
      <c r="D2916" t="s">
        <v>14859</v>
      </c>
      <c r="E2916" s="52">
        <v>89.5</v>
      </c>
    </row>
    <row r="2917" spans="1:5" x14ac:dyDescent="0.2">
      <c r="A2917" t="s">
        <v>15443</v>
      </c>
      <c r="B2917" t="s">
        <v>2831</v>
      </c>
      <c r="C2917" t="s">
        <v>8320</v>
      </c>
      <c r="D2917" t="s">
        <v>14859</v>
      </c>
      <c r="E2917" s="52">
        <v>87.2</v>
      </c>
    </row>
    <row r="2918" spans="1:5" x14ac:dyDescent="0.2">
      <c r="A2918" t="s">
        <v>15444</v>
      </c>
      <c r="B2918" t="s">
        <v>2833</v>
      </c>
      <c r="C2918" t="s">
        <v>8320</v>
      </c>
      <c r="D2918" t="s">
        <v>14859</v>
      </c>
      <c r="E2918" s="52">
        <v>60.7</v>
      </c>
    </row>
    <row r="2919" spans="1:5" x14ac:dyDescent="0.2">
      <c r="A2919" t="s">
        <v>15445</v>
      </c>
      <c r="B2919" t="s">
        <v>2835</v>
      </c>
      <c r="C2919" t="s">
        <v>8320</v>
      </c>
      <c r="D2919" t="s">
        <v>14859</v>
      </c>
      <c r="E2919" s="52">
        <v>90.2</v>
      </c>
    </row>
    <row r="2920" spans="1:5" x14ac:dyDescent="0.2">
      <c r="A2920" t="s">
        <v>15446</v>
      </c>
      <c r="B2920" t="s">
        <v>2789</v>
      </c>
      <c r="C2920" t="s">
        <v>8320</v>
      </c>
      <c r="D2920" t="s">
        <v>14859</v>
      </c>
      <c r="E2920" s="52">
        <v>79.900000000000006</v>
      </c>
    </row>
    <row r="2921" spans="1:5" x14ac:dyDescent="0.2">
      <c r="A2921" t="s">
        <v>15447</v>
      </c>
      <c r="B2921" t="s">
        <v>2838</v>
      </c>
      <c r="C2921" t="s">
        <v>8320</v>
      </c>
      <c r="D2921" t="s">
        <v>14859</v>
      </c>
      <c r="E2921" s="52">
        <v>73.599999999999994</v>
      </c>
    </row>
    <row r="2922" spans="1:5" x14ac:dyDescent="0.2">
      <c r="A2922" t="s">
        <v>15448</v>
      </c>
      <c r="B2922" t="s">
        <v>2840</v>
      </c>
      <c r="C2922" t="s">
        <v>8320</v>
      </c>
      <c r="D2922" t="s">
        <v>14859</v>
      </c>
      <c r="E2922" s="52">
        <v>80.5</v>
      </c>
    </row>
    <row r="2923" spans="1:5" x14ac:dyDescent="0.2">
      <c r="A2923" t="s">
        <v>15449</v>
      </c>
      <c r="B2923" t="s">
        <v>12328</v>
      </c>
      <c r="C2923" t="s">
        <v>8320</v>
      </c>
      <c r="D2923" t="s">
        <v>14859</v>
      </c>
      <c r="E2923" s="52">
        <v>69.900000000000006</v>
      </c>
    </row>
    <row r="2924" spans="1:5" x14ac:dyDescent="0.2">
      <c r="A2924" t="s">
        <v>15450</v>
      </c>
      <c r="B2924" t="s">
        <v>2763</v>
      </c>
      <c r="C2924" t="s">
        <v>8320</v>
      </c>
      <c r="D2924" t="s">
        <v>14859</v>
      </c>
      <c r="E2924" s="52">
        <v>85.3</v>
      </c>
    </row>
    <row r="2925" spans="1:5" x14ac:dyDescent="0.2">
      <c r="A2925" t="s">
        <v>15451</v>
      </c>
      <c r="B2925" t="s">
        <v>12344</v>
      </c>
      <c r="C2925" t="s">
        <v>8320</v>
      </c>
      <c r="D2925" t="s">
        <v>14859</v>
      </c>
      <c r="E2925" s="52">
        <v>80.7</v>
      </c>
    </row>
    <row r="2926" spans="1:5" x14ac:dyDescent="0.2">
      <c r="A2926" t="s">
        <v>15452</v>
      </c>
      <c r="B2926" t="s">
        <v>2780</v>
      </c>
      <c r="C2926" t="s">
        <v>8320</v>
      </c>
      <c r="D2926" t="s">
        <v>14859</v>
      </c>
      <c r="E2926" s="52">
        <v>81.95</v>
      </c>
    </row>
    <row r="2927" spans="1:5" x14ac:dyDescent="0.2">
      <c r="A2927" t="s">
        <v>15453</v>
      </c>
      <c r="B2927" t="s">
        <v>2794</v>
      </c>
      <c r="C2927" t="s">
        <v>8320</v>
      </c>
      <c r="D2927" t="s">
        <v>14859</v>
      </c>
      <c r="E2927" s="52">
        <v>81.7118590998043</v>
      </c>
    </row>
    <row r="2928" spans="1:5" x14ac:dyDescent="0.2">
      <c r="A2928" t="s">
        <v>15454</v>
      </c>
      <c r="B2928" t="s">
        <v>2785</v>
      </c>
      <c r="C2928" t="s">
        <v>8341</v>
      </c>
      <c r="D2928" t="s">
        <v>14859</v>
      </c>
      <c r="E2928" s="52">
        <v>83</v>
      </c>
    </row>
    <row r="2929" spans="1:5" x14ac:dyDescent="0.2">
      <c r="A2929" t="s">
        <v>15455</v>
      </c>
      <c r="B2929" t="s">
        <v>2811</v>
      </c>
      <c r="C2929" t="s">
        <v>8341</v>
      </c>
      <c r="D2929" t="s">
        <v>14859</v>
      </c>
      <c r="E2929" s="52">
        <v>0</v>
      </c>
    </row>
    <row r="2930" spans="1:5" x14ac:dyDescent="0.2">
      <c r="A2930" t="s">
        <v>15456</v>
      </c>
      <c r="B2930" t="s">
        <v>2788</v>
      </c>
      <c r="C2930" t="s">
        <v>8341</v>
      </c>
      <c r="D2930" t="s">
        <v>14859</v>
      </c>
      <c r="E2930" s="52">
        <v>79.2</v>
      </c>
    </row>
    <row r="2931" spans="1:5" x14ac:dyDescent="0.2">
      <c r="A2931" t="s">
        <v>15457</v>
      </c>
      <c r="B2931" t="s">
        <v>2814</v>
      </c>
      <c r="C2931" t="s">
        <v>8341</v>
      </c>
      <c r="D2931" t="s">
        <v>14859</v>
      </c>
      <c r="E2931" s="52">
        <v>94.4</v>
      </c>
    </row>
    <row r="2932" spans="1:5" x14ac:dyDescent="0.2">
      <c r="A2932" t="s">
        <v>15458</v>
      </c>
      <c r="B2932" t="s">
        <v>2816</v>
      </c>
      <c r="C2932" t="s">
        <v>8341</v>
      </c>
      <c r="D2932" t="s">
        <v>14859</v>
      </c>
      <c r="E2932" s="52">
        <v>55.4</v>
      </c>
    </row>
    <row r="2933" spans="1:5" x14ac:dyDescent="0.2">
      <c r="A2933" t="s">
        <v>15459</v>
      </c>
      <c r="B2933" t="s">
        <v>2818</v>
      </c>
      <c r="C2933" t="s">
        <v>8341</v>
      </c>
      <c r="D2933" t="s">
        <v>14859</v>
      </c>
      <c r="E2933" s="52">
        <v>97.2</v>
      </c>
    </row>
    <row r="2934" spans="1:5" x14ac:dyDescent="0.2">
      <c r="A2934" t="s">
        <v>15460</v>
      </c>
      <c r="B2934" t="s">
        <v>2820</v>
      </c>
      <c r="C2934" t="s">
        <v>8341</v>
      </c>
      <c r="D2934" t="s">
        <v>14859</v>
      </c>
      <c r="E2934" s="52">
        <v>84.4</v>
      </c>
    </row>
    <row r="2935" spans="1:5" x14ac:dyDescent="0.2">
      <c r="A2935" t="s">
        <v>15461</v>
      </c>
      <c r="B2935" t="s">
        <v>2825</v>
      </c>
      <c r="C2935" t="s">
        <v>8341</v>
      </c>
      <c r="D2935" t="s">
        <v>14859</v>
      </c>
      <c r="E2935" s="52">
        <v>93.3</v>
      </c>
    </row>
    <row r="2936" spans="1:5" x14ac:dyDescent="0.2">
      <c r="A2936" t="s">
        <v>15462</v>
      </c>
      <c r="B2936" t="s">
        <v>2786</v>
      </c>
      <c r="C2936" t="s">
        <v>8341</v>
      </c>
      <c r="D2936" t="s">
        <v>14859</v>
      </c>
      <c r="E2936" s="52">
        <v>93.3</v>
      </c>
    </row>
    <row r="2937" spans="1:5" x14ac:dyDescent="0.2">
      <c r="A2937" t="s">
        <v>15463</v>
      </c>
      <c r="B2937" t="s">
        <v>2787</v>
      </c>
      <c r="C2937" t="s">
        <v>8341</v>
      </c>
      <c r="D2937" t="s">
        <v>14859</v>
      </c>
      <c r="E2937" s="52">
        <v>88.6</v>
      </c>
    </row>
    <row r="2938" spans="1:5" x14ac:dyDescent="0.2">
      <c r="A2938" t="s">
        <v>15464</v>
      </c>
      <c r="B2938" t="s">
        <v>2829</v>
      </c>
      <c r="C2938" t="s">
        <v>8341</v>
      </c>
      <c r="D2938" t="s">
        <v>14859</v>
      </c>
      <c r="E2938" s="52">
        <v>89.6</v>
      </c>
    </row>
    <row r="2939" spans="1:5" x14ac:dyDescent="0.2">
      <c r="A2939" t="s">
        <v>15465</v>
      </c>
      <c r="B2939" t="s">
        <v>2831</v>
      </c>
      <c r="C2939" t="s">
        <v>8341</v>
      </c>
      <c r="D2939" t="s">
        <v>14859</v>
      </c>
      <c r="E2939" s="52">
        <v>91</v>
      </c>
    </row>
    <row r="2940" spans="1:5" x14ac:dyDescent="0.2">
      <c r="A2940" t="s">
        <v>15466</v>
      </c>
      <c r="B2940" t="s">
        <v>2833</v>
      </c>
      <c r="C2940" t="s">
        <v>8341</v>
      </c>
      <c r="D2940" t="s">
        <v>14859</v>
      </c>
      <c r="E2940" s="52">
        <v>72.400000000000006</v>
      </c>
    </row>
    <row r="2941" spans="1:5" x14ac:dyDescent="0.2">
      <c r="A2941" t="s">
        <v>15467</v>
      </c>
      <c r="B2941" t="s">
        <v>2835</v>
      </c>
      <c r="C2941" t="s">
        <v>8341</v>
      </c>
      <c r="D2941" t="s">
        <v>14859</v>
      </c>
      <c r="E2941" s="52">
        <v>90.7</v>
      </c>
    </row>
    <row r="2942" spans="1:5" x14ac:dyDescent="0.2">
      <c r="A2942" t="s">
        <v>15468</v>
      </c>
      <c r="B2942" t="s">
        <v>2789</v>
      </c>
      <c r="C2942" t="s">
        <v>8341</v>
      </c>
      <c r="D2942" t="s">
        <v>14859</v>
      </c>
      <c r="E2942" s="52">
        <v>0</v>
      </c>
    </row>
    <row r="2943" spans="1:5" x14ac:dyDescent="0.2">
      <c r="A2943" t="s">
        <v>15469</v>
      </c>
      <c r="B2943" t="s">
        <v>2838</v>
      </c>
      <c r="C2943" t="s">
        <v>8341</v>
      </c>
      <c r="D2943" t="s">
        <v>14859</v>
      </c>
      <c r="E2943" s="52">
        <v>0</v>
      </c>
    </row>
    <row r="2944" spans="1:5" x14ac:dyDescent="0.2">
      <c r="A2944" t="s">
        <v>15470</v>
      </c>
      <c r="B2944" t="s">
        <v>2840</v>
      </c>
      <c r="C2944" t="s">
        <v>8341</v>
      </c>
      <c r="D2944" t="s">
        <v>14859</v>
      </c>
      <c r="E2944" s="52">
        <v>85.7</v>
      </c>
    </row>
    <row r="2945" spans="1:5" x14ac:dyDescent="0.2">
      <c r="A2945" t="s">
        <v>15471</v>
      </c>
      <c r="B2945" t="s">
        <v>12328</v>
      </c>
      <c r="C2945" t="s">
        <v>8341</v>
      </c>
      <c r="D2945" t="s">
        <v>14859</v>
      </c>
      <c r="E2945" s="52">
        <v>96.6</v>
      </c>
    </row>
    <row r="2946" spans="1:5" x14ac:dyDescent="0.2">
      <c r="A2946" t="s">
        <v>15472</v>
      </c>
      <c r="B2946" t="s">
        <v>2763</v>
      </c>
      <c r="C2946" t="s">
        <v>8341</v>
      </c>
      <c r="D2946" t="s">
        <v>14859</v>
      </c>
      <c r="E2946" s="52">
        <v>92.2</v>
      </c>
    </row>
    <row r="2947" spans="1:5" x14ac:dyDescent="0.2">
      <c r="A2947" t="s">
        <v>15473</v>
      </c>
      <c r="B2947" t="s">
        <v>12344</v>
      </c>
      <c r="C2947" t="s">
        <v>8341</v>
      </c>
      <c r="D2947" t="s">
        <v>14859</v>
      </c>
      <c r="E2947" s="52">
        <v>100</v>
      </c>
    </row>
    <row r="2948" spans="1:5" x14ac:dyDescent="0.2">
      <c r="A2948" t="s">
        <v>15474</v>
      </c>
      <c r="B2948" t="s">
        <v>2780</v>
      </c>
      <c r="C2948" t="s">
        <v>8341</v>
      </c>
      <c r="D2948" t="s">
        <v>14859</v>
      </c>
      <c r="E2948" s="52">
        <v>86.5</v>
      </c>
    </row>
    <row r="2949" spans="1:5" x14ac:dyDescent="0.2">
      <c r="A2949" t="s">
        <v>15475</v>
      </c>
      <c r="B2949" t="s">
        <v>2794</v>
      </c>
      <c r="C2949" t="s">
        <v>8341</v>
      </c>
      <c r="D2949" t="s">
        <v>14859</v>
      </c>
      <c r="E2949" s="52">
        <v>87.558904109589037</v>
      </c>
    </row>
    <row r="2950" spans="1:5" x14ac:dyDescent="0.2">
      <c r="A2950" t="s">
        <v>15476</v>
      </c>
      <c r="B2950" t="s">
        <v>2785</v>
      </c>
      <c r="C2950" t="s">
        <v>8362</v>
      </c>
      <c r="D2950" t="s">
        <v>14859</v>
      </c>
      <c r="E2950" s="52">
        <v>45</v>
      </c>
    </row>
    <row r="2951" spans="1:5" x14ac:dyDescent="0.2">
      <c r="A2951" t="s">
        <v>15477</v>
      </c>
      <c r="B2951" t="s">
        <v>2811</v>
      </c>
      <c r="C2951" t="s">
        <v>8362</v>
      </c>
      <c r="D2951" t="s">
        <v>14859</v>
      </c>
      <c r="E2951" s="52">
        <v>0</v>
      </c>
    </row>
    <row r="2952" spans="1:5" x14ac:dyDescent="0.2">
      <c r="A2952" t="s">
        <v>15478</v>
      </c>
      <c r="B2952" t="s">
        <v>2788</v>
      </c>
      <c r="C2952" t="s">
        <v>8362</v>
      </c>
      <c r="D2952" t="s">
        <v>14859</v>
      </c>
      <c r="E2952" s="52">
        <v>44.2</v>
      </c>
    </row>
    <row r="2953" spans="1:5" x14ac:dyDescent="0.2">
      <c r="A2953" t="s">
        <v>15479</v>
      </c>
      <c r="B2953" t="s">
        <v>2814</v>
      </c>
      <c r="C2953" t="s">
        <v>8362</v>
      </c>
      <c r="D2953" t="s">
        <v>14859</v>
      </c>
      <c r="E2953" s="52">
        <v>30</v>
      </c>
    </row>
    <row r="2954" spans="1:5" x14ac:dyDescent="0.2">
      <c r="A2954" t="s">
        <v>15480</v>
      </c>
      <c r="B2954" t="s">
        <v>2816</v>
      </c>
      <c r="C2954" t="s">
        <v>8362</v>
      </c>
      <c r="D2954" t="s">
        <v>14859</v>
      </c>
      <c r="E2954" s="52">
        <v>29.1</v>
      </c>
    </row>
    <row r="2955" spans="1:5" x14ac:dyDescent="0.2">
      <c r="A2955" t="s">
        <v>15481</v>
      </c>
      <c r="B2955" t="s">
        <v>2818</v>
      </c>
      <c r="C2955" t="s">
        <v>8362</v>
      </c>
      <c r="D2955" t="s">
        <v>14859</v>
      </c>
      <c r="E2955" s="52">
        <v>30</v>
      </c>
    </row>
    <row r="2956" spans="1:5" x14ac:dyDescent="0.2">
      <c r="A2956" t="s">
        <v>15482</v>
      </c>
      <c r="B2956" t="s">
        <v>2820</v>
      </c>
      <c r="C2956" t="s">
        <v>8362</v>
      </c>
      <c r="D2956" t="s">
        <v>14859</v>
      </c>
      <c r="E2956" s="52">
        <v>39.799999999999997</v>
      </c>
    </row>
    <row r="2957" spans="1:5" x14ac:dyDescent="0.2">
      <c r="A2957" t="s">
        <v>15483</v>
      </c>
      <c r="B2957" t="s">
        <v>2825</v>
      </c>
      <c r="C2957" t="s">
        <v>8362</v>
      </c>
      <c r="D2957" t="s">
        <v>14859</v>
      </c>
      <c r="E2957" s="52">
        <v>30</v>
      </c>
    </row>
    <row r="2958" spans="1:5" x14ac:dyDescent="0.2">
      <c r="A2958" t="s">
        <v>15484</v>
      </c>
      <c r="B2958" t="s">
        <v>2786</v>
      </c>
      <c r="C2958" t="s">
        <v>8362</v>
      </c>
      <c r="D2958" t="s">
        <v>14859</v>
      </c>
      <c r="E2958" s="52">
        <v>31.5</v>
      </c>
    </row>
    <row r="2959" spans="1:5" x14ac:dyDescent="0.2">
      <c r="A2959" t="s">
        <v>15485</v>
      </c>
      <c r="B2959" t="s">
        <v>2787</v>
      </c>
      <c r="C2959" t="s">
        <v>8362</v>
      </c>
      <c r="D2959" t="s">
        <v>14859</v>
      </c>
      <c r="E2959" s="52">
        <v>45</v>
      </c>
    </row>
    <row r="2960" spans="1:5" x14ac:dyDescent="0.2">
      <c r="A2960" t="s">
        <v>15486</v>
      </c>
      <c r="B2960" t="s">
        <v>2829</v>
      </c>
      <c r="C2960" t="s">
        <v>8362</v>
      </c>
      <c r="D2960" t="s">
        <v>14859</v>
      </c>
      <c r="E2960" s="52">
        <v>40</v>
      </c>
    </row>
    <row r="2961" spans="1:5" x14ac:dyDescent="0.2">
      <c r="A2961" t="s">
        <v>15487</v>
      </c>
      <c r="B2961" t="s">
        <v>2831</v>
      </c>
      <c r="C2961" t="s">
        <v>8362</v>
      </c>
      <c r="D2961" t="s">
        <v>14859</v>
      </c>
      <c r="E2961" s="52">
        <v>35</v>
      </c>
    </row>
    <row r="2962" spans="1:5" x14ac:dyDescent="0.2">
      <c r="A2962" t="s">
        <v>15488</v>
      </c>
      <c r="B2962" t="s">
        <v>2833</v>
      </c>
      <c r="C2962" t="s">
        <v>8362</v>
      </c>
      <c r="D2962" t="s">
        <v>14859</v>
      </c>
      <c r="E2962" s="52">
        <v>32.9</v>
      </c>
    </row>
    <row r="2963" spans="1:5" x14ac:dyDescent="0.2">
      <c r="A2963" t="s">
        <v>15489</v>
      </c>
      <c r="B2963" t="s">
        <v>2835</v>
      </c>
      <c r="C2963" t="s">
        <v>8362</v>
      </c>
      <c r="D2963" t="s">
        <v>14859</v>
      </c>
      <c r="E2963" s="52">
        <v>32.5</v>
      </c>
    </row>
    <row r="2964" spans="1:5" x14ac:dyDescent="0.2">
      <c r="A2964" t="s">
        <v>15490</v>
      </c>
      <c r="B2964" t="s">
        <v>2789</v>
      </c>
      <c r="C2964" t="s">
        <v>8362</v>
      </c>
      <c r="D2964" t="s">
        <v>14859</v>
      </c>
      <c r="E2964" s="52">
        <v>30</v>
      </c>
    </row>
    <row r="2965" spans="1:5" x14ac:dyDescent="0.2">
      <c r="A2965" t="s">
        <v>15491</v>
      </c>
      <c r="B2965" t="s">
        <v>2838</v>
      </c>
      <c r="C2965" t="s">
        <v>8362</v>
      </c>
      <c r="D2965" t="s">
        <v>14859</v>
      </c>
      <c r="E2965" s="52">
        <v>36.299999999999997</v>
      </c>
    </row>
    <row r="2966" spans="1:5" x14ac:dyDescent="0.2">
      <c r="A2966" t="s">
        <v>15492</v>
      </c>
      <c r="B2966" t="s">
        <v>2840</v>
      </c>
      <c r="C2966" t="s">
        <v>8362</v>
      </c>
      <c r="D2966" t="s">
        <v>14859</v>
      </c>
      <c r="E2966" s="52">
        <v>32.6</v>
      </c>
    </row>
    <row r="2967" spans="1:5" x14ac:dyDescent="0.2">
      <c r="A2967" t="s">
        <v>15493</v>
      </c>
      <c r="B2967" t="s">
        <v>12328</v>
      </c>
      <c r="C2967" t="s">
        <v>8362</v>
      </c>
      <c r="D2967" t="s">
        <v>14859</v>
      </c>
      <c r="E2967" s="52">
        <v>33.700000000000003</v>
      </c>
    </row>
    <row r="2968" spans="1:5" x14ac:dyDescent="0.2">
      <c r="A2968" t="s">
        <v>15494</v>
      </c>
      <c r="B2968" t="s">
        <v>2763</v>
      </c>
      <c r="C2968" t="s">
        <v>8362</v>
      </c>
      <c r="D2968" t="s">
        <v>14859</v>
      </c>
      <c r="E2968" s="52">
        <v>37</v>
      </c>
    </row>
    <row r="2969" spans="1:5" x14ac:dyDescent="0.2">
      <c r="A2969" t="s">
        <v>15495</v>
      </c>
      <c r="B2969" t="s">
        <v>12344</v>
      </c>
      <c r="C2969" t="s">
        <v>8362</v>
      </c>
      <c r="D2969" t="s">
        <v>14859</v>
      </c>
      <c r="E2969" s="52">
        <v>37.799999999999997</v>
      </c>
    </row>
    <row r="2970" spans="1:5" x14ac:dyDescent="0.2">
      <c r="A2970" t="s">
        <v>15496</v>
      </c>
      <c r="B2970" t="s">
        <v>2780</v>
      </c>
      <c r="C2970" t="s">
        <v>8362</v>
      </c>
      <c r="D2970" t="s">
        <v>14859</v>
      </c>
      <c r="E2970" s="52">
        <v>35</v>
      </c>
    </row>
    <row r="2971" spans="1:5" x14ac:dyDescent="0.2">
      <c r="A2971" t="s">
        <v>15497</v>
      </c>
      <c r="B2971" t="s">
        <v>2794</v>
      </c>
      <c r="C2971" t="s">
        <v>8362</v>
      </c>
      <c r="D2971" t="s">
        <v>14859</v>
      </c>
      <c r="E2971" s="52">
        <v>35.942230919765166</v>
      </c>
    </row>
    <row r="2972" spans="1:5" x14ac:dyDescent="0.2">
      <c r="A2972" t="s">
        <v>15498</v>
      </c>
      <c r="B2972" t="s">
        <v>2785</v>
      </c>
      <c r="C2972" t="s">
        <v>8383</v>
      </c>
      <c r="D2972" t="s">
        <v>14859</v>
      </c>
      <c r="E2972" s="52">
        <v>74.3</v>
      </c>
    </row>
    <row r="2973" spans="1:5" x14ac:dyDescent="0.2">
      <c r="A2973" t="s">
        <v>15499</v>
      </c>
      <c r="B2973" t="s">
        <v>2811</v>
      </c>
      <c r="C2973" t="s">
        <v>8383</v>
      </c>
      <c r="D2973" t="s">
        <v>14859</v>
      </c>
      <c r="E2973" s="52">
        <v>0</v>
      </c>
    </row>
    <row r="2974" spans="1:5" x14ac:dyDescent="0.2">
      <c r="A2974" t="s">
        <v>15500</v>
      </c>
      <c r="B2974" t="s">
        <v>2788</v>
      </c>
      <c r="C2974" t="s">
        <v>8383</v>
      </c>
      <c r="D2974" t="s">
        <v>14859</v>
      </c>
      <c r="E2974" s="52">
        <v>53.6</v>
      </c>
    </row>
    <row r="2975" spans="1:5" x14ac:dyDescent="0.2">
      <c r="A2975" t="s">
        <v>15501</v>
      </c>
      <c r="B2975" t="s">
        <v>2814</v>
      </c>
      <c r="C2975" t="s">
        <v>8383</v>
      </c>
      <c r="D2975" t="s">
        <v>14859</v>
      </c>
      <c r="E2975" s="52">
        <v>66.7</v>
      </c>
    </row>
    <row r="2976" spans="1:5" x14ac:dyDescent="0.2">
      <c r="A2976" t="s">
        <v>15502</v>
      </c>
      <c r="B2976" t="s">
        <v>2816</v>
      </c>
      <c r="C2976" t="s">
        <v>8383</v>
      </c>
      <c r="D2976" t="s">
        <v>14859</v>
      </c>
      <c r="E2976" s="52">
        <v>66.099999999999994</v>
      </c>
    </row>
    <row r="2977" spans="1:5" x14ac:dyDescent="0.2">
      <c r="A2977" t="s">
        <v>15503</v>
      </c>
      <c r="B2977" t="s">
        <v>2818</v>
      </c>
      <c r="C2977" t="s">
        <v>8383</v>
      </c>
      <c r="D2977" t="s">
        <v>14859</v>
      </c>
      <c r="E2977" s="52">
        <v>65.3</v>
      </c>
    </row>
    <row r="2978" spans="1:5" x14ac:dyDescent="0.2">
      <c r="A2978" t="s">
        <v>15504</v>
      </c>
      <c r="B2978" t="s">
        <v>2820</v>
      </c>
      <c r="C2978" t="s">
        <v>8383</v>
      </c>
      <c r="D2978" t="s">
        <v>14859</v>
      </c>
      <c r="E2978" s="52">
        <v>64.599999999999994</v>
      </c>
    </row>
    <row r="2979" spans="1:5" x14ac:dyDescent="0.2">
      <c r="A2979" t="s">
        <v>15505</v>
      </c>
      <c r="B2979" t="s">
        <v>2825</v>
      </c>
      <c r="C2979" t="s">
        <v>8383</v>
      </c>
      <c r="D2979" t="s">
        <v>14859</v>
      </c>
      <c r="E2979" s="52">
        <v>64.5</v>
      </c>
    </row>
    <row r="2980" spans="1:5" x14ac:dyDescent="0.2">
      <c r="A2980" t="s">
        <v>15506</v>
      </c>
      <c r="B2980" t="s">
        <v>2786</v>
      </c>
      <c r="C2980" t="s">
        <v>8383</v>
      </c>
      <c r="D2980" t="s">
        <v>14859</v>
      </c>
      <c r="E2980" s="52">
        <v>51.3</v>
      </c>
    </row>
    <row r="2981" spans="1:5" x14ac:dyDescent="0.2">
      <c r="A2981" t="s">
        <v>15507</v>
      </c>
      <c r="B2981" t="s">
        <v>2787</v>
      </c>
      <c r="C2981" t="s">
        <v>8383</v>
      </c>
      <c r="D2981" t="s">
        <v>14859</v>
      </c>
      <c r="E2981" s="52">
        <v>100</v>
      </c>
    </row>
    <row r="2982" spans="1:5" x14ac:dyDescent="0.2">
      <c r="A2982" t="s">
        <v>15508</v>
      </c>
      <c r="B2982" t="s">
        <v>2829</v>
      </c>
      <c r="C2982" t="s">
        <v>8383</v>
      </c>
      <c r="D2982" t="s">
        <v>14859</v>
      </c>
      <c r="E2982" s="52">
        <v>77.2</v>
      </c>
    </row>
    <row r="2983" spans="1:5" x14ac:dyDescent="0.2">
      <c r="A2983" t="s">
        <v>15509</v>
      </c>
      <c r="B2983" t="s">
        <v>2831</v>
      </c>
      <c r="C2983" t="s">
        <v>8383</v>
      </c>
      <c r="D2983" t="s">
        <v>14859</v>
      </c>
      <c r="E2983" s="52">
        <v>77.5</v>
      </c>
    </row>
    <row r="2984" spans="1:5" x14ac:dyDescent="0.2">
      <c r="A2984" t="s">
        <v>15510</v>
      </c>
      <c r="B2984" t="s">
        <v>2833</v>
      </c>
      <c r="C2984" t="s">
        <v>8383</v>
      </c>
      <c r="D2984" t="s">
        <v>14859</v>
      </c>
      <c r="E2984" s="52">
        <v>42.9</v>
      </c>
    </row>
    <row r="2985" spans="1:5" x14ac:dyDescent="0.2">
      <c r="A2985" t="s">
        <v>15511</v>
      </c>
      <c r="B2985" t="s">
        <v>2835</v>
      </c>
      <c r="C2985" t="s">
        <v>8383</v>
      </c>
      <c r="D2985" t="s">
        <v>14859</v>
      </c>
      <c r="E2985" s="52">
        <v>86.6</v>
      </c>
    </row>
    <row r="2986" spans="1:5" x14ac:dyDescent="0.2">
      <c r="A2986" t="s">
        <v>15512</v>
      </c>
      <c r="B2986" t="s">
        <v>2789</v>
      </c>
      <c r="C2986" t="s">
        <v>8383</v>
      </c>
      <c r="D2986" t="s">
        <v>14859</v>
      </c>
      <c r="E2986" s="52">
        <v>72.599999999999994</v>
      </c>
    </row>
    <row r="2987" spans="1:5" x14ac:dyDescent="0.2">
      <c r="A2987" t="s">
        <v>15513</v>
      </c>
      <c r="B2987" t="s">
        <v>2838</v>
      </c>
      <c r="C2987" t="s">
        <v>8383</v>
      </c>
      <c r="D2987" t="s">
        <v>14859</v>
      </c>
      <c r="E2987" s="52">
        <v>57.9</v>
      </c>
    </row>
    <row r="2988" spans="1:5" x14ac:dyDescent="0.2">
      <c r="A2988" t="s">
        <v>15514</v>
      </c>
      <c r="B2988" t="s">
        <v>2840</v>
      </c>
      <c r="C2988" t="s">
        <v>8383</v>
      </c>
      <c r="D2988" t="s">
        <v>14859</v>
      </c>
      <c r="E2988" s="52">
        <v>72.2</v>
      </c>
    </row>
    <row r="2989" spans="1:5" x14ac:dyDescent="0.2">
      <c r="A2989" t="s">
        <v>15515</v>
      </c>
      <c r="B2989" t="s">
        <v>12328</v>
      </c>
      <c r="C2989" t="s">
        <v>8383</v>
      </c>
      <c r="D2989" t="s">
        <v>14859</v>
      </c>
      <c r="E2989" s="52">
        <v>42.4</v>
      </c>
    </row>
    <row r="2990" spans="1:5" x14ac:dyDescent="0.2">
      <c r="A2990" t="s">
        <v>15516</v>
      </c>
      <c r="B2990" t="s">
        <v>2763</v>
      </c>
      <c r="C2990" t="s">
        <v>8383</v>
      </c>
      <c r="D2990" t="s">
        <v>14859</v>
      </c>
      <c r="E2990" s="52">
        <v>70.8</v>
      </c>
    </row>
    <row r="2991" spans="1:5" x14ac:dyDescent="0.2">
      <c r="A2991" t="s">
        <v>15517</v>
      </c>
      <c r="B2991" t="s">
        <v>12344</v>
      </c>
      <c r="C2991" t="s">
        <v>8383</v>
      </c>
      <c r="D2991" t="s">
        <v>14859</v>
      </c>
      <c r="E2991" s="52">
        <v>55.7</v>
      </c>
    </row>
    <row r="2992" spans="1:5" x14ac:dyDescent="0.2">
      <c r="A2992" t="s">
        <v>15518</v>
      </c>
      <c r="B2992" t="s">
        <v>2780</v>
      </c>
      <c r="C2992" t="s">
        <v>8383</v>
      </c>
      <c r="D2992" t="s">
        <v>14859</v>
      </c>
      <c r="E2992" s="52">
        <v>71.8</v>
      </c>
    </row>
    <row r="2993" spans="1:5" x14ac:dyDescent="0.2">
      <c r="A2993" t="s">
        <v>15519</v>
      </c>
      <c r="B2993" t="s">
        <v>2794</v>
      </c>
      <c r="C2993" t="s">
        <v>8383</v>
      </c>
      <c r="D2993" t="s">
        <v>14859</v>
      </c>
      <c r="E2993" s="52">
        <v>69.006771037181991</v>
      </c>
    </row>
    <row r="2994" spans="1:5" x14ac:dyDescent="0.2">
      <c r="A2994" t="s">
        <v>15520</v>
      </c>
      <c r="B2994" t="s">
        <v>2785</v>
      </c>
      <c r="C2994" t="s">
        <v>8404</v>
      </c>
      <c r="D2994" t="s">
        <v>14859</v>
      </c>
      <c r="E2994" s="52">
        <v>101.7</v>
      </c>
    </row>
    <row r="2995" spans="1:5" x14ac:dyDescent="0.2">
      <c r="A2995" t="s">
        <v>15521</v>
      </c>
      <c r="B2995" t="s">
        <v>2811</v>
      </c>
      <c r="C2995" t="s">
        <v>8404</v>
      </c>
      <c r="D2995" t="s">
        <v>14859</v>
      </c>
      <c r="E2995" s="52">
        <v>0</v>
      </c>
    </row>
    <row r="2996" spans="1:5" x14ac:dyDescent="0.2">
      <c r="A2996" t="s">
        <v>15522</v>
      </c>
      <c r="B2996" t="s">
        <v>2788</v>
      </c>
      <c r="C2996" t="s">
        <v>8404</v>
      </c>
      <c r="D2996" t="s">
        <v>14859</v>
      </c>
      <c r="E2996" s="52">
        <v>68.599999999999994</v>
      </c>
    </row>
    <row r="2997" spans="1:5" x14ac:dyDescent="0.2">
      <c r="A2997" t="s">
        <v>15523</v>
      </c>
      <c r="B2997" t="s">
        <v>2814</v>
      </c>
      <c r="C2997" t="s">
        <v>8404</v>
      </c>
      <c r="D2997" t="s">
        <v>14859</v>
      </c>
      <c r="E2997" s="52">
        <v>69.2</v>
      </c>
    </row>
    <row r="2998" spans="1:5" x14ac:dyDescent="0.2">
      <c r="A2998" t="s">
        <v>15524</v>
      </c>
      <c r="B2998" t="s">
        <v>2816</v>
      </c>
      <c r="C2998" t="s">
        <v>8404</v>
      </c>
      <c r="D2998" t="s">
        <v>14859</v>
      </c>
      <c r="E2998" s="52">
        <v>39.1</v>
      </c>
    </row>
    <row r="2999" spans="1:5" x14ac:dyDescent="0.2">
      <c r="A2999" t="s">
        <v>15525</v>
      </c>
      <c r="B2999" t="s">
        <v>2818</v>
      </c>
      <c r="C2999" t="s">
        <v>8404</v>
      </c>
      <c r="D2999" t="s">
        <v>14859</v>
      </c>
      <c r="E2999" s="52">
        <v>69.7</v>
      </c>
    </row>
    <row r="3000" spans="1:5" x14ac:dyDescent="0.2">
      <c r="A3000" t="s">
        <v>15526</v>
      </c>
      <c r="B3000" t="s">
        <v>2820</v>
      </c>
      <c r="C3000" t="s">
        <v>8404</v>
      </c>
      <c r="D3000" t="s">
        <v>14859</v>
      </c>
      <c r="E3000" s="52">
        <v>79.400000000000006</v>
      </c>
    </row>
    <row r="3001" spans="1:5" x14ac:dyDescent="0.2">
      <c r="A3001" t="s">
        <v>15527</v>
      </c>
      <c r="B3001" t="s">
        <v>2825</v>
      </c>
      <c r="C3001" t="s">
        <v>8404</v>
      </c>
      <c r="D3001" t="s">
        <v>14859</v>
      </c>
      <c r="E3001" s="52">
        <v>66.099999999999994</v>
      </c>
    </row>
    <row r="3002" spans="1:5" x14ac:dyDescent="0.2">
      <c r="A3002" t="s">
        <v>15528</v>
      </c>
      <c r="B3002" t="s">
        <v>2786</v>
      </c>
      <c r="C3002" t="s">
        <v>8404</v>
      </c>
      <c r="D3002" t="s">
        <v>14859</v>
      </c>
      <c r="E3002" s="52">
        <v>55.1</v>
      </c>
    </row>
    <row r="3003" spans="1:5" x14ac:dyDescent="0.2">
      <c r="A3003" t="s">
        <v>15529</v>
      </c>
      <c r="B3003" t="s">
        <v>2787</v>
      </c>
      <c r="C3003" t="s">
        <v>8404</v>
      </c>
      <c r="D3003" t="s">
        <v>14859</v>
      </c>
      <c r="E3003" s="52">
        <v>145.9</v>
      </c>
    </row>
    <row r="3004" spans="1:5" x14ac:dyDescent="0.2">
      <c r="A3004" t="s">
        <v>15530</v>
      </c>
      <c r="B3004" t="s">
        <v>2829</v>
      </c>
      <c r="C3004" t="s">
        <v>8404</v>
      </c>
      <c r="D3004" t="s">
        <v>14859</v>
      </c>
      <c r="E3004" s="52">
        <v>101.3</v>
      </c>
    </row>
    <row r="3005" spans="1:5" x14ac:dyDescent="0.2">
      <c r="A3005" t="s">
        <v>15531</v>
      </c>
      <c r="B3005" t="s">
        <v>2831</v>
      </c>
      <c r="C3005" t="s">
        <v>8404</v>
      </c>
      <c r="D3005" t="s">
        <v>14859</v>
      </c>
      <c r="E3005" s="52">
        <v>90.3</v>
      </c>
    </row>
    <row r="3006" spans="1:5" x14ac:dyDescent="0.2">
      <c r="A3006" t="s">
        <v>15532</v>
      </c>
      <c r="B3006" t="s">
        <v>2833</v>
      </c>
      <c r="C3006" t="s">
        <v>8404</v>
      </c>
      <c r="D3006" t="s">
        <v>14859</v>
      </c>
      <c r="E3006" s="52">
        <v>37.4</v>
      </c>
    </row>
    <row r="3007" spans="1:5" x14ac:dyDescent="0.2">
      <c r="A3007" t="s">
        <v>15533</v>
      </c>
      <c r="B3007" t="s">
        <v>2835</v>
      </c>
      <c r="C3007" t="s">
        <v>8404</v>
      </c>
      <c r="D3007" t="s">
        <v>14859</v>
      </c>
      <c r="E3007" s="52">
        <v>93.4</v>
      </c>
    </row>
    <row r="3008" spans="1:5" x14ac:dyDescent="0.2">
      <c r="A3008" t="s">
        <v>15534</v>
      </c>
      <c r="B3008" t="s">
        <v>2789</v>
      </c>
      <c r="C3008" t="s">
        <v>8404</v>
      </c>
      <c r="D3008" t="s">
        <v>14859</v>
      </c>
      <c r="E3008" s="52">
        <v>74.099999999999994</v>
      </c>
    </row>
    <row r="3009" spans="1:5" x14ac:dyDescent="0.2">
      <c r="A3009" t="s">
        <v>15535</v>
      </c>
      <c r="B3009" t="s">
        <v>2838</v>
      </c>
      <c r="C3009" t="s">
        <v>8404</v>
      </c>
      <c r="D3009" t="s">
        <v>14859</v>
      </c>
      <c r="E3009" s="52">
        <v>63.6</v>
      </c>
    </row>
    <row r="3010" spans="1:5" x14ac:dyDescent="0.2">
      <c r="A3010" t="s">
        <v>15536</v>
      </c>
      <c r="B3010" t="s">
        <v>2840</v>
      </c>
      <c r="C3010" t="s">
        <v>8404</v>
      </c>
      <c r="D3010" t="s">
        <v>14859</v>
      </c>
      <c r="E3010" s="52">
        <v>73.900000000000006</v>
      </c>
    </row>
    <row r="3011" spans="1:5" x14ac:dyDescent="0.2">
      <c r="A3011" t="s">
        <v>15537</v>
      </c>
      <c r="B3011" t="s">
        <v>12328</v>
      </c>
      <c r="C3011" t="s">
        <v>8404</v>
      </c>
      <c r="D3011" t="s">
        <v>14859</v>
      </c>
      <c r="E3011" s="52">
        <v>50.6</v>
      </c>
    </row>
    <row r="3012" spans="1:5" x14ac:dyDescent="0.2">
      <c r="A3012" t="s">
        <v>15538</v>
      </c>
      <c r="B3012" t="s">
        <v>2763</v>
      </c>
      <c r="C3012" t="s">
        <v>8404</v>
      </c>
      <c r="D3012" t="s">
        <v>14859</v>
      </c>
      <c r="E3012" s="52">
        <v>88.4</v>
      </c>
    </row>
    <row r="3013" spans="1:5" x14ac:dyDescent="0.2">
      <c r="A3013" t="s">
        <v>15539</v>
      </c>
      <c r="B3013" t="s">
        <v>12344</v>
      </c>
      <c r="C3013" t="s">
        <v>8404</v>
      </c>
      <c r="D3013" t="s">
        <v>14859</v>
      </c>
      <c r="E3013" s="52">
        <v>77</v>
      </c>
    </row>
    <row r="3014" spans="1:5" x14ac:dyDescent="0.2">
      <c r="A3014" t="s">
        <v>15540</v>
      </c>
      <c r="B3014" t="s">
        <v>2780</v>
      </c>
      <c r="C3014" t="s">
        <v>8404</v>
      </c>
      <c r="D3014" t="s">
        <v>14859</v>
      </c>
      <c r="E3014" s="52">
        <v>79.5</v>
      </c>
    </row>
    <row r="3015" spans="1:5" x14ac:dyDescent="0.2">
      <c r="A3015" t="s">
        <v>15541</v>
      </c>
      <c r="B3015" t="s">
        <v>2794</v>
      </c>
      <c r="C3015" t="s">
        <v>8404</v>
      </c>
      <c r="D3015" t="s">
        <v>14859</v>
      </c>
      <c r="E3015" s="52">
        <v>80.281761252446188</v>
      </c>
    </row>
    <row r="3016" spans="1:5" x14ac:dyDescent="0.2">
      <c r="A3016" t="s">
        <v>15542</v>
      </c>
      <c r="B3016" t="s">
        <v>2785</v>
      </c>
      <c r="C3016" t="s">
        <v>8425</v>
      </c>
      <c r="D3016" t="s">
        <v>14859</v>
      </c>
      <c r="E3016" s="52">
        <v>70.8</v>
      </c>
    </row>
    <row r="3017" spans="1:5" x14ac:dyDescent="0.2">
      <c r="A3017" t="s">
        <v>15543</v>
      </c>
      <c r="B3017" t="s">
        <v>2811</v>
      </c>
      <c r="C3017" t="s">
        <v>8425</v>
      </c>
      <c r="D3017" t="s">
        <v>14859</v>
      </c>
      <c r="E3017" s="52">
        <v>0</v>
      </c>
    </row>
    <row r="3018" spans="1:5" x14ac:dyDescent="0.2">
      <c r="A3018" t="s">
        <v>15544</v>
      </c>
      <c r="B3018" t="s">
        <v>2788</v>
      </c>
      <c r="C3018" t="s">
        <v>8425</v>
      </c>
      <c r="D3018" t="s">
        <v>14859</v>
      </c>
      <c r="E3018" s="52">
        <v>56.5</v>
      </c>
    </row>
    <row r="3019" spans="1:5" x14ac:dyDescent="0.2">
      <c r="A3019" t="s">
        <v>15545</v>
      </c>
      <c r="B3019" t="s">
        <v>2814</v>
      </c>
      <c r="C3019" t="s">
        <v>8425</v>
      </c>
      <c r="D3019" t="s">
        <v>14859</v>
      </c>
      <c r="E3019" s="52">
        <v>43.5</v>
      </c>
    </row>
    <row r="3020" spans="1:5" x14ac:dyDescent="0.2">
      <c r="A3020" t="s">
        <v>15546</v>
      </c>
      <c r="B3020" t="s">
        <v>2816</v>
      </c>
      <c r="C3020" t="s">
        <v>8425</v>
      </c>
      <c r="D3020" t="s">
        <v>14859</v>
      </c>
      <c r="E3020" s="52">
        <v>33.4</v>
      </c>
    </row>
    <row r="3021" spans="1:5" x14ac:dyDescent="0.2">
      <c r="A3021" t="s">
        <v>15547</v>
      </c>
      <c r="B3021" t="s">
        <v>2818</v>
      </c>
      <c r="C3021" t="s">
        <v>8425</v>
      </c>
      <c r="D3021" t="s">
        <v>14859</v>
      </c>
      <c r="E3021" s="52">
        <v>45.2</v>
      </c>
    </row>
    <row r="3022" spans="1:5" x14ac:dyDescent="0.2">
      <c r="A3022" t="s">
        <v>15548</v>
      </c>
      <c r="B3022" t="s">
        <v>2820</v>
      </c>
      <c r="C3022" t="s">
        <v>8425</v>
      </c>
      <c r="D3022" t="s">
        <v>14859</v>
      </c>
      <c r="E3022" s="52">
        <v>50.1</v>
      </c>
    </row>
    <row r="3023" spans="1:5" x14ac:dyDescent="0.2">
      <c r="A3023" t="s">
        <v>15549</v>
      </c>
      <c r="B3023" t="s">
        <v>2825</v>
      </c>
      <c r="C3023" t="s">
        <v>8425</v>
      </c>
      <c r="D3023" t="s">
        <v>14859</v>
      </c>
      <c r="E3023" s="52">
        <v>45.1</v>
      </c>
    </row>
    <row r="3024" spans="1:5" x14ac:dyDescent="0.2">
      <c r="A3024" t="s">
        <v>15550</v>
      </c>
      <c r="B3024" t="s">
        <v>2786</v>
      </c>
      <c r="C3024" t="s">
        <v>8425</v>
      </c>
      <c r="D3024" t="s">
        <v>14859</v>
      </c>
      <c r="E3024" s="52">
        <v>51.3</v>
      </c>
    </row>
    <row r="3025" spans="1:5" x14ac:dyDescent="0.2">
      <c r="A3025" t="s">
        <v>15551</v>
      </c>
      <c r="B3025" t="s">
        <v>2787</v>
      </c>
      <c r="C3025" t="s">
        <v>8425</v>
      </c>
      <c r="D3025" t="s">
        <v>14859</v>
      </c>
      <c r="E3025" s="52">
        <v>72.900000000000006</v>
      </c>
    </row>
    <row r="3026" spans="1:5" x14ac:dyDescent="0.2">
      <c r="A3026" t="s">
        <v>15552</v>
      </c>
      <c r="B3026" t="s">
        <v>2829</v>
      </c>
      <c r="C3026" t="s">
        <v>8425</v>
      </c>
      <c r="D3026" t="s">
        <v>14859</v>
      </c>
      <c r="E3026" s="52">
        <v>78.900000000000006</v>
      </c>
    </row>
    <row r="3027" spans="1:5" x14ac:dyDescent="0.2">
      <c r="A3027" t="s">
        <v>15553</v>
      </c>
      <c r="B3027" t="s">
        <v>2831</v>
      </c>
      <c r="C3027" t="s">
        <v>8425</v>
      </c>
      <c r="D3027" t="s">
        <v>14859</v>
      </c>
      <c r="E3027" s="52">
        <v>78.3</v>
      </c>
    </row>
    <row r="3028" spans="1:5" x14ac:dyDescent="0.2">
      <c r="A3028" t="s">
        <v>15554</v>
      </c>
      <c r="B3028" t="s">
        <v>2833</v>
      </c>
      <c r="C3028" t="s">
        <v>8425</v>
      </c>
      <c r="D3028" t="s">
        <v>14859</v>
      </c>
      <c r="E3028" s="52">
        <v>56.2</v>
      </c>
    </row>
    <row r="3029" spans="1:5" x14ac:dyDescent="0.2">
      <c r="A3029" t="s">
        <v>15555</v>
      </c>
      <c r="B3029" t="s">
        <v>2835</v>
      </c>
      <c r="C3029" t="s">
        <v>8425</v>
      </c>
      <c r="D3029" t="s">
        <v>14859</v>
      </c>
      <c r="E3029" s="52">
        <v>68.599999999999994</v>
      </c>
    </row>
    <row r="3030" spans="1:5" x14ac:dyDescent="0.2">
      <c r="A3030" t="s">
        <v>15556</v>
      </c>
      <c r="B3030" t="s">
        <v>2789</v>
      </c>
      <c r="C3030" t="s">
        <v>8425</v>
      </c>
      <c r="D3030" t="s">
        <v>14859</v>
      </c>
      <c r="E3030" s="52">
        <v>69.2</v>
      </c>
    </row>
    <row r="3031" spans="1:5" x14ac:dyDescent="0.2">
      <c r="A3031" t="s">
        <v>15557</v>
      </c>
      <c r="B3031" t="s">
        <v>2838</v>
      </c>
      <c r="C3031" t="s">
        <v>8425</v>
      </c>
      <c r="D3031" t="s">
        <v>14859</v>
      </c>
      <c r="E3031" s="52">
        <v>66.5</v>
      </c>
    </row>
    <row r="3032" spans="1:5" x14ac:dyDescent="0.2">
      <c r="A3032" t="s">
        <v>15558</v>
      </c>
      <c r="B3032" t="s">
        <v>2840</v>
      </c>
      <c r="C3032" t="s">
        <v>8425</v>
      </c>
      <c r="D3032" t="s">
        <v>14859</v>
      </c>
      <c r="E3032" s="52">
        <v>57</v>
      </c>
    </row>
    <row r="3033" spans="1:5" x14ac:dyDescent="0.2">
      <c r="A3033" t="s">
        <v>15559</v>
      </c>
      <c r="B3033" t="s">
        <v>12328</v>
      </c>
      <c r="C3033" t="s">
        <v>8425</v>
      </c>
      <c r="D3033" t="s">
        <v>14859</v>
      </c>
      <c r="E3033" s="52">
        <v>53.6</v>
      </c>
    </row>
    <row r="3034" spans="1:5" x14ac:dyDescent="0.2">
      <c r="A3034" t="s">
        <v>15560</v>
      </c>
      <c r="B3034" t="s">
        <v>2763</v>
      </c>
      <c r="C3034" t="s">
        <v>8425</v>
      </c>
      <c r="D3034" t="s">
        <v>14859</v>
      </c>
      <c r="E3034" s="52">
        <v>57.4</v>
      </c>
    </row>
    <row r="3035" spans="1:5" x14ac:dyDescent="0.2">
      <c r="A3035" t="s">
        <v>15561</v>
      </c>
      <c r="B3035" t="s">
        <v>12344</v>
      </c>
      <c r="C3035" t="s">
        <v>8425</v>
      </c>
      <c r="D3035" t="s">
        <v>14859</v>
      </c>
      <c r="E3035" s="52">
        <v>46.2</v>
      </c>
    </row>
    <row r="3036" spans="1:5" x14ac:dyDescent="0.2">
      <c r="A3036" t="s">
        <v>15562</v>
      </c>
      <c r="B3036" t="s">
        <v>2780</v>
      </c>
      <c r="C3036" t="s">
        <v>8425</v>
      </c>
      <c r="D3036" t="s">
        <v>14859</v>
      </c>
      <c r="E3036" s="52">
        <v>60.05</v>
      </c>
    </row>
    <row r="3037" spans="1:5" x14ac:dyDescent="0.2">
      <c r="A3037" t="s">
        <v>15563</v>
      </c>
      <c r="B3037" t="s">
        <v>2794</v>
      </c>
      <c r="C3037" t="s">
        <v>8425</v>
      </c>
      <c r="D3037" t="s">
        <v>14859</v>
      </c>
      <c r="E3037" s="52">
        <v>60.337935420743648</v>
      </c>
    </row>
    <row r="3038" spans="1:5" x14ac:dyDescent="0.2">
      <c r="A3038" t="s">
        <v>15564</v>
      </c>
      <c r="B3038" t="s">
        <v>2785</v>
      </c>
      <c r="C3038" t="s">
        <v>8446</v>
      </c>
      <c r="D3038" t="s">
        <v>14859</v>
      </c>
      <c r="E3038" s="52">
        <v>50.9</v>
      </c>
    </row>
    <row r="3039" spans="1:5" x14ac:dyDescent="0.2">
      <c r="A3039" t="s">
        <v>15565</v>
      </c>
      <c r="B3039" t="s">
        <v>2811</v>
      </c>
      <c r="C3039" t="s">
        <v>8446</v>
      </c>
      <c r="D3039" t="s">
        <v>14859</v>
      </c>
      <c r="E3039" s="52">
        <v>0</v>
      </c>
    </row>
    <row r="3040" spans="1:5" x14ac:dyDescent="0.2">
      <c r="A3040" t="s">
        <v>15566</v>
      </c>
      <c r="B3040" t="s">
        <v>2788</v>
      </c>
      <c r="C3040" t="s">
        <v>8446</v>
      </c>
      <c r="D3040" t="s">
        <v>14859</v>
      </c>
      <c r="E3040" s="52">
        <v>47.6</v>
      </c>
    </row>
    <row r="3041" spans="1:5" x14ac:dyDescent="0.2">
      <c r="A3041" t="s">
        <v>15567</v>
      </c>
      <c r="B3041" t="s">
        <v>2814</v>
      </c>
      <c r="C3041" t="s">
        <v>8446</v>
      </c>
      <c r="D3041" t="s">
        <v>14859</v>
      </c>
      <c r="E3041" s="52">
        <v>34.6</v>
      </c>
    </row>
    <row r="3042" spans="1:5" x14ac:dyDescent="0.2">
      <c r="A3042" t="s">
        <v>15568</v>
      </c>
      <c r="B3042" t="s">
        <v>2816</v>
      </c>
      <c r="C3042" t="s">
        <v>8446</v>
      </c>
      <c r="D3042" t="s">
        <v>14859</v>
      </c>
      <c r="E3042" s="52">
        <v>21.7</v>
      </c>
    </row>
    <row r="3043" spans="1:5" x14ac:dyDescent="0.2">
      <c r="A3043" t="s">
        <v>15569</v>
      </c>
      <c r="B3043" t="s">
        <v>2818</v>
      </c>
      <c r="C3043" t="s">
        <v>8446</v>
      </c>
      <c r="D3043" t="s">
        <v>14859</v>
      </c>
      <c r="E3043" s="52">
        <v>47.2</v>
      </c>
    </row>
    <row r="3044" spans="1:5" x14ac:dyDescent="0.2">
      <c r="A3044" t="s">
        <v>15570</v>
      </c>
      <c r="B3044" t="s">
        <v>2820</v>
      </c>
      <c r="C3044" t="s">
        <v>8446</v>
      </c>
      <c r="D3044" t="s">
        <v>14859</v>
      </c>
      <c r="E3044" s="52">
        <v>38.5</v>
      </c>
    </row>
    <row r="3045" spans="1:5" x14ac:dyDescent="0.2">
      <c r="A3045" t="s">
        <v>15571</v>
      </c>
      <c r="B3045" t="s">
        <v>2825</v>
      </c>
      <c r="C3045" t="s">
        <v>8446</v>
      </c>
      <c r="D3045" t="s">
        <v>14859</v>
      </c>
      <c r="E3045" s="52">
        <v>46.9</v>
      </c>
    </row>
    <row r="3046" spans="1:5" x14ac:dyDescent="0.2">
      <c r="A3046" t="s">
        <v>15572</v>
      </c>
      <c r="B3046" t="s">
        <v>2786</v>
      </c>
      <c r="C3046" t="s">
        <v>8446</v>
      </c>
      <c r="D3046" t="s">
        <v>14859</v>
      </c>
      <c r="E3046" s="52">
        <v>50</v>
      </c>
    </row>
    <row r="3047" spans="1:5" x14ac:dyDescent="0.2">
      <c r="A3047" t="s">
        <v>15573</v>
      </c>
      <c r="B3047" t="s">
        <v>2787</v>
      </c>
      <c r="C3047" t="s">
        <v>8446</v>
      </c>
      <c r="D3047" t="s">
        <v>14859</v>
      </c>
      <c r="E3047" s="52">
        <v>50.3</v>
      </c>
    </row>
    <row r="3048" spans="1:5" x14ac:dyDescent="0.2">
      <c r="A3048" t="s">
        <v>15574</v>
      </c>
      <c r="B3048" t="s">
        <v>2829</v>
      </c>
      <c r="C3048" t="s">
        <v>8446</v>
      </c>
      <c r="D3048" t="s">
        <v>14859</v>
      </c>
      <c r="E3048" s="52">
        <v>80.2</v>
      </c>
    </row>
    <row r="3049" spans="1:5" x14ac:dyDescent="0.2">
      <c r="A3049" t="s">
        <v>15575</v>
      </c>
      <c r="B3049" t="s">
        <v>2831</v>
      </c>
      <c r="C3049" t="s">
        <v>8446</v>
      </c>
      <c r="D3049" t="s">
        <v>14859</v>
      </c>
      <c r="E3049" s="52">
        <v>85.2</v>
      </c>
    </row>
    <row r="3050" spans="1:5" x14ac:dyDescent="0.2">
      <c r="A3050" t="s">
        <v>15576</v>
      </c>
      <c r="B3050" t="s">
        <v>2833</v>
      </c>
      <c r="C3050" t="s">
        <v>8446</v>
      </c>
      <c r="D3050" t="s">
        <v>14859</v>
      </c>
      <c r="E3050" s="52">
        <v>58.2</v>
      </c>
    </row>
    <row r="3051" spans="1:5" x14ac:dyDescent="0.2">
      <c r="A3051" t="s">
        <v>15577</v>
      </c>
      <c r="B3051" t="s">
        <v>2835</v>
      </c>
      <c r="C3051" t="s">
        <v>8446</v>
      </c>
      <c r="D3051" t="s">
        <v>14859</v>
      </c>
      <c r="E3051" s="52">
        <v>67</v>
      </c>
    </row>
    <row r="3052" spans="1:5" x14ac:dyDescent="0.2">
      <c r="A3052" t="s">
        <v>15578</v>
      </c>
      <c r="B3052" t="s">
        <v>2789</v>
      </c>
      <c r="C3052" t="s">
        <v>8446</v>
      </c>
      <c r="D3052" t="s">
        <v>14859</v>
      </c>
      <c r="E3052" s="52">
        <v>54.8</v>
      </c>
    </row>
    <row r="3053" spans="1:5" x14ac:dyDescent="0.2">
      <c r="A3053" t="s">
        <v>15579</v>
      </c>
      <c r="B3053" t="s">
        <v>2838</v>
      </c>
      <c r="C3053" t="s">
        <v>8446</v>
      </c>
      <c r="D3053" t="s">
        <v>14859</v>
      </c>
      <c r="E3053" s="52">
        <v>50.3</v>
      </c>
    </row>
    <row r="3054" spans="1:5" x14ac:dyDescent="0.2">
      <c r="A3054" t="s">
        <v>15580</v>
      </c>
      <c r="B3054" t="s">
        <v>2840</v>
      </c>
      <c r="C3054" t="s">
        <v>8446</v>
      </c>
      <c r="D3054" t="s">
        <v>14859</v>
      </c>
      <c r="E3054" s="52">
        <v>52.2</v>
      </c>
    </row>
    <row r="3055" spans="1:5" x14ac:dyDescent="0.2">
      <c r="A3055" t="s">
        <v>15581</v>
      </c>
      <c r="B3055" t="s">
        <v>12328</v>
      </c>
      <c r="C3055" t="s">
        <v>8446</v>
      </c>
      <c r="D3055" t="s">
        <v>14859</v>
      </c>
      <c r="E3055" s="52">
        <v>72.400000000000006</v>
      </c>
    </row>
    <row r="3056" spans="1:5" x14ac:dyDescent="0.2">
      <c r="A3056" t="s">
        <v>15582</v>
      </c>
      <c r="B3056" t="s">
        <v>2763</v>
      </c>
      <c r="C3056" t="s">
        <v>8446</v>
      </c>
      <c r="D3056" t="s">
        <v>14859</v>
      </c>
      <c r="E3056" s="52">
        <v>54.9</v>
      </c>
    </row>
    <row r="3057" spans="1:5" x14ac:dyDescent="0.2">
      <c r="A3057" t="s">
        <v>15583</v>
      </c>
      <c r="B3057" t="s">
        <v>12344</v>
      </c>
      <c r="C3057" t="s">
        <v>8446</v>
      </c>
      <c r="D3057" t="s">
        <v>14859</v>
      </c>
      <c r="E3057" s="52">
        <v>60.9</v>
      </c>
    </row>
    <row r="3058" spans="1:5" x14ac:dyDescent="0.2">
      <c r="A3058" t="s">
        <v>15584</v>
      </c>
      <c r="B3058" t="s">
        <v>2780</v>
      </c>
      <c r="C3058" t="s">
        <v>8446</v>
      </c>
      <c r="D3058" t="s">
        <v>14859</v>
      </c>
      <c r="E3058" s="52">
        <v>51.7</v>
      </c>
    </row>
    <row r="3059" spans="1:5" x14ac:dyDescent="0.2">
      <c r="A3059" t="s">
        <v>15585</v>
      </c>
      <c r="B3059" t="s">
        <v>2794</v>
      </c>
      <c r="C3059" t="s">
        <v>8446</v>
      </c>
      <c r="D3059" t="s">
        <v>14859</v>
      </c>
      <c r="E3059" s="52">
        <v>52.832563600782791</v>
      </c>
    </row>
    <row r="3060" spans="1:5" x14ac:dyDescent="0.2">
      <c r="A3060" t="s">
        <v>15586</v>
      </c>
      <c r="B3060" t="s">
        <v>2785</v>
      </c>
      <c r="C3060" t="s">
        <v>8467</v>
      </c>
      <c r="D3060" t="s">
        <v>14859</v>
      </c>
      <c r="E3060" s="52">
        <v>60</v>
      </c>
    </row>
    <row r="3061" spans="1:5" x14ac:dyDescent="0.2">
      <c r="A3061" t="s">
        <v>15587</v>
      </c>
      <c r="B3061" t="s">
        <v>2811</v>
      </c>
      <c r="C3061" t="s">
        <v>8467</v>
      </c>
      <c r="D3061" t="s">
        <v>14859</v>
      </c>
      <c r="E3061" s="52">
        <v>0</v>
      </c>
    </row>
    <row r="3062" spans="1:5" x14ac:dyDescent="0.2">
      <c r="A3062" t="s">
        <v>15588</v>
      </c>
      <c r="B3062" t="s">
        <v>2788</v>
      </c>
      <c r="C3062" t="s">
        <v>8467</v>
      </c>
      <c r="D3062" t="s">
        <v>14859</v>
      </c>
      <c r="E3062" s="52">
        <v>33</v>
      </c>
    </row>
    <row r="3063" spans="1:5" x14ac:dyDescent="0.2">
      <c r="A3063" t="s">
        <v>15589</v>
      </c>
      <c r="B3063" t="s">
        <v>2814</v>
      </c>
      <c r="C3063" t="s">
        <v>8467</v>
      </c>
      <c r="D3063" t="s">
        <v>14859</v>
      </c>
      <c r="E3063" s="52">
        <v>37.5</v>
      </c>
    </row>
    <row r="3064" spans="1:5" x14ac:dyDescent="0.2">
      <c r="A3064" t="s">
        <v>15590</v>
      </c>
      <c r="B3064" t="s">
        <v>2816</v>
      </c>
      <c r="C3064" t="s">
        <v>8467</v>
      </c>
      <c r="D3064" t="s">
        <v>14859</v>
      </c>
      <c r="E3064" s="52">
        <v>30</v>
      </c>
    </row>
    <row r="3065" spans="1:5" x14ac:dyDescent="0.2">
      <c r="A3065" t="s">
        <v>15591</v>
      </c>
      <c r="B3065" t="s">
        <v>2818</v>
      </c>
      <c r="C3065" t="s">
        <v>8467</v>
      </c>
      <c r="D3065" t="s">
        <v>14859</v>
      </c>
      <c r="E3065" s="52">
        <v>30</v>
      </c>
    </row>
    <row r="3066" spans="1:5" x14ac:dyDescent="0.2">
      <c r="A3066" t="s">
        <v>15592</v>
      </c>
      <c r="B3066" t="s">
        <v>2820</v>
      </c>
      <c r="C3066" t="s">
        <v>8467</v>
      </c>
      <c r="D3066" t="s">
        <v>14859</v>
      </c>
      <c r="E3066" s="52">
        <v>33.799999999999997</v>
      </c>
    </row>
    <row r="3067" spans="1:5" x14ac:dyDescent="0.2">
      <c r="A3067" t="s">
        <v>15593</v>
      </c>
      <c r="B3067" t="s">
        <v>2825</v>
      </c>
      <c r="C3067" t="s">
        <v>8467</v>
      </c>
      <c r="D3067" t="s">
        <v>14859</v>
      </c>
      <c r="E3067" s="52">
        <v>30</v>
      </c>
    </row>
    <row r="3068" spans="1:5" x14ac:dyDescent="0.2">
      <c r="A3068" t="s">
        <v>15594</v>
      </c>
      <c r="B3068" t="s">
        <v>2786</v>
      </c>
      <c r="C3068" t="s">
        <v>8467</v>
      </c>
      <c r="D3068" t="s">
        <v>14859</v>
      </c>
      <c r="E3068" s="52">
        <v>33.299999999999997</v>
      </c>
    </row>
    <row r="3069" spans="1:5" x14ac:dyDescent="0.2">
      <c r="A3069" t="s">
        <v>15595</v>
      </c>
      <c r="B3069" t="s">
        <v>2787</v>
      </c>
      <c r="C3069" t="s">
        <v>8467</v>
      </c>
      <c r="D3069" t="s">
        <v>14859</v>
      </c>
      <c r="E3069" s="52">
        <v>32.5</v>
      </c>
    </row>
    <row r="3070" spans="1:5" x14ac:dyDescent="0.2">
      <c r="A3070" t="s">
        <v>15596</v>
      </c>
      <c r="B3070" t="s">
        <v>2829</v>
      </c>
      <c r="C3070" t="s">
        <v>8467</v>
      </c>
      <c r="D3070" t="s">
        <v>14859</v>
      </c>
      <c r="E3070" s="52">
        <v>31.7</v>
      </c>
    </row>
    <row r="3071" spans="1:5" x14ac:dyDescent="0.2">
      <c r="A3071" t="s">
        <v>15597</v>
      </c>
      <c r="B3071" t="s">
        <v>2831</v>
      </c>
      <c r="C3071" t="s">
        <v>8467</v>
      </c>
      <c r="D3071" t="s">
        <v>14859</v>
      </c>
      <c r="E3071" s="52">
        <v>25</v>
      </c>
    </row>
    <row r="3072" spans="1:5" x14ac:dyDescent="0.2">
      <c r="A3072" t="s">
        <v>15598</v>
      </c>
      <c r="B3072" t="s">
        <v>2833</v>
      </c>
      <c r="C3072" t="s">
        <v>8467</v>
      </c>
      <c r="D3072" t="s">
        <v>14859</v>
      </c>
      <c r="E3072" s="52">
        <v>34.299999999999997</v>
      </c>
    </row>
    <row r="3073" spans="1:5" x14ac:dyDescent="0.2">
      <c r="A3073" t="s">
        <v>15599</v>
      </c>
      <c r="B3073" t="s">
        <v>2835</v>
      </c>
      <c r="C3073" t="s">
        <v>8467</v>
      </c>
      <c r="D3073" t="s">
        <v>14859</v>
      </c>
      <c r="E3073" s="52">
        <v>35</v>
      </c>
    </row>
    <row r="3074" spans="1:5" x14ac:dyDescent="0.2">
      <c r="A3074" t="s">
        <v>15600</v>
      </c>
      <c r="B3074" t="s">
        <v>2789</v>
      </c>
      <c r="C3074" t="s">
        <v>8467</v>
      </c>
      <c r="D3074" t="s">
        <v>14859</v>
      </c>
      <c r="E3074" s="52">
        <v>32.5</v>
      </c>
    </row>
    <row r="3075" spans="1:5" x14ac:dyDescent="0.2">
      <c r="A3075" t="s">
        <v>15601</v>
      </c>
      <c r="B3075" t="s">
        <v>2838</v>
      </c>
      <c r="C3075" t="s">
        <v>8467</v>
      </c>
      <c r="D3075" t="s">
        <v>14859</v>
      </c>
      <c r="E3075" s="52">
        <v>36.5</v>
      </c>
    </row>
    <row r="3076" spans="1:5" x14ac:dyDescent="0.2">
      <c r="A3076" t="s">
        <v>15602</v>
      </c>
      <c r="B3076" t="s">
        <v>2840</v>
      </c>
      <c r="C3076" t="s">
        <v>8467</v>
      </c>
      <c r="D3076" t="s">
        <v>14859</v>
      </c>
      <c r="E3076" s="52">
        <v>32.1</v>
      </c>
    </row>
    <row r="3077" spans="1:5" x14ac:dyDescent="0.2">
      <c r="A3077" t="s">
        <v>15603</v>
      </c>
      <c r="B3077" t="s">
        <v>12328</v>
      </c>
      <c r="C3077" t="s">
        <v>8467</v>
      </c>
      <c r="D3077" t="s">
        <v>14859</v>
      </c>
      <c r="E3077" s="52">
        <v>33.799999999999997</v>
      </c>
    </row>
    <row r="3078" spans="1:5" x14ac:dyDescent="0.2">
      <c r="A3078" t="s">
        <v>15604</v>
      </c>
      <c r="B3078" t="s">
        <v>2763</v>
      </c>
      <c r="C3078" t="s">
        <v>8467</v>
      </c>
      <c r="D3078" t="s">
        <v>14859</v>
      </c>
      <c r="E3078" s="52">
        <v>31.7</v>
      </c>
    </row>
    <row r="3079" spans="1:5" x14ac:dyDescent="0.2">
      <c r="A3079" t="s">
        <v>15605</v>
      </c>
      <c r="B3079" t="s">
        <v>12344</v>
      </c>
      <c r="C3079" t="s">
        <v>8467</v>
      </c>
      <c r="D3079" t="s">
        <v>14859</v>
      </c>
      <c r="E3079" s="52">
        <v>31</v>
      </c>
    </row>
    <row r="3080" spans="1:5" x14ac:dyDescent="0.2">
      <c r="A3080" t="s">
        <v>15606</v>
      </c>
      <c r="B3080" t="s">
        <v>2780</v>
      </c>
      <c r="C3080" t="s">
        <v>8467</v>
      </c>
      <c r="D3080" t="s">
        <v>14859</v>
      </c>
      <c r="E3080" s="52">
        <v>32.1</v>
      </c>
    </row>
    <row r="3081" spans="1:5" x14ac:dyDescent="0.2">
      <c r="A3081" t="s">
        <v>15607</v>
      </c>
      <c r="B3081" t="s">
        <v>2794</v>
      </c>
      <c r="C3081" t="s">
        <v>8467</v>
      </c>
      <c r="D3081" t="s">
        <v>14859</v>
      </c>
      <c r="E3081" s="52">
        <v>34.170919765166339</v>
      </c>
    </row>
    <row r="3082" spans="1:5" x14ac:dyDescent="0.2">
      <c r="A3082" t="s">
        <v>15608</v>
      </c>
      <c r="B3082" t="s">
        <v>2785</v>
      </c>
      <c r="C3082" t="s">
        <v>8488</v>
      </c>
      <c r="D3082" t="s">
        <v>14859</v>
      </c>
      <c r="E3082" s="52">
        <v>45.6</v>
      </c>
    </row>
    <row r="3083" spans="1:5" x14ac:dyDescent="0.2">
      <c r="A3083" t="s">
        <v>15609</v>
      </c>
      <c r="B3083" t="s">
        <v>2811</v>
      </c>
      <c r="C3083" t="s">
        <v>8488</v>
      </c>
      <c r="D3083" t="s">
        <v>14859</v>
      </c>
      <c r="E3083" s="52">
        <v>0</v>
      </c>
    </row>
    <row r="3084" spans="1:5" x14ac:dyDescent="0.2">
      <c r="A3084" t="s">
        <v>15610</v>
      </c>
      <c r="B3084" t="s">
        <v>2788</v>
      </c>
      <c r="C3084" t="s">
        <v>8488</v>
      </c>
      <c r="D3084" t="s">
        <v>14859</v>
      </c>
      <c r="E3084" s="52">
        <v>44.8</v>
      </c>
    </row>
    <row r="3085" spans="1:5" x14ac:dyDescent="0.2">
      <c r="A3085" t="s">
        <v>15611</v>
      </c>
      <c r="B3085" t="s">
        <v>2814</v>
      </c>
      <c r="C3085" t="s">
        <v>8488</v>
      </c>
      <c r="D3085" t="s">
        <v>14859</v>
      </c>
      <c r="E3085" s="52">
        <v>27.4</v>
      </c>
    </row>
    <row r="3086" spans="1:5" x14ac:dyDescent="0.2">
      <c r="A3086" t="s">
        <v>15612</v>
      </c>
      <c r="B3086" t="s">
        <v>2816</v>
      </c>
      <c r="C3086" t="s">
        <v>8488</v>
      </c>
      <c r="D3086" t="s">
        <v>14859</v>
      </c>
      <c r="E3086" s="52">
        <v>22.8</v>
      </c>
    </row>
    <row r="3087" spans="1:5" x14ac:dyDescent="0.2">
      <c r="A3087" t="s">
        <v>15613</v>
      </c>
      <c r="B3087" t="s">
        <v>2818</v>
      </c>
      <c r="C3087" t="s">
        <v>8488</v>
      </c>
      <c r="D3087" t="s">
        <v>14859</v>
      </c>
      <c r="E3087" s="52">
        <v>28.4</v>
      </c>
    </row>
    <row r="3088" spans="1:5" x14ac:dyDescent="0.2">
      <c r="A3088" t="s">
        <v>15614</v>
      </c>
      <c r="B3088" t="s">
        <v>2820</v>
      </c>
      <c r="C3088" t="s">
        <v>8488</v>
      </c>
      <c r="D3088" t="s">
        <v>14859</v>
      </c>
      <c r="E3088" s="52">
        <v>39.700000000000003</v>
      </c>
    </row>
    <row r="3089" spans="1:5" x14ac:dyDescent="0.2">
      <c r="A3089" t="s">
        <v>15615</v>
      </c>
      <c r="B3089" t="s">
        <v>2825</v>
      </c>
      <c r="C3089" t="s">
        <v>8488</v>
      </c>
      <c r="D3089" t="s">
        <v>14859</v>
      </c>
      <c r="E3089" s="52">
        <v>28.5</v>
      </c>
    </row>
    <row r="3090" spans="1:5" x14ac:dyDescent="0.2">
      <c r="A3090" t="s">
        <v>15616</v>
      </c>
      <c r="B3090" t="s">
        <v>2786</v>
      </c>
      <c r="C3090" t="s">
        <v>8488</v>
      </c>
      <c r="D3090" t="s">
        <v>14859</v>
      </c>
      <c r="E3090" s="52">
        <v>32</v>
      </c>
    </row>
    <row r="3091" spans="1:5" x14ac:dyDescent="0.2">
      <c r="A3091" t="s">
        <v>15617</v>
      </c>
      <c r="B3091" t="s">
        <v>2787</v>
      </c>
      <c r="C3091" t="s">
        <v>8488</v>
      </c>
      <c r="D3091" t="s">
        <v>14859</v>
      </c>
      <c r="E3091" s="52">
        <v>75.099999999999994</v>
      </c>
    </row>
    <row r="3092" spans="1:5" x14ac:dyDescent="0.2">
      <c r="A3092" t="s">
        <v>15618</v>
      </c>
      <c r="B3092" t="s">
        <v>2829</v>
      </c>
      <c r="C3092" t="s">
        <v>8488</v>
      </c>
      <c r="D3092" t="s">
        <v>14859</v>
      </c>
      <c r="E3092" s="52">
        <v>60.2</v>
      </c>
    </row>
    <row r="3093" spans="1:5" x14ac:dyDescent="0.2">
      <c r="A3093" t="s">
        <v>15619</v>
      </c>
      <c r="B3093" t="s">
        <v>2831</v>
      </c>
      <c r="C3093" t="s">
        <v>8488</v>
      </c>
      <c r="D3093" t="s">
        <v>14859</v>
      </c>
      <c r="E3093" s="52">
        <v>68</v>
      </c>
    </row>
    <row r="3094" spans="1:5" x14ac:dyDescent="0.2">
      <c r="A3094" t="s">
        <v>15620</v>
      </c>
      <c r="B3094" t="s">
        <v>2833</v>
      </c>
      <c r="C3094" t="s">
        <v>8488</v>
      </c>
      <c r="D3094" t="s">
        <v>14859</v>
      </c>
      <c r="E3094" s="52">
        <v>34.200000000000003</v>
      </c>
    </row>
    <row r="3095" spans="1:5" x14ac:dyDescent="0.2">
      <c r="A3095" t="s">
        <v>15621</v>
      </c>
      <c r="B3095" t="s">
        <v>2835</v>
      </c>
      <c r="C3095" t="s">
        <v>8488</v>
      </c>
      <c r="D3095" t="s">
        <v>14859</v>
      </c>
      <c r="E3095" s="52">
        <v>47.7</v>
      </c>
    </row>
    <row r="3096" spans="1:5" x14ac:dyDescent="0.2">
      <c r="A3096" t="s">
        <v>15622</v>
      </c>
      <c r="B3096" t="s">
        <v>2789</v>
      </c>
      <c r="C3096" t="s">
        <v>8488</v>
      </c>
      <c r="D3096" t="s">
        <v>14859</v>
      </c>
      <c r="E3096" s="52">
        <v>62.6</v>
      </c>
    </row>
    <row r="3097" spans="1:5" x14ac:dyDescent="0.2">
      <c r="A3097" t="s">
        <v>15623</v>
      </c>
      <c r="B3097" t="s">
        <v>2838</v>
      </c>
      <c r="C3097" t="s">
        <v>8488</v>
      </c>
      <c r="D3097" t="s">
        <v>14859</v>
      </c>
      <c r="E3097" s="52">
        <v>58.7</v>
      </c>
    </row>
    <row r="3098" spans="1:5" x14ac:dyDescent="0.2">
      <c r="A3098" t="s">
        <v>15624</v>
      </c>
      <c r="B3098" t="s">
        <v>2840</v>
      </c>
      <c r="C3098" t="s">
        <v>8488</v>
      </c>
      <c r="D3098" t="s">
        <v>14859</v>
      </c>
      <c r="E3098" s="52">
        <v>42</v>
      </c>
    </row>
    <row r="3099" spans="1:5" x14ac:dyDescent="0.2">
      <c r="A3099" t="s">
        <v>15625</v>
      </c>
      <c r="B3099" t="s">
        <v>12328</v>
      </c>
      <c r="C3099" t="s">
        <v>8488</v>
      </c>
      <c r="D3099" t="s">
        <v>14859</v>
      </c>
      <c r="E3099" s="52">
        <v>20.7</v>
      </c>
    </row>
    <row r="3100" spans="1:5" x14ac:dyDescent="0.2">
      <c r="A3100" t="s">
        <v>15626</v>
      </c>
      <c r="B3100" t="s">
        <v>2763</v>
      </c>
      <c r="C3100" t="s">
        <v>8488</v>
      </c>
      <c r="D3100" t="s">
        <v>14859</v>
      </c>
      <c r="E3100" s="52">
        <v>45.5</v>
      </c>
    </row>
    <row r="3101" spans="1:5" x14ac:dyDescent="0.2">
      <c r="A3101" t="s">
        <v>15627</v>
      </c>
      <c r="B3101" t="s">
        <v>12344</v>
      </c>
      <c r="C3101" t="s">
        <v>8488</v>
      </c>
      <c r="D3101" t="s">
        <v>14859</v>
      </c>
      <c r="E3101" s="52">
        <v>20.3</v>
      </c>
    </row>
    <row r="3102" spans="1:5" x14ac:dyDescent="0.2">
      <c r="A3102" t="s">
        <v>15628</v>
      </c>
      <c r="B3102" t="s">
        <v>2780</v>
      </c>
      <c r="C3102" t="s">
        <v>8488</v>
      </c>
      <c r="D3102" t="s">
        <v>14859</v>
      </c>
      <c r="E3102" s="52">
        <v>48.5</v>
      </c>
    </row>
    <row r="3103" spans="1:5" x14ac:dyDescent="0.2">
      <c r="A3103" t="s">
        <v>15629</v>
      </c>
      <c r="B3103" t="s">
        <v>2794</v>
      </c>
      <c r="C3103" t="s">
        <v>8488</v>
      </c>
      <c r="D3103" t="s">
        <v>14859</v>
      </c>
      <c r="E3103" s="52">
        <v>45.883444227005874</v>
      </c>
    </row>
    <row r="3104" spans="1:5" x14ac:dyDescent="0.2">
      <c r="A3104" t="s">
        <v>15630</v>
      </c>
      <c r="B3104" t="s">
        <v>2785</v>
      </c>
      <c r="C3104" t="s">
        <v>8514</v>
      </c>
      <c r="D3104" t="s">
        <v>14859</v>
      </c>
      <c r="E3104" s="52">
        <v>86.7</v>
      </c>
    </row>
    <row r="3105" spans="1:5" x14ac:dyDescent="0.2">
      <c r="A3105" t="s">
        <v>15631</v>
      </c>
      <c r="B3105" t="s">
        <v>2811</v>
      </c>
      <c r="C3105" t="s">
        <v>8514</v>
      </c>
      <c r="D3105" t="s">
        <v>14859</v>
      </c>
      <c r="E3105" s="52">
        <v>0</v>
      </c>
    </row>
    <row r="3106" spans="1:5" x14ac:dyDescent="0.2">
      <c r="A3106" t="s">
        <v>15632</v>
      </c>
      <c r="B3106" t="s">
        <v>2788</v>
      </c>
      <c r="C3106" t="s">
        <v>8514</v>
      </c>
      <c r="D3106" t="s">
        <v>14859</v>
      </c>
      <c r="E3106" s="52">
        <v>43.8</v>
      </c>
    </row>
    <row r="3107" spans="1:5" x14ac:dyDescent="0.2">
      <c r="A3107" t="s">
        <v>15633</v>
      </c>
      <c r="B3107" t="s">
        <v>2814</v>
      </c>
      <c r="C3107" t="s">
        <v>8514</v>
      </c>
      <c r="D3107" t="s">
        <v>14859</v>
      </c>
      <c r="E3107" s="52">
        <v>22.1</v>
      </c>
    </row>
    <row r="3108" spans="1:5" x14ac:dyDescent="0.2">
      <c r="A3108" t="s">
        <v>15634</v>
      </c>
      <c r="B3108" t="s">
        <v>2816</v>
      </c>
      <c r="C3108" t="s">
        <v>8514</v>
      </c>
      <c r="D3108" t="s">
        <v>14859</v>
      </c>
      <c r="E3108" s="52">
        <v>9.1999999999999993</v>
      </c>
    </row>
    <row r="3109" spans="1:5" x14ac:dyDescent="0.2">
      <c r="A3109" t="s">
        <v>15635</v>
      </c>
      <c r="B3109" t="s">
        <v>2818</v>
      </c>
      <c r="C3109" t="s">
        <v>8514</v>
      </c>
      <c r="D3109" t="s">
        <v>14859</v>
      </c>
      <c r="E3109" s="52">
        <v>25.1</v>
      </c>
    </row>
    <row r="3110" spans="1:5" x14ac:dyDescent="0.2">
      <c r="A3110" t="s">
        <v>15636</v>
      </c>
      <c r="B3110" t="s">
        <v>2820</v>
      </c>
      <c r="C3110" t="s">
        <v>8514</v>
      </c>
      <c r="D3110" t="s">
        <v>14859</v>
      </c>
      <c r="E3110" s="52">
        <v>32.1</v>
      </c>
    </row>
    <row r="3111" spans="1:5" x14ac:dyDescent="0.2">
      <c r="A3111" t="s">
        <v>15637</v>
      </c>
      <c r="B3111" t="s">
        <v>2825</v>
      </c>
      <c r="C3111" t="s">
        <v>8514</v>
      </c>
      <c r="D3111" t="s">
        <v>14859</v>
      </c>
      <c r="E3111" s="52">
        <v>25</v>
      </c>
    </row>
    <row r="3112" spans="1:5" x14ac:dyDescent="0.2">
      <c r="A3112" t="s">
        <v>15638</v>
      </c>
      <c r="B3112" t="s">
        <v>2786</v>
      </c>
      <c r="C3112" t="s">
        <v>8514</v>
      </c>
      <c r="D3112" t="s">
        <v>14859</v>
      </c>
      <c r="E3112" s="52">
        <v>33.200000000000003</v>
      </c>
    </row>
    <row r="3113" spans="1:5" x14ac:dyDescent="0.2">
      <c r="A3113" t="s">
        <v>15639</v>
      </c>
      <c r="B3113" t="s">
        <v>2787</v>
      </c>
      <c r="C3113" t="s">
        <v>8514</v>
      </c>
      <c r="D3113" t="s">
        <v>14859</v>
      </c>
      <c r="E3113" s="52">
        <v>76.400000000000006</v>
      </c>
    </row>
    <row r="3114" spans="1:5" x14ac:dyDescent="0.2">
      <c r="A3114" t="s">
        <v>15640</v>
      </c>
      <c r="B3114" t="s">
        <v>2829</v>
      </c>
      <c r="C3114" t="s">
        <v>8514</v>
      </c>
      <c r="D3114" t="s">
        <v>14859</v>
      </c>
      <c r="E3114" s="52">
        <v>95.1</v>
      </c>
    </row>
    <row r="3115" spans="1:5" x14ac:dyDescent="0.2">
      <c r="A3115" t="s">
        <v>15641</v>
      </c>
      <c r="B3115" t="s">
        <v>2831</v>
      </c>
      <c r="C3115" t="s">
        <v>8514</v>
      </c>
      <c r="D3115" t="s">
        <v>14859</v>
      </c>
      <c r="E3115" s="52">
        <v>90.1</v>
      </c>
    </row>
    <row r="3116" spans="1:5" x14ac:dyDescent="0.2">
      <c r="A3116" t="s">
        <v>15642</v>
      </c>
      <c r="B3116" t="s">
        <v>2833</v>
      </c>
      <c r="C3116" t="s">
        <v>8514</v>
      </c>
      <c r="D3116" t="s">
        <v>14859</v>
      </c>
      <c r="E3116" s="52">
        <v>42.5</v>
      </c>
    </row>
    <row r="3117" spans="1:5" x14ac:dyDescent="0.2">
      <c r="A3117" t="s">
        <v>15643</v>
      </c>
      <c r="B3117" t="s">
        <v>2835</v>
      </c>
      <c r="C3117" t="s">
        <v>8514</v>
      </c>
      <c r="D3117" t="s">
        <v>14859</v>
      </c>
      <c r="E3117" s="52">
        <v>69.5</v>
      </c>
    </row>
    <row r="3118" spans="1:5" x14ac:dyDescent="0.2">
      <c r="A3118" t="s">
        <v>15644</v>
      </c>
      <c r="B3118" t="s">
        <v>2789</v>
      </c>
      <c r="C3118" t="s">
        <v>8514</v>
      </c>
      <c r="D3118" t="s">
        <v>14859</v>
      </c>
      <c r="E3118" s="52">
        <v>69.3</v>
      </c>
    </row>
    <row r="3119" spans="1:5" x14ac:dyDescent="0.2">
      <c r="A3119" t="s">
        <v>15645</v>
      </c>
      <c r="B3119" t="s">
        <v>2838</v>
      </c>
      <c r="C3119" t="s">
        <v>8514</v>
      </c>
      <c r="D3119" t="s">
        <v>14859</v>
      </c>
      <c r="E3119" s="52">
        <v>67</v>
      </c>
    </row>
    <row r="3120" spans="1:5" x14ac:dyDescent="0.2">
      <c r="A3120" t="s">
        <v>15646</v>
      </c>
      <c r="B3120" t="s">
        <v>2840</v>
      </c>
      <c r="C3120" t="s">
        <v>8514</v>
      </c>
      <c r="D3120" t="s">
        <v>14859</v>
      </c>
      <c r="E3120" s="52">
        <v>43.8</v>
      </c>
    </row>
    <row r="3121" spans="1:5" x14ac:dyDescent="0.2">
      <c r="A3121" t="s">
        <v>15647</v>
      </c>
      <c r="B3121" t="s">
        <v>12328</v>
      </c>
      <c r="C3121" t="s">
        <v>8514</v>
      </c>
      <c r="D3121" t="s">
        <v>14859</v>
      </c>
      <c r="E3121" s="52">
        <v>31.4</v>
      </c>
    </row>
    <row r="3122" spans="1:5" x14ac:dyDescent="0.2">
      <c r="A3122" t="s">
        <v>15648</v>
      </c>
      <c r="B3122" t="s">
        <v>2763</v>
      </c>
      <c r="C3122" t="s">
        <v>8514</v>
      </c>
      <c r="D3122" t="s">
        <v>14859</v>
      </c>
      <c r="E3122" s="52">
        <v>49.2</v>
      </c>
    </row>
    <row r="3123" spans="1:5" x14ac:dyDescent="0.2">
      <c r="A3123" t="s">
        <v>15649</v>
      </c>
      <c r="B3123" t="s">
        <v>12344</v>
      </c>
      <c r="C3123" t="s">
        <v>8514</v>
      </c>
      <c r="D3123" t="s">
        <v>14859</v>
      </c>
      <c r="E3123" s="52">
        <v>23.8</v>
      </c>
    </row>
    <row r="3124" spans="1:5" x14ac:dyDescent="0.2">
      <c r="A3124" t="s">
        <v>15650</v>
      </c>
      <c r="B3124" t="s">
        <v>2780</v>
      </c>
      <c r="C3124" t="s">
        <v>8514</v>
      </c>
      <c r="D3124" t="s">
        <v>14859</v>
      </c>
      <c r="E3124" s="52">
        <v>50</v>
      </c>
    </row>
    <row r="3125" spans="1:5" x14ac:dyDescent="0.2">
      <c r="A3125" t="s">
        <v>15651</v>
      </c>
      <c r="B3125" t="s">
        <v>2794</v>
      </c>
      <c r="C3125" t="s">
        <v>8514</v>
      </c>
      <c r="D3125" t="s">
        <v>14859</v>
      </c>
      <c r="E3125" s="52">
        <v>52.635733855185919</v>
      </c>
    </row>
    <row r="3126" spans="1:5" x14ac:dyDescent="0.2">
      <c r="A3126" t="s">
        <v>15652</v>
      </c>
      <c r="B3126" t="s">
        <v>2785</v>
      </c>
      <c r="C3126" t="s">
        <v>8535</v>
      </c>
      <c r="D3126" t="s">
        <v>14859</v>
      </c>
      <c r="E3126" s="52">
        <v>84.5</v>
      </c>
    </row>
    <row r="3127" spans="1:5" x14ac:dyDescent="0.2">
      <c r="A3127" t="s">
        <v>15653</v>
      </c>
      <c r="B3127" t="s">
        <v>2811</v>
      </c>
      <c r="C3127" t="s">
        <v>8535</v>
      </c>
      <c r="D3127" t="s">
        <v>14859</v>
      </c>
      <c r="E3127" s="52">
        <v>0</v>
      </c>
    </row>
    <row r="3128" spans="1:5" x14ac:dyDescent="0.2">
      <c r="A3128" t="s">
        <v>15654</v>
      </c>
      <c r="B3128" t="s">
        <v>2788</v>
      </c>
      <c r="C3128" t="s">
        <v>8535</v>
      </c>
      <c r="D3128" t="s">
        <v>14859</v>
      </c>
      <c r="E3128" s="52">
        <v>71.3</v>
      </c>
    </row>
    <row r="3129" spans="1:5" x14ac:dyDescent="0.2">
      <c r="A3129" t="s">
        <v>15655</v>
      </c>
      <c r="B3129" t="s">
        <v>2814</v>
      </c>
      <c r="C3129" t="s">
        <v>8535</v>
      </c>
      <c r="D3129" t="s">
        <v>14859</v>
      </c>
      <c r="E3129" s="52">
        <v>58.8</v>
      </c>
    </row>
    <row r="3130" spans="1:5" x14ac:dyDescent="0.2">
      <c r="A3130" t="s">
        <v>15656</v>
      </c>
      <c r="B3130" t="s">
        <v>2816</v>
      </c>
      <c r="C3130" t="s">
        <v>8535</v>
      </c>
      <c r="D3130" t="s">
        <v>14859</v>
      </c>
      <c r="E3130" s="52">
        <v>62.5</v>
      </c>
    </row>
    <row r="3131" spans="1:5" x14ac:dyDescent="0.2">
      <c r="A3131" t="s">
        <v>15657</v>
      </c>
      <c r="B3131" t="s">
        <v>2818</v>
      </c>
      <c r="C3131" t="s">
        <v>8535</v>
      </c>
      <c r="D3131" t="s">
        <v>14859</v>
      </c>
      <c r="E3131" s="52">
        <v>71.400000000000006</v>
      </c>
    </row>
    <row r="3132" spans="1:5" x14ac:dyDescent="0.2">
      <c r="A3132" t="s">
        <v>15658</v>
      </c>
      <c r="B3132" t="s">
        <v>2820</v>
      </c>
      <c r="C3132" t="s">
        <v>8535</v>
      </c>
      <c r="D3132" t="s">
        <v>14859</v>
      </c>
      <c r="E3132" s="52">
        <v>84.9</v>
      </c>
    </row>
    <row r="3133" spans="1:5" x14ac:dyDescent="0.2">
      <c r="A3133" t="s">
        <v>15659</v>
      </c>
      <c r="B3133" t="s">
        <v>2825</v>
      </c>
      <c r="C3133" t="s">
        <v>8535</v>
      </c>
      <c r="D3133" t="s">
        <v>14859</v>
      </c>
      <c r="E3133" s="52">
        <v>70.599999999999994</v>
      </c>
    </row>
    <row r="3134" spans="1:5" x14ac:dyDescent="0.2">
      <c r="A3134" t="s">
        <v>15660</v>
      </c>
      <c r="B3134" t="s">
        <v>2786</v>
      </c>
      <c r="C3134" t="s">
        <v>8535</v>
      </c>
      <c r="D3134" t="s">
        <v>14859</v>
      </c>
      <c r="E3134" s="52">
        <v>72</v>
      </c>
    </row>
    <row r="3135" spans="1:5" x14ac:dyDescent="0.2">
      <c r="A3135" t="s">
        <v>15661</v>
      </c>
      <c r="B3135" t="s">
        <v>2787</v>
      </c>
      <c r="C3135" t="s">
        <v>8535</v>
      </c>
      <c r="D3135" t="s">
        <v>14859</v>
      </c>
      <c r="E3135" s="52">
        <v>83</v>
      </c>
    </row>
    <row r="3136" spans="1:5" x14ac:dyDescent="0.2">
      <c r="A3136" t="s">
        <v>15662</v>
      </c>
      <c r="B3136" t="s">
        <v>2829</v>
      </c>
      <c r="C3136" t="s">
        <v>8535</v>
      </c>
      <c r="D3136" t="s">
        <v>14859</v>
      </c>
      <c r="E3136" s="52">
        <v>80.3</v>
      </c>
    </row>
    <row r="3137" spans="1:5" x14ac:dyDescent="0.2">
      <c r="A3137" t="s">
        <v>15663</v>
      </c>
      <c r="B3137" t="s">
        <v>2831</v>
      </c>
      <c r="C3137" t="s">
        <v>8535</v>
      </c>
      <c r="D3137" t="s">
        <v>14859</v>
      </c>
      <c r="E3137" s="52">
        <v>79.8</v>
      </c>
    </row>
    <row r="3138" spans="1:5" x14ac:dyDescent="0.2">
      <c r="A3138" t="s">
        <v>15664</v>
      </c>
      <c r="B3138" t="s">
        <v>2833</v>
      </c>
      <c r="C3138" t="s">
        <v>8535</v>
      </c>
      <c r="D3138" t="s">
        <v>14859</v>
      </c>
      <c r="E3138" s="52">
        <v>76.7</v>
      </c>
    </row>
    <row r="3139" spans="1:5" x14ac:dyDescent="0.2">
      <c r="A3139" t="s">
        <v>15665</v>
      </c>
      <c r="B3139" t="s">
        <v>2835</v>
      </c>
      <c r="C3139" t="s">
        <v>8535</v>
      </c>
      <c r="D3139" t="s">
        <v>14859</v>
      </c>
      <c r="E3139" s="52">
        <v>74</v>
      </c>
    </row>
    <row r="3140" spans="1:5" x14ac:dyDescent="0.2">
      <c r="A3140" t="s">
        <v>15666</v>
      </c>
      <c r="B3140" t="s">
        <v>2789</v>
      </c>
      <c r="C3140" t="s">
        <v>8535</v>
      </c>
      <c r="D3140" t="s">
        <v>14859</v>
      </c>
      <c r="E3140" s="52">
        <v>82.7</v>
      </c>
    </row>
    <row r="3141" spans="1:5" x14ac:dyDescent="0.2">
      <c r="A3141" t="s">
        <v>15667</v>
      </c>
      <c r="B3141" t="s">
        <v>2838</v>
      </c>
      <c r="C3141" t="s">
        <v>8535</v>
      </c>
      <c r="D3141" t="s">
        <v>14859</v>
      </c>
      <c r="E3141" s="52">
        <v>77.7</v>
      </c>
    </row>
    <row r="3142" spans="1:5" x14ac:dyDescent="0.2">
      <c r="A3142" t="s">
        <v>15668</v>
      </c>
      <c r="B3142" t="s">
        <v>2840</v>
      </c>
      <c r="C3142" t="s">
        <v>8535</v>
      </c>
      <c r="D3142" t="s">
        <v>14859</v>
      </c>
      <c r="E3142" s="52">
        <v>75.599999999999994</v>
      </c>
    </row>
    <row r="3143" spans="1:5" x14ac:dyDescent="0.2">
      <c r="A3143" t="s">
        <v>15669</v>
      </c>
      <c r="B3143" t="s">
        <v>12328</v>
      </c>
      <c r="C3143" t="s">
        <v>8535</v>
      </c>
      <c r="D3143" t="s">
        <v>14859</v>
      </c>
      <c r="E3143" s="52" t="s">
        <v>12038</v>
      </c>
    </row>
    <row r="3144" spans="1:5" x14ac:dyDescent="0.2">
      <c r="A3144" t="s">
        <v>15670</v>
      </c>
      <c r="B3144" t="s">
        <v>2763</v>
      </c>
      <c r="C3144" t="s">
        <v>8535</v>
      </c>
      <c r="D3144" t="s">
        <v>14859</v>
      </c>
      <c r="E3144" s="52">
        <v>77.599999999999994</v>
      </c>
    </row>
    <row r="3145" spans="1:5" x14ac:dyDescent="0.2">
      <c r="A3145" t="s">
        <v>15671</v>
      </c>
      <c r="B3145" t="s">
        <v>12344</v>
      </c>
      <c r="C3145" t="s">
        <v>8535</v>
      </c>
      <c r="D3145" t="s">
        <v>14859</v>
      </c>
      <c r="E3145" s="52" t="s">
        <v>12038</v>
      </c>
    </row>
    <row r="3146" spans="1:5" x14ac:dyDescent="0.2">
      <c r="A3146" t="s">
        <v>15672</v>
      </c>
      <c r="B3146" t="s">
        <v>2780</v>
      </c>
      <c r="C3146" t="s">
        <v>8535</v>
      </c>
      <c r="D3146" t="s">
        <v>14859</v>
      </c>
      <c r="E3146" s="52">
        <v>80.55</v>
      </c>
    </row>
    <row r="3147" spans="1:5" x14ac:dyDescent="0.2">
      <c r="A3147" t="s">
        <v>15673</v>
      </c>
      <c r="B3147" t="s">
        <v>2794</v>
      </c>
      <c r="C3147" t="s">
        <v>8535</v>
      </c>
      <c r="D3147" t="s">
        <v>14859</v>
      </c>
      <c r="E3147" s="52">
        <v>71.997298779651715</v>
      </c>
    </row>
    <row r="3148" spans="1:5" x14ac:dyDescent="0.2">
      <c r="A3148" t="s">
        <v>15674</v>
      </c>
      <c r="B3148" t="s">
        <v>2785</v>
      </c>
      <c r="C3148" t="s">
        <v>8556</v>
      </c>
      <c r="D3148" t="s">
        <v>14859</v>
      </c>
      <c r="E3148" s="52">
        <v>98.7</v>
      </c>
    </row>
    <row r="3149" spans="1:5" x14ac:dyDescent="0.2">
      <c r="A3149" t="s">
        <v>15675</v>
      </c>
      <c r="B3149" t="s">
        <v>2811</v>
      </c>
      <c r="C3149" t="s">
        <v>8556</v>
      </c>
      <c r="D3149" t="s">
        <v>14859</v>
      </c>
      <c r="E3149" s="52">
        <v>0</v>
      </c>
    </row>
    <row r="3150" spans="1:5" x14ac:dyDescent="0.2">
      <c r="A3150" t="s">
        <v>15676</v>
      </c>
      <c r="B3150" t="s">
        <v>2788</v>
      </c>
      <c r="C3150" t="s">
        <v>8556</v>
      </c>
      <c r="D3150" t="s">
        <v>14859</v>
      </c>
      <c r="E3150" s="52">
        <v>87.4</v>
      </c>
    </row>
    <row r="3151" spans="1:5" x14ac:dyDescent="0.2">
      <c r="A3151" t="s">
        <v>15677</v>
      </c>
      <c r="B3151" t="s">
        <v>2814</v>
      </c>
      <c r="C3151" t="s">
        <v>8556</v>
      </c>
      <c r="D3151" t="s">
        <v>14859</v>
      </c>
      <c r="E3151" s="52">
        <v>81.7</v>
      </c>
    </row>
    <row r="3152" spans="1:5" x14ac:dyDescent="0.2">
      <c r="A3152" t="s">
        <v>15678</v>
      </c>
      <c r="B3152" t="s">
        <v>2816</v>
      </c>
      <c r="C3152" t="s">
        <v>8556</v>
      </c>
      <c r="D3152" t="s">
        <v>14859</v>
      </c>
      <c r="E3152" s="52">
        <v>87.7</v>
      </c>
    </row>
    <row r="3153" spans="1:5" x14ac:dyDescent="0.2">
      <c r="A3153" t="s">
        <v>15679</v>
      </c>
      <c r="B3153" t="s">
        <v>2818</v>
      </c>
      <c r="C3153" t="s">
        <v>8556</v>
      </c>
      <c r="D3153" t="s">
        <v>14859</v>
      </c>
      <c r="E3153" s="52">
        <v>88.1</v>
      </c>
    </row>
    <row r="3154" spans="1:5" x14ac:dyDescent="0.2">
      <c r="A3154" t="s">
        <v>15680</v>
      </c>
      <c r="B3154" t="s">
        <v>2820</v>
      </c>
      <c r="C3154" t="s">
        <v>8556</v>
      </c>
      <c r="D3154" t="s">
        <v>14859</v>
      </c>
      <c r="E3154" s="52">
        <v>95.8</v>
      </c>
    </row>
    <row r="3155" spans="1:5" x14ac:dyDescent="0.2">
      <c r="A3155" t="s">
        <v>15681</v>
      </c>
      <c r="B3155" t="s">
        <v>2825</v>
      </c>
      <c r="C3155" t="s">
        <v>8556</v>
      </c>
      <c r="D3155" t="s">
        <v>14859</v>
      </c>
      <c r="E3155" s="52">
        <v>84</v>
      </c>
    </row>
    <row r="3156" spans="1:5" x14ac:dyDescent="0.2">
      <c r="A3156" t="s">
        <v>15682</v>
      </c>
      <c r="B3156" t="s">
        <v>2786</v>
      </c>
      <c r="C3156" t="s">
        <v>8556</v>
      </c>
      <c r="D3156" t="s">
        <v>14859</v>
      </c>
      <c r="E3156" s="52">
        <v>86.7</v>
      </c>
    </row>
    <row r="3157" spans="1:5" x14ac:dyDescent="0.2">
      <c r="A3157" t="s">
        <v>15683</v>
      </c>
      <c r="B3157" t="s">
        <v>2787</v>
      </c>
      <c r="C3157" t="s">
        <v>8556</v>
      </c>
      <c r="D3157" t="s">
        <v>14859</v>
      </c>
      <c r="E3157" s="52">
        <v>93.5</v>
      </c>
    </row>
    <row r="3158" spans="1:5" x14ac:dyDescent="0.2">
      <c r="A3158" t="s">
        <v>15684</v>
      </c>
      <c r="B3158" t="s">
        <v>2829</v>
      </c>
      <c r="C3158" t="s">
        <v>8556</v>
      </c>
      <c r="D3158" t="s">
        <v>14859</v>
      </c>
      <c r="E3158" s="52">
        <v>95.8</v>
      </c>
    </row>
    <row r="3159" spans="1:5" x14ac:dyDescent="0.2">
      <c r="A3159" t="s">
        <v>15685</v>
      </c>
      <c r="B3159" t="s">
        <v>2831</v>
      </c>
      <c r="C3159" t="s">
        <v>8556</v>
      </c>
      <c r="D3159" t="s">
        <v>14859</v>
      </c>
      <c r="E3159" s="52">
        <v>92.6</v>
      </c>
    </row>
    <row r="3160" spans="1:5" x14ac:dyDescent="0.2">
      <c r="A3160" t="s">
        <v>15686</v>
      </c>
      <c r="B3160" t="s">
        <v>2833</v>
      </c>
      <c r="C3160" t="s">
        <v>8556</v>
      </c>
      <c r="D3160" t="s">
        <v>14859</v>
      </c>
      <c r="E3160" s="52">
        <v>92.7</v>
      </c>
    </row>
    <row r="3161" spans="1:5" x14ac:dyDescent="0.2">
      <c r="A3161" t="s">
        <v>15687</v>
      </c>
      <c r="B3161" t="s">
        <v>2835</v>
      </c>
      <c r="C3161" t="s">
        <v>8556</v>
      </c>
      <c r="D3161" t="s">
        <v>14859</v>
      </c>
      <c r="E3161" s="52">
        <v>84.6</v>
      </c>
    </row>
    <row r="3162" spans="1:5" x14ac:dyDescent="0.2">
      <c r="A3162" t="s">
        <v>15688</v>
      </c>
      <c r="B3162" t="s">
        <v>2789</v>
      </c>
      <c r="C3162" t="s">
        <v>8556</v>
      </c>
      <c r="D3162" t="s">
        <v>14859</v>
      </c>
      <c r="E3162" s="52">
        <v>95.1</v>
      </c>
    </row>
    <row r="3163" spans="1:5" x14ac:dyDescent="0.2">
      <c r="A3163" t="s">
        <v>15689</v>
      </c>
      <c r="B3163" t="s">
        <v>2838</v>
      </c>
      <c r="C3163" t="s">
        <v>8556</v>
      </c>
      <c r="D3163" t="s">
        <v>14859</v>
      </c>
      <c r="E3163" s="52">
        <v>87.8</v>
      </c>
    </row>
    <row r="3164" spans="1:5" x14ac:dyDescent="0.2">
      <c r="A3164" t="s">
        <v>15690</v>
      </c>
      <c r="B3164" t="s">
        <v>2840</v>
      </c>
      <c r="C3164" t="s">
        <v>8556</v>
      </c>
      <c r="D3164" t="s">
        <v>14859</v>
      </c>
      <c r="E3164" s="52">
        <v>97.7</v>
      </c>
    </row>
    <row r="3165" spans="1:5" x14ac:dyDescent="0.2">
      <c r="A3165" t="s">
        <v>15691</v>
      </c>
      <c r="B3165" t="s">
        <v>12328</v>
      </c>
      <c r="C3165" t="s">
        <v>8556</v>
      </c>
      <c r="D3165" t="s">
        <v>14859</v>
      </c>
      <c r="E3165" s="52" t="s">
        <v>12038</v>
      </c>
    </row>
    <row r="3166" spans="1:5" x14ac:dyDescent="0.2">
      <c r="A3166" t="s">
        <v>15692</v>
      </c>
      <c r="B3166" t="s">
        <v>2763</v>
      </c>
      <c r="C3166" t="s">
        <v>8556</v>
      </c>
      <c r="D3166" t="s">
        <v>14859</v>
      </c>
      <c r="E3166" s="52">
        <v>87.5</v>
      </c>
    </row>
    <row r="3167" spans="1:5" x14ac:dyDescent="0.2">
      <c r="A3167" t="s">
        <v>15693</v>
      </c>
      <c r="B3167" t="s">
        <v>12344</v>
      </c>
      <c r="C3167" t="s">
        <v>8556</v>
      </c>
      <c r="D3167" t="s">
        <v>14859</v>
      </c>
      <c r="E3167" s="52" t="s">
        <v>12038</v>
      </c>
    </row>
    <row r="3168" spans="1:5" x14ac:dyDescent="0.2">
      <c r="A3168" t="s">
        <v>15694</v>
      </c>
      <c r="B3168" t="s">
        <v>2780</v>
      </c>
      <c r="C3168" t="s">
        <v>8556</v>
      </c>
      <c r="D3168" t="s">
        <v>14859</v>
      </c>
      <c r="E3168" s="52">
        <v>91.2</v>
      </c>
    </row>
    <row r="3169" spans="1:5" x14ac:dyDescent="0.2">
      <c r="A3169" t="s">
        <v>15695</v>
      </c>
      <c r="B3169" t="s">
        <v>2794</v>
      </c>
      <c r="C3169" t="s">
        <v>8556</v>
      </c>
      <c r="D3169" t="s">
        <v>14859</v>
      </c>
      <c r="E3169" s="52">
        <v>90.698272315919368</v>
      </c>
    </row>
    <row r="3170" spans="1:5" x14ac:dyDescent="0.2">
      <c r="A3170" t="s">
        <v>15696</v>
      </c>
      <c r="B3170" t="s">
        <v>2785</v>
      </c>
      <c r="C3170" t="s">
        <v>8577</v>
      </c>
      <c r="D3170" t="s">
        <v>14859</v>
      </c>
      <c r="E3170" s="52">
        <v>20.016666666666666</v>
      </c>
    </row>
    <row r="3171" spans="1:5" x14ac:dyDescent="0.2">
      <c r="A3171" t="s">
        <v>15697</v>
      </c>
      <c r="B3171" t="s">
        <v>2811</v>
      </c>
      <c r="C3171" t="s">
        <v>8577</v>
      </c>
      <c r="D3171" t="s">
        <v>14859</v>
      </c>
      <c r="E3171" s="52">
        <v>0</v>
      </c>
    </row>
    <row r="3172" spans="1:5" x14ac:dyDescent="0.2">
      <c r="A3172" t="s">
        <v>15698</v>
      </c>
      <c r="B3172" t="s">
        <v>2788</v>
      </c>
      <c r="C3172" t="s">
        <v>8577</v>
      </c>
      <c r="D3172" t="s">
        <v>14859</v>
      </c>
      <c r="E3172" s="52">
        <v>33.133333333333333</v>
      </c>
    </row>
    <row r="3173" spans="1:5" x14ac:dyDescent="0.2">
      <c r="A3173" t="s">
        <v>15699</v>
      </c>
      <c r="B3173" t="s">
        <v>2814</v>
      </c>
      <c r="C3173" t="s">
        <v>8577</v>
      </c>
      <c r="D3173" t="s">
        <v>14859</v>
      </c>
      <c r="E3173" s="52">
        <v>45.416666666666664</v>
      </c>
    </row>
    <row r="3174" spans="1:5" x14ac:dyDescent="0.2">
      <c r="A3174" t="s">
        <v>15700</v>
      </c>
      <c r="B3174" t="s">
        <v>2816</v>
      </c>
      <c r="C3174" t="s">
        <v>8577</v>
      </c>
      <c r="D3174" t="s">
        <v>14859</v>
      </c>
      <c r="E3174" s="52">
        <v>38.883333333333333</v>
      </c>
    </row>
    <row r="3175" spans="1:5" x14ac:dyDescent="0.2">
      <c r="A3175" t="s">
        <v>15701</v>
      </c>
      <c r="B3175" t="s">
        <v>2818</v>
      </c>
      <c r="C3175" t="s">
        <v>8577</v>
      </c>
      <c r="D3175" t="s">
        <v>14859</v>
      </c>
      <c r="E3175" s="52">
        <v>21.033333333333335</v>
      </c>
    </row>
    <row r="3176" spans="1:5" x14ac:dyDescent="0.2">
      <c r="A3176" t="s">
        <v>15702</v>
      </c>
      <c r="B3176" t="s">
        <v>2820</v>
      </c>
      <c r="C3176" t="s">
        <v>8577</v>
      </c>
      <c r="D3176" t="s">
        <v>14859</v>
      </c>
      <c r="E3176" s="52">
        <v>22.916666666666668</v>
      </c>
    </row>
    <row r="3177" spans="1:5" x14ac:dyDescent="0.2">
      <c r="A3177" t="s">
        <v>15703</v>
      </c>
      <c r="B3177" t="s">
        <v>2825</v>
      </c>
      <c r="C3177" t="s">
        <v>8577</v>
      </c>
      <c r="D3177" t="s">
        <v>14859</v>
      </c>
      <c r="E3177" s="52">
        <v>32.333333333333336</v>
      </c>
    </row>
    <row r="3178" spans="1:5" x14ac:dyDescent="0.2">
      <c r="A3178" t="s">
        <v>15704</v>
      </c>
      <c r="B3178" t="s">
        <v>2786</v>
      </c>
      <c r="C3178" t="s">
        <v>8577</v>
      </c>
      <c r="D3178" t="s">
        <v>14859</v>
      </c>
      <c r="E3178" s="52">
        <v>29.966666666666669</v>
      </c>
    </row>
    <row r="3179" spans="1:5" x14ac:dyDescent="0.2">
      <c r="A3179" t="s">
        <v>15705</v>
      </c>
      <c r="B3179" t="s">
        <v>2787</v>
      </c>
      <c r="C3179" t="s">
        <v>8577</v>
      </c>
      <c r="D3179" t="s">
        <v>14859</v>
      </c>
      <c r="E3179" s="52">
        <v>23.133333333333333</v>
      </c>
    </row>
    <row r="3180" spans="1:5" x14ac:dyDescent="0.2">
      <c r="A3180" t="s">
        <v>15706</v>
      </c>
      <c r="B3180" t="s">
        <v>2829</v>
      </c>
      <c r="C3180" t="s">
        <v>8577</v>
      </c>
      <c r="D3180" t="s">
        <v>14859</v>
      </c>
      <c r="E3180" s="52">
        <v>20.9</v>
      </c>
    </row>
    <row r="3181" spans="1:5" x14ac:dyDescent="0.2">
      <c r="A3181" t="s">
        <v>15707</v>
      </c>
      <c r="B3181" t="s">
        <v>2831</v>
      </c>
      <c r="C3181" t="s">
        <v>8577</v>
      </c>
      <c r="D3181" t="s">
        <v>14859</v>
      </c>
      <c r="E3181" s="52">
        <v>24.25</v>
      </c>
    </row>
    <row r="3182" spans="1:5" x14ac:dyDescent="0.2">
      <c r="A3182" t="s">
        <v>15708</v>
      </c>
      <c r="B3182" t="s">
        <v>2833</v>
      </c>
      <c r="C3182" t="s">
        <v>8577</v>
      </c>
      <c r="D3182" t="s">
        <v>14859</v>
      </c>
      <c r="E3182" s="52">
        <v>27.95</v>
      </c>
    </row>
    <row r="3183" spans="1:5" x14ac:dyDescent="0.2">
      <c r="A3183" t="s">
        <v>15709</v>
      </c>
      <c r="B3183" t="s">
        <v>2835</v>
      </c>
      <c r="C3183" t="s">
        <v>8577</v>
      </c>
      <c r="D3183" t="s">
        <v>14859</v>
      </c>
      <c r="E3183" s="52">
        <v>23.8</v>
      </c>
    </row>
    <row r="3184" spans="1:5" x14ac:dyDescent="0.2">
      <c r="A3184" t="s">
        <v>15710</v>
      </c>
      <c r="B3184" t="s">
        <v>2789</v>
      </c>
      <c r="C3184" t="s">
        <v>8577</v>
      </c>
      <c r="D3184" t="s">
        <v>14859</v>
      </c>
      <c r="E3184" s="52">
        <v>21.316666666666666</v>
      </c>
    </row>
    <row r="3185" spans="1:5" x14ac:dyDescent="0.2">
      <c r="A3185" t="s">
        <v>15711</v>
      </c>
      <c r="B3185" t="s">
        <v>2838</v>
      </c>
      <c r="C3185" t="s">
        <v>8577</v>
      </c>
      <c r="D3185" t="s">
        <v>14859</v>
      </c>
      <c r="E3185" s="52">
        <v>25.016666666666666</v>
      </c>
    </row>
    <row r="3186" spans="1:5" x14ac:dyDescent="0.2">
      <c r="A3186" t="s">
        <v>15712</v>
      </c>
      <c r="B3186" t="s">
        <v>2840</v>
      </c>
      <c r="C3186" t="s">
        <v>8577</v>
      </c>
      <c r="D3186" t="s">
        <v>14859</v>
      </c>
      <c r="E3186" s="52">
        <v>24.416666666666668</v>
      </c>
    </row>
    <row r="3187" spans="1:5" x14ac:dyDescent="0.2">
      <c r="A3187" t="s">
        <v>15713</v>
      </c>
      <c r="B3187" t="s">
        <v>12328</v>
      </c>
      <c r="C3187" t="s">
        <v>8577</v>
      </c>
      <c r="D3187" t="s">
        <v>14859</v>
      </c>
      <c r="E3187" s="52">
        <v>0</v>
      </c>
    </row>
    <row r="3188" spans="1:5" x14ac:dyDescent="0.2">
      <c r="A3188" t="s">
        <v>15714</v>
      </c>
      <c r="B3188" t="s">
        <v>2763</v>
      </c>
      <c r="C3188" t="s">
        <v>8577</v>
      </c>
      <c r="D3188" t="s">
        <v>14859</v>
      </c>
      <c r="E3188" s="52">
        <v>22.316666666666666</v>
      </c>
    </row>
    <row r="3189" spans="1:5" x14ac:dyDescent="0.2">
      <c r="A3189" t="s">
        <v>15715</v>
      </c>
      <c r="B3189" t="s">
        <v>12344</v>
      </c>
      <c r="C3189" t="s">
        <v>8577</v>
      </c>
      <c r="D3189" t="s">
        <v>14859</v>
      </c>
      <c r="E3189" s="52">
        <v>0</v>
      </c>
    </row>
    <row r="3190" spans="1:5" x14ac:dyDescent="0.2">
      <c r="A3190" t="s">
        <v>15716</v>
      </c>
      <c r="B3190" t="s">
        <v>2780</v>
      </c>
      <c r="C3190" t="s">
        <v>8577</v>
      </c>
      <c r="D3190" t="s">
        <v>14859</v>
      </c>
      <c r="E3190" s="52">
        <v>21.8</v>
      </c>
    </row>
    <row r="3191" spans="1:5" x14ac:dyDescent="0.2">
      <c r="A3191" t="s">
        <v>15717</v>
      </c>
      <c r="B3191" t="s">
        <v>2794</v>
      </c>
      <c r="C3191" t="s">
        <v>8577</v>
      </c>
      <c r="D3191" t="s">
        <v>14859</v>
      </c>
      <c r="E3191" s="53">
        <v>31.38033730974907</v>
      </c>
    </row>
    <row r="3192" spans="1:5" x14ac:dyDescent="0.2">
      <c r="A3192" t="s">
        <v>15718</v>
      </c>
      <c r="B3192" t="s">
        <v>2785</v>
      </c>
      <c r="C3192" t="s">
        <v>8598</v>
      </c>
      <c r="D3192" t="s">
        <v>14859</v>
      </c>
      <c r="E3192" s="52">
        <v>99.4</v>
      </c>
    </row>
    <row r="3193" spans="1:5" x14ac:dyDescent="0.2">
      <c r="A3193" t="s">
        <v>15719</v>
      </c>
      <c r="B3193" t="s">
        <v>2811</v>
      </c>
      <c r="C3193" t="s">
        <v>8598</v>
      </c>
      <c r="D3193" t="s">
        <v>14859</v>
      </c>
      <c r="E3193" s="52">
        <v>0</v>
      </c>
    </row>
    <row r="3194" spans="1:5" x14ac:dyDescent="0.2">
      <c r="A3194" t="s">
        <v>15720</v>
      </c>
      <c r="B3194" t="s">
        <v>2788</v>
      </c>
      <c r="C3194" t="s">
        <v>8598</v>
      </c>
      <c r="D3194" t="s">
        <v>14859</v>
      </c>
      <c r="E3194" s="52">
        <v>88</v>
      </c>
    </row>
    <row r="3195" spans="1:5" x14ac:dyDescent="0.2">
      <c r="A3195" t="s">
        <v>15721</v>
      </c>
      <c r="B3195" t="s">
        <v>2814</v>
      </c>
      <c r="C3195" t="s">
        <v>8598</v>
      </c>
      <c r="D3195" t="s">
        <v>14859</v>
      </c>
      <c r="E3195" s="52">
        <v>89.2</v>
      </c>
    </row>
    <row r="3196" spans="1:5" x14ac:dyDescent="0.2">
      <c r="A3196" t="s">
        <v>15722</v>
      </c>
      <c r="B3196" t="s">
        <v>2816</v>
      </c>
      <c r="C3196" t="s">
        <v>8598</v>
      </c>
      <c r="D3196" t="s">
        <v>14859</v>
      </c>
      <c r="E3196" s="52">
        <v>90.9</v>
      </c>
    </row>
    <row r="3197" spans="1:5" x14ac:dyDescent="0.2">
      <c r="A3197" t="s">
        <v>15723</v>
      </c>
      <c r="B3197" t="s">
        <v>2818</v>
      </c>
      <c r="C3197" t="s">
        <v>8598</v>
      </c>
      <c r="D3197" t="s">
        <v>14859</v>
      </c>
      <c r="E3197" s="52">
        <v>87.4</v>
      </c>
    </row>
    <row r="3198" spans="1:5" x14ac:dyDescent="0.2">
      <c r="A3198" t="s">
        <v>15724</v>
      </c>
      <c r="B3198" t="s">
        <v>2820</v>
      </c>
      <c r="C3198" t="s">
        <v>8598</v>
      </c>
      <c r="D3198" t="s">
        <v>14859</v>
      </c>
      <c r="E3198" s="52">
        <v>95.8</v>
      </c>
    </row>
    <row r="3199" spans="1:5" x14ac:dyDescent="0.2">
      <c r="A3199" t="s">
        <v>15725</v>
      </c>
      <c r="B3199" t="s">
        <v>2825</v>
      </c>
      <c r="C3199" t="s">
        <v>8598</v>
      </c>
      <c r="D3199" t="s">
        <v>14859</v>
      </c>
      <c r="E3199" s="52">
        <v>98.7</v>
      </c>
    </row>
    <row r="3200" spans="1:5" x14ac:dyDescent="0.2">
      <c r="A3200" t="s">
        <v>15726</v>
      </c>
      <c r="B3200" t="s">
        <v>2786</v>
      </c>
      <c r="C3200" t="s">
        <v>8598</v>
      </c>
      <c r="D3200" t="s">
        <v>14859</v>
      </c>
      <c r="E3200" s="52">
        <v>87.5</v>
      </c>
    </row>
    <row r="3201" spans="1:5" x14ac:dyDescent="0.2">
      <c r="A3201" t="s">
        <v>15727</v>
      </c>
      <c r="B3201" t="s">
        <v>2787</v>
      </c>
      <c r="C3201" t="s">
        <v>8598</v>
      </c>
      <c r="D3201" t="s">
        <v>14859</v>
      </c>
      <c r="E3201" s="52">
        <v>96.9</v>
      </c>
    </row>
    <row r="3202" spans="1:5" x14ac:dyDescent="0.2">
      <c r="A3202" t="s">
        <v>15728</v>
      </c>
      <c r="B3202" t="s">
        <v>2829</v>
      </c>
      <c r="C3202" t="s">
        <v>8598</v>
      </c>
      <c r="D3202" t="s">
        <v>14859</v>
      </c>
      <c r="E3202" s="52">
        <v>95.8</v>
      </c>
    </row>
    <row r="3203" spans="1:5" x14ac:dyDescent="0.2">
      <c r="A3203" t="s">
        <v>15729</v>
      </c>
      <c r="B3203" t="s">
        <v>2831</v>
      </c>
      <c r="C3203" t="s">
        <v>8598</v>
      </c>
      <c r="D3203" t="s">
        <v>14859</v>
      </c>
      <c r="E3203" s="52">
        <v>96.4</v>
      </c>
    </row>
    <row r="3204" spans="1:5" x14ac:dyDescent="0.2">
      <c r="A3204" t="s">
        <v>15730</v>
      </c>
      <c r="B3204" t="s">
        <v>2833</v>
      </c>
      <c r="C3204" t="s">
        <v>8598</v>
      </c>
      <c r="D3204" t="s">
        <v>14859</v>
      </c>
      <c r="E3204" s="52">
        <v>93.9</v>
      </c>
    </row>
    <row r="3205" spans="1:5" x14ac:dyDescent="0.2">
      <c r="A3205" t="s">
        <v>15731</v>
      </c>
      <c r="B3205" t="s">
        <v>2835</v>
      </c>
      <c r="C3205" t="s">
        <v>8598</v>
      </c>
      <c r="D3205" t="s">
        <v>14859</v>
      </c>
      <c r="E3205" s="52">
        <v>92</v>
      </c>
    </row>
    <row r="3206" spans="1:5" x14ac:dyDescent="0.2">
      <c r="A3206" t="s">
        <v>15732</v>
      </c>
      <c r="B3206" t="s">
        <v>2789</v>
      </c>
      <c r="C3206" t="s">
        <v>8598</v>
      </c>
      <c r="D3206" t="s">
        <v>14859</v>
      </c>
      <c r="E3206" s="52">
        <v>94.5</v>
      </c>
    </row>
    <row r="3207" spans="1:5" x14ac:dyDescent="0.2">
      <c r="A3207" t="s">
        <v>15733</v>
      </c>
      <c r="B3207" t="s">
        <v>2838</v>
      </c>
      <c r="C3207" t="s">
        <v>8598</v>
      </c>
      <c r="D3207" t="s">
        <v>14859</v>
      </c>
      <c r="E3207" s="52">
        <v>88.2</v>
      </c>
    </row>
    <row r="3208" spans="1:5" x14ac:dyDescent="0.2">
      <c r="A3208" t="s">
        <v>15734</v>
      </c>
      <c r="B3208" t="s">
        <v>2840</v>
      </c>
      <c r="C3208" t="s">
        <v>8598</v>
      </c>
      <c r="D3208" t="s">
        <v>14859</v>
      </c>
      <c r="E3208" s="52">
        <v>98.5</v>
      </c>
    </row>
    <row r="3209" spans="1:5" x14ac:dyDescent="0.2">
      <c r="A3209" t="s">
        <v>15735</v>
      </c>
      <c r="B3209" t="s">
        <v>12328</v>
      </c>
      <c r="C3209" t="s">
        <v>8598</v>
      </c>
      <c r="D3209" t="s">
        <v>14859</v>
      </c>
      <c r="E3209" s="52" t="s">
        <v>12038</v>
      </c>
    </row>
    <row r="3210" spans="1:5" x14ac:dyDescent="0.2">
      <c r="A3210" t="s">
        <v>15736</v>
      </c>
      <c r="B3210" t="s">
        <v>2763</v>
      </c>
      <c r="C3210" t="s">
        <v>8598</v>
      </c>
      <c r="D3210" t="s">
        <v>14859</v>
      </c>
      <c r="E3210" s="52">
        <v>96.3</v>
      </c>
    </row>
    <row r="3211" spans="1:5" x14ac:dyDescent="0.2">
      <c r="A3211" t="s">
        <v>15737</v>
      </c>
      <c r="B3211" t="s">
        <v>12344</v>
      </c>
      <c r="C3211" t="s">
        <v>8598</v>
      </c>
      <c r="D3211" t="s">
        <v>14859</v>
      </c>
      <c r="E3211" s="52" t="s">
        <v>12038</v>
      </c>
    </row>
    <row r="3212" spans="1:5" x14ac:dyDescent="0.2">
      <c r="A3212" t="s">
        <v>15738</v>
      </c>
      <c r="B3212" t="s">
        <v>2780</v>
      </c>
      <c r="C3212" t="s">
        <v>8598</v>
      </c>
      <c r="D3212" t="s">
        <v>14859</v>
      </c>
      <c r="E3212" s="52">
        <v>94.3</v>
      </c>
    </row>
    <row r="3213" spans="1:5" x14ac:dyDescent="0.2">
      <c r="A3213" t="s">
        <v>15739</v>
      </c>
      <c r="B3213" t="s">
        <v>2794</v>
      </c>
      <c r="C3213" t="s">
        <v>8598</v>
      </c>
      <c r="D3213" t="s">
        <v>14859</v>
      </c>
      <c r="E3213" s="52">
        <v>94.217359111476767</v>
      </c>
    </row>
    <row r="3214" spans="1:5" x14ac:dyDescent="0.2">
      <c r="A3214" t="s">
        <v>15740</v>
      </c>
      <c r="B3214" t="s">
        <v>2785</v>
      </c>
      <c r="C3214" t="s">
        <v>8619</v>
      </c>
      <c r="D3214" t="s">
        <v>14859</v>
      </c>
      <c r="E3214" s="52">
        <v>20.2</v>
      </c>
    </row>
    <row r="3215" spans="1:5" x14ac:dyDescent="0.2">
      <c r="A3215" t="s">
        <v>15741</v>
      </c>
      <c r="B3215" t="s">
        <v>2811</v>
      </c>
      <c r="C3215" t="s">
        <v>8619</v>
      </c>
      <c r="D3215" t="s">
        <v>14859</v>
      </c>
      <c r="E3215" s="52">
        <v>0</v>
      </c>
    </row>
    <row r="3216" spans="1:5" x14ac:dyDescent="0.2">
      <c r="A3216" t="s">
        <v>15742</v>
      </c>
      <c r="B3216" t="s">
        <v>2788</v>
      </c>
      <c r="C3216" t="s">
        <v>8619</v>
      </c>
      <c r="D3216" t="s">
        <v>14859</v>
      </c>
      <c r="E3216" s="52">
        <v>31.81666666666667</v>
      </c>
    </row>
    <row r="3217" spans="1:5" x14ac:dyDescent="0.2">
      <c r="A3217" t="s">
        <v>15743</v>
      </c>
      <c r="B3217" t="s">
        <v>2814</v>
      </c>
      <c r="C3217" t="s">
        <v>8619</v>
      </c>
      <c r="D3217" t="s">
        <v>14859</v>
      </c>
      <c r="E3217" s="52">
        <v>25.716666666666661</v>
      </c>
    </row>
    <row r="3218" spans="1:5" x14ac:dyDescent="0.2">
      <c r="A3218" t="s">
        <v>15744</v>
      </c>
      <c r="B3218" t="s">
        <v>2816</v>
      </c>
      <c r="C3218" t="s">
        <v>8619</v>
      </c>
      <c r="D3218" t="s">
        <v>14859</v>
      </c>
      <c r="E3218" s="52">
        <v>29.466666666666661</v>
      </c>
    </row>
    <row r="3219" spans="1:5" x14ac:dyDescent="0.2">
      <c r="A3219" t="s">
        <v>15745</v>
      </c>
      <c r="B3219" t="s">
        <v>2818</v>
      </c>
      <c r="C3219" t="s">
        <v>8619</v>
      </c>
      <c r="D3219" t="s">
        <v>14859</v>
      </c>
      <c r="E3219" s="52">
        <v>23.466666666666665</v>
      </c>
    </row>
    <row r="3220" spans="1:5" x14ac:dyDescent="0.2">
      <c r="A3220" t="s">
        <v>15746</v>
      </c>
      <c r="B3220" t="s">
        <v>2820</v>
      </c>
      <c r="C3220" t="s">
        <v>8619</v>
      </c>
      <c r="D3220" t="s">
        <v>14859</v>
      </c>
      <c r="E3220" s="52">
        <v>23.816666666666666</v>
      </c>
    </row>
    <row r="3221" spans="1:5" x14ac:dyDescent="0.2">
      <c r="A3221" t="s">
        <v>15747</v>
      </c>
      <c r="B3221" t="s">
        <v>2825</v>
      </c>
      <c r="C3221" t="s">
        <v>8619</v>
      </c>
      <c r="D3221" t="s">
        <v>14859</v>
      </c>
      <c r="E3221" s="52">
        <v>25.466666666666669</v>
      </c>
    </row>
    <row r="3222" spans="1:5" x14ac:dyDescent="0.2">
      <c r="A3222" t="s">
        <v>15748</v>
      </c>
      <c r="B3222" t="s">
        <v>2786</v>
      </c>
      <c r="C3222" t="s">
        <v>8619</v>
      </c>
      <c r="D3222" t="s">
        <v>14859</v>
      </c>
      <c r="E3222" s="52">
        <v>23.666666666666668</v>
      </c>
    </row>
    <row r="3223" spans="1:5" x14ac:dyDescent="0.2">
      <c r="A3223" t="s">
        <v>15749</v>
      </c>
      <c r="B3223" t="s">
        <v>2787</v>
      </c>
      <c r="C3223" t="s">
        <v>8619</v>
      </c>
      <c r="D3223" t="s">
        <v>14859</v>
      </c>
      <c r="E3223" s="52">
        <v>20.85</v>
      </c>
    </row>
    <row r="3224" spans="1:5" x14ac:dyDescent="0.2">
      <c r="A3224" t="s">
        <v>15750</v>
      </c>
      <c r="B3224" t="s">
        <v>2829</v>
      </c>
      <c r="C3224" t="s">
        <v>8619</v>
      </c>
      <c r="D3224" t="s">
        <v>14859</v>
      </c>
      <c r="E3224" s="52">
        <v>20.816666666666666</v>
      </c>
    </row>
    <row r="3225" spans="1:5" x14ac:dyDescent="0.2">
      <c r="A3225" t="s">
        <v>15751</v>
      </c>
      <c r="B3225" t="s">
        <v>2831</v>
      </c>
      <c r="C3225" t="s">
        <v>8619</v>
      </c>
      <c r="D3225" t="s">
        <v>14859</v>
      </c>
      <c r="E3225" s="52">
        <v>20.733333333333334</v>
      </c>
    </row>
    <row r="3226" spans="1:5" x14ac:dyDescent="0.2">
      <c r="A3226" t="s">
        <v>15752</v>
      </c>
      <c r="B3226" t="s">
        <v>2833</v>
      </c>
      <c r="C3226" t="s">
        <v>8619</v>
      </c>
      <c r="D3226" t="s">
        <v>14859</v>
      </c>
      <c r="E3226" s="52">
        <v>28.233333333333334</v>
      </c>
    </row>
    <row r="3227" spans="1:5" x14ac:dyDescent="0.2">
      <c r="A3227" t="s">
        <v>15753</v>
      </c>
      <c r="B3227" t="s">
        <v>2835</v>
      </c>
      <c r="C3227" t="s">
        <v>8619</v>
      </c>
      <c r="D3227" t="s">
        <v>14859</v>
      </c>
      <c r="E3227" s="52">
        <v>20.55</v>
      </c>
    </row>
    <row r="3228" spans="1:5" x14ac:dyDescent="0.2">
      <c r="A3228" t="s">
        <v>15754</v>
      </c>
      <c r="B3228" t="s">
        <v>2789</v>
      </c>
      <c r="C3228" t="s">
        <v>8619</v>
      </c>
      <c r="D3228" t="s">
        <v>14859</v>
      </c>
      <c r="E3228" s="52">
        <v>21.216666666666665</v>
      </c>
    </row>
    <row r="3229" spans="1:5" x14ac:dyDescent="0.2">
      <c r="A3229" t="s">
        <v>15755</v>
      </c>
      <c r="B3229" t="s">
        <v>2838</v>
      </c>
      <c r="C3229" t="s">
        <v>8619</v>
      </c>
      <c r="D3229" t="s">
        <v>14859</v>
      </c>
      <c r="E3229" s="52">
        <v>25.81666666666667</v>
      </c>
    </row>
    <row r="3230" spans="1:5" x14ac:dyDescent="0.2">
      <c r="A3230" t="s">
        <v>15756</v>
      </c>
      <c r="B3230" t="s">
        <v>2840</v>
      </c>
      <c r="C3230" t="s">
        <v>8619</v>
      </c>
      <c r="D3230" t="s">
        <v>14859</v>
      </c>
      <c r="E3230" s="52">
        <v>23.7</v>
      </c>
    </row>
    <row r="3231" spans="1:5" x14ac:dyDescent="0.2">
      <c r="A3231" t="s">
        <v>15757</v>
      </c>
      <c r="B3231" t="s">
        <v>12328</v>
      </c>
      <c r="C3231" t="s">
        <v>8619</v>
      </c>
      <c r="D3231" t="s">
        <v>14859</v>
      </c>
      <c r="E3231" s="52">
        <v>0</v>
      </c>
    </row>
    <row r="3232" spans="1:5" x14ac:dyDescent="0.2">
      <c r="A3232" t="s">
        <v>15758</v>
      </c>
      <c r="B3232" t="s">
        <v>2763</v>
      </c>
      <c r="C3232" t="s">
        <v>8619</v>
      </c>
      <c r="D3232" t="s">
        <v>14859</v>
      </c>
      <c r="E3232" s="52">
        <v>20.95</v>
      </c>
    </row>
    <row r="3233" spans="1:5" x14ac:dyDescent="0.2">
      <c r="A3233" t="s">
        <v>15759</v>
      </c>
      <c r="B3233" t="s">
        <v>12344</v>
      </c>
      <c r="C3233" t="s">
        <v>8619</v>
      </c>
      <c r="D3233" t="s">
        <v>14859</v>
      </c>
      <c r="E3233" s="52">
        <v>0</v>
      </c>
    </row>
    <row r="3234" spans="1:5" x14ac:dyDescent="0.2">
      <c r="A3234" t="s">
        <v>15760</v>
      </c>
      <c r="B3234" t="s">
        <v>2780</v>
      </c>
      <c r="C3234" t="s">
        <v>8619</v>
      </c>
      <c r="D3234" t="s">
        <v>14859</v>
      </c>
      <c r="E3234" s="52">
        <v>21.25</v>
      </c>
    </row>
    <row r="3235" spans="1:5" x14ac:dyDescent="0.2">
      <c r="A3235" t="s">
        <v>15761</v>
      </c>
      <c r="B3235" t="s">
        <v>2794</v>
      </c>
      <c r="C3235" t="s">
        <v>8619</v>
      </c>
      <c r="D3235" t="s">
        <v>14859</v>
      </c>
      <c r="E3235" s="53">
        <v>27.92378307966543</v>
      </c>
    </row>
    <row r="3236" spans="1:5" x14ac:dyDescent="0.2">
      <c r="A3236" t="s">
        <v>15762</v>
      </c>
      <c r="B3236" t="s">
        <v>2785</v>
      </c>
      <c r="C3236" t="s">
        <v>5884</v>
      </c>
      <c r="D3236" t="s">
        <v>14859</v>
      </c>
      <c r="E3236" s="52">
        <v>99.1</v>
      </c>
    </row>
    <row r="3237" spans="1:5" x14ac:dyDescent="0.2">
      <c r="A3237" t="s">
        <v>15763</v>
      </c>
      <c r="B3237" t="s">
        <v>2811</v>
      </c>
      <c r="C3237" t="s">
        <v>5884</v>
      </c>
      <c r="D3237" t="s">
        <v>14859</v>
      </c>
      <c r="E3237" s="52">
        <v>0</v>
      </c>
    </row>
    <row r="3238" spans="1:5" x14ac:dyDescent="0.2">
      <c r="A3238" t="s">
        <v>15764</v>
      </c>
      <c r="B3238" t="s">
        <v>2788</v>
      </c>
      <c r="C3238" t="s">
        <v>5884</v>
      </c>
      <c r="D3238" t="s">
        <v>14859</v>
      </c>
      <c r="E3238" s="52">
        <v>92.5</v>
      </c>
    </row>
    <row r="3239" spans="1:5" x14ac:dyDescent="0.2">
      <c r="A3239" t="s">
        <v>15765</v>
      </c>
      <c r="B3239" t="s">
        <v>2814</v>
      </c>
      <c r="C3239" t="s">
        <v>5884</v>
      </c>
      <c r="D3239" t="s">
        <v>14859</v>
      </c>
      <c r="E3239" s="52">
        <v>61.9</v>
      </c>
    </row>
    <row r="3240" spans="1:5" x14ac:dyDescent="0.2">
      <c r="A3240" t="s">
        <v>15766</v>
      </c>
      <c r="B3240" t="s">
        <v>2816</v>
      </c>
      <c r="C3240" t="s">
        <v>5884</v>
      </c>
      <c r="D3240" t="s">
        <v>14859</v>
      </c>
      <c r="E3240" s="52">
        <v>66.7</v>
      </c>
    </row>
    <row r="3241" spans="1:5" x14ac:dyDescent="0.2">
      <c r="A3241" t="s">
        <v>15767</v>
      </c>
      <c r="B3241" t="s">
        <v>2818</v>
      </c>
      <c r="C3241" t="s">
        <v>5884</v>
      </c>
      <c r="D3241" t="s">
        <v>14859</v>
      </c>
      <c r="E3241" s="52">
        <v>63</v>
      </c>
    </row>
    <row r="3242" spans="1:5" x14ac:dyDescent="0.2">
      <c r="A3242" t="s">
        <v>15768</v>
      </c>
      <c r="B3242" t="s">
        <v>2820</v>
      </c>
      <c r="C3242" t="s">
        <v>5884</v>
      </c>
      <c r="D3242" t="s">
        <v>14859</v>
      </c>
      <c r="E3242" s="52">
        <v>98.1</v>
      </c>
    </row>
    <row r="3243" spans="1:5" x14ac:dyDescent="0.2">
      <c r="A3243" t="s">
        <v>15769</v>
      </c>
      <c r="B3243" t="s">
        <v>2825</v>
      </c>
      <c r="C3243" t="s">
        <v>5884</v>
      </c>
      <c r="D3243" t="s">
        <v>14859</v>
      </c>
      <c r="E3243" s="52">
        <v>91.1</v>
      </c>
    </row>
    <row r="3244" spans="1:5" x14ac:dyDescent="0.2">
      <c r="A3244" t="s">
        <v>15770</v>
      </c>
      <c r="B3244" t="s">
        <v>2786</v>
      </c>
      <c r="C3244" t="s">
        <v>5884</v>
      </c>
      <c r="D3244" t="s">
        <v>14859</v>
      </c>
      <c r="E3244" s="52">
        <v>77.5</v>
      </c>
    </row>
    <row r="3245" spans="1:5" x14ac:dyDescent="0.2">
      <c r="A3245" t="s">
        <v>15771</v>
      </c>
      <c r="B3245" t="s">
        <v>2787</v>
      </c>
      <c r="C3245" t="s">
        <v>5884</v>
      </c>
      <c r="D3245" t="s">
        <v>14859</v>
      </c>
      <c r="E3245" s="52">
        <v>97.7</v>
      </c>
    </row>
    <row r="3246" spans="1:5" x14ac:dyDescent="0.2">
      <c r="A3246" t="s">
        <v>15772</v>
      </c>
      <c r="B3246" t="s">
        <v>2829</v>
      </c>
      <c r="C3246" t="s">
        <v>5884</v>
      </c>
      <c r="D3246" t="s">
        <v>14859</v>
      </c>
      <c r="E3246" s="52">
        <v>90.3</v>
      </c>
    </row>
    <row r="3247" spans="1:5" x14ac:dyDescent="0.2">
      <c r="A3247" t="s">
        <v>15773</v>
      </c>
      <c r="B3247" t="s">
        <v>2831</v>
      </c>
      <c r="C3247" t="s">
        <v>5884</v>
      </c>
      <c r="D3247" t="s">
        <v>14859</v>
      </c>
      <c r="E3247" s="52">
        <v>89.5</v>
      </c>
    </row>
    <row r="3248" spans="1:5" x14ac:dyDescent="0.2">
      <c r="A3248" t="s">
        <v>15774</v>
      </c>
      <c r="B3248" t="s">
        <v>2833</v>
      </c>
      <c r="C3248" t="s">
        <v>5884</v>
      </c>
      <c r="D3248" t="s">
        <v>14859</v>
      </c>
      <c r="E3248" s="52">
        <v>93.4</v>
      </c>
    </row>
    <row r="3249" spans="1:5" x14ac:dyDescent="0.2">
      <c r="A3249" t="s">
        <v>15775</v>
      </c>
      <c r="B3249" t="s">
        <v>2835</v>
      </c>
      <c r="C3249" t="s">
        <v>5884</v>
      </c>
      <c r="D3249" t="s">
        <v>14859</v>
      </c>
      <c r="E3249" s="52">
        <v>77.099999999999994</v>
      </c>
    </row>
    <row r="3250" spans="1:5" x14ac:dyDescent="0.2">
      <c r="A3250" t="s">
        <v>15776</v>
      </c>
      <c r="B3250" t="s">
        <v>2789</v>
      </c>
      <c r="C3250" t="s">
        <v>5884</v>
      </c>
      <c r="D3250" t="s">
        <v>14859</v>
      </c>
      <c r="E3250" s="52">
        <v>96.7</v>
      </c>
    </row>
    <row r="3251" spans="1:5" x14ac:dyDescent="0.2">
      <c r="A3251" t="s">
        <v>15777</v>
      </c>
      <c r="B3251" t="s">
        <v>2838</v>
      </c>
      <c r="C3251" t="s">
        <v>5884</v>
      </c>
      <c r="D3251" t="s">
        <v>14859</v>
      </c>
      <c r="E3251" s="52">
        <v>100</v>
      </c>
    </row>
    <row r="3252" spans="1:5" x14ac:dyDescent="0.2">
      <c r="A3252" t="s">
        <v>15778</v>
      </c>
      <c r="B3252" t="s">
        <v>2840</v>
      </c>
      <c r="C3252" t="s">
        <v>5884</v>
      </c>
      <c r="D3252" t="s">
        <v>14859</v>
      </c>
      <c r="E3252" s="52">
        <v>77.599999999999994</v>
      </c>
    </row>
    <row r="3253" spans="1:5" x14ac:dyDescent="0.2">
      <c r="A3253" t="s">
        <v>15779</v>
      </c>
      <c r="B3253" t="s">
        <v>12328</v>
      </c>
      <c r="C3253" t="s">
        <v>5884</v>
      </c>
      <c r="D3253" t="s">
        <v>14859</v>
      </c>
      <c r="E3253" s="52" t="s">
        <v>12038</v>
      </c>
    </row>
    <row r="3254" spans="1:5" x14ac:dyDescent="0.2">
      <c r="A3254" t="s">
        <v>15780</v>
      </c>
      <c r="B3254" t="s">
        <v>2763</v>
      </c>
      <c r="C3254" t="s">
        <v>5884</v>
      </c>
      <c r="D3254" t="s">
        <v>14859</v>
      </c>
      <c r="E3254" s="52">
        <v>81.8</v>
      </c>
    </row>
    <row r="3255" spans="1:5" x14ac:dyDescent="0.2">
      <c r="A3255" t="s">
        <v>15781</v>
      </c>
      <c r="B3255" t="s">
        <v>12344</v>
      </c>
      <c r="C3255" t="s">
        <v>5884</v>
      </c>
      <c r="D3255" t="s">
        <v>14859</v>
      </c>
      <c r="E3255" s="52" t="s">
        <v>12038</v>
      </c>
    </row>
    <row r="3256" spans="1:5" x14ac:dyDescent="0.2">
      <c r="A3256" t="s">
        <v>15782</v>
      </c>
      <c r="B3256" t="s">
        <v>2780</v>
      </c>
      <c r="C3256" t="s">
        <v>5884</v>
      </c>
      <c r="D3256" t="s">
        <v>14859</v>
      </c>
      <c r="E3256" s="52">
        <v>87.8</v>
      </c>
    </row>
    <row r="3257" spans="1:5" x14ac:dyDescent="0.2">
      <c r="A3257" t="s">
        <v>15783</v>
      </c>
      <c r="B3257" t="s">
        <v>2794</v>
      </c>
      <c r="C3257" t="s">
        <v>5884</v>
      </c>
      <c r="D3257" t="s">
        <v>14859</v>
      </c>
      <c r="E3257" s="52">
        <v>87.06816125051418</v>
      </c>
    </row>
    <row r="3258" spans="1:5" x14ac:dyDescent="0.2">
      <c r="A3258" t="s">
        <v>15784</v>
      </c>
      <c r="B3258" t="s">
        <v>2785</v>
      </c>
      <c r="C3258" t="s">
        <v>5905</v>
      </c>
      <c r="D3258" t="s">
        <v>14859</v>
      </c>
      <c r="E3258" s="52">
        <v>23.866666666666667</v>
      </c>
    </row>
    <row r="3259" spans="1:5" x14ac:dyDescent="0.2">
      <c r="A3259" t="s">
        <v>15785</v>
      </c>
      <c r="B3259" t="s">
        <v>2811</v>
      </c>
      <c r="C3259" t="s">
        <v>5905</v>
      </c>
      <c r="D3259" t="s">
        <v>14859</v>
      </c>
      <c r="E3259" s="52">
        <v>0</v>
      </c>
    </row>
    <row r="3260" spans="1:5" x14ac:dyDescent="0.2">
      <c r="A3260" t="s">
        <v>15786</v>
      </c>
      <c r="B3260" t="s">
        <v>2788</v>
      </c>
      <c r="C3260" t="s">
        <v>5905</v>
      </c>
      <c r="D3260" t="s">
        <v>14859</v>
      </c>
      <c r="E3260" s="52">
        <v>25.866666666666667</v>
      </c>
    </row>
    <row r="3261" spans="1:5" x14ac:dyDescent="0.2">
      <c r="A3261" t="s">
        <v>15787</v>
      </c>
      <c r="B3261" t="s">
        <v>2814</v>
      </c>
      <c r="C3261" t="s">
        <v>5905</v>
      </c>
      <c r="D3261" t="s">
        <v>14859</v>
      </c>
      <c r="E3261" s="52">
        <v>47.766666666666666</v>
      </c>
    </row>
    <row r="3262" spans="1:5" x14ac:dyDescent="0.2">
      <c r="A3262" t="s">
        <v>15788</v>
      </c>
      <c r="B3262" t="s">
        <v>2816</v>
      </c>
      <c r="C3262" t="s">
        <v>5905</v>
      </c>
      <c r="D3262" t="s">
        <v>14859</v>
      </c>
      <c r="E3262" s="52">
        <v>44.283333333333331</v>
      </c>
    </row>
    <row r="3263" spans="1:5" x14ac:dyDescent="0.2">
      <c r="A3263" t="s">
        <v>15789</v>
      </c>
      <c r="B3263" t="s">
        <v>2818</v>
      </c>
      <c r="C3263" t="s">
        <v>5905</v>
      </c>
      <c r="D3263" t="s">
        <v>14859</v>
      </c>
      <c r="E3263" s="52">
        <v>30.066666666666666</v>
      </c>
    </row>
    <row r="3264" spans="1:5" x14ac:dyDescent="0.2">
      <c r="A3264" t="s">
        <v>15790</v>
      </c>
      <c r="B3264" t="s">
        <v>2820</v>
      </c>
      <c r="C3264" t="s">
        <v>5905</v>
      </c>
      <c r="D3264" t="s">
        <v>14859</v>
      </c>
      <c r="E3264" s="52">
        <v>15.566666666666666</v>
      </c>
    </row>
    <row r="3265" spans="1:5" x14ac:dyDescent="0.2">
      <c r="A3265" t="s">
        <v>15791</v>
      </c>
      <c r="B3265" t="s">
        <v>2825</v>
      </c>
      <c r="C3265" t="s">
        <v>5905</v>
      </c>
      <c r="D3265" t="s">
        <v>14859</v>
      </c>
      <c r="E3265" s="52">
        <v>39.666666666666664</v>
      </c>
    </row>
    <row r="3266" spans="1:5" x14ac:dyDescent="0.2">
      <c r="A3266" t="s">
        <v>15792</v>
      </c>
      <c r="B3266" t="s">
        <v>2786</v>
      </c>
      <c r="C3266" t="s">
        <v>5905</v>
      </c>
      <c r="D3266" t="s">
        <v>14859</v>
      </c>
      <c r="E3266" s="52">
        <v>30.483333333333334</v>
      </c>
    </row>
    <row r="3267" spans="1:5" x14ac:dyDescent="0.2">
      <c r="A3267" t="s">
        <v>15793</v>
      </c>
      <c r="B3267" t="s">
        <v>2787</v>
      </c>
      <c r="C3267" t="s">
        <v>5905</v>
      </c>
      <c r="D3267" t="s">
        <v>14859</v>
      </c>
      <c r="E3267" s="52">
        <v>20.683333333333334</v>
      </c>
    </row>
    <row r="3268" spans="1:5" x14ac:dyDescent="0.2">
      <c r="A3268" t="s">
        <v>15794</v>
      </c>
      <c r="B3268" t="s">
        <v>2829</v>
      </c>
      <c r="C3268" t="s">
        <v>5905</v>
      </c>
      <c r="D3268" t="s">
        <v>14859</v>
      </c>
      <c r="E3268" s="52">
        <v>24.216666666666661</v>
      </c>
    </row>
    <row r="3269" spans="1:5" x14ac:dyDescent="0.2">
      <c r="A3269" t="s">
        <v>15795</v>
      </c>
      <c r="B3269" t="s">
        <v>2831</v>
      </c>
      <c r="C3269" t="s">
        <v>5905</v>
      </c>
      <c r="D3269" t="s">
        <v>14859</v>
      </c>
      <c r="E3269" s="52">
        <v>23</v>
      </c>
    </row>
    <row r="3270" spans="1:5" x14ac:dyDescent="0.2">
      <c r="A3270" t="s">
        <v>15796</v>
      </c>
      <c r="B3270" t="s">
        <v>2833</v>
      </c>
      <c r="C3270" t="s">
        <v>5905</v>
      </c>
      <c r="D3270" t="s">
        <v>14859</v>
      </c>
      <c r="E3270" s="52">
        <v>27.633333333333333</v>
      </c>
    </row>
    <row r="3271" spans="1:5" x14ac:dyDescent="0.2">
      <c r="A3271" t="s">
        <v>15797</v>
      </c>
      <c r="B3271" t="s">
        <v>2835</v>
      </c>
      <c r="C3271" t="s">
        <v>5905</v>
      </c>
      <c r="D3271" t="s">
        <v>14859</v>
      </c>
      <c r="E3271" s="52">
        <v>30.75</v>
      </c>
    </row>
    <row r="3272" spans="1:5" x14ac:dyDescent="0.2">
      <c r="A3272" t="s">
        <v>15798</v>
      </c>
      <c r="B3272" t="s">
        <v>2789</v>
      </c>
      <c r="C3272" t="s">
        <v>5905</v>
      </c>
      <c r="D3272" t="s">
        <v>14859</v>
      </c>
      <c r="E3272" s="52">
        <v>22.05</v>
      </c>
    </row>
    <row r="3273" spans="1:5" x14ac:dyDescent="0.2">
      <c r="A3273" t="s">
        <v>15799</v>
      </c>
      <c r="B3273" t="s">
        <v>2838</v>
      </c>
      <c r="C3273" t="s">
        <v>5905</v>
      </c>
      <c r="D3273" t="s">
        <v>14859</v>
      </c>
      <c r="E3273" s="52">
        <v>21.016666666666666</v>
      </c>
    </row>
    <row r="3274" spans="1:5" x14ac:dyDescent="0.2">
      <c r="A3274" t="s">
        <v>15800</v>
      </c>
      <c r="B3274" t="s">
        <v>2840</v>
      </c>
      <c r="C3274" t="s">
        <v>5905</v>
      </c>
      <c r="D3274" t="s">
        <v>14859</v>
      </c>
      <c r="E3274" s="52">
        <v>35.65</v>
      </c>
    </row>
    <row r="3275" spans="1:5" x14ac:dyDescent="0.2">
      <c r="A3275" t="s">
        <v>15801</v>
      </c>
      <c r="B3275" t="s">
        <v>12328</v>
      </c>
      <c r="C3275" t="s">
        <v>5905</v>
      </c>
      <c r="D3275" t="s">
        <v>14859</v>
      </c>
      <c r="E3275" s="52">
        <v>0</v>
      </c>
    </row>
    <row r="3276" spans="1:5" x14ac:dyDescent="0.2">
      <c r="A3276" t="s">
        <v>15802</v>
      </c>
      <c r="B3276" t="s">
        <v>2763</v>
      </c>
      <c r="C3276" t="s">
        <v>5905</v>
      </c>
      <c r="D3276" t="s">
        <v>14859</v>
      </c>
      <c r="E3276" s="52">
        <v>27.083333333333329</v>
      </c>
    </row>
    <row r="3277" spans="1:5" x14ac:dyDescent="0.2">
      <c r="A3277" t="s">
        <v>15803</v>
      </c>
      <c r="B3277" t="s">
        <v>12344</v>
      </c>
      <c r="C3277" t="s">
        <v>5905</v>
      </c>
      <c r="D3277" t="s">
        <v>14859</v>
      </c>
      <c r="E3277" s="52">
        <v>0</v>
      </c>
    </row>
    <row r="3278" spans="1:5" x14ac:dyDescent="0.2">
      <c r="A3278" t="s">
        <v>15804</v>
      </c>
      <c r="B3278" t="s">
        <v>2780</v>
      </c>
      <c r="C3278" t="s">
        <v>5905</v>
      </c>
      <c r="D3278" t="s">
        <v>14859</v>
      </c>
      <c r="E3278" s="52">
        <v>23.416666666666668</v>
      </c>
    </row>
    <row r="3279" spans="1:5" x14ac:dyDescent="0.2">
      <c r="A3279" t="s">
        <v>15805</v>
      </c>
      <c r="B3279" t="s">
        <v>2794</v>
      </c>
      <c r="C3279" t="s">
        <v>5905</v>
      </c>
      <c r="D3279" t="s">
        <v>14859</v>
      </c>
      <c r="E3279" s="53">
        <v>33.637001234060065</v>
      </c>
    </row>
    <row r="3280" spans="1:5" x14ac:dyDescent="0.2">
      <c r="A3280" t="s">
        <v>15806</v>
      </c>
      <c r="B3280" t="s">
        <v>2785</v>
      </c>
      <c r="C3280" t="s">
        <v>5926</v>
      </c>
      <c r="D3280" t="s">
        <v>14859</v>
      </c>
      <c r="E3280" s="52">
        <v>99</v>
      </c>
    </row>
    <row r="3281" spans="1:5" x14ac:dyDescent="0.2">
      <c r="A3281" t="s">
        <v>15807</v>
      </c>
      <c r="B3281" t="s">
        <v>2811</v>
      </c>
      <c r="C3281" t="s">
        <v>5926</v>
      </c>
      <c r="D3281" t="s">
        <v>14859</v>
      </c>
      <c r="E3281" s="52">
        <v>0</v>
      </c>
    </row>
    <row r="3282" spans="1:5" x14ac:dyDescent="0.2">
      <c r="A3282" t="s">
        <v>15808</v>
      </c>
      <c r="B3282" t="s">
        <v>2788</v>
      </c>
      <c r="C3282" t="s">
        <v>5926</v>
      </c>
      <c r="D3282" t="s">
        <v>14859</v>
      </c>
      <c r="E3282" s="52">
        <v>95.5</v>
      </c>
    </row>
    <row r="3283" spans="1:5" x14ac:dyDescent="0.2">
      <c r="A3283" t="s">
        <v>15809</v>
      </c>
      <c r="B3283" t="s">
        <v>2814</v>
      </c>
      <c r="C3283" t="s">
        <v>5926</v>
      </c>
      <c r="D3283" t="s">
        <v>14859</v>
      </c>
      <c r="E3283" s="52">
        <v>66.8</v>
      </c>
    </row>
    <row r="3284" spans="1:5" x14ac:dyDescent="0.2">
      <c r="A3284" t="s">
        <v>15810</v>
      </c>
      <c r="B3284" t="s">
        <v>2816</v>
      </c>
      <c r="C3284" t="s">
        <v>5926</v>
      </c>
      <c r="D3284" t="s">
        <v>14859</v>
      </c>
      <c r="E3284" s="52">
        <v>81.599999999999994</v>
      </c>
    </row>
    <row r="3285" spans="1:5" x14ac:dyDescent="0.2">
      <c r="A3285" t="s">
        <v>15811</v>
      </c>
      <c r="B3285" t="s">
        <v>2818</v>
      </c>
      <c r="C3285" t="s">
        <v>5926</v>
      </c>
      <c r="D3285" t="s">
        <v>14859</v>
      </c>
      <c r="E3285" s="52">
        <v>86.9</v>
      </c>
    </row>
    <row r="3286" spans="1:5" x14ac:dyDescent="0.2">
      <c r="A3286" t="s">
        <v>15812</v>
      </c>
      <c r="B3286" t="s">
        <v>2820</v>
      </c>
      <c r="C3286" t="s">
        <v>5926</v>
      </c>
      <c r="D3286" t="s">
        <v>14859</v>
      </c>
      <c r="E3286" s="52">
        <v>78.599999999999994</v>
      </c>
    </row>
    <row r="3287" spans="1:5" x14ac:dyDescent="0.2">
      <c r="A3287" t="s">
        <v>15813</v>
      </c>
      <c r="B3287" t="s">
        <v>2825</v>
      </c>
      <c r="C3287" t="s">
        <v>5926</v>
      </c>
      <c r="D3287" t="s">
        <v>14859</v>
      </c>
      <c r="E3287" s="52">
        <v>99.3</v>
      </c>
    </row>
    <row r="3288" spans="1:5" x14ac:dyDescent="0.2">
      <c r="A3288" t="s">
        <v>15814</v>
      </c>
      <c r="B3288" t="s">
        <v>2786</v>
      </c>
      <c r="C3288" t="s">
        <v>5926</v>
      </c>
      <c r="D3288" t="s">
        <v>14859</v>
      </c>
      <c r="E3288" s="52">
        <v>95.3</v>
      </c>
    </row>
    <row r="3289" spans="1:5" x14ac:dyDescent="0.2">
      <c r="A3289" t="s">
        <v>15815</v>
      </c>
      <c r="B3289" t="s">
        <v>2787</v>
      </c>
      <c r="C3289" t="s">
        <v>5926</v>
      </c>
      <c r="D3289" t="s">
        <v>14859</v>
      </c>
      <c r="E3289" s="52">
        <v>93.3</v>
      </c>
    </row>
    <row r="3290" spans="1:5" x14ac:dyDescent="0.2">
      <c r="A3290" t="s">
        <v>15816</v>
      </c>
      <c r="B3290" t="s">
        <v>2829</v>
      </c>
      <c r="C3290" t="s">
        <v>5926</v>
      </c>
      <c r="D3290" t="s">
        <v>14859</v>
      </c>
      <c r="E3290" s="52">
        <v>71.7</v>
      </c>
    </row>
    <row r="3291" spans="1:5" x14ac:dyDescent="0.2">
      <c r="A3291" t="s">
        <v>15817</v>
      </c>
      <c r="B3291" t="s">
        <v>2831</v>
      </c>
      <c r="C3291" t="s">
        <v>5926</v>
      </c>
      <c r="D3291" t="s">
        <v>14859</v>
      </c>
      <c r="E3291" s="52">
        <v>66.2</v>
      </c>
    </row>
    <row r="3292" spans="1:5" x14ac:dyDescent="0.2">
      <c r="A3292" t="s">
        <v>15818</v>
      </c>
      <c r="B3292" t="s">
        <v>2833</v>
      </c>
      <c r="C3292" t="s">
        <v>5926</v>
      </c>
      <c r="D3292" t="s">
        <v>14859</v>
      </c>
      <c r="E3292" s="52">
        <v>82.2</v>
      </c>
    </row>
    <row r="3293" spans="1:5" x14ac:dyDescent="0.2">
      <c r="A3293" t="s">
        <v>15819</v>
      </c>
      <c r="B3293" t="s">
        <v>2835</v>
      </c>
      <c r="C3293" t="s">
        <v>5926</v>
      </c>
      <c r="D3293" t="s">
        <v>14859</v>
      </c>
      <c r="E3293" s="52">
        <v>98.8</v>
      </c>
    </row>
    <row r="3294" spans="1:5" x14ac:dyDescent="0.2">
      <c r="A3294" t="s">
        <v>15820</v>
      </c>
      <c r="B3294" t="s">
        <v>2789</v>
      </c>
      <c r="C3294" t="s">
        <v>5926</v>
      </c>
      <c r="D3294" t="s">
        <v>14859</v>
      </c>
      <c r="E3294" s="52">
        <v>92.5</v>
      </c>
    </row>
    <row r="3295" spans="1:5" x14ac:dyDescent="0.2">
      <c r="A3295" t="s">
        <v>15821</v>
      </c>
      <c r="B3295" t="s">
        <v>2838</v>
      </c>
      <c r="C3295" t="s">
        <v>5926</v>
      </c>
      <c r="D3295" t="s">
        <v>14859</v>
      </c>
      <c r="E3295" s="52">
        <v>91.4</v>
      </c>
    </row>
    <row r="3296" spans="1:5" x14ac:dyDescent="0.2">
      <c r="A3296" t="s">
        <v>15822</v>
      </c>
      <c r="B3296" t="s">
        <v>2840</v>
      </c>
      <c r="C3296" t="s">
        <v>5926</v>
      </c>
      <c r="D3296" t="s">
        <v>14859</v>
      </c>
      <c r="E3296" s="52">
        <v>98.2</v>
      </c>
    </row>
    <row r="3297" spans="1:5" x14ac:dyDescent="0.2">
      <c r="A3297" t="s">
        <v>15823</v>
      </c>
      <c r="B3297" t="s">
        <v>12328</v>
      </c>
      <c r="C3297" t="s">
        <v>5926</v>
      </c>
      <c r="D3297" t="s">
        <v>14859</v>
      </c>
      <c r="E3297" s="52">
        <v>98.1</v>
      </c>
    </row>
    <row r="3298" spans="1:5" x14ac:dyDescent="0.2">
      <c r="A3298" t="s">
        <v>15824</v>
      </c>
      <c r="B3298" t="s">
        <v>2763</v>
      </c>
      <c r="C3298" t="s">
        <v>5926</v>
      </c>
      <c r="D3298" t="s">
        <v>14859</v>
      </c>
      <c r="E3298" s="52">
        <v>85.4</v>
      </c>
    </row>
    <row r="3299" spans="1:5" x14ac:dyDescent="0.2">
      <c r="A3299" t="s">
        <v>15825</v>
      </c>
      <c r="B3299" t="s">
        <v>12344</v>
      </c>
      <c r="C3299" t="s">
        <v>5926</v>
      </c>
      <c r="D3299" t="s">
        <v>14859</v>
      </c>
      <c r="E3299" s="52">
        <v>96.2</v>
      </c>
    </row>
    <row r="3300" spans="1:5" x14ac:dyDescent="0.2">
      <c r="A3300" t="s">
        <v>15826</v>
      </c>
      <c r="B3300" t="s">
        <v>2780</v>
      </c>
      <c r="C3300" t="s">
        <v>5926</v>
      </c>
      <c r="D3300" t="s">
        <v>14859</v>
      </c>
      <c r="E3300" s="52">
        <v>88.633333333333326</v>
      </c>
    </row>
    <row r="3301" spans="1:5" x14ac:dyDescent="0.2">
      <c r="A3301" t="s">
        <v>15827</v>
      </c>
      <c r="B3301" t="s">
        <v>2794</v>
      </c>
      <c r="C3301" t="s">
        <v>5926</v>
      </c>
      <c r="D3301" t="s">
        <v>14859</v>
      </c>
      <c r="E3301" s="52">
        <v>88.27522792022792</v>
      </c>
    </row>
    <row r="3302" spans="1:5" x14ac:dyDescent="0.2">
      <c r="A3302" t="s">
        <v>15828</v>
      </c>
      <c r="B3302" t="s">
        <v>2785</v>
      </c>
      <c r="C3302" t="s">
        <v>5947</v>
      </c>
      <c r="D3302" t="s">
        <v>14859</v>
      </c>
      <c r="E3302" s="52">
        <v>100</v>
      </c>
    </row>
    <row r="3303" spans="1:5" x14ac:dyDescent="0.2">
      <c r="A3303" t="s">
        <v>15829</v>
      </c>
      <c r="B3303" t="s">
        <v>2811</v>
      </c>
      <c r="C3303" t="s">
        <v>5947</v>
      </c>
      <c r="D3303" t="s">
        <v>14859</v>
      </c>
      <c r="E3303" s="52">
        <v>0</v>
      </c>
    </row>
    <row r="3304" spans="1:5" x14ac:dyDescent="0.2">
      <c r="A3304" t="s">
        <v>15830</v>
      </c>
      <c r="B3304" t="s">
        <v>2788</v>
      </c>
      <c r="C3304" t="s">
        <v>5947</v>
      </c>
      <c r="D3304" t="s">
        <v>14859</v>
      </c>
      <c r="E3304" s="52">
        <v>100</v>
      </c>
    </row>
    <row r="3305" spans="1:5" x14ac:dyDescent="0.2">
      <c r="A3305" t="s">
        <v>15831</v>
      </c>
      <c r="B3305" t="s">
        <v>2814</v>
      </c>
      <c r="C3305" t="s">
        <v>5947</v>
      </c>
      <c r="D3305" t="s">
        <v>14859</v>
      </c>
      <c r="E3305" s="52">
        <v>55.6</v>
      </c>
    </row>
    <row r="3306" spans="1:5" x14ac:dyDescent="0.2">
      <c r="A3306" t="s">
        <v>15832</v>
      </c>
      <c r="B3306" t="s">
        <v>2816</v>
      </c>
      <c r="C3306" t="s">
        <v>5947</v>
      </c>
      <c r="D3306" t="s">
        <v>14859</v>
      </c>
      <c r="E3306" s="52">
        <v>64.7</v>
      </c>
    </row>
    <row r="3307" spans="1:5" x14ac:dyDescent="0.2">
      <c r="A3307" t="s">
        <v>15833</v>
      </c>
      <c r="B3307" t="s">
        <v>2818</v>
      </c>
      <c r="C3307" t="s">
        <v>5947</v>
      </c>
      <c r="D3307" t="s">
        <v>14859</v>
      </c>
      <c r="E3307" s="52">
        <v>75</v>
      </c>
    </row>
    <row r="3308" spans="1:5" x14ac:dyDescent="0.2">
      <c r="A3308" t="s">
        <v>15834</v>
      </c>
      <c r="B3308" t="s">
        <v>2820</v>
      </c>
      <c r="C3308" t="s">
        <v>5947</v>
      </c>
      <c r="D3308" t="s">
        <v>14859</v>
      </c>
      <c r="E3308" s="52">
        <v>46.2</v>
      </c>
    </row>
    <row r="3309" spans="1:5" x14ac:dyDescent="0.2">
      <c r="A3309" t="s">
        <v>15835</v>
      </c>
      <c r="B3309" t="s">
        <v>2825</v>
      </c>
      <c r="C3309" t="s">
        <v>5947</v>
      </c>
      <c r="D3309" t="s">
        <v>14859</v>
      </c>
      <c r="E3309" s="52">
        <v>100</v>
      </c>
    </row>
    <row r="3310" spans="1:5" x14ac:dyDescent="0.2">
      <c r="A3310" t="s">
        <v>15836</v>
      </c>
      <c r="B3310" t="s">
        <v>2786</v>
      </c>
      <c r="C3310" t="s">
        <v>5947</v>
      </c>
      <c r="D3310" t="s">
        <v>14859</v>
      </c>
      <c r="E3310" s="52">
        <v>100</v>
      </c>
    </row>
    <row r="3311" spans="1:5" x14ac:dyDescent="0.2">
      <c r="A3311" t="s">
        <v>15837</v>
      </c>
      <c r="B3311" t="s">
        <v>2787</v>
      </c>
      <c r="C3311" t="s">
        <v>5947</v>
      </c>
      <c r="D3311" t="s">
        <v>14859</v>
      </c>
      <c r="E3311" s="52">
        <v>100</v>
      </c>
    </row>
    <row r="3312" spans="1:5" x14ac:dyDescent="0.2">
      <c r="A3312" t="s">
        <v>15838</v>
      </c>
      <c r="B3312" t="s">
        <v>2829</v>
      </c>
      <c r="C3312" t="s">
        <v>5947</v>
      </c>
      <c r="D3312" t="s">
        <v>14859</v>
      </c>
      <c r="E3312" s="52">
        <v>62.5</v>
      </c>
    </row>
    <row r="3313" spans="1:5" x14ac:dyDescent="0.2">
      <c r="A3313" t="s">
        <v>15839</v>
      </c>
      <c r="B3313" t="s">
        <v>2831</v>
      </c>
      <c r="C3313" t="s">
        <v>5947</v>
      </c>
      <c r="D3313" t="s">
        <v>14859</v>
      </c>
      <c r="E3313" s="52">
        <v>90.9</v>
      </c>
    </row>
    <row r="3314" spans="1:5" x14ac:dyDescent="0.2">
      <c r="A3314" t="s">
        <v>15840</v>
      </c>
      <c r="B3314" t="s">
        <v>2833</v>
      </c>
      <c r="C3314" t="s">
        <v>5947</v>
      </c>
      <c r="D3314" t="s">
        <v>14859</v>
      </c>
      <c r="E3314" s="52">
        <v>100</v>
      </c>
    </row>
    <row r="3315" spans="1:5" x14ac:dyDescent="0.2">
      <c r="A3315" t="s">
        <v>15841</v>
      </c>
      <c r="B3315" t="s">
        <v>2835</v>
      </c>
      <c r="C3315" t="s">
        <v>5947</v>
      </c>
      <c r="D3315" t="s">
        <v>14859</v>
      </c>
      <c r="E3315" s="52">
        <v>100</v>
      </c>
    </row>
    <row r="3316" spans="1:5" x14ac:dyDescent="0.2">
      <c r="A3316" t="s">
        <v>15842</v>
      </c>
      <c r="B3316" t="s">
        <v>2789</v>
      </c>
      <c r="C3316" t="s">
        <v>5947</v>
      </c>
      <c r="D3316" t="s">
        <v>14859</v>
      </c>
      <c r="E3316" s="52">
        <v>94.1</v>
      </c>
    </row>
    <row r="3317" spans="1:5" x14ac:dyDescent="0.2">
      <c r="A3317" t="s">
        <v>15843</v>
      </c>
      <c r="B3317" t="s">
        <v>2838</v>
      </c>
      <c r="C3317" t="s">
        <v>5947</v>
      </c>
      <c r="D3317" t="s">
        <v>14859</v>
      </c>
      <c r="E3317" s="52">
        <v>82.4</v>
      </c>
    </row>
    <row r="3318" spans="1:5" x14ac:dyDescent="0.2">
      <c r="A3318" t="s">
        <v>15844</v>
      </c>
      <c r="B3318" t="s">
        <v>2840</v>
      </c>
      <c r="C3318" t="s">
        <v>5947</v>
      </c>
      <c r="D3318" t="s">
        <v>14859</v>
      </c>
      <c r="E3318" s="52">
        <v>95.2</v>
      </c>
    </row>
    <row r="3319" spans="1:5" x14ac:dyDescent="0.2">
      <c r="A3319" t="s">
        <v>15845</v>
      </c>
      <c r="B3319" t="s">
        <v>12328</v>
      </c>
      <c r="C3319" t="s">
        <v>5947</v>
      </c>
      <c r="D3319" t="s">
        <v>14859</v>
      </c>
      <c r="E3319" s="52" t="s">
        <v>12038</v>
      </c>
    </row>
    <row r="3320" spans="1:5" x14ac:dyDescent="0.2">
      <c r="A3320" t="s">
        <v>15846</v>
      </c>
      <c r="B3320" t="s">
        <v>2763</v>
      </c>
      <c r="C3320" t="s">
        <v>5947</v>
      </c>
      <c r="D3320" t="s">
        <v>14859</v>
      </c>
      <c r="E3320" s="52">
        <v>60</v>
      </c>
    </row>
    <row r="3321" spans="1:5" x14ac:dyDescent="0.2">
      <c r="A3321" t="s">
        <v>15847</v>
      </c>
      <c r="B3321" t="s">
        <v>12344</v>
      </c>
      <c r="C3321" t="s">
        <v>5947</v>
      </c>
      <c r="D3321" t="s">
        <v>14859</v>
      </c>
      <c r="E3321" s="52" t="s">
        <v>12038</v>
      </c>
    </row>
    <row r="3322" spans="1:5" x14ac:dyDescent="0.2">
      <c r="A3322" t="s">
        <v>15848</v>
      </c>
      <c r="B3322" t="s">
        <v>2780</v>
      </c>
      <c r="C3322" t="s">
        <v>5947</v>
      </c>
      <c r="D3322" t="s">
        <v>14859</v>
      </c>
      <c r="E3322" s="52">
        <v>82.7</v>
      </c>
    </row>
    <row r="3323" spans="1:5" x14ac:dyDescent="0.2">
      <c r="A3323" t="s">
        <v>15849</v>
      </c>
      <c r="B3323" t="s">
        <v>2794</v>
      </c>
      <c r="C3323" t="s">
        <v>5947</v>
      </c>
      <c r="D3323" t="s">
        <v>14859</v>
      </c>
      <c r="E3323" s="52">
        <v>83.2815811965812</v>
      </c>
    </row>
    <row r="3324" spans="1:5" x14ac:dyDescent="0.2">
      <c r="A3324" t="s">
        <v>15850</v>
      </c>
      <c r="B3324" t="s">
        <v>2785</v>
      </c>
      <c r="C3324" t="s">
        <v>5968</v>
      </c>
      <c r="D3324" t="s">
        <v>14859</v>
      </c>
      <c r="E3324" s="52">
        <v>98.3</v>
      </c>
    </row>
    <row r="3325" spans="1:5" x14ac:dyDescent="0.2">
      <c r="A3325" t="s">
        <v>15851</v>
      </c>
      <c r="B3325" t="s">
        <v>2811</v>
      </c>
      <c r="C3325" t="s">
        <v>5968</v>
      </c>
      <c r="D3325" t="s">
        <v>14859</v>
      </c>
      <c r="E3325" s="52">
        <v>0</v>
      </c>
    </row>
    <row r="3326" spans="1:5" x14ac:dyDescent="0.2">
      <c r="A3326" t="s">
        <v>15852</v>
      </c>
      <c r="B3326" t="s">
        <v>2788</v>
      </c>
      <c r="C3326" t="s">
        <v>5968</v>
      </c>
      <c r="D3326" t="s">
        <v>14859</v>
      </c>
      <c r="E3326" s="52">
        <v>89.5</v>
      </c>
    </row>
    <row r="3327" spans="1:5" x14ac:dyDescent="0.2">
      <c r="A3327" t="s">
        <v>15853</v>
      </c>
      <c r="B3327" t="s">
        <v>2814</v>
      </c>
      <c r="C3327" t="s">
        <v>5968</v>
      </c>
      <c r="D3327" t="s">
        <v>14859</v>
      </c>
      <c r="E3327" s="52">
        <v>52.6</v>
      </c>
    </row>
    <row r="3328" spans="1:5" x14ac:dyDescent="0.2">
      <c r="A3328" t="s">
        <v>15854</v>
      </c>
      <c r="B3328" t="s">
        <v>2816</v>
      </c>
      <c r="C3328" t="s">
        <v>5968</v>
      </c>
      <c r="D3328" t="s">
        <v>14859</v>
      </c>
      <c r="E3328" s="52">
        <v>87.5</v>
      </c>
    </row>
    <row r="3329" spans="1:5" x14ac:dyDescent="0.2">
      <c r="A3329" t="s">
        <v>15855</v>
      </c>
      <c r="B3329" t="s">
        <v>2818</v>
      </c>
      <c r="C3329" t="s">
        <v>5968</v>
      </c>
      <c r="D3329" t="s">
        <v>14859</v>
      </c>
      <c r="E3329" s="52">
        <v>95</v>
      </c>
    </row>
    <row r="3330" spans="1:5" x14ac:dyDescent="0.2">
      <c r="A3330" t="s">
        <v>15856</v>
      </c>
      <c r="B3330" t="s">
        <v>2820</v>
      </c>
      <c r="C3330" t="s">
        <v>5968</v>
      </c>
      <c r="D3330" t="s">
        <v>14859</v>
      </c>
      <c r="E3330" s="52">
        <v>91.4</v>
      </c>
    </row>
    <row r="3331" spans="1:5" x14ac:dyDescent="0.2">
      <c r="A3331" t="s">
        <v>15857</v>
      </c>
      <c r="B3331" t="s">
        <v>2825</v>
      </c>
      <c r="C3331" t="s">
        <v>5968</v>
      </c>
      <c r="D3331" t="s">
        <v>14859</v>
      </c>
      <c r="E3331" s="52">
        <v>98.6</v>
      </c>
    </row>
    <row r="3332" spans="1:5" x14ac:dyDescent="0.2">
      <c r="A3332" t="s">
        <v>15858</v>
      </c>
      <c r="B3332" t="s">
        <v>2786</v>
      </c>
      <c r="C3332" t="s">
        <v>5968</v>
      </c>
      <c r="D3332" t="s">
        <v>14859</v>
      </c>
      <c r="E3332" s="52">
        <v>95.3</v>
      </c>
    </row>
    <row r="3333" spans="1:5" x14ac:dyDescent="0.2">
      <c r="A3333" t="s">
        <v>15859</v>
      </c>
      <c r="B3333" t="s">
        <v>2787</v>
      </c>
      <c r="C3333" t="s">
        <v>5968</v>
      </c>
      <c r="D3333" t="s">
        <v>14859</v>
      </c>
      <c r="E3333" s="52">
        <v>100</v>
      </c>
    </row>
    <row r="3334" spans="1:5" x14ac:dyDescent="0.2">
      <c r="A3334" t="s">
        <v>15860</v>
      </c>
      <c r="B3334" t="s">
        <v>2829</v>
      </c>
      <c r="C3334" t="s">
        <v>5968</v>
      </c>
      <c r="D3334" t="s">
        <v>14859</v>
      </c>
      <c r="E3334" s="52">
        <v>56.7</v>
      </c>
    </row>
    <row r="3335" spans="1:5" x14ac:dyDescent="0.2">
      <c r="A3335" t="s">
        <v>15861</v>
      </c>
      <c r="B3335" t="s">
        <v>2831</v>
      </c>
      <c r="C3335" t="s">
        <v>5968</v>
      </c>
      <c r="D3335" t="s">
        <v>14859</v>
      </c>
      <c r="E3335" s="52">
        <v>29.9</v>
      </c>
    </row>
    <row r="3336" spans="1:5" x14ac:dyDescent="0.2">
      <c r="A3336" t="s">
        <v>15862</v>
      </c>
      <c r="B3336" t="s">
        <v>2833</v>
      </c>
      <c r="C3336" t="s">
        <v>5968</v>
      </c>
      <c r="D3336" t="s">
        <v>14859</v>
      </c>
      <c r="E3336" s="52">
        <v>46.7</v>
      </c>
    </row>
    <row r="3337" spans="1:5" x14ac:dyDescent="0.2">
      <c r="A3337" t="s">
        <v>15863</v>
      </c>
      <c r="B3337" t="s">
        <v>2835</v>
      </c>
      <c r="C3337" t="s">
        <v>5968</v>
      </c>
      <c r="D3337" t="s">
        <v>14859</v>
      </c>
      <c r="E3337" s="52">
        <v>100</v>
      </c>
    </row>
    <row r="3338" spans="1:5" x14ac:dyDescent="0.2">
      <c r="A3338" t="s">
        <v>15864</v>
      </c>
      <c r="B3338" t="s">
        <v>2789</v>
      </c>
      <c r="C3338" t="s">
        <v>5968</v>
      </c>
      <c r="D3338" t="s">
        <v>14859</v>
      </c>
      <c r="E3338" s="52">
        <v>84.1</v>
      </c>
    </row>
    <row r="3339" spans="1:5" x14ac:dyDescent="0.2">
      <c r="A3339" t="s">
        <v>15865</v>
      </c>
      <c r="B3339" t="s">
        <v>2838</v>
      </c>
      <c r="C3339" t="s">
        <v>5968</v>
      </c>
      <c r="D3339" t="s">
        <v>14859</v>
      </c>
      <c r="E3339" s="52">
        <v>95.5</v>
      </c>
    </row>
    <row r="3340" spans="1:5" x14ac:dyDescent="0.2">
      <c r="A3340" t="s">
        <v>15866</v>
      </c>
      <c r="B3340" t="s">
        <v>2840</v>
      </c>
      <c r="C3340" t="s">
        <v>5968</v>
      </c>
      <c r="D3340" t="s">
        <v>14859</v>
      </c>
      <c r="E3340" s="52">
        <v>100</v>
      </c>
    </row>
    <row r="3341" spans="1:5" x14ac:dyDescent="0.2">
      <c r="A3341" t="s">
        <v>15867</v>
      </c>
      <c r="B3341" t="s">
        <v>12328</v>
      </c>
      <c r="C3341" t="s">
        <v>5968</v>
      </c>
      <c r="D3341" t="s">
        <v>14859</v>
      </c>
      <c r="E3341" s="52">
        <v>100</v>
      </c>
    </row>
    <row r="3342" spans="1:5" x14ac:dyDescent="0.2">
      <c r="A3342" t="s">
        <v>15868</v>
      </c>
      <c r="B3342" t="s">
        <v>2763</v>
      </c>
      <c r="C3342" t="s">
        <v>5968</v>
      </c>
      <c r="D3342" t="s">
        <v>14859</v>
      </c>
      <c r="E3342" s="52">
        <v>99.3</v>
      </c>
    </row>
    <row r="3343" spans="1:5" x14ac:dyDescent="0.2">
      <c r="A3343" t="s">
        <v>15869</v>
      </c>
      <c r="B3343" t="s">
        <v>12344</v>
      </c>
      <c r="C3343" t="s">
        <v>5968</v>
      </c>
      <c r="D3343" t="s">
        <v>14859</v>
      </c>
      <c r="E3343" s="52">
        <v>92.3</v>
      </c>
    </row>
    <row r="3344" spans="1:5" x14ac:dyDescent="0.2">
      <c r="A3344" t="s">
        <v>15870</v>
      </c>
      <c r="B3344" t="s">
        <v>2780</v>
      </c>
      <c r="C3344" t="s">
        <v>5968</v>
      </c>
      <c r="D3344" t="s">
        <v>14859</v>
      </c>
      <c r="E3344" s="52">
        <v>91.6</v>
      </c>
    </row>
    <row r="3345" spans="1:5" x14ac:dyDescent="0.2">
      <c r="A3345" t="s">
        <v>15871</v>
      </c>
      <c r="B3345" t="s">
        <v>2794</v>
      </c>
      <c r="C3345" t="s">
        <v>5968</v>
      </c>
      <c r="D3345" t="s">
        <v>14859</v>
      </c>
      <c r="E3345" s="52">
        <v>86.665213675213664</v>
      </c>
    </row>
    <row r="3346" spans="1:5" x14ac:dyDescent="0.2">
      <c r="A3346" t="s">
        <v>15872</v>
      </c>
      <c r="B3346" t="s">
        <v>2785</v>
      </c>
      <c r="C3346" t="s">
        <v>5989</v>
      </c>
      <c r="D3346" t="s">
        <v>14859</v>
      </c>
      <c r="E3346" s="52">
        <v>98.7</v>
      </c>
    </row>
    <row r="3347" spans="1:5" x14ac:dyDescent="0.2">
      <c r="A3347" t="s">
        <v>15873</v>
      </c>
      <c r="B3347" t="s">
        <v>2811</v>
      </c>
      <c r="C3347" t="s">
        <v>5989</v>
      </c>
      <c r="D3347" t="s">
        <v>14859</v>
      </c>
      <c r="E3347" s="52">
        <v>0</v>
      </c>
    </row>
    <row r="3348" spans="1:5" x14ac:dyDescent="0.2">
      <c r="A3348" t="s">
        <v>15874</v>
      </c>
      <c r="B3348" t="s">
        <v>2788</v>
      </c>
      <c r="C3348" t="s">
        <v>5989</v>
      </c>
      <c r="D3348" t="s">
        <v>14859</v>
      </c>
      <c r="E3348" s="52">
        <v>97.1</v>
      </c>
    </row>
    <row r="3349" spans="1:5" x14ac:dyDescent="0.2">
      <c r="A3349" t="s">
        <v>15875</v>
      </c>
      <c r="B3349" t="s">
        <v>2814</v>
      </c>
      <c r="C3349" t="s">
        <v>5989</v>
      </c>
      <c r="D3349" t="s">
        <v>14859</v>
      </c>
      <c r="E3349" s="52">
        <v>92.3</v>
      </c>
    </row>
    <row r="3350" spans="1:5" x14ac:dyDescent="0.2">
      <c r="A3350" t="s">
        <v>15876</v>
      </c>
      <c r="B3350" t="s">
        <v>2816</v>
      </c>
      <c r="C3350" t="s">
        <v>5989</v>
      </c>
      <c r="D3350" t="s">
        <v>14859</v>
      </c>
      <c r="E3350" s="52">
        <v>92.6</v>
      </c>
    </row>
    <row r="3351" spans="1:5" x14ac:dyDescent="0.2">
      <c r="A3351" t="s">
        <v>15877</v>
      </c>
      <c r="B3351" t="s">
        <v>2818</v>
      </c>
      <c r="C3351" t="s">
        <v>5989</v>
      </c>
      <c r="D3351" t="s">
        <v>14859</v>
      </c>
      <c r="E3351" s="52">
        <v>90.5</v>
      </c>
    </row>
    <row r="3352" spans="1:5" x14ac:dyDescent="0.2">
      <c r="A3352" t="s">
        <v>15878</v>
      </c>
      <c r="B3352" t="s">
        <v>2820</v>
      </c>
      <c r="C3352" t="s">
        <v>5989</v>
      </c>
      <c r="D3352" t="s">
        <v>14859</v>
      </c>
      <c r="E3352" s="52">
        <v>98.1</v>
      </c>
    </row>
    <row r="3353" spans="1:5" x14ac:dyDescent="0.2">
      <c r="A3353" t="s">
        <v>15879</v>
      </c>
      <c r="B3353" t="s">
        <v>2825</v>
      </c>
      <c r="C3353" t="s">
        <v>5989</v>
      </c>
      <c r="D3353" t="s">
        <v>14859</v>
      </c>
      <c r="E3353" s="52">
        <v>99.4</v>
      </c>
    </row>
    <row r="3354" spans="1:5" x14ac:dyDescent="0.2">
      <c r="A3354" t="s">
        <v>15880</v>
      </c>
      <c r="B3354" t="s">
        <v>2786</v>
      </c>
      <c r="C3354" t="s">
        <v>5989</v>
      </c>
      <c r="D3354" t="s">
        <v>14859</v>
      </c>
      <c r="E3354" s="52">
        <v>90.5</v>
      </c>
    </row>
    <row r="3355" spans="1:5" x14ac:dyDescent="0.2">
      <c r="A3355" t="s">
        <v>15881</v>
      </c>
      <c r="B3355" t="s">
        <v>2787</v>
      </c>
      <c r="C3355" t="s">
        <v>5989</v>
      </c>
      <c r="D3355" t="s">
        <v>14859</v>
      </c>
      <c r="E3355" s="52">
        <v>80</v>
      </c>
    </row>
    <row r="3356" spans="1:5" x14ac:dyDescent="0.2">
      <c r="A3356" t="s">
        <v>15882</v>
      </c>
      <c r="B3356" t="s">
        <v>2829</v>
      </c>
      <c r="C3356" t="s">
        <v>5989</v>
      </c>
      <c r="D3356" t="s">
        <v>14859</v>
      </c>
      <c r="E3356" s="52">
        <v>96</v>
      </c>
    </row>
    <row r="3357" spans="1:5" x14ac:dyDescent="0.2">
      <c r="A3357" t="s">
        <v>15883</v>
      </c>
      <c r="B3357" t="s">
        <v>2831</v>
      </c>
      <c r="C3357" t="s">
        <v>5989</v>
      </c>
      <c r="D3357" t="s">
        <v>14859</v>
      </c>
      <c r="E3357" s="52">
        <v>77.900000000000006</v>
      </c>
    </row>
    <row r="3358" spans="1:5" x14ac:dyDescent="0.2">
      <c r="A3358" t="s">
        <v>15884</v>
      </c>
      <c r="B3358" t="s">
        <v>2833</v>
      </c>
      <c r="C3358" t="s">
        <v>5989</v>
      </c>
      <c r="D3358" t="s">
        <v>14859</v>
      </c>
      <c r="E3358" s="52">
        <v>100</v>
      </c>
    </row>
    <row r="3359" spans="1:5" x14ac:dyDescent="0.2">
      <c r="A3359" t="s">
        <v>15885</v>
      </c>
      <c r="B3359" t="s">
        <v>2835</v>
      </c>
      <c r="C3359" t="s">
        <v>5989</v>
      </c>
      <c r="D3359" t="s">
        <v>14859</v>
      </c>
      <c r="E3359" s="52">
        <v>96.4</v>
      </c>
    </row>
    <row r="3360" spans="1:5" x14ac:dyDescent="0.2">
      <c r="A3360" t="s">
        <v>15886</v>
      </c>
      <c r="B3360" t="s">
        <v>2789</v>
      </c>
      <c r="C3360" t="s">
        <v>5989</v>
      </c>
      <c r="D3360" t="s">
        <v>14859</v>
      </c>
      <c r="E3360" s="52">
        <v>99.2</v>
      </c>
    </row>
    <row r="3361" spans="1:5" x14ac:dyDescent="0.2">
      <c r="A3361" t="s">
        <v>15887</v>
      </c>
      <c r="B3361" t="s">
        <v>2838</v>
      </c>
      <c r="C3361" t="s">
        <v>5989</v>
      </c>
      <c r="D3361" t="s">
        <v>14859</v>
      </c>
      <c r="E3361" s="52">
        <v>96.3</v>
      </c>
    </row>
    <row r="3362" spans="1:5" x14ac:dyDescent="0.2">
      <c r="A3362" t="s">
        <v>15888</v>
      </c>
      <c r="B3362" t="s">
        <v>2840</v>
      </c>
      <c r="C3362" t="s">
        <v>5989</v>
      </c>
      <c r="D3362" t="s">
        <v>14859</v>
      </c>
      <c r="E3362" s="52">
        <v>99.2</v>
      </c>
    </row>
    <row r="3363" spans="1:5" x14ac:dyDescent="0.2">
      <c r="A3363" t="s">
        <v>15889</v>
      </c>
      <c r="B3363" t="s">
        <v>12328</v>
      </c>
      <c r="C3363" t="s">
        <v>5989</v>
      </c>
      <c r="D3363" t="s">
        <v>14859</v>
      </c>
      <c r="E3363" s="52">
        <v>96.3</v>
      </c>
    </row>
    <row r="3364" spans="1:5" x14ac:dyDescent="0.2">
      <c r="A3364" t="s">
        <v>15890</v>
      </c>
      <c r="B3364" t="s">
        <v>2763</v>
      </c>
      <c r="C3364" t="s">
        <v>5989</v>
      </c>
      <c r="D3364" t="s">
        <v>14859</v>
      </c>
      <c r="E3364" s="52">
        <v>96.8</v>
      </c>
    </row>
    <row r="3365" spans="1:5" x14ac:dyDescent="0.2">
      <c r="A3365" t="s">
        <v>15891</v>
      </c>
      <c r="B3365" t="s">
        <v>12344</v>
      </c>
      <c r="C3365" t="s">
        <v>5989</v>
      </c>
      <c r="D3365" t="s">
        <v>14859</v>
      </c>
      <c r="E3365" s="52">
        <v>100</v>
      </c>
    </row>
    <row r="3366" spans="1:5" x14ac:dyDescent="0.2">
      <c r="A3366" t="s">
        <v>15892</v>
      </c>
      <c r="B3366" t="s">
        <v>2780</v>
      </c>
      <c r="C3366" t="s">
        <v>5989</v>
      </c>
      <c r="D3366" t="s">
        <v>14859</v>
      </c>
      <c r="E3366" s="52">
        <v>91.6</v>
      </c>
    </row>
    <row r="3367" spans="1:5" x14ac:dyDescent="0.2">
      <c r="A3367" t="s">
        <v>15893</v>
      </c>
      <c r="B3367" t="s">
        <v>2794</v>
      </c>
      <c r="C3367" t="s">
        <v>5989</v>
      </c>
      <c r="D3367" t="s">
        <v>14859</v>
      </c>
      <c r="E3367" s="52">
        <v>94.878888888888895</v>
      </c>
    </row>
    <row r="3368" spans="1:5" x14ac:dyDescent="0.2">
      <c r="A3368" t="s">
        <v>15894</v>
      </c>
      <c r="B3368" t="s">
        <v>2785</v>
      </c>
      <c r="C3368" t="s">
        <v>6010</v>
      </c>
      <c r="D3368" t="s">
        <v>14859</v>
      </c>
      <c r="E3368" s="52">
        <v>98.3</v>
      </c>
    </row>
    <row r="3369" spans="1:5" x14ac:dyDescent="0.2">
      <c r="A3369" t="s">
        <v>15895</v>
      </c>
      <c r="B3369" t="s">
        <v>2811</v>
      </c>
      <c r="C3369" t="s">
        <v>6010</v>
      </c>
      <c r="D3369" t="s">
        <v>14859</v>
      </c>
      <c r="E3369" s="52">
        <v>0</v>
      </c>
    </row>
    <row r="3370" spans="1:5" x14ac:dyDescent="0.2">
      <c r="A3370" t="s">
        <v>15896</v>
      </c>
      <c r="B3370" t="s">
        <v>2788</v>
      </c>
      <c r="C3370" t="s">
        <v>6010</v>
      </c>
      <c r="D3370" t="s">
        <v>14859</v>
      </c>
      <c r="E3370" s="52">
        <v>91.7</v>
      </c>
    </row>
    <row r="3371" spans="1:5" x14ac:dyDescent="0.2">
      <c r="A3371" t="s">
        <v>15897</v>
      </c>
      <c r="B3371" t="s">
        <v>2814</v>
      </c>
      <c r="C3371" t="s">
        <v>6010</v>
      </c>
      <c r="D3371" t="s">
        <v>14859</v>
      </c>
      <c r="E3371" s="52">
        <v>86</v>
      </c>
    </row>
    <row r="3372" spans="1:5" x14ac:dyDescent="0.2">
      <c r="A3372" t="s">
        <v>15898</v>
      </c>
      <c r="B3372" t="s">
        <v>2816</v>
      </c>
      <c r="C3372" t="s">
        <v>6010</v>
      </c>
      <c r="D3372" t="s">
        <v>14859</v>
      </c>
      <c r="E3372" s="52">
        <v>90.3</v>
      </c>
    </row>
    <row r="3373" spans="1:5" x14ac:dyDescent="0.2">
      <c r="A3373" t="s">
        <v>15899</v>
      </c>
      <c r="B3373" t="s">
        <v>2818</v>
      </c>
      <c r="C3373" t="s">
        <v>6010</v>
      </c>
      <c r="D3373" t="s">
        <v>14859</v>
      </c>
      <c r="E3373" s="52">
        <v>67.8</v>
      </c>
    </row>
    <row r="3374" spans="1:5" x14ac:dyDescent="0.2">
      <c r="A3374" t="s">
        <v>15900</v>
      </c>
      <c r="B3374" t="s">
        <v>2820</v>
      </c>
      <c r="C3374" t="s">
        <v>6010</v>
      </c>
      <c r="D3374" t="s">
        <v>14859</v>
      </c>
      <c r="E3374" s="52">
        <v>82.2</v>
      </c>
    </row>
    <row r="3375" spans="1:5" x14ac:dyDescent="0.2">
      <c r="A3375" t="s">
        <v>15901</v>
      </c>
      <c r="B3375" t="s">
        <v>2825</v>
      </c>
      <c r="C3375" t="s">
        <v>6010</v>
      </c>
      <c r="D3375" t="s">
        <v>14859</v>
      </c>
      <c r="E3375" s="52">
        <v>79.099999999999994</v>
      </c>
    </row>
    <row r="3376" spans="1:5" x14ac:dyDescent="0.2">
      <c r="A3376" t="s">
        <v>15902</v>
      </c>
      <c r="B3376" t="s">
        <v>2786</v>
      </c>
      <c r="C3376" t="s">
        <v>6010</v>
      </c>
      <c r="D3376" t="s">
        <v>14859</v>
      </c>
      <c r="E3376" s="52">
        <v>85.6</v>
      </c>
    </row>
    <row r="3377" spans="1:5" x14ac:dyDescent="0.2">
      <c r="A3377" t="s">
        <v>15903</v>
      </c>
      <c r="B3377" t="s">
        <v>2787</v>
      </c>
      <c r="C3377" t="s">
        <v>6010</v>
      </c>
      <c r="D3377" t="s">
        <v>14859</v>
      </c>
      <c r="E3377" s="52">
        <v>89.7</v>
      </c>
    </row>
    <row r="3378" spans="1:5" x14ac:dyDescent="0.2">
      <c r="A3378" t="s">
        <v>15904</v>
      </c>
      <c r="B3378" t="s">
        <v>2829</v>
      </c>
      <c r="C3378" t="s">
        <v>6010</v>
      </c>
      <c r="D3378" t="s">
        <v>14859</v>
      </c>
      <c r="E3378" s="52">
        <v>91.9</v>
      </c>
    </row>
    <row r="3379" spans="1:5" x14ac:dyDescent="0.2">
      <c r="A3379" t="s">
        <v>15905</v>
      </c>
      <c r="B3379" t="s">
        <v>2831</v>
      </c>
      <c r="C3379" t="s">
        <v>6010</v>
      </c>
      <c r="D3379" t="s">
        <v>14859</v>
      </c>
      <c r="E3379" s="52">
        <v>84.2</v>
      </c>
    </row>
    <row r="3380" spans="1:5" x14ac:dyDescent="0.2">
      <c r="A3380" t="s">
        <v>15906</v>
      </c>
      <c r="B3380" t="s">
        <v>2833</v>
      </c>
      <c r="C3380" t="s">
        <v>6010</v>
      </c>
      <c r="D3380" t="s">
        <v>14859</v>
      </c>
      <c r="E3380" s="52">
        <v>98.2</v>
      </c>
    </row>
    <row r="3381" spans="1:5" x14ac:dyDescent="0.2">
      <c r="A3381" t="s">
        <v>15907</v>
      </c>
      <c r="B3381" t="s">
        <v>2835</v>
      </c>
      <c r="C3381" t="s">
        <v>6010</v>
      </c>
      <c r="D3381" t="s">
        <v>14859</v>
      </c>
      <c r="E3381" s="52">
        <v>70.3</v>
      </c>
    </row>
    <row r="3382" spans="1:5" x14ac:dyDescent="0.2">
      <c r="A3382" t="s">
        <v>15908</v>
      </c>
      <c r="B3382" t="s">
        <v>2789</v>
      </c>
      <c r="C3382" t="s">
        <v>6010</v>
      </c>
      <c r="D3382" t="s">
        <v>14859</v>
      </c>
      <c r="E3382" s="52">
        <v>64.5</v>
      </c>
    </row>
    <row r="3383" spans="1:5" x14ac:dyDescent="0.2">
      <c r="A3383" t="s">
        <v>15909</v>
      </c>
      <c r="B3383" t="s">
        <v>2838</v>
      </c>
      <c r="C3383" t="s">
        <v>6010</v>
      </c>
      <c r="D3383" t="s">
        <v>14859</v>
      </c>
      <c r="E3383" s="52">
        <v>74.3</v>
      </c>
    </row>
    <row r="3384" spans="1:5" x14ac:dyDescent="0.2">
      <c r="A3384" t="s">
        <v>15910</v>
      </c>
      <c r="B3384" t="s">
        <v>2840</v>
      </c>
      <c r="C3384" t="s">
        <v>6010</v>
      </c>
      <c r="D3384" t="s">
        <v>14859</v>
      </c>
      <c r="E3384" s="52">
        <v>75</v>
      </c>
    </row>
    <row r="3385" spans="1:5" x14ac:dyDescent="0.2">
      <c r="A3385" t="s">
        <v>15911</v>
      </c>
      <c r="B3385" t="s">
        <v>12328</v>
      </c>
      <c r="C3385" t="s">
        <v>6010</v>
      </c>
      <c r="D3385" t="s">
        <v>14859</v>
      </c>
      <c r="E3385" s="52">
        <v>54.3</v>
      </c>
    </row>
    <row r="3386" spans="1:5" x14ac:dyDescent="0.2">
      <c r="A3386" t="s">
        <v>15912</v>
      </c>
      <c r="B3386" t="s">
        <v>2763</v>
      </c>
      <c r="C3386" t="s">
        <v>6010</v>
      </c>
      <c r="D3386" t="s">
        <v>14859</v>
      </c>
      <c r="E3386" s="52">
        <v>99.5</v>
      </c>
    </row>
    <row r="3387" spans="1:5" x14ac:dyDescent="0.2">
      <c r="A3387" t="s">
        <v>15913</v>
      </c>
      <c r="B3387" t="s">
        <v>12344</v>
      </c>
      <c r="C3387" t="s">
        <v>6010</v>
      </c>
      <c r="D3387" t="s">
        <v>14859</v>
      </c>
      <c r="E3387" s="52">
        <v>71.400000000000006</v>
      </c>
    </row>
    <row r="3388" spans="1:5" x14ac:dyDescent="0.2">
      <c r="A3388" t="s">
        <v>15914</v>
      </c>
      <c r="B3388" t="s">
        <v>2780</v>
      </c>
      <c r="C3388" t="s">
        <v>6010</v>
      </c>
      <c r="D3388" t="s">
        <v>14859</v>
      </c>
      <c r="E3388" s="52">
        <v>80.175000000000011</v>
      </c>
    </row>
    <row r="3389" spans="1:5" x14ac:dyDescent="0.2">
      <c r="A3389" t="s">
        <v>15915</v>
      </c>
      <c r="B3389" t="s">
        <v>2794</v>
      </c>
      <c r="C3389" t="s">
        <v>6010</v>
      </c>
      <c r="D3389" t="s">
        <v>14859</v>
      </c>
      <c r="E3389" s="52">
        <v>77.824883078231295</v>
      </c>
    </row>
    <row r="3390" spans="1:5" x14ac:dyDescent="0.2">
      <c r="A3390" t="s">
        <v>15916</v>
      </c>
      <c r="B3390" t="s">
        <v>2785</v>
      </c>
      <c r="C3390" t="s">
        <v>2776</v>
      </c>
      <c r="D3390" t="s">
        <v>14859</v>
      </c>
      <c r="E3390" s="52">
        <v>100</v>
      </c>
    </row>
    <row r="3391" spans="1:5" x14ac:dyDescent="0.2">
      <c r="A3391" t="s">
        <v>15917</v>
      </c>
      <c r="B3391" t="s">
        <v>2811</v>
      </c>
      <c r="C3391" t="s">
        <v>2776</v>
      </c>
      <c r="D3391" t="s">
        <v>14859</v>
      </c>
      <c r="E3391" s="52">
        <v>0</v>
      </c>
    </row>
    <row r="3392" spans="1:5" x14ac:dyDescent="0.2">
      <c r="A3392" t="s">
        <v>15918</v>
      </c>
      <c r="B3392" t="s">
        <v>2788</v>
      </c>
      <c r="C3392" t="s">
        <v>2776</v>
      </c>
      <c r="D3392" t="s">
        <v>14859</v>
      </c>
      <c r="E3392" s="52">
        <v>100</v>
      </c>
    </row>
    <row r="3393" spans="1:5" x14ac:dyDescent="0.2">
      <c r="A3393" t="s">
        <v>15919</v>
      </c>
      <c r="B3393" t="s">
        <v>2814</v>
      </c>
      <c r="C3393" t="s">
        <v>2776</v>
      </c>
      <c r="D3393" t="s">
        <v>14859</v>
      </c>
      <c r="E3393" s="52">
        <v>100</v>
      </c>
    </row>
    <row r="3394" spans="1:5" x14ac:dyDescent="0.2">
      <c r="A3394" t="s">
        <v>15920</v>
      </c>
      <c r="B3394" t="s">
        <v>2816</v>
      </c>
      <c r="C3394" t="s">
        <v>2776</v>
      </c>
      <c r="D3394" t="s">
        <v>14859</v>
      </c>
      <c r="E3394" s="52">
        <v>100</v>
      </c>
    </row>
    <row r="3395" spans="1:5" x14ac:dyDescent="0.2">
      <c r="A3395" t="s">
        <v>15921</v>
      </c>
      <c r="B3395" t="s">
        <v>2818</v>
      </c>
      <c r="C3395" t="s">
        <v>2776</v>
      </c>
      <c r="D3395" t="s">
        <v>14859</v>
      </c>
      <c r="E3395" s="52">
        <v>48.4</v>
      </c>
    </row>
    <row r="3396" spans="1:5" x14ac:dyDescent="0.2">
      <c r="A3396" t="s">
        <v>15922</v>
      </c>
      <c r="B3396" t="s">
        <v>2820</v>
      </c>
      <c r="C3396" t="s">
        <v>2776</v>
      </c>
      <c r="D3396" t="s">
        <v>14859</v>
      </c>
      <c r="E3396" s="52">
        <v>66.7</v>
      </c>
    </row>
    <row r="3397" spans="1:5" x14ac:dyDescent="0.2">
      <c r="A3397" t="s">
        <v>15923</v>
      </c>
      <c r="B3397" t="s">
        <v>2825</v>
      </c>
      <c r="C3397" t="s">
        <v>2776</v>
      </c>
      <c r="D3397" t="s">
        <v>14859</v>
      </c>
      <c r="E3397" s="52">
        <v>96.6</v>
      </c>
    </row>
    <row r="3398" spans="1:5" x14ac:dyDescent="0.2">
      <c r="A3398" t="s">
        <v>15924</v>
      </c>
      <c r="B3398" t="s">
        <v>2786</v>
      </c>
      <c r="C3398" t="s">
        <v>2776</v>
      </c>
      <c r="D3398" t="s">
        <v>14859</v>
      </c>
      <c r="E3398" s="52">
        <v>100</v>
      </c>
    </row>
    <row r="3399" spans="1:5" x14ac:dyDescent="0.2">
      <c r="A3399" t="s">
        <v>15925</v>
      </c>
      <c r="B3399" t="s">
        <v>2787</v>
      </c>
      <c r="C3399" t="s">
        <v>2776</v>
      </c>
      <c r="D3399" t="s">
        <v>14859</v>
      </c>
      <c r="E3399" s="52">
        <v>60</v>
      </c>
    </row>
    <row r="3400" spans="1:5" x14ac:dyDescent="0.2">
      <c r="A3400" t="s">
        <v>15926</v>
      </c>
      <c r="B3400" t="s">
        <v>2829</v>
      </c>
      <c r="C3400" t="s">
        <v>2776</v>
      </c>
      <c r="D3400" t="s">
        <v>14859</v>
      </c>
      <c r="E3400" s="52">
        <v>74.599999999999994</v>
      </c>
    </row>
    <row r="3401" spans="1:5" x14ac:dyDescent="0.2">
      <c r="A3401" t="s">
        <v>15927</v>
      </c>
      <c r="B3401" t="s">
        <v>2831</v>
      </c>
      <c r="C3401" t="s">
        <v>2776</v>
      </c>
      <c r="D3401" t="s">
        <v>14859</v>
      </c>
      <c r="E3401" s="52">
        <v>54.5</v>
      </c>
    </row>
    <row r="3402" spans="1:5" x14ac:dyDescent="0.2">
      <c r="A3402" t="s">
        <v>15928</v>
      </c>
      <c r="B3402" t="s">
        <v>2833</v>
      </c>
      <c r="C3402" t="s">
        <v>2776</v>
      </c>
      <c r="D3402" t="s">
        <v>14859</v>
      </c>
      <c r="E3402" s="52">
        <v>94.1</v>
      </c>
    </row>
    <row r="3403" spans="1:5" x14ac:dyDescent="0.2">
      <c r="A3403" t="s">
        <v>15929</v>
      </c>
      <c r="B3403" t="s">
        <v>2835</v>
      </c>
      <c r="C3403" t="s">
        <v>2776</v>
      </c>
      <c r="D3403" t="s">
        <v>14859</v>
      </c>
      <c r="E3403" s="52">
        <v>0</v>
      </c>
    </row>
    <row r="3404" spans="1:5" x14ac:dyDescent="0.2">
      <c r="A3404" t="s">
        <v>15930</v>
      </c>
      <c r="B3404" t="s">
        <v>2789</v>
      </c>
      <c r="C3404" t="s">
        <v>2776</v>
      </c>
      <c r="D3404" t="s">
        <v>14859</v>
      </c>
      <c r="E3404" s="52">
        <v>68.8</v>
      </c>
    </row>
    <row r="3405" spans="1:5" x14ac:dyDescent="0.2">
      <c r="A3405" t="s">
        <v>15931</v>
      </c>
      <c r="B3405" t="s">
        <v>2838</v>
      </c>
      <c r="C3405" t="s">
        <v>2776</v>
      </c>
      <c r="D3405" t="s">
        <v>14859</v>
      </c>
      <c r="E3405" s="52">
        <v>100</v>
      </c>
    </row>
    <row r="3406" spans="1:5" x14ac:dyDescent="0.2">
      <c r="A3406" t="s">
        <v>15932</v>
      </c>
      <c r="B3406" t="s">
        <v>2840</v>
      </c>
      <c r="C3406" t="s">
        <v>2776</v>
      </c>
      <c r="D3406" t="s">
        <v>14859</v>
      </c>
      <c r="E3406" s="52">
        <v>100</v>
      </c>
    </row>
    <row r="3407" spans="1:5" x14ac:dyDescent="0.2">
      <c r="A3407" t="s">
        <v>15933</v>
      </c>
      <c r="B3407" t="s">
        <v>12328</v>
      </c>
      <c r="C3407" t="s">
        <v>2776</v>
      </c>
      <c r="D3407" t="s">
        <v>14859</v>
      </c>
      <c r="E3407" s="52">
        <v>100</v>
      </c>
    </row>
    <row r="3408" spans="1:5" x14ac:dyDescent="0.2">
      <c r="A3408" t="s">
        <v>15934</v>
      </c>
      <c r="B3408" t="s">
        <v>2763</v>
      </c>
      <c r="C3408" t="s">
        <v>2776</v>
      </c>
      <c r="D3408" t="s">
        <v>14859</v>
      </c>
      <c r="E3408" s="52">
        <v>100</v>
      </c>
    </row>
    <row r="3409" spans="1:5" x14ac:dyDescent="0.2">
      <c r="A3409" t="s">
        <v>15935</v>
      </c>
      <c r="B3409" t="s">
        <v>12344</v>
      </c>
      <c r="C3409" t="s">
        <v>2776</v>
      </c>
      <c r="D3409" t="s">
        <v>14859</v>
      </c>
      <c r="E3409" s="52">
        <v>100</v>
      </c>
    </row>
    <row r="3410" spans="1:5" x14ac:dyDescent="0.2">
      <c r="A3410" t="s">
        <v>15936</v>
      </c>
      <c r="B3410" t="s">
        <v>2780</v>
      </c>
      <c r="C3410" t="s">
        <v>2776</v>
      </c>
      <c r="D3410" t="s">
        <v>14859</v>
      </c>
      <c r="E3410" s="52">
        <v>90.1</v>
      </c>
    </row>
    <row r="3411" spans="1:5" x14ac:dyDescent="0.2">
      <c r="A3411" t="s">
        <v>15937</v>
      </c>
      <c r="B3411" t="s">
        <v>2794</v>
      </c>
      <c r="C3411" t="s">
        <v>2776</v>
      </c>
      <c r="D3411" t="s">
        <v>14859</v>
      </c>
      <c r="E3411" s="52">
        <v>89.385629251700678</v>
      </c>
    </row>
    <row r="3412" spans="1:5" x14ac:dyDescent="0.2">
      <c r="A3412" t="s">
        <v>15938</v>
      </c>
      <c r="B3412" t="s">
        <v>2785</v>
      </c>
      <c r="C3412" t="s">
        <v>2777</v>
      </c>
      <c r="D3412" t="s">
        <v>14859</v>
      </c>
      <c r="E3412" s="52">
        <v>37.299999999999997</v>
      </c>
    </row>
    <row r="3413" spans="1:5" x14ac:dyDescent="0.2">
      <c r="A3413" t="s">
        <v>15939</v>
      </c>
      <c r="B3413" t="s">
        <v>2811</v>
      </c>
      <c r="C3413" t="s">
        <v>2777</v>
      </c>
      <c r="D3413" t="s">
        <v>14859</v>
      </c>
      <c r="E3413" s="52">
        <v>0</v>
      </c>
    </row>
    <row r="3414" spans="1:5" x14ac:dyDescent="0.2">
      <c r="A3414" t="s">
        <v>15940</v>
      </c>
      <c r="B3414" t="s">
        <v>2788</v>
      </c>
      <c r="C3414" t="s">
        <v>2777</v>
      </c>
      <c r="D3414" t="s">
        <v>14859</v>
      </c>
      <c r="E3414" s="52">
        <v>26.8</v>
      </c>
    </row>
    <row r="3415" spans="1:5" x14ac:dyDescent="0.2">
      <c r="A3415" t="s">
        <v>15941</v>
      </c>
      <c r="B3415" t="s">
        <v>2814</v>
      </c>
      <c r="C3415" t="s">
        <v>2777</v>
      </c>
      <c r="D3415" t="s">
        <v>14859</v>
      </c>
      <c r="E3415" s="52">
        <v>18.100000000000001</v>
      </c>
    </row>
    <row r="3416" spans="1:5" x14ac:dyDescent="0.2">
      <c r="A3416" t="s">
        <v>15942</v>
      </c>
      <c r="B3416" t="s">
        <v>2816</v>
      </c>
      <c r="C3416" t="s">
        <v>2777</v>
      </c>
      <c r="D3416" t="s">
        <v>14859</v>
      </c>
      <c r="E3416" s="52">
        <v>71</v>
      </c>
    </row>
    <row r="3417" spans="1:5" x14ac:dyDescent="0.2">
      <c r="A3417" t="s">
        <v>15943</v>
      </c>
      <c r="B3417" t="s">
        <v>2818</v>
      </c>
      <c r="C3417" t="s">
        <v>2777</v>
      </c>
      <c r="D3417" t="s">
        <v>14859</v>
      </c>
      <c r="E3417" s="52">
        <v>32.200000000000003</v>
      </c>
    </row>
    <row r="3418" spans="1:5" x14ac:dyDescent="0.2">
      <c r="A3418" t="s">
        <v>15944</v>
      </c>
      <c r="B3418" t="s">
        <v>2820</v>
      </c>
      <c r="C3418" t="s">
        <v>2777</v>
      </c>
      <c r="D3418" t="s">
        <v>14859</v>
      </c>
      <c r="E3418" s="52">
        <v>31.3</v>
      </c>
    </row>
    <row r="3419" spans="1:5" x14ac:dyDescent="0.2">
      <c r="A3419" t="s">
        <v>15945</v>
      </c>
      <c r="B3419" t="s">
        <v>2825</v>
      </c>
      <c r="C3419" t="s">
        <v>2777</v>
      </c>
      <c r="D3419" t="s">
        <v>14859</v>
      </c>
      <c r="E3419" s="52">
        <v>9.1999999999999993</v>
      </c>
    </row>
    <row r="3420" spans="1:5" x14ac:dyDescent="0.2">
      <c r="A3420" t="s">
        <v>15946</v>
      </c>
      <c r="B3420" t="s">
        <v>2786</v>
      </c>
      <c r="C3420" t="s">
        <v>2777</v>
      </c>
      <c r="D3420" t="s">
        <v>14859</v>
      </c>
      <c r="E3420" s="52">
        <v>18.8</v>
      </c>
    </row>
    <row r="3421" spans="1:5" x14ac:dyDescent="0.2">
      <c r="A3421" t="s">
        <v>15947</v>
      </c>
      <c r="B3421" t="s">
        <v>2787</v>
      </c>
      <c r="C3421" t="s">
        <v>2777</v>
      </c>
      <c r="D3421" t="s">
        <v>14859</v>
      </c>
      <c r="E3421" s="52">
        <v>39.5</v>
      </c>
    </row>
    <row r="3422" spans="1:5" x14ac:dyDescent="0.2">
      <c r="A3422" t="s">
        <v>15948</v>
      </c>
      <c r="B3422" t="s">
        <v>2829</v>
      </c>
      <c r="C3422" t="s">
        <v>2777</v>
      </c>
      <c r="D3422" t="s">
        <v>14859</v>
      </c>
      <c r="E3422" s="52">
        <v>46</v>
      </c>
    </row>
    <row r="3423" spans="1:5" x14ac:dyDescent="0.2">
      <c r="A3423" t="s">
        <v>15949</v>
      </c>
      <c r="B3423" t="s">
        <v>2831</v>
      </c>
      <c r="C3423" t="s">
        <v>2777</v>
      </c>
      <c r="D3423" t="s">
        <v>14859</v>
      </c>
      <c r="E3423" s="52">
        <v>39.6</v>
      </c>
    </row>
    <row r="3424" spans="1:5" x14ac:dyDescent="0.2">
      <c r="A3424" t="s">
        <v>15950</v>
      </c>
      <c r="B3424" t="s">
        <v>2833</v>
      </c>
      <c r="C3424" t="s">
        <v>2777</v>
      </c>
      <c r="D3424" t="s">
        <v>14859</v>
      </c>
      <c r="E3424" s="52">
        <v>58.1</v>
      </c>
    </row>
    <row r="3425" spans="1:5" x14ac:dyDescent="0.2">
      <c r="A3425" t="s">
        <v>15951</v>
      </c>
      <c r="B3425" t="s">
        <v>2835</v>
      </c>
      <c r="C3425" t="s">
        <v>2777</v>
      </c>
      <c r="D3425" t="s">
        <v>14859</v>
      </c>
      <c r="E3425" s="52">
        <v>32.5</v>
      </c>
    </row>
    <row r="3426" spans="1:5" x14ac:dyDescent="0.2">
      <c r="A3426" t="s">
        <v>15952</v>
      </c>
      <c r="B3426" t="s">
        <v>2789</v>
      </c>
      <c r="C3426" t="s">
        <v>2777</v>
      </c>
      <c r="D3426" t="s">
        <v>14859</v>
      </c>
      <c r="E3426" s="52">
        <v>0</v>
      </c>
    </row>
    <row r="3427" spans="1:5" x14ac:dyDescent="0.2">
      <c r="A3427" t="s">
        <v>15953</v>
      </c>
      <c r="B3427" t="s">
        <v>2838</v>
      </c>
      <c r="C3427" t="s">
        <v>2777</v>
      </c>
      <c r="D3427" t="s">
        <v>14859</v>
      </c>
      <c r="E3427" s="52">
        <v>0</v>
      </c>
    </row>
    <row r="3428" spans="1:5" x14ac:dyDescent="0.2">
      <c r="A3428" t="s">
        <v>15954</v>
      </c>
      <c r="B3428" t="s">
        <v>2840</v>
      </c>
      <c r="C3428" t="s">
        <v>2777</v>
      </c>
      <c r="D3428" t="s">
        <v>14859</v>
      </c>
      <c r="E3428" s="52">
        <v>0</v>
      </c>
    </row>
    <row r="3429" spans="1:5" x14ac:dyDescent="0.2">
      <c r="A3429" t="s">
        <v>15955</v>
      </c>
      <c r="B3429" t="s">
        <v>12328</v>
      </c>
      <c r="C3429" t="s">
        <v>2777</v>
      </c>
      <c r="D3429" t="s">
        <v>14859</v>
      </c>
      <c r="E3429" s="52">
        <v>0</v>
      </c>
    </row>
    <row r="3430" spans="1:5" x14ac:dyDescent="0.2">
      <c r="A3430" t="s">
        <v>15956</v>
      </c>
      <c r="B3430" t="s">
        <v>2763</v>
      </c>
      <c r="C3430" t="s">
        <v>2777</v>
      </c>
      <c r="D3430" t="s">
        <v>14859</v>
      </c>
      <c r="E3430" s="52">
        <v>62.3</v>
      </c>
    </row>
    <row r="3431" spans="1:5" x14ac:dyDescent="0.2">
      <c r="A3431" t="s">
        <v>15957</v>
      </c>
      <c r="B3431" t="s">
        <v>12344</v>
      </c>
      <c r="C3431" t="s">
        <v>2777</v>
      </c>
      <c r="D3431" t="s">
        <v>14859</v>
      </c>
      <c r="E3431" s="52">
        <v>14.3</v>
      </c>
    </row>
    <row r="3432" spans="1:5" x14ac:dyDescent="0.2">
      <c r="A3432" t="s">
        <v>15958</v>
      </c>
      <c r="B3432" t="s">
        <v>2780</v>
      </c>
      <c r="C3432" t="s">
        <v>2777</v>
      </c>
      <c r="D3432" t="s">
        <v>14859</v>
      </c>
      <c r="E3432" s="52">
        <v>35.700000000000003</v>
      </c>
    </row>
    <row r="3433" spans="1:5" x14ac:dyDescent="0.2">
      <c r="A3433" t="s">
        <v>15959</v>
      </c>
      <c r="B3433" t="s">
        <v>2794</v>
      </c>
      <c r="C3433" t="s">
        <v>2777</v>
      </c>
      <c r="D3433" t="s">
        <v>14859</v>
      </c>
      <c r="E3433" s="52">
        <v>30.664413265306123</v>
      </c>
    </row>
    <row r="3434" spans="1:5" x14ac:dyDescent="0.2">
      <c r="A3434" t="s">
        <v>15960</v>
      </c>
      <c r="B3434" t="s">
        <v>2785</v>
      </c>
      <c r="C3434" t="s">
        <v>2778</v>
      </c>
      <c r="D3434" t="s">
        <v>14859</v>
      </c>
      <c r="E3434" s="52">
        <v>100</v>
      </c>
    </row>
    <row r="3435" spans="1:5" x14ac:dyDescent="0.2">
      <c r="A3435" t="s">
        <v>15961</v>
      </c>
      <c r="B3435" t="s">
        <v>2811</v>
      </c>
      <c r="C3435" t="s">
        <v>2778</v>
      </c>
      <c r="D3435" t="s">
        <v>14859</v>
      </c>
      <c r="E3435" s="52">
        <v>0</v>
      </c>
    </row>
    <row r="3436" spans="1:5" x14ac:dyDescent="0.2">
      <c r="A3436" t="s">
        <v>15962</v>
      </c>
      <c r="B3436" t="s">
        <v>2788</v>
      </c>
      <c r="C3436" t="s">
        <v>2778</v>
      </c>
      <c r="D3436" t="s">
        <v>14859</v>
      </c>
      <c r="E3436" s="52">
        <v>100</v>
      </c>
    </row>
    <row r="3437" spans="1:5" x14ac:dyDescent="0.2">
      <c r="A3437" t="s">
        <v>15963</v>
      </c>
      <c r="B3437" t="s">
        <v>2814</v>
      </c>
      <c r="C3437" t="s">
        <v>2778</v>
      </c>
      <c r="D3437" t="s">
        <v>14859</v>
      </c>
      <c r="E3437" s="52">
        <v>100</v>
      </c>
    </row>
    <row r="3438" spans="1:5" x14ac:dyDescent="0.2">
      <c r="A3438" t="s">
        <v>15964</v>
      </c>
      <c r="B3438" t="s">
        <v>2816</v>
      </c>
      <c r="C3438" t="s">
        <v>2778</v>
      </c>
      <c r="D3438" t="s">
        <v>14859</v>
      </c>
      <c r="E3438" s="52">
        <v>62.5</v>
      </c>
    </row>
    <row r="3439" spans="1:5" x14ac:dyDescent="0.2">
      <c r="A3439" t="s">
        <v>15965</v>
      </c>
      <c r="B3439" t="s">
        <v>2818</v>
      </c>
      <c r="C3439" t="s">
        <v>2778</v>
      </c>
      <c r="D3439" t="s">
        <v>14859</v>
      </c>
      <c r="E3439" s="52">
        <v>100</v>
      </c>
    </row>
    <row r="3440" spans="1:5" x14ac:dyDescent="0.2">
      <c r="A3440" t="s">
        <v>15966</v>
      </c>
      <c r="B3440" t="s">
        <v>2820</v>
      </c>
      <c r="C3440" t="s">
        <v>2778</v>
      </c>
      <c r="D3440" t="s">
        <v>14859</v>
      </c>
      <c r="E3440" s="52">
        <v>96.4</v>
      </c>
    </row>
    <row r="3441" spans="1:5" x14ac:dyDescent="0.2">
      <c r="A3441" t="s">
        <v>15967</v>
      </c>
      <c r="B3441" t="s">
        <v>2825</v>
      </c>
      <c r="C3441" t="s">
        <v>2778</v>
      </c>
      <c r="D3441" t="s">
        <v>14859</v>
      </c>
      <c r="E3441" s="52">
        <v>96.9</v>
      </c>
    </row>
    <row r="3442" spans="1:5" x14ac:dyDescent="0.2">
      <c r="A3442" t="s">
        <v>15968</v>
      </c>
      <c r="B3442" t="s">
        <v>2786</v>
      </c>
      <c r="C3442" t="s">
        <v>2778</v>
      </c>
      <c r="D3442" t="s">
        <v>14859</v>
      </c>
      <c r="E3442" s="52">
        <v>95.5</v>
      </c>
    </row>
    <row r="3443" spans="1:5" x14ac:dyDescent="0.2">
      <c r="A3443" t="s">
        <v>15969</v>
      </c>
      <c r="B3443" t="s">
        <v>2787</v>
      </c>
      <c r="C3443" t="s">
        <v>2778</v>
      </c>
      <c r="D3443" t="s">
        <v>14859</v>
      </c>
      <c r="E3443" s="52">
        <v>100</v>
      </c>
    </row>
    <row r="3444" spans="1:5" x14ac:dyDescent="0.2">
      <c r="A3444" t="s">
        <v>15970</v>
      </c>
      <c r="B3444" t="s">
        <v>2829</v>
      </c>
      <c r="C3444" t="s">
        <v>2778</v>
      </c>
      <c r="D3444" t="s">
        <v>14859</v>
      </c>
      <c r="E3444" s="52">
        <v>100</v>
      </c>
    </row>
    <row r="3445" spans="1:5" x14ac:dyDescent="0.2">
      <c r="A3445" t="s">
        <v>15971</v>
      </c>
      <c r="B3445" t="s">
        <v>2831</v>
      </c>
      <c r="C3445" t="s">
        <v>2778</v>
      </c>
      <c r="D3445" t="s">
        <v>14859</v>
      </c>
      <c r="E3445" s="52">
        <v>100</v>
      </c>
    </row>
    <row r="3446" spans="1:5" x14ac:dyDescent="0.2">
      <c r="A3446" t="s">
        <v>15972</v>
      </c>
      <c r="B3446" t="s">
        <v>2833</v>
      </c>
      <c r="C3446" t="s">
        <v>2778</v>
      </c>
      <c r="D3446" t="s">
        <v>14859</v>
      </c>
      <c r="E3446" s="52">
        <v>100</v>
      </c>
    </row>
    <row r="3447" spans="1:5" x14ac:dyDescent="0.2">
      <c r="A3447" t="s">
        <v>15973</v>
      </c>
      <c r="B3447" t="s">
        <v>2835</v>
      </c>
      <c r="C3447" t="s">
        <v>2778</v>
      </c>
      <c r="D3447" t="s">
        <v>14859</v>
      </c>
      <c r="E3447" s="52">
        <v>100</v>
      </c>
    </row>
    <row r="3448" spans="1:5" x14ac:dyDescent="0.2">
      <c r="A3448" t="s">
        <v>15974</v>
      </c>
      <c r="B3448" t="s">
        <v>2789</v>
      </c>
      <c r="C3448" t="s">
        <v>2778</v>
      </c>
      <c r="D3448" t="s">
        <v>14859</v>
      </c>
      <c r="E3448" s="52">
        <v>100</v>
      </c>
    </row>
    <row r="3449" spans="1:5" x14ac:dyDescent="0.2">
      <c r="A3449" t="s">
        <v>15975</v>
      </c>
      <c r="B3449" t="s">
        <v>2838</v>
      </c>
      <c r="C3449" t="s">
        <v>2778</v>
      </c>
      <c r="D3449" t="s">
        <v>14859</v>
      </c>
      <c r="E3449" s="52">
        <v>100</v>
      </c>
    </row>
    <row r="3450" spans="1:5" x14ac:dyDescent="0.2">
      <c r="A3450" t="s">
        <v>15976</v>
      </c>
      <c r="B3450" t="s">
        <v>2840</v>
      </c>
      <c r="C3450" t="s">
        <v>2778</v>
      </c>
      <c r="D3450" t="s">
        <v>14859</v>
      </c>
      <c r="E3450" s="52">
        <v>100</v>
      </c>
    </row>
    <row r="3451" spans="1:5" x14ac:dyDescent="0.2">
      <c r="A3451" t="s">
        <v>15977</v>
      </c>
      <c r="B3451" t="s">
        <v>12328</v>
      </c>
      <c r="C3451" t="s">
        <v>2778</v>
      </c>
      <c r="D3451" t="s">
        <v>14859</v>
      </c>
      <c r="E3451" s="52">
        <v>100</v>
      </c>
    </row>
    <row r="3452" spans="1:5" x14ac:dyDescent="0.2">
      <c r="A3452" t="s">
        <v>15978</v>
      </c>
      <c r="B3452" t="s">
        <v>2763</v>
      </c>
      <c r="C3452" t="s">
        <v>2778</v>
      </c>
      <c r="D3452" t="s">
        <v>14859</v>
      </c>
      <c r="E3452" s="52">
        <v>98.1</v>
      </c>
    </row>
    <row r="3453" spans="1:5" x14ac:dyDescent="0.2">
      <c r="A3453" t="s">
        <v>15979</v>
      </c>
      <c r="B3453" t="s">
        <v>12344</v>
      </c>
      <c r="C3453" t="s">
        <v>2778</v>
      </c>
      <c r="D3453" t="s">
        <v>14859</v>
      </c>
      <c r="E3453" s="52">
        <v>50</v>
      </c>
    </row>
    <row r="3454" spans="1:5" x14ac:dyDescent="0.2">
      <c r="A3454" t="s">
        <v>15980</v>
      </c>
      <c r="B3454" t="s">
        <v>2780</v>
      </c>
      <c r="C3454" t="s">
        <v>2778</v>
      </c>
      <c r="D3454" t="s">
        <v>14859</v>
      </c>
      <c r="E3454" s="52">
        <v>98</v>
      </c>
    </row>
    <row r="3455" spans="1:5" x14ac:dyDescent="0.2">
      <c r="A3455" t="s">
        <v>15981</v>
      </c>
      <c r="B3455" t="s">
        <v>2794</v>
      </c>
      <c r="C3455" t="s">
        <v>2778</v>
      </c>
      <c r="D3455" t="s">
        <v>14859</v>
      </c>
      <c r="E3455" s="52">
        <v>97.336947278911552</v>
      </c>
    </row>
    <row r="3456" spans="1:5" x14ac:dyDescent="0.2">
      <c r="A3456" t="s">
        <v>15982</v>
      </c>
      <c r="B3456" t="s">
        <v>2785</v>
      </c>
      <c r="C3456" t="s">
        <v>2779</v>
      </c>
      <c r="D3456" t="s">
        <v>14859</v>
      </c>
      <c r="E3456" s="52">
        <v>100</v>
      </c>
    </row>
    <row r="3457" spans="1:5" x14ac:dyDescent="0.2">
      <c r="A3457" t="s">
        <v>15983</v>
      </c>
      <c r="B3457" t="s">
        <v>2811</v>
      </c>
      <c r="C3457" t="s">
        <v>2779</v>
      </c>
      <c r="D3457" t="s">
        <v>14859</v>
      </c>
      <c r="E3457" s="52">
        <v>0</v>
      </c>
    </row>
    <row r="3458" spans="1:5" x14ac:dyDescent="0.2">
      <c r="A3458" t="s">
        <v>15984</v>
      </c>
      <c r="B3458" t="s">
        <v>2788</v>
      </c>
      <c r="C3458" t="s">
        <v>2779</v>
      </c>
      <c r="D3458" t="s">
        <v>14859</v>
      </c>
      <c r="E3458" s="52">
        <v>100</v>
      </c>
    </row>
    <row r="3459" spans="1:5" x14ac:dyDescent="0.2">
      <c r="A3459" t="s">
        <v>15985</v>
      </c>
      <c r="B3459" t="s">
        <v>2814</v>
      </c>
      <c r="C3459" t="s">
        <v>2779</v>
      </c>
      <c r="D3459" t="s">
        <v>14859</v>
      </c>
      <c r="E3459" s="52">
        <v>98.8</v>
      </c>
    </row>
    <row r="3460" spans="1:5" x14ac:dyDescent="0.2">
      <c r="A3460" t="s">
        <v>15986</v>
      </c>
      <c r="B3460" t="s">
        <v>2816</v>
      </c>
      <c r="C3460" t="s">
        <v>2779</v>
      </c>
      <c r="D3460" t="s">
        <v>14859</v>
      </c>
      <c r="E3460" s="52">
        <v>98.6</v>
      </c>
    </row>
    <row r="3461" spans="1:5" x14ac:dyDescent="0.2">
      <c r="A3461" t="s">
        <v>15987</v>
      </c>
      <c r="B3461" t="s">
        <v>2818</v>
      </c>
      <c r="C3461" t="s">
        <v>2779</v>
      </c>
      <c r="D3461" t="s">
        <v>14859</v>
      </c>
      <c r="E3461" s="52">
        <v>42.5</v>
      </c>
    </row>
    <row r="3462" spans="1:5" x14ac:dyDescent="0.2">
      <c r="A3462" t="s">
        <v>15988</v>
      </c>
      <c r="B3462" t="s">
        <v>2820</v>
      </c>
      <c r="C3462" t="s">
        <v>2779</v>
      </c>
      <c r="D3462" t="s">
        <v>14859</v>
      </c>
      <c r="E3462" s="52">
        <v>87.5</v>
      </c>
    </row>
    <row r="3463" spans="1:5" x14ac:dyDescent="0.2">
      <c r="A3463" t="s">
        <v>15989</v>
      </c>
      <c r="B3463" t="s">
        <v>2825</v>
      </c>
      <c r="C3463" t="s">
        <v>2779</v>
      </c>
      <c r="D3463" t="s">
        <v>14859</v>
      </c>
      <c r="E3463" s="52">
        <v>100</v>
      </c>
    </row>
    <row r="3464" spans="1:5" x14ac:dyDescent="0.2">
      <c r="A3464" t="s">
        <v>15990</v>
      </c>
      <c r="B3464" t="s">
        <v>2786</v>
      </c>
      <c r="C3464" t="s">
        <v>2779</v>
      </c>
      <c r="D3464" t="s">
        <v>14859</v>
      </c>
      <c r="E3464" s="52">
        <v>100</v>
      </c>
    </row>
    <row r="3465" spans="1:5" x14ac:dyDescent="0.2">
      <c r="A3465" t="s">
        <v>15991</v>
      </c>
      <c r="B3465" t="s">
        <v>2787</v>
      </c>
      <c r="C3465" t="s">
        <v>2779</v>
      </c>
      <c r="D3465" t="s">
        <v>14859</v>
      </c>
      <c r="E3465" s="52">
        <v>100</v>
      </c>
    </row>
    <row r="3466" spans="1:5" x14ac:dyDescent="0.2">
      <c r="A3466" t="s">
        <v>15992</v>
      </c>
      <c r="B3466" t="s">
        <v>2829</v>
      </c>
      <c r="C3466" t="s">
        <v>2779</v>
      </c>
      <c r="D3466" t="s">
        <v>14859</v>
      </c>
      <c r="E3466" s="52">
        <v>93.1</v>
      </c>
    </row>
    <row r="3467" spans="1:5" x14ac:dyDescent="0.2">
      <c r="A3467" t="s">
        <v>15993</v>
      </c>
      <c r="B3467" t="s">
        <v>2831</v>
      </c>
      <c r="C3467" t="s">
        <v>2779</v>
      </c>
      <c r="D3467" t="s">
        <v>14859</v>
      </c>
      <c r="E3467" s="52">
        <v>83.3</v>
      </c>
    </row>
    <row r="3468" spans="1:5" x14ac:dyDescent="0.2">
      <c r="A3468" t="s">
        <v>15994</v>
      </c>
      <c r="B3468" t="s">
        <v>2833</v>
      </c>
      <c r="C3468" t="s">
        <v>2779</v>
      </c>
      <c r="D3468" t="s">
        <v>14859</v>
      </c>
      <c r="E3468" s="52">
        <v>98.6</v>
      </c>
    </row>
    <row r="3469" spans="1:5" x14ac:dyDescent="0.2">
      <c r="A3469" t="s">
        <v>15995</v>
      </c>
      <c r="B3469" t="s">
        <v>2835</v>
      </c>
      <c r="C3469" t="s">
        <v>2779</v>
      </c>
      <c r="D3469" t="s">
        <v>14859</v>
      </c>
      <c r="E3469" s="52">
        <v>100</v>
      </c>
    </row>
    <row r="3470" spans="1:5" x14ac:dyDescent="0.2">
      <c r="A3470" t="s">
        <v>15996</v>
      </c>
      <c r="B3470" t="s">
        <v>2789</v>
      </c>
      <c r="C3470" t="s">
        <v>2779</v>
      </c>
      <c r="D3470" t="s">
        <v>14859</v>
      </c>
      <c r="E3470" s="52">
        <v>89.4</v>
      </c>
    </row>
    <row r="3471" spans="1:5" x14ac:dyDescent="0.2">
      <c r="A3471" t="s">
        <v>15997</v>
      </c>
      <c r="B3471" t="s">
        <v>2838</v>
      </c>
      <c r="C3471" t="s">
        <v>2779</v>
      </c>
      <c r="D3471" t="s">
        <v>14859</v>
      </c>
      <c r="E3471" s="52">
        <v>97.3</v>
      </c>
    </row>
    <row r="3472" spans="1:5" x14ac:dyDescent="0.2">
      <c r="A3472" t="s">
        <v>15998</v>
      </c>
      <c r="B3472" t="s">
        <v>2840</v>
      </c>
      <c r="C3472" t="s">
        <v>2779</v>
      </c>
      <c r="D3472" t="s">
        <v>14859</v>
      </c>
      <c r="E3472" s="52">
        <v>100</v>
      </c>
    </row>
    <row r="3473" spans="1:5" x14ac:dyDescent="0.2">
      <c r="A3473" t="s">
        <v>15999</v>
      </c>
      <c r="B3473" t="s">
        <v>12328</v>
      </c>
      <c r="C3473" t="s">
        <v>2779</v>
      </c>
      <c r="D3473" t="s">
        <v>14859</v>
      </c>
      <c r="E3473" s="52">
        <v>17.2</v>
      </c>
    </row>
    <row r="3474" spans="1:5" x14ac:dyDescent="0.2">
      <c r="A3474" t="s">
        <v>16000</v>
      </c>
      <c r="B3474" t="s">
        <v>2763</v>
      </c>
      <c r="C3474" t="s">
        <v>2779</v>
      </c>
      <c r="D3474" t="s">
        <v>14859</v>
      </c>
      <c r="E3474" s="52">
        <v>100</v>
      </c>
    </row>
    <row r="3475" spans="1:5" x14ac:dyDescent="0.2">
      <c r="A3475" t="s">
        <v>16001</v>
      </c>
      <c r="B3475" t="s">
        <v>12344</v>
      </c>
      <c r="C3475" t="s">
        <v>2779</v>
      </c>
      <c r="D3475" t="s">
        <v>14859</v>
      </c>
      <c r="E3475" s="52">
        <v>100</v>
      </c>
    </row>
    <row r="3476" spans="1:5" x14ac:dyDescent="0.2">
      <c r="A3476" t="s">
        <v>16002</v>
      </c>
      <c r="B3476" t="s">
        <v>2780</v>
      </c>
      <c r="C3476" t="s">
        <v>2779</v>
      </c>
      <c r="D3476" t="s">
        <v>14859</v>
      </c>
      <c r="E3476" s="52">
        <v>96.9</v>
      </c>
    </row>
    <row r="3477" spans="1:5" x14ac:dyDescent="0.2">
      <c r="A3477" t="s">
        <v>16003</v>
      </c>
      <c r="B3477" t="s">
        <v>2794</v>
      </c>
      <c r="C3477" t="s">
        <v>2779</v>
      </c>
      <c r="D3477" t="s">
        <v>14859</v>
      </c>
      <c r="E3477" s="52">
        <v>93.912542517006813</v>
      </c>
    </row>
    <row r="3478" spans="1:5" x14ac:dyDescent="0.2">
      <c r="A3478" t="s">
        <v>16004</v>
      </c>
      <c r="B3478" t="s">
        <v>2785</v>
      </c>
      <c r="C3478" t="s">
        <v>9610</v>
      </c>
      <c r="D3478" t="s">
        <v>14859</v>
      </c>
      <c r="E3478" s="52">
        <v>88</v>
      </c>
    </row>
    <row r="3479" spans="1:5" x14ac:dyDescent="0.2">
      <c r="A3479" t="s">
        <v>16005</v>
      </c>
      <c r="B3479" t="s">
        <v>2811</v>
      </c>
      <c r="C3479" t="s">
        <v>9610</v>
      </c>
      <c r="D3479" t="s">
        <v>14859</v>
      </c>
      <c r="E3479" s="52">
        <v>0</v>
      </c>
    </row>
    <row r="3480" spans="1:5" x14ac:dyDescent="0.2">
      <c r="A3480" t="s">
        <v>16006</v>
      </c>
      <c r="B3480" t="s">
        <v>2788</v>
      </c>
      <c r="C3480" t="s">
        <v>9610</v>
      </c>
      <c r="D3480" t="s">
        <v>14859</v>
      </c>
      <c r="E3480" s="52">
        <v>73.099999999999994</v>
      </c>
    </row>
    <row r="3481" spans="1:5" x14ac:dyDescent="0.2">
      <c r="A3481" t="s">
        <v>16007</v>
      </c>
      <c r="B3481" t="s">
        <v>2814</v>
      </c>
      <c r="C3481" t="s">
        <v>9610</v>
      </c>
      <c r="D3481" t="s">
        <v>14859</v>
      </c>
      <c r="E3481" s="52">
        <v>51.3</v>
      </c>
    </row>
    <row r="3482" spans="1:5" x14ac:dyDescent="0.2">
      <c r="A3482" t="s">
        <v>16008</v>
      </c>
      <c r="B3482" t="s">
        <v>2816</v>
      </c>
      <c r="C3482" t="s">
        <v>9610</v>
      </c>
      <c r="D3482" t="s">
        <v>14859</v>
      </c>
      <c r="E3482" s="52">
        <v>38.299999999999997</v>
      </c>
    </row>
    <row r="3483" spans="1:5" x14ac:dyDescent="0.2">
      <c r="A3483" t="s">
        <v>16009</v>
      </c>
      <c r="B3483" t="s">
        <v>2818</v>
      </c>
      <c r="C3483" t="s">
        <v>9610</v>
      </c>
      <c r="D3483" t="s">
        <v>14859</v>
      </c>
      <c r="E3483" s="52">
        <v>58.9</v>
      </c>
    </row>
    <row r="3484" spans="1:5" x14ac:dyDescent="0.2">
      <c r="A3484" t="s">
        <v>16010</v>
      </c>
      <c r="B3484" t="s">
        <v>2820</v>
      </c>
      <c r="C3484" t="s">
        <v>9610</v>
      </c>
      <c r="D3484" t="s">
        <v>14859</v>
      </c>
      <c r="E3484" s="52">
        <v>67</v>
      </c>
    </row>
    <row r="3485" spans="1:5" x14ac:dyDescent="0.2">
      <c r="A3485" t="s">
        <v>16011</v>
      </c>
      <c r="B3485" t="s">
        <v>2825</v>
      </c>
      <c r="C3485" t="s">
        <v>9610</v>
      </c>
      <c r="D3485" t="s">
        <v>14859</v>
      </c>
      <c r="E3485" s="52">
        <v>71</v>
      </c>
    </row>
    <row r="3486" spans="1:5" x14ac:dyDescent="0.2">
      <c r="A3486" t="s">
        <v>16012</v>
      </c>
      <c r="B3486" t="s">
        <v>2786</v>
      </c>
      <c r="C3486" t="s">
        <v>9610</v>
      </c>
      <c r="D3486" t="s">
        <v>14859</v>
      </c>
      <c r="E3486" s="52">
        <v>55.1</v>
      </c>
    </row>
    <row r="3487" spans="1:5" x14ac:dyDescent="0.2">
      <c r="A3487" t="s">
        <v>16013</v>
      </c>
      <c r="B3487" t="s">
        <v>2787</v>
      </c>
      <c r="C3487" t="s">
        <v>9610</v>
      </c>
      <c r="D3487" t="s">
        <v>14859</v>
      </c>
      <c r="E3487" s="52">
        <v>82.6</v>
      </c>
    </row>
    <row r="3488" spans="1:5" x14ac:dyDescent="0.2">
      <c r="A3488" t="s">
        <v>16014</v>
      </c>
      <c r="B3488" t="s">
        <v>2829</v>
      </c>
      <c r="C3488" t="s">
        <v>9610</v>
      </c>
      <c r="D3488" t="s">
        <v>14859</v>
      </c>
      <c r="E3488" s="52">
        <v>81</v>
      </c>
    </row>
    <row r="3489" spans="1:5" x14ac:dyDescent="0.2">
      <c r="A3489" t="s">
        <v>16015</v>
      </c>
      <c r="B3489" t="s">
        <v>2831</v>
      </c>
      <c r="C3489" t="s">
        <v>9610</v>
      </c>
      <c r="D3489" t="s">
        <v>14859</v>
      </c>
      <c r="E3489" s="52">
        <v>69</v>
      </c>
    </row>
    <row r="3490" spans="1:5" x14ac:dyDescent="0.2">
      <c r="A3490" t="s">
        <v>16016</v>
      </c>
      <c r="B3490" t="s">
        <v>2833</v>
      </c>
      <c r="C3490" t="s">
        <v>9610</v>
      </c>
      <c r="D3490" t="s">
        <v>14859</v>
      </c>
      <c r="E3490" s="52">
        <v>45.3</v>
      </c>
    </row>
    <row r="3491" spans="1:5" x14ac:dyDescent="0.2">
      <c r="A3491" t="s">
        <v>16017</v>
      </c>
      <c r="B3491" t="s">
        <v>2835</v>
      </c>
      <c r="C3491" t="s">
        <v>9610</v>
      </c>
      <c r="D3491" t="s">
        <v>14859</v>
      </c>
      <c r="E3491" s="52">
        <v>57.3</v>
      </c>
    </row>
    <row r="3492" spans="1:5" x14ac:dyDescent="0.2">
      <c r="A3492" t="s">
        <v>16018</v>
      </c>
      <c r="B3492" t="s">
        <v>2789</v>
      </c>
      <c r="C3492" t="s">
        <v>9610</v>
      </c>
      <c r="D3492" t="s">
        <v>14859</v>
      </c>
      <c r="E3492" s="52">
        <v>61.2</v>
      </c>
    </row>
    <row r="3493" spans="1:5" x14ac:dyDescent="0.2">
      <c r="A3493" t="s">
        <v>16019</v>
      </c>
      <c r="B3493" t="s">
        <v>2838</v>
      </c>
      <c r="C3493" t="s">
        <v>9610</v>
      </c>
      <c r="D3493" t="s">
        <v>14859</v>
      </c>
      <c r="E3493" s="52">
        <v>67</v>
      </c>
    </row>
    <row r="3494" spans="1:5" x14ac:dyDescent="0.2">
      <c r="A3494" t="s">
        <v>16020</v>
      </c>
      <c r="B3494" t="s">
        <v>2840</v>
      </c>
      <c r="C3494" t="s">
        <v>9610</v>
      </c>
      <c r="D3494" t="s">
        <v>14859</v>
      </c>
      <c r="E3494" s="52">
        <v>79</v>
      </c>
    </row>
    <row r="3495" spans="1:5" x14ac:dyDescent="0.2">
      <c r="A3495" t="s">
        <v>16021</v>
      </c>
      <c r="B3495" t="s">
        <v>12328</v>
      </c>
      <c r="C3495" t="s">
        <v>9610</v>
      </c>
      <c r="D3495" t="s">
        <v>14859</v>
      </c>
      <c r="E3495" s="52">
        <v>40.799999999999997</v>
      </c>
    </row>
    <row r="3496" spans="1:5" x14ac:dyDescent="0.2">
      <c r="A3496" t="s">
        <v>16022</v>
      </c>
      <c r="B3496" t="s">
        <v>2763</v>
      </c>
      <c r="C3496" t="s">
        <v>9610</v>
      </c>
      <c r="D3496" t="s">
        <v>14859</v>
      </c>
      <c r="E3496" s="52">
        <v>65.5</v>
      </c>
    </row>
    <row r="3497" spans="1:5" x14ac:dyDescent="0.2">
      <c r="A3497" t="s">
        <v>16023</v>
      </c>
      <c r="B3497" t="s">
        <v>12344</v>
      </c>
      <c r="C3497" t="s">
        <v>9610</v>
      </c>
      <c r="D3497" t="s">
        <v>14859</v>
      </c>
      <c r="E3497" s="52">
        <v>56.3</v>
      </c>
    </row>
    <row r="3498" spans="1:5" x14ac:dyDescent="0.2">
      <c r="A3498" t="s">
        <v>16024</v>
      </c>
      <c r="B3498" t="s">
        <v>2780</v>
      </c>
      <c r="C3498" t="s">
        <v>9610</v>
      </c>
      <c r="D3498" t="s">
        <v>14859</v>
      </c>
      <c r="E3498" s="52">
        <v>0</v>
      </c>
    </row>
    <row r="3499" spans="1:5" x14ac:dyDescent="0.2">
      <c r="A3499" t="s">
        <v>16025</v>
      </c>
      <c r="B3499" t="s">
        <v>2794</v>
      </c>
      <c r="C3499" t="s">
        <v>9610</v>
      </c>
      <c r="D3499" t="s">
        <v>14859</v>
      </c>
      <c r="E3499" s="5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Raw</vt:lpstr>
      <vt:lpstr>Chart Data</vt:lpstr>
      <vt:lpstr>Data 1</vt:lpstr>
      <vt:lpstr>Lookups</vt:lpstr>
      <vt:lpstr>Data2</vt:lpstr>
      <vt:lpstr>Lookups2</vt:lpstr>
      <vt:lpstr>Input Data</vt:lpstr>
      <vt:lpstr>Kent Measure by Trust</vt:lpstr>
      <vt:lpstr>Surrey Measure by Trust</vt:lpstr>
      <vt:lpstr>Sussex Measure by Trust</vt:lpstr>
      <vt:lpstr>Trust by Domain</vt:lpstr>
      <vt:lpstr>Dom_1_patient_numbers</vt:lpstr>
      <vt:lpstr>Dom_10_patient_numbers</vt:lpstr>
      <vt:lpstr>Dom_2_patient_numbers</vt:lpstr>
      <vt:lpstr>Dom_2_patient_numbers_2</vt:lpstr>
      <vt:lpstr>Dom_3_patient_numbers</vt:lpstr>
      <vt:lpstr>Dom_4_patient_numbers</vt:lpstr>
      <vt:lpstr>Dom_5_patient_numbers</vt:lpstr>
      <vt:lpstr>Dom_6_patient_numbers</vt:lpstr>
      <vt:lpstr>Dom_7_patient_numbers</vt:lpstr>
      <vt:lpstr>Dom_8_patient_numbers</vt:lpstr>
      <vt:lpstr>Dom_9_patient_numbers</vt:lpstr>
    </vt:vector>
  </TitlesOfParts>
  <Company>Sussex Health Informatics Service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BerryS</dc:creator>
  <cp:lastModifiedBy>Ehren Rebecca</cp:lastModifiedBy>
  <cp:lastPrinted>2014-10-23T07:32:36Z</cp:lastPrinted>
  <dcterms:created xsi:type="dcterms:W3CDTF">2014-09-24T10:04:40Z</dcterms:created>
  <dcterms:modified xsi:type="dcterms:W3CDTF">2017-06-15T13:20:05Z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a8e38a7e-c41d-4efb-81df-3df7393a95d2</vt:lpwstr>
  </property>
</Properties>
</file>