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SW1/swc/ph/Restricted document/Core Services/ICARS/Resources/Incident Management Resources/"/>
    </mc:Choice>
  </mc:AlternateContent>
  <xr:revisionPtr revIDLastSave="277" documentId="8_{EEA76D06-6C90-46BC-9B4C-D44D0C5DB4CD}" xr6:coauthVersionLast="47" xr6:coauthVersionMax="47" xr10:uidLastSave="{F4E1E82A-6D95-4C3C-B061-81205B980FD3}"/>
  <bookViews>
    <workbookView xWindow="33720" yWindow="-120" windowWidth="29040" windowHeight="15720" tabRatio="738" activeTab="1" xr2:uid="{00000000-000D-0000-FFFF-FFFF00000000}"/>
  </bookViews>
  <sheets>
    <sheet name="Incident SEA Form" sheetId="1" r:id="rId1"/>
    <sheet name="Vaccines" sheetId="15" r:id="rId2"/>
    <sheet name="INTERNAL USE" sheetId="16" state="hidden" r:id="rId3"/>
    <sheet name="Pick Lists" sheetId="10" state="hidden" r:id="rId4"/>
    <sheet name="Incident Specific Qs" sheetId="12" state="hidden" r:id="rId5"/>
  </sheets>
  <definedNames>
    <definedName name="_xlnm._FilterDatabase" localSheetId="1">Vaccines!$C$8:$L$48</definedName>
    <definedName name="CHILD" localSheetId="2">#REF!</definedName>
    <definedName name="CHILD" localSheetId="1">#REF!</definedName>
    <definedName name="CHILD">#REF!</definedName>
    <definedName name="CHILDFLU" localSheetId="2">#REF!</definedName>
    <definedName name="CHILDFLU" localSheetId="1">#REF!</definedName>
    <definedName name="CHILDFLU">#REF!</definedName>
    <definedName name="Copntract_type" localSheetId="2">#REF!</definedName>
    <definedName name="Copntract_type" localSheetId="1">#REF!</definedName>
    <definedName name="Copntract_type">#REF!</definedName>
    <definedName name="type_of_error">'Pick Lists'!$C$3:$C$11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6" l="1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8" i="16"/>
  <c r="B22" i="1"/>
  <c r="D12" i="15"/>
  <c r="D17" i="15"/>
  <c r="D14" i="15"/>
  <c r="D10" i="15"/>
  <c r="D9" i="15"/>
  <c r="D15" i="15"/>
  <c r="D11" i="15"/>
  <c r="D16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13" i="15"/>
  <c r="B25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C8" i="16"/>
  <c r="D8" i="16"/>
  <c r="E8" i="16"/>
  <c r="F8" i="16"/>
  <c r="G8" i="16"/>
  <c r="H8" i="16"/>
  <c r="J8" i="16"/>
  <c r="C9" i="16"/>
  <c r="D9" i="16"/>
  <c r="E9" i="16"/>
  <c r="F9" i="16"/>
  <c r="G9" i="16"/>
  <c r="H9" i="16"/>
  <c r="J9" i="16"/>
  <c r="C10" i="16"/>
  <c r="D10" i="16"/>
  <c r="E10" i="16"/>
  <c r="F10" i="16"/>
  <c r="G10" i="16"/>
  <c r="H10" i="16"/>
  <c r="J10" i="16"/>
  <c r="C11" i="16"/>
  <c r="D11" i="16"/>
  <c r="E11" i="16"/>
  <c r="F11" i="16"/>
  <c r="G11" i="16"/>
  <c r="H11" i="16"/>
  <c r="J11" i="16"/>
  <c r="C12" i="16"/>
  <c r="D12" i="16"/>
  <c r="E12" i="16"/>
  <c r="F12" i="16"/>
  <c r="G12" i="16"/>
  <c r="H12" i="16"/>
  <c r="J12" i="16"/>
  <c r="C13" i="16"/>
  <c r="D13" i="16"/>
  <c r="E13" i="16"/>
  <c r="F13" i="16"/>
  <c r="G13" i="16"/>
  <c r="H13" i="16"/>
  <c r="J13" i="16"/>
  <c r="C14" i="16"/>
  <c r="D14" i="16"/>
  <c r="E14" i="16"/>
  <c r="F14" i="16"/>
  <c r="G14" i="16"/>
  <c r="H14" i="16"/>
  <c r="J14" i="16"/>
  <c r="C15" i="16"/>
  <c r="D15" i="16"/>
  <c r="E15" i="16"/>
  <c r="F15" i="16"/>
  <c r="G15" i="16"/>
  <c r="H15" i="16"/>
  <c r="J15" i="16"/>
  <c r="C16" i="16"/>
  <c r="D16" i="16"/>
  <c r="E16" i="16"/>
  <c r="F16" i="16"/>
  <c r="G16" i="16"/>
  <c r="H16" i="16"/>
  <c r="J16" i="16"/>
  <c r="C17" i="16"/>
  <c r="D17" i="16"/>
  <c r="E17" i="16"/>
  <c r="F17" i="16"/>
  <c r="G17" i="16"/>
  <c r="H17" i="16"/>
  <c r="J17" i="16"/>
  <c r="C18" i="16"/>
  <c r="D18" i="16"/>
  <c r="E18" i="16"/>
  <c r="F18" i="16"/>
  <c r="G18" i="16"/>
  <c r="H18" i="16"/>
  <c r="J18" i="16"/>
  <c r="C19" i="16"/>
  <c r="D19" i="16"/>
  <c r="E19" i="16"/>
  <c r="F19" i="16"/>
  <c r="G19" i="16"/>
  <c r="H19" i="16"/>
  <c r="J19" i="16"/>
  <c r="C20" i="16"/>
  <c r="D20" i="16"/>
  <c r="E20" i="16"/>
  <c r="F20" i="16"/>
  <c r="G20" i="16"/>
  <c r="H20" i="16"/>
  <c r="J20" i="16"/>
  <c r="C21" i="16"/>
  <c r="D21" i="16"/>
  <c r="E21" i="16"/>
  <c r="F21" i="16"/>
  <c r="G21" i="16"/>
  <c r="H21" i="16"/>
  <c r="J21" i="16"/>
  <c r="C22" i="16"/>
  <c r="D22" i="16"/>
  <c r="E22" i="16"/>
  <c r="F22" i="16"/>
  <c r="G22" i="16"/>
  <c r="H22" i="16"/>
  <c r="J22" i="16"/>
  <c r="C23" i="16"/>
  <c r="D23" i="16"/>
  <c r="E23" i="16"/>
  <c r="F23" i="16"/>
  <c r="G23" i="16"/>
  <c r="H23" i="16"/>
  <c r="J23" i="16"/>
  <c r="C24" i="16"/>
  <c r="D24" i="16"/>
  <c r="E24" i="16"/>
  <c r="F24" i="16"/>
  <c r="G24" i="16"/>
  <c r="H24" i="16"/>
  <c r="J24" i="16"/>
  <c r="C25" i="16"/>
  <c r="D25" i="16"/>
  <c r="E25" i="16"/>
  <c r="F25" i="16"/>
  <c r="G25" i="16"/>
  <c r="H25" i="16"/>
  <c r="J25" i="16"/>
  <c r="C26" i="16"/>
  <c r="D26" i="16"/>
  <c r="E26" i="16"/>
  <c r="F26" i="16"/>
  <c r="G26" i="16"/>
  <c r="H26" i="16"/>
  <c r="J26" i="16"/>
  <c r="C27" i="16"/>
  <c r="D27" i="16"/>
  <c r="E27" i="16"/>
  <c r="F27" i="16"/>
  <c r="G27" i="16"/>
  <c r="H27" i="16"/>
  <c r="J27" i="16"/>
  <c r="C28" i="16"/>
  <c r="D28" i="16"/>
  <c r="E28" i="16"/>
  <c r="F28" i="16"/>
  <c r="G28" i="16"/>
  <c r="H28" i="16"/>
  <c r="J28" i="16"/>
  <c r="C29" i="16"/>
  <c r="D29" i="16"/>
  <c r="E29" i="16"/>
  <c r="F29" i="16"/>
  <c r="G29" i="16"/>
  <c r="H29" i="16"/>
  <c r="J29" i="16"/>
  <c r="C30" i="16"/>
  <c r="D30" i="16"/>
  <c r="E30" i="16"/>
  <c r="F30" i="16"/>
  <c r="G30" i="16"/>
  <c r="H30" i="16"/>
  <c r="J30" i="16"/>
  <c r="C31" i="16"/>
  <c r="D31" i="16"/>
  <c r="E31" i="16"/>
  <c r="F31" i="16"/>
  <c r="G31" i="16"/>
  <c r="H31" i="16"/>
  <c r="J31" i="16"/>
  <c r="C32" i="16"/>
  <c r="D32" i="16"/>
  <c r="E32" i="16"/>
  <c r="F32" i="16"/>
  <c r="G32" i="16"/>
  <c r="H32" i="16"/>
  <c r="J32" i="16"/>
  <c r="C33" i="16"/>
  <c r="D33" i="16"/>
  <c r="E33" i="16"/>
  <c r="F33" i="16"/>
  <c r="G33" i="16"/>
  <c r="H33" i="16"/>
  <c r="J33" i="16"/>
  <c r="C34" i="16"/>
  <c r="D34" i="16"/>
  <c r="E34" i="16"/>
  <c r="F34" i="16"/>
  <c r="G34" i="16"/>
  <c r="H34" i="16"/>
  <c r="J34" i="16"/>
  <c r="C35" i="16"/>
  <c r="D35" i="16"/>
  <c r="E35" i="16"/>
  <c r="F35" i="16"/>
  <c r="G35" i="16"/>
  <c r="H35" i="16"/>
  <c r="J35" i="16"/>
  <c r="C36" i="16"/>
  <c r="D36" i="16"/>
  <c r="E36" i="16"/>
  <c r="F36" i="16"/>
  <c r="G36" i="16"/>
  <c r="H36" i="16"/>
  <c r="J36" i="16"/>
  <c r="C37" i="16"/>
  <c r="D37" i="16"/>
  <c r="E37" i="16"/>
  <c r="F37" i="16"/>
  <c r="G37" i="16"/>
  <c r="H37" i="16"/>
  <c r="J37" i="16"/>
  <c r="C38" i="16"/>
  <c r="D38" i="16"/>
  <c r="E38" i="16"/>
  <c r="F38" i="16"/>
  <c r="G38" i="16"/>
  <c r="H38" i="16"/>
  <c r="J38" i="16"/>
  <c r="C39" i="16"/>
  <c r="D39" i="16"/>
  <c r="E39" i="16"/>
  <c r="F39" i="16"/>
  <c r="G39" i="16"/>
  <c r="H39" i="16"/>
  <c r="J39" i="16"/>
  <c r="C40" i="16"/>
  <c r="D40" i="16"/>
  <c r="E40" i="16"/>
  <c r="F40" i="16"/>
  <c r="G40" i="16"/>
  <c r="H40" i="16"/>
  <c r="J40" i="16"/>
  <c r="C41" i="16"/>
  <c r="D41" i="16"/>
  <c r="E41" i="16"/>
  <c r="F41" i="16"/>
  <c r="G41" i="16"/>
  <c r="H41" i="16"/>
  <c r="J41" i="16"/>
  <c r="C42" i="16"/>
  <c r="D42" i="16"/>
  <c r="E42" i="16"/>
  <c r="F42" i="16"/>
  <c r="G42" i="16"/>
  <c r="H42" i="16"/>
  <c r="J42" i="16"/>
  <c r="C43" i="16"/>
  <c r="D43" i="16"/>
  <c r="E43" i="16"/>
  <c r="F43" i="16"/>
  <c r="G43" i="16"/>
  <c r="H43" i="16"/>
  <c r="J43" i="16"/>
  <c r="C44" i="16"/>
  <c r="D44" i="16"/>
  <c r="E44" i="16"/>
  <c r="F44" i="16"/>
  <c r="G44" i="16"/>
  <c r="H44" i="16"/>
  <c r="J44" i="16"/>
  <c r="C45" i="16"/>
  <c r="D45" i="16"/>
  <c r="E45" i="16"/>
  <c r="F45" i="16"/>
  <c r="G45" i="16"/>
  <c r="H45" i="16"/>
  <c r="J45" i="16"/>
  <c r="C46" i="16"/>
  <c r="D46" i="16"/>
  <c r="E46" i="16"/>
  <c r="F46" i="16"/>
  <c r="G46" i="16"/>
  <c r="H46" i="16"/>
  <c r="J46" i="16"/>
  <c r="C47" i="16"/>
  <c r="D47" i="16"/>
  <c r="E47" i="16"/>
  <c r="F47" i="16"/>
  <c r="G47" i="16"/>
  <c r="H47" i="16"/>
  <c r="J47" i="16"/>
  <c r="B19" i="1"/>
  <c r="E18" i="1"/>
  <c r="B23" i="1"/>
</calcChain>
</file>

<file path=xl/sharedStrings.xml><?xml version="1.0" encoding="utf-8"?>
<sst xmlns="http://schemas.openxmlformats.org/spreadsheetml/2006/main" count="246" uniqueCount="183">
  <si>
    <t>South West Immunisation Clinical Advice and Response Service (ICARS)</t>
  </si>
  <si>
    <t>Return your completed form to:</t>
  </si>
  <si>
    <t xml:space="preserve">england.swicars@nhs.net </t>
  </si>
  <si>
    <r>
      <rPr>
        <b/>
        <sz val="14"/>
        <color rgb="FFFF0000"/>
        <rFont val="Arial"/>
        <family val="2"/>
      </rPr>
      <t>*</t>
    </r>
    <r>
      <rPr>
        <b/>
        <sz val="14"/>
        <color theme="1"/>
        <rFont val="Arial"/>
        <family val="2"/>
      </rPr>
      <t xml:space="preserve"> Mandatory field</t>
    </r>
  </si>
  <si>
    <t>Immunisation Incident Significant Event Analysis (SEA) v.11</t>
  </si>
  <si>
    <r>
      <t xml:space="preserve">Organisation/Practice Name: </t>
    </r>
    <r>
      <rPr>
        <b/>
        <sz val="12"/>
        <color rgb="FFFF0000"/>
        <rFont val="Arial"/>
        <family val="2"/>
      </rPr>
      <t>*</t>
    </r>
  </si>
  <si>
    <r>
      <t xml:space="preserve">ICB Area: </t>
    </r>
    <r>
      <rPr>
        <b/>
        <sz val="12"/>
        <color rgb="FFFF0000"/>
        <rFont val="Arial"/>
        <family val="2"/>
      </rPr>
      <t>*</t>
    </r>
  </si>
  <si>
    <r>
      <t xml:space="preserve">Name of Incident Lead: </t>
    </r>
    <r>
      <rPr>
        <b/>
        <sz val="12"/>
        <color rgb="FFFF0000"/>
        <rFont val="Arial"/>
        <family val="2"/>
      </rPr>
      <t>*</t>
    </r>
  </si>
  <si>
    <r>
      <t xml:space="preserve">Lead's Telephone: </t>
    </r>
    <r>
      <rPr>
        <b/>
        <sz val="12"/>
        <color rgb="FFFF0000"/>
        <rFont val="Arial"/>
        <family val="2"/>
      </rPr>
      <t>*</t>
    </r>
  </si>
  <si>
    <r>
      <t xml:space="preserve">Lead's Role: </t>
    </r>
    <r>
      <rPr>
        <b/>
        <sz val="12"/>
        <color rgb="FFFF0000"/>
        <rFont val="Arial"/>
        <family val="2"/>
      </rPr>
      <t>*</t>
    </r>
  </si>
  <si>
    <r>
      <t xml:space="preserve">Lead's E-mail: </t>
    </r>
    <r>
      <rPr>
        <b/>
        <sz val="12"/>
        <color rgb="FFFF0000"/>
        <rFont val="Arial"/>
        <family val="2"/>
      </rPr>
      <t>*</t>
    </r>
  </si>
  <si>
    <t>Name of Reporter (if different):</t>
  </si>
  <si>
    <t>Reporter's Telephone:</t>
  </si>
  <si>
    <t>Reporter's Role:</t>
  </si>
  <si>
    <t>Reporter's E-mail:</t>
  </si>
  <si>
    <r>
      <t xml:space="preserve">Date of Incident: </t>
    </r>
    <r>
      <rPr>
        <b/>
        <sz val="12"/>
        <color rgb="FFFF0000"/>
        <rFont val="Arial"/>
        <family val="2"/>
      </rPr>
      <t>*</t>
    </r>
  </si>
  <si>
    <t>Time of Incident (if known):</t>
  </si>
  <si>
    <t>Location of Incident:</t>
  </si>
  <si>
    <r>
      <t xml:space="preserve">Type of Incident: </t>
    </r>
    <r>
      <rPr>
        <b/>
        <sz val="12"/>
        <color rgb="FFFF0000"/>
        <rFont val="Arial"/>
        <family val="2"/>
      </rPr>
      <t>*</t>
    </r>
  </si>
  <si>
    <t>Any other incidents reported to ICARS in the last 6 months?</t>
  </si>
  <si>
    <r>
      <t xml:space="preserve">Description of Incident: </t>
    </r>
    <r>
      <rPr>
        <b/>
        <sz val="12"/>
        <color rgb="FFFF0000"/>
        <rFont val="Arial"/>
        <family val="2"/>
      </rPr>
      <t xml:space="preserve">*
</t>
    </r>
    <r>
      <rPr>
        <i/>
        <sz val="11"/>
        <rFont val="Arial"/>
        <family val="2"/>
      </rPr>
      <t>Please do not include any personal identifiable data (PID)</t>
    </r>
  </si>
  <si>
    <t>Question</t>
  </si>
  <si>
    <r>
      <t xml:space="preserve">Answer 
</t>
    </r>
    <r>
      <rPr>
        <i/>
        <sz val="11"/>
        <color theme="1"/>
        <rFont val="Arial"/>
        <family val="2"/>
      </rPr>
      <t>Please do not include any personal identifiable data (PID)</t>
    </r>
  </si>
  <si>
    <r>
      <rPr>
        <b/>
        <sz val="14"/>
        <color rgb="FFFF0000"/>
        <rFont val="Arial"/>
        <family val="2"/>
      </rPr>
      <t>Quarantined vaccines:</t>
    </r>
    <r>
      <rPr>
        <b/>
        <sz val="14"/>
        <rFont val="Arial"/>
        <family val="2"/>
      </rPr>
      <t xml:space="preserve"> </t>
    </r>
  </si>
  <si>
    <t>please complete the table below as fully as possible</t>
  </si>
  <si>
    <r>
      <rPr>
        <b/>
        <sz val="14"/>
        <color rgb="FFFF0000"/>
        <rFont val="Arial"/>
        <family val="2"/>
      </rPr>
      <t>Discarded / expired vaccines:</t>
    </r>
    <r>
      <rPr>
        <b/>
        <sz val="14"/>
        <rFont val="Arial"/>
        <family val="2"/>
      </rPr>
      <t xml:space="preserve"> </t>
    </r>
  </si>
  <si>
    <t>please only complete the expiry dates, batch number and quantity</t>
  </si>
  <si>
    <r>
      <rPr>
        <b/>
        <sz val="14"/>
        <rFont val="Arial"/>
        <family val="2"/>
      </rPr>
      <t>Please make sure that you also complete the main 'Incident SEA Form' tab:</t>
    </r>
    <r>
      <rPr>
        <b/>
        <u/>
        <sz val="14"/>
        <color rgb="FF0000FF"/>
        <rFont val="Arial"/>
        <family val="2"/>
      </rPr>
      <t xml:space="preserve">
Click here </t>
    </r>
  </si>
  <si>
    <t>Select Vaccine Below:</t>
  </si>
  <si>
    <t>Manufacturer</t>
  </si>
  <si>
    <t>Expiry date</t>
  </si>
  <si>
    <t>Batch Number(s)</t>
  </si>
  <si>
    <t>Formulation</t>
  </si>
  <si>
    <t>Quantity</t>
  </si>
  <si>
    <t>Location in fridge</t>
  </si>
  <si>
    <t>Which fridge?
(If multiple fridges involved)</t>
  </si>
  <si>
    <t>Reason the vaccine was obtained</t>
  </si>
  <si>
    <t>Vaccine involved in previous cold chain incident?</t>
  </si>
  <si>
    <t>Click here to return to the main incident form</t>
  </si>
  <si>
    <t>Min Temp</t>
  </si>
  <si>
    <t>Max Temp</t>
  </si>
  <si>
    <t>FOR ICARS INTERNAL USE ONLY</t>
  </si>
  <si>
    <t>Duration</t>
  </si>
  <si>
    <t>Vaccine</t>
  </si>
  <si>
    <t>Which fridge?</t>
  </si>
  <si>
    <t>Reason obtained</t>
  </si>
  <si>
    <t>Previous cold chain incident?</t>
  </si>
  <si>
    <t>Stability response</t>
  </si>
  <si>
    <t>Manufacturer contacted?</t>
  </si>
  <si>
    <t>ICB</t>
  </si>
  <si>
    <t>Type of Incident</t>
  </si>
  <si>
    <t>Type of Error</t>
  </si>
  <si>
    <t>Vaccines</t>
  </si>
  <si>
    <t>BNSSG</t>
  </si>
  <si>
    <t>Vaccine administration error</t>
  </si>
  <si>
    <t>Duplicate vaccine given</t>
  </si>
  <si>
    <t>Solution pre-filled syringe</t>
  </si>
  <si>
    <t>National imms programme</t>
  </si>
  <si>
    <t>Yes</t>
  </si>
  <si>
    <t>Use on-label</t>
  </si>
  <si>
    <t>Abrysvo, RSV</t>
  </si>
  <si>
    <t>Pfizer</t>
  </si>
  <si>
    <t>BSW</t>
  </si>
  <si>
    <t>Vaccine expiry</t>
  </si>
  <si>
    <t>Given outside eligible cohort</t>
  </si>
  <si>
    <t>Suspension pre-filled syringe</t>
  </si>
  <si>
    <t>Private imms</t>
  </si>
  <si>
    <t>No</t>
  </si>
  <si>
    <t>Use off-label</t>
  </si>
  <si>
    <t>ADACEL, Pertussis</t>
  </si>
  <si>
    <t>Sanofi</t>
  </si>
  <si>
    <t>Cornwall &amp; IOS</t>
  </si>
  <si>
    <t>Cold chain - vaccines discarded</t>
  </si>
  <si>
    <t>Given too early</t>
  </si>
  <si>
    <t>Suspension vial</t>
  </si>
  <si>
    <t>Discard</t>
  </si>
  <si>
    <t>BCG, Tuberculosis</t>
  </si>
  <si>
    <t>AJ Vaccines</t>
  </si>
  <si>
    <t>Devon</t>
  </si>
  <si>
    <t>Cold chain - vaccines quarantined</t>
  </si>
  <si>
    <t>Incorrect gap between doses</t>
  </si>
  <si>
    <t>Solution vial &amp; emulsion vial</t>
  </si>
  <si>
    <t>Bexsero, MenB</t>
  </si>
  <si>
    <t>GSK</t>
  </si>
  <si>
    <t>Dorset</t>
  </si>
  <si>
    <t>Other</t>
  </si>
  <si>
    <t>Incorrect vaccine given</t>
  </si>
  <si>
    <t>Powder vial &amp; solution vial</t>
  </si>
  <si>
    <t>Boostrix-IPV, dTaP/IPV</t>
  </si>
  <si>
    <t>Gloucestershire</t>
  </si>
  <si>
    <t>Incorrectly mixed/reconstituted</t>
  </si>
  <si>
    <t>Powder vial &amp; solvent vial</t>
  </si>
  <si>
    <t>Comirnaty LP.8.1, 10mcg</t>
  </si>
  <si>
    <t>Somerset</t>
  </si>
  <si>
    <t>Partial/wrong dose given</t>
  </si>
  <si>
    <t>Powder vial &amp; solution syringe</t>
  </si>
  <si>
    <t>Comirnaty KP.2, 30mcg</t>
  </si>
  <si>
    <t xml:space="preserve">Other/Regional </t>
  </si>
  <si>
    <t>Vaccine reaction</t>
  </si>
  <si>
    <t>Powder vial &amp; solvent syringe</t>
  </si>
  <si>
    <t>Comirnaty LP.8.1, 3 (THREE) mcg</t>
  </si>
  <si>
    <t>Wrong site of injection</t>
  </si>
  <si>
    <t>Oral suspension pre-filled applicator</t>
  </si>
  <si>
    <t>Engerix, HepB</t>
  </si>
  <si>
    <t>Oral suspension tube</t>
  </si>
  <si>
    <t>Flu: Seqirus adjuvanted trivalent egg-grown</t>
  </si>
  <si>
    <t>Seqirus</t>
  </si>
  <si>
    <t>Nasal suspension pre-filled applicator</t>
  </si>
  <si>
    <t>Flu: Seqirus cell-based trivalent (TIVc)</t>
  </si>
  <si>
    <t>Dispersion vial</t>
  </si>
  <si>
    <t>Flu: Fluenz LAIV</t>
  </si>
  <si>
    <t>AstraZeneca</t>
  </si>
  <si>
    <t>Concentrate for dispersion</t>
  </si>
  <si>
    <t>Flu: Viatris surface antigen egg-grown (TIV MYL)</t>
  </si>
  <si>
    <t>Viatris</t>
  </si>
  <si>
    <t>Flu: Sanofi Supemtek recombinant trivalent (TIVr)</t>
  </si>
  <si>
    <t>Flu: Sanofi Vaxigrip split viron egg-grown</t>
  </si>
  <si>
    <t>Flu: Sanofi Efluelda high dose egg-grown (TIV-HD)</t>
  </si>
  <si>
    <t>Gardasil 9, HPV</t>
  </si>
  <si>
    <t>MSD</t>
  </si>
  <si>
    <t>HBVaxPro, HepB</t>
  </si>
  <si>
    <t>Infanrix Hexa, DTaP/IPV/Hib/HepB</t>
  </si>
  <si>
    <t>Menitorix, Hib/MenC</t>
  </si>
  <si>
    <t>MenQuadfi, MenACWY</t>
  </si>
  <si>
    <t>Menveo, MenACWY</t>
  </si>
  <si>
    <t>MMRvaxPro, MMR</t>
  </si>
  <si>
    <t>Nimenrix, MenACWY</t>
  </si>
  <si>
    <t>Pneumovax 23, PPV</t>
  </si>
  <si>
    <t>Prevenar 13, PCV</t>
  </si>
  <si>
    <t>Priorix, MMR</t>
  </si>
  <si>
    <t>Repevax, Pertussis</t>
  </si>
  <si>
    <t>Revaxis, Td/IPV</t>
  </si>
  <si>
    <t>Rotarix, Rotavirus</t>
  </si>
  <si>
    <t>Shingrix, Shingles</t>
  </si>
  <si>
    <t>Spikevax JN.1</t>
  </si>
  <si>
    <t>Moderna</t>
  </si>
  <si>
    <t>Vaxelis, DTaP/IPV/Hib/HepB</t>
  </si>
  <si>
    <t>Vaxneuvance, PCV</t>
  </si>
  <si>
    <t>Zostavax, Shingles</t>
  </si>
  <si>
    <t>How many patients were involved in this incident?</t>
  </si>
  <si>
    <r>
      <t xml:space="preserve">How many patients were administered with expired vaccine, if any? 
</t>
    </r>
    <r>
      <rPr>
        <i/>
        <sz val="11"/>
        <color theme="1"/>
        <rFont val="Arial"/>
        <family val="2"/>
      </rPr>
      <t>(If expired vaccines were given, please complete the 'Vaccines' tab of this form)</t>
    </r>
  </si>
  <si>
    <t>Has anybody been vaccinated with potentially affected vaccines?
If so, how many and which vaccine(s)?</t>
  </si>
  <si>
    <t>Has anybody been vaccinated with potentially affected vaccines?  
If so, how many and which vaccine(s)?</t>
  </si>
  <si>
    <t>Which vaccine(s) were administered/involved in this incident?</t>
  </si>
  <si>
    <t>Please describe the root cause(s) of the incident </t>
  </si>
  <si>
    <t>Date and time of the last guaranteed storage between +2⁰C to +8⁰C</t>
  </si>
  <si>
    <t>Why were the vaccines discarded?  
(e.g. Manufacturer advice, practice decision without advice, etc.)</t>
  </si>
  <si>
    <t>What immediate action was taken?</t>
  </si>
  <si>
    <t>Date and time the cold chain breach identified</t>
  </si>
  <si>
    <t>Have the discarded vaccines been reported on ImmForm?</t>
  </si>
  <si>
    <t xml:space="preserve">If expired vaccines were administered, please detail any duty of candour that was carried out </t>
  </si>
  <si>
    <t>Date and time the vaccines were returned to being stored at +2⁰C to +8⁰C</t>
  </si>
  <si>
    <t>If required, please detail any duty of candour that was carried out</t>
  </si>
  <si>
    <t>Please detail any duty of candour that was carried out</t>
  </si>
  <si>
    <t>If expired vaccines were administered, please confirm whether a clinical risk assessment has been carried out for each patient affected</t>
  </si>
  <si>
    <t>Total duration of the temperature excursion (hours/minutes).  
PLEASE SEND A COPY OF YOUR DATA LOGGER READINGS WITH THIS FORM.</t>
  </si>
  <si>
    <t>If required, please confirm whether a clinical risk assessment has been carried out for each patient affected</t>
  </si>
  <si>
    <t>Please confirm whether a clinical risk assessment has been carried out for each patient affected</t>
  </si>
  <si>
    <t>What corrective action was/will be taken? </t>
  </si>
  <si>
    <t>What were the temperature readings when the breach was identified (Max and min)?</t>
  </si>
  <si>
    <t>If any of the affected vaccines were administered, please detail any duty of candour that was carried out</t>
  </si>
  <si>
    <t>Describe the learning that has taken place from this incident</t>
  </si>
  <si>
    <t>Result of 48 hours continuous temperature monitoring with a data logger</t>
  </si>
  <si>
    <t>If any of the affected vaccines were administered, please confirm whether a clinical risk assessment has been carried out for each patient affected</t>
  </si>
  <si>
    <t>What learning needs have been identified for the vaccinator?</t>
  </si>
  <si>
    <t>Have any of the vaccines previously been exposed to temperatures outside 2⁰C to 8⁰C? 
(if so, please indicate this on the 'vaccines' tab)</t>
  </si>
  <si>
    <t>If relevant, what learning needs have been identified for the vaccinator?</t>
  </si>
  <si>
    <t>Please describe any actions taken to prevent this incident from happening again</t>
  </si>
  <si>
    <t>Please describe the root cause for the temperature excursion? 
(e.g. restocking the fridge, busy clinic, power failure)</t>
  </si>
  <si>
    <t>Any other comments?</t>
  </si>
  <si>
    <t>Has the cause of the breach been rectified and/or steps taken to prevent the problem recurring?</t>
  </si>
  <si>
    <r>
      <t>What alerted you to the cold chain breach/storage event?
(e</t>
    </r>
    <r>
      <rPr>
        <i/>
        <sz val="11"/>
        <color theme="1"/>
        <rFont val="Arial"/>
        <family val="2"/>
      </rPr>
      <t>.g. Thermometer out of range, fridge alarming, data logger</t>
    </r>
    <r>
      <rPr>
        <sz val="11"/>
        <color theme="1"/>
        <rFont val="Arial"/>
        <family val="2"/>
      </rPr>
      <t>)</t>
    </r>
  </si>
  <si>
    <t>Is there an alarm fitted on the fridge and if so what parameters are set?  How long after going out of the +2⁰C to +8⁰C temperature range does the alarm sound?  Did anyone hear it?</t>
  </si>
  <si>
    <t>Are there any obvious signs of freezing? 
(e.g. frosting on sides or back of the fridge, wet or damaged vaccine boxes)</t>
  </si>
  <si>
    <t>Are any vaccines placed against the sides or back of the fridge, or in the fridge door, or been pushed up against the cooling plate or cold air inlet?</t>
  </si>
  <si>
    <t>What type of fridge is it?
(Domestic or pharmaceutical)</t>
  </si>
  <si>
    <t>How old is the fridge?</t>
  </si>
  <si>
    <r>
      <t xml:space="preserve">When was the fridge last serviced? 
</t>
    </r>
    <r>
      <rPr>
        <i/>
        <sz val="11"/>
        <color theme="1"/>
        <rFont val="Arial"/>
        <family val="2"/>
      </rPr>
      <t>(Insert date)</t>
    </r>
  </si>
  <si>
    <t>If relevant, has an engineer checked the fridge since the incident?  If so, what did their report say?</t>
  </si>
  <si>
    <t>How often are fridge temperatures recorded?</t>
  </si>
  <si>
    <r>
      <t>What type of thermometer is in use? 
(e.g. I</t>
    </r>
    <r>
      <rPr>
        <i/>
        <sz val="11"/>
        <color theme="1"/>
        <rFont val="Arial"/>
        <family val="2"/>
      </rPr>
      <t>ntegral to fridge, battery operated independent thermometer</t>
    </r>
    <r>
      <rPr>
        <sz val="11"/>
        <color theme="1"/>
        <rFont val="Arial"/>
        <family val="2"/>
      </rPr>
      <t xml:space="preserve">, </t>
    </r>
    <r>
      <rPr>
        <i/>
        <sz val="11"/>
        <color theme="1"/>
        <rFont val="Arial"/>
        <family val="2"/>
      </rPr>
      <t>data logger)</t>
    </r>
  </si>
  <si>
    <t>If there is a temperature probe in the fridge, where is it positioned?</t>
  </si>
  <si>
    <t>When was the thermometer last reset and when was it last recalibrated?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</si>
</sst>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b/>
      <sz val="16"/>
      <color rgb="FF000000"/>
      <name val="Arial"/>
      <family val="2"/>
    </font>
    <font>
      <b/>
      <u/>
      <sz val="16"/>
      <color theme="10"/>
      <name val="Arial"/>
      <family val="2"/>
    </font>
    <font>
      <b/>
      <sz val="18"/>
      <name val="Arial"/>
      <family val="2"/>
    </font>
    <font>
      <sz val="12"/>
      <color rgb="FF242424"/>
      <name val="Arial"/>
      <family val="2"/>
    </font>
    <font>
      <b/>
      <sz val="14"/>
      <name val="Arial"/>
      <family val="2"/>
    </font>
    <font>
      <b/>
      <u/>
      <sz val="14"/>
      <color theme="10"/>
      <name val="Arial"/>
      <family val="2"/>
    </font>
    <font>
      <b/>
      <u/>
      <sz val="14"/>
      <color rgb="FF0000FF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i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00B0F0"/>
      <name val="Arial"/>
      <family val="2"/>
    </font>
    <font>
      <b/>
      <sz val="16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i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EF8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9" fillId="0" borderId="3" xfId="0" applyFont="1" applyBorder="1"/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1" fillId="0" borderId="0" xfId="1" applyFont="1" applyBorder="1"/>
    <xf numFmtId="0" fontId="17" fillId="0" borderId="14" xfId="0" applyFont="1" applyBorder="1" applyAlignment="1">
      <alignment horizontal="right" vertical="center" wrapText="1"/>
    </xf>
    <xf numFmtId="0" fontId="17" fillId="0" borderId="18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top" wrapText="1"/>
    </xf>
    <xf numFmtId="0" fontId="9" fillId="0" borderId="17" xfId="0" applyFont="1" applyBorder="1"/>
    <xf numFmtId="0" fontId="9" fillId="0" borderId="16" xfId="0" applyFont="1" applyBorder="1"/>
    <xf numFmtId="0" fontId="11" fillId="0" borderId="17" xfId="1" applyFont="1" applyBorder="1"/>
    <xf numFmtId="0" fontId="4" fillId="0" borderId="16" xfId="0" applyFont="1" applyBorder="1" applyAlignment="1">
      <alignment horizontal="right"/>
    </xf>
    <xf numFmtId="0" fontId="9" fillId="0" borderId="25" xfId="0" applyFont="1" applyBorder="1"/>
    <xf numFmtId="0" fontId="4" fillId="0" borderId="26" xfId="0" applyFont="1" applyBorder="1" applyAlignment="1">
      <alignment horizontal="right"/>
    </xf>
    <xf numFmtId="0" fontId="6" fillId="2" borderId="14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164" fontId="7" fillId="0" borderId="13" xfId="0" applyNumberFormat="1" applyFont="1" applyBorder="1" applyAlignment="1" applyProtection="1">
      <alignment horizontal="center" vertical="center" wrapText="1"/>
      <protection locked="0"/>
    </xf>
    <xf numFmtId="0" fontId="9" fillId="7" borderId="0" xfId="0" applyFont="1" applyFill="1"/>
    <xf numFmtId="0" fontId="5" fillId="7" borderId="0" xfId="0" applyFont="1" applyFill="1"/>
    <xf numFmtId="0" fontId="0" fillId="7" borderId="0" xfId="0" applyFill="1" applyAlignment="1">
      <alignment vertical="center" wrapText="1"/>
    </xf>
    <xf numFmtId="0" fontId="2" fillId="0" borderId="2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2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14" fillId="0" borderId="23" xfId="0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left" vertical="top"/>
    </xf>
    <xf numFmtId="0" fontId="17" fillId="0" borderId="34" xfId="0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16" fillId="0" borderId="20" xfId="1" applyFont="1" applyFill="1" applyBorder="1" applyAlignment="1" applyProtection="1">
      <alignment horizontal="left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9" fillId="0" borderId="18" xfId="0" applyFont="1" applyBorder="1" applyAlignment="1" applyProtection="1">
      <alignment vertical="center" wrapText="1"/>
      <protection locked="0"/>
    </xf>
    <xf numFmtId="0" fontId="19" fillId="0" borderId="14" xfId="0" applyFont="1" applyBorder="1" applyAlignment="1" applyProtection="1">
      <alignment vertical="center" wrapText="1"/>
      <protection locked="0"/>
    </xf>
    <xf numFmtId="0" fontId="17" fillId="2" borderId="36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14" fontId="18" fillId="0" borderId="19" xfId="0" applyNumberFormat="1" applyFont="1" applyBorder="1" applyAlignment="1">
      <alignment vertical="center" wrapText="1"/>
    </xf>
    <xf numFmtId="14" fontId="19" fillId="0" borderId="18" xfId="0" applyNumberFormat="1" applyFont="1" applyBorder="1" applyAlignment="1">
      <alignment vertical="center" wrapText="1"/>
    </xf>
    <xf numFmtId="14" fontId="18" fillId="0" borderId="1" xfId="0" applyNumberFormat="1" applyFont="1" applyBorder="1" applyAlignment="1">
      <alignment vertical="center" wrapText="1"/>
    </xf>
    <xf numFmtId="14" fontId="19" fillId="0" borderId="14" xfId="0" applyNumberFormat="1" applyFont="1" applyBorder="1" applyAlignment="1">
      <alignment vertical="center" wrapText="1"/>
    </xf>
    <xf numFmtId="14" fontId="18" fillId="0" borderId="10" xfId="0" applyNumberFormat="1" applyFont="1" applyBorder="1" applyAlignment="1">
      <alignment vertical="center" wrapText="1"/>
    </xf>
    <xf numFmtId="14" fontId="19" fillId="0" borderId="34" xfId="0" applyNumberFormat="1" applyFont="1" applyBorder="1" applyAlignment="1">
      <alignment vertical="center" wrapText="1"/>
    </xf>
    <xf numFmtId="0" fontId="17" fillId="6" borderId="38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7" borderId="0" xfId="0" applyFill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18" fillId="0" borderId="10" xfId="0" applyFont="1" applyBorder="1" applyAlignment="1">
      <alignment vertical="center" wrapText="1"/>
    </xf>
    <xf numFmtId="0" fontId="18" fillId="6" borderId="10" xfId="0" applyFont="1" applyFill="1" applyBorder="1" applyAlignment="1" applyProtection="1">
      <alignment horizontal="left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vertical="center" wrapText="1"/>
    </xf>
    <xf numFmtId="0" fontId="18" fillId="6" borderId="1" xfId="0" applyFont="1" applyFill="1" applyBorder="1" applyAlignment="1" applyProtection="1">
      <alignment horizontal="left" vertical="center" wrapText="1"/>
      <protection locked="0"/>
    </xf>
    <xf numFmtId="0" fontId="7" fillId="6" borderId="13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>
      <alignment vertical="center" wrapText="1"/>
    </xf>
    <xf numFmtId="0" fontId="18" fillId="6" borderId="19" xfId="0" applyFont="1" applyFill="1" applyBorder="1" applyAlignment="1" applyProtection="1">
      <alignment horizontal="left" vertical="center" wrapText="1"/>
      <protection locked="0"/>
    </xf>
    <xf numFmtId="0" fontId="7" fillId="6" borderId="35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0" borderId="13" xfId="0" applyNumberFormat="1" applyFont="1" applyBorder="1" applyAlignment="1" applyProtection="1">
      <alignment horizontal="center" vertical="center" wrapText="1"/>
      <protection locked="0"/>
    </xf>
    <xf numFmtId="49" fontId="7" fillId="0" borderId="28" xfId="0" applyNumberFormat="1" applyFont="1" applyBorder="1" applyAlignment="1" applyProtection="1">
      <alignment horizontal="center" vertical="center" wrapText="1"/>
      <protection locked="0"/>
    </xf>
    <xf numFmtId="49" fontId="7" fillId="5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3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 applyProtection="1">
      <alignment horizontal="left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13" xfId="0" applyNumberFormat="1" applyFont="1" applyBorder="1" applyAlignment="1" applyProtection="1">
      <alignment horizontal="left" vertical="center" wrapText="1"/>
      <protection locked="0"/>
    </xf>
    <xf numFmtId="49" fontId="18" fillId="0" borderId="19" xfId="0" applyNumberFormat="1" applyFont="1" applyBorder="1" applyAlignment="1" applyProtection="1">
      <alignment horizontal="left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35" xfId="0" applyNumberFormat="1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0" fontId="0" fillId="0" borderId="1" xfId="0" applyBorder="1"/>
    <xf numFmtId="0" fontId="19" fillId="0" borderId="34" xfId="0" applyFont="1" applyBorder="1" applyAlignment="1" applyProtection="1">
      <alignment vertical="center" wrapText="1"/>
      <protection locked="0"/>
    </xf>
    <xf numFmtId="49" fontId="18" fillId="0" borderId="10" xfId="0" applyNumberFormat="1" applyFont="1" applyBorder="1" applyAlignment="1" applyProtection="1">
      <alignment horizontal="left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11" xfId="0" applyNumberFormat="1" applyFont="1" applyBorder="1" applyAlignment="1" applyProtection="1">
      <alignment horizontal="left" vertical="center" wrapText="1"/>
      <protection locked="0"/>
    </xf>
    <xf numFmtId="0" fontId="19" fillId="2" borderId="41" xfId="0" applyFont="1" applyFill="1" applyBorder="1" applyAlignment="1">
      <alignment vertical="center" wrapText="1"/>
    </xf>
    <xf numFmtId="0" fontId="19" fillId="2" borderId="40" xfId="0" applyFont="1" applyFill="1" applyBorder="1" applyAlignment="1">
      <alignment vertical="center" wrapText="1"/>
    </xf>
    <xf numFmtId="0" fontId="19" fillId="2" borderId="42" xfId="0" applyFont="1" applyFill="1" applyBorder="1" applyAlignment="1">
      <alignment vertical="center" wrapText="1"/>
    </xf>
    <xf numFmtId="0" fontId="5" fillId="0" borderId="43" xfId="0" applyFont="1" applyBorder="1" applyAlignment="1">
      <alignment vertical="top" wrapText="1"/>
    </xf>
    <xf numFmtId="0" fontId="9" fillId="11" borderId="0" xfId="0" applyFont="1" applyFill="1"/>
    <xf numFmtId="0" fontId="21" fillId="0" borderId="0" xfId="0" applyFont="1" applyAlignment="1">
      <alignment horizontal="right"/>
    </xf>
    <xf numFmtId="0" fontId="9" fillId="0" borderId="0" xfId="0" applyFont="1"/>
    <xf numFmtId="0" fontId="17" fillId="2" borderId="44" xfId="0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49" fontId="13" fillId="0" borderId="8" xfId="0" applyNumberFormat="1" applyFont="1" applyBorder="1" applyAlignment="1" applyProtection="1">
      <alignment horizontal="center" vertical="center" wrapText="1"/>
      <protection locked="0"/>
    </xf>
    <xf numFmtId="15" fontId="7" fillId="0" borderId="6" xfId="0" applyNumberFormat="1" applyFont="1" applyBorder="1" applyAlignment="1" applyProtection="1">
      <alignment horizontal="center" vertical="center" wrapText="1"/>
      <protection locked="0"/>
    </xf>
    <xf numFmtId="15" fontId="7" fillId="0" borderId="8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49" fontId="5" fillId="0" borderId="30" xfId="0" applyNumberFormat="1" applyFont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 wrapText="1"/>
    </xf>
    <xf numFmtId="49" fontId="5" fillId="0" borderId="39" xfId="0" applyNumberFormat="1" applyFont="1" applyBorder="1" applyAlignment="1" applyProtection="1">
      <alignment horizontal="left" vertical="top" wrapText="1"/>
      <protection locked="0"/>
    </xf>
    <xf numFmtId="49" fontId="5" fillId="0" borderId="31" xfId="0" applyNumberFormat="1" applyFont="1" applyBorder="1" applyAlignment="1" applyProtection="1">
      <alignment horizontal="left" vertical="top" wrapText="1"/>
      <protection locked="0"/>
    </xf>
    <xf numFmtId="49" fontId="5" fillId="0" borderId="32" xfId="0" applyNumberFormat="1" applyFont="1" applyBorder="1" applyAlignment="1" applyProtection="1">
      <alignment horizontal="left" vertical="top" wrapText="1"/>
      <protection locked="0"/>
    </xf>
    <xf numFmtId="0" fontId="6" fillId="9" borderId="29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5" fillId="5" borderId="29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center"/>
    </xf>
    <xf numFmtId="0" fontId="15" fillId="5" borderId="30" xfId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6" fillId="3" borderId="22" xfId="1" applyFont="1" applyFill="1" applyBorder="1" applyAlignment="1" applyProtection="1">
      <alignment horizontal="center" vertical="center" wrapText="1"/>
    </xf>
    <xf numFmtId="0" fontId="16" fillId="3" borderId="23" xfId="1" applyFont="1" applyFill="1" applyBorder="1" applyAlignment="1" applyProtection="1">
      <alignment horizontal="center" vertical="center" wrapText="1"/>
    </xf>
    <xf numFmtId="0" fontId="16" fillId="3" borderId="24" xfId="1" applyFont="1" applyFill="1" applyBorder="1" applyAlignment="1" applyProtection="1">
      <alignment horizontal="center" vertical="center" wrapText="1"/>
    </xf>
    <xf numFmtId="0" fontId="16" fillId="3" borderId="33" xfId="1" applyFont="1" applyFill="1" applyBorder="1" applyAlignment="1" applyProtection="1">
      <alignment horizontal="center" vertical="center" wrapText="1"/>
    </xf>
    <xf numFmtId="0" fontId="16" fillId="3" borderId="20" xfId="1" applyFont="1" applyFill="1" applyBorder="1" applyAlignment="1" applyProtection="1">
      <alignment horizontal="center" vertical="center" wrapText="1"/>
    </xf>
    <xf numFmtId="0" fontId="16" fillId="3" borderId="21" xfId="1" applyFont="1" applyFill="1" applyBorder="1" applyAlignment="1" applyProtection="1">
      <alignment horizontal="center" vertical="center" wrapText="1"/>
    </xf>
    <xf numFmtId="0" fontId="16" fillId="8" borderId="22" xfId="1" applyFont="1" applyFill="1" applyBorder="1" applyAlignment="1" applyProtection="1">
      <alignment horizontal="center" vertical="center" wrapText="1"/>
    </xf>
    <xf numFmtId="0" fontId="16" fillId="8" borderId="23" xfId="1" applyFont="1" applyFill="1" applyBorder="1" applyAlignment="1" applyProtection="1">
      <alignment horizontal="center" vertical="center" wrapText="1"/>
    </xf>
    <xf numFmtId="0" fontId="16" fillId="8" borderId="24" xfId="1" applyFont="1" applyFill="1" applyBorder="1" applyAlignment="1" applyProtection="1">
      <alignment horizontal="center" vertical="center" wrapText="1"/>
    </xf>
    <xf numFmtId="0" fontId="16" fillId="8" borderId="33" xfId="1" applyFont="1" applyFill="1" applyBorder="1" applyAlignment="1" applyProtection="1">
      <alignment horizontal="center" vertical="center" wrapText="1"/>
    </xf>
    <xf numFmtId="0" fontId="16" fillId="8" borderId="20" xfId="1" applyFont="1" applyFill="1" applyBorder="1" applyAlignment="1" applyProtection="1">
      <alignment horizontal="center" vertical="center" wrapText="1"/>
    </xf>
    <xf numFmtId="0" fontId="16" fillId="8" borderId="21" xfId="1" applyFont="1" applyFill="1" applyBorder="1" applyAlignment="1" applyProtection="1">
      <alignment horizontal="center" vertical="center" wrapText="1"/>
    </xf>
    <xf numFmtId="0" fontId="24" fillId="10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5">
    <dxf>
      <fill>
        <patternFill>
          <bgColor rgb="FFFEF8DA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EF8DA"/>
      <color rgb="FFFFFFD9"/>
      <color rgb="FF0000FF"/>
      <color rgb="FF00FF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2035175</xdr:colOff>
      <xdr:row>1</xdr:row>
      <xdr:rowOff>65998</xdr:rowOff>
    </xdr:from>
    <xdr:to>
      <xdr:col>6</xdr:col>
      <xdr:colOff>2668</xdr:colOff>
      <xdr:row>2</xdr:row>
      <xdr:rowOff>285803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D3C8BE-EF89-4ED9-817B-143074333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4225" y="170773"/>
          <a:ext cx="1117093" cy="474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swicars@nhs.net?subject=Incident%20SEA%20For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J48"/>
  <sheetViews>
    <sheetView showGridLines="0" topLeftCell="A27" zoomScale="90" zoomScaleNormal="90" zoomScaleSheetLayoutView="100" workbookViewId="0">
      <selection activeCell="L12" sqref="L12"/>
    </sheetView>
  </sheetViews>
  <sheetFormatPr defaultColWidth="9.140625" defaultRowHeight="17.45"/>
  <cols>
    <col min="1" max="1" width="1.85546875" style="25" customWidth="1"/>
    <col min="2" max="2" width="35.85546875" style="25" customWidth="1"/>
    <col min="3" max="3" width="6.5703125" style="25" customWidth="1"/>
    <col min="4" max="4" width="40.5703125" style="25" customWidth="1"/>
    <col min="5" max="5" width="35.85546875" style="25" customWidth="1"/>
    <col min="6" max="6" width="46.5703125" style="25" customWidth="1"/>
    <col min="7" max="10" width="9.140625" style="26"/>
    <col min="11" max="16384" width="9.140625" style="25"/>
  </cols>
  <sheetData>
    <row r="1" spans="2:6" ht="8.1" customHeight="1" thickBot="1"/>
    <row r="2" spans="2:6" ht="20.100000000000001">
      <c r="B2" s="153" t="s">
        <v>0</v>
      </c>
      <c r="C2" s="154"/>
      <c r="D2" s="154"/>
      <c r="E2" s="154"/>
      <c r="F2" s="155"/>
    </row>
    <row r="3" spans="2:6" ht="24" customHeight="1">
      <c r="B3" s="13"/>
      <c r="C3" s="123"/>
      <c r="D3" s="124" t="s">
        <v>1</v>
      </c>
      <c r="E3" s="9" t="s">
        <v>2</v>
      </c>
      <c r="F3" s="14"/>
    </row>
    <row r="4" spans="2:6" ht="9.6" customHeight="1">
      <c r="B4" s="15"/>
      <c r="C4" s="125"/>
      <c r="D4" s="125"/>
      <c r="E4" s="125"/>
      <c r="F4" s="14"/>
    </row>
    <row r="5" spans="2:6" ht="21.95" customHeight="1">
      <c r="B5" s="13"/>
      <c r="C5" s="161" t="s">
        <v>3</v>
      </c>
      <c r="D5" s="162"/>
      <c r="E5" s="163"/>
      <c r="F5" s="16"/>
    </row>
    <row r="6" spans="2:6" ht="15.95" customHeight="1">
      <c r="B6" s="17"/>
      <c r="C6" s="2"/>
      <c r="D6" s="2"/>
      <c r="E6" s="2"/>
      <c r="F6" s="18"/>
    </row>
    <row r="7" spans="2:6" ht="18" customHeight="1">
      <c r="B7" s="167" t="s">
        <v>4</v>
      </c>
      <c r="C7" s="168"/>
      <c r="D7" s="168"/>
      <c r="E7" s="168"/>
      <c r="F7" s="169"/>
    </row>
    <row r="8" spans="2:6" ht="19.5" customHeight="1">
      <c r="B8" s="170"/>
      <c r="C8" s="171"/>
      <c r="D8" s="171"/>
      <c r="E8" s="171"/>
      <c r="F8" s="172"/>
    </row>
    <row r="9" spans="2:6" ht="3.75" customHeight="1">
      <c r="B9" s="142"/>
      <c r="C9" s="143"/>
      <c r="D9" s="143"/>
      <c r="E9" s="143"/>
      <c r="F9" s="144"/>
    </row>
    <row r="10" spans="2:6" ht="33.6" customHeight="1">
      <c r="B10" s="19" t="s">
        <v>5</v>
      </c>
      <c r="C10" s="129"/>
      <c r="D10" s="130"/>
      <c r="E10" s="4" t="s">
        <v>6</v>
      </c>
      <c r="F10" s="101"/>
    </row>
    <row r="11" spans="2:6" ht="33.6" customHeight="1">
      <c r="B11" s="19" t="s">
        <v>7</v>
      </c>
      <c r="C11" s="127"/>
      <c r="D11" s="128"/>
      <c r="E11" s="3" t="s">
        <v>8</v>
      </c>
      <c r="F11" s="101"/>
    </row>
    <row r="12" spans="2:6" ht="33.6" customHeight="1">
      <c r="B12" s="20" t="s">
        <v>9</v>
      </c>
      <c r="C12" s="127"/>
      <c r="D12" s="128"/>
      <c r="E12" s="5" t="s">
        <v>10</v>
      </c>
      <c r="F12" s="101"/>
    </row>
    <row r="13" spans="2:6" ht="33.6" customHeight="1">
      <c r="B13" s="19" t="s">
        <v>11</v>
      </c>
      <c r="C13" s="127"/>
      <c r="D13" s="128"/>
      <c r="E13" s="3" t="s">
        <v>12</v>
      </c>
      <c r="F13" s="101"/>
    </row>
    <row r="14" spans="2:6" ht="33.6" customHeight="1">
      <c r="B14" s="21" t="s">
        <v>13</v>
      </c>
      <c r="C14" s="127"/>
      <c r="D14" s="128"/>
      <c r="E14" s="6" t="s">
        <v>14</v>
      </c>
      <c r="F14" s="102"/>
    </row>
    <row r="15" spans="2:6" ht="3.75" customHeight="1">
      <c r="B15" s="142"/>
      <c r="C15" s="143"/>
      <c r="D15" s="143"/>
      <c r="E15" s="143"/>
      <c r="F15" s="144"/>
    </row>
    <row r="16" spans="2:6" ht="33.6" customHeight="1">
      <c r="B16" s="22" t="s">
        <v>15</v>
      </c>
      <c r="C16" s="131"/>
      <c r="D16" s="132"/>
      <c r="E16" s="7" t="s">
        <v>16</v>
      </c>
      <c r="F16" s="24"/>
    </row>
    <row r="17" spans="2:6" ht="33.6" customHeight="1">
      <c r="B17" s="23" t="s">
        <v>17</v>
      </c>
      <c r="C17" s="127"/>
      <c r="D17" s="128"/>
      <c r="E17" s="8" t="s">
        <v>18</v>
      </c>
      <c r="F17" s="101"/>
    </row>
    <row r="18" spans="2:6" ht="33.6" customHeight="1">
      <c r="B18" s="23" t="s">
        <v>19</v>
      </c>
      <c r="C18" s="127"/>
      <c r="D18" s="128"/>
      <c r="E18" s="8" t="str">
        <f>IF($F$17="Vaccine administration error","Type of Error:","")</f>
        <v/>
      </c>
      <c r="F18" s="103"/>
    </row>
    <row r="19" spans="2:6" ht="31.7" customHeight="1">
      <c r="B19" s="23" t="str">
        <f>IF($C$18="Yes","If yes, please give the ICARS reference(s) starting SID00...","")</f>
        <v/>
      </c>
      <c r="C19" s="149"/>
      <c r="D19" s="150"/>
      <c r="E19" s="100"/>
      <c r="F19" s="104"/>
    </row>
    <row r="20" spans="2:6" ht="137.1" customHeight="1">
      <c r="B20" s="23" t="s">
        <v>20</v>
      </c>
      <c r="C20" s="133"/>
      <c r="D20" s="134"/>
      <c r="E20" s="134"/>
      <c r="F20" s="135"/>
    </row>
    <row r="21" spans="2:6" ht="3.75" customHeight="1">
      <c r="B21" s="142"/>
      <c r="C21" s="143"/>
      <c r="D21" s="143"/>
      <c r="E21" s="143"/>
      <c r="F21" s="144"/>
    </row>
    <row r="22" spans="2:6" ht="35.450000000000003" customHeight="1">
      <c r="B22" s="156" t="str">
        <f>IF($F$17="Cold chain - vaccines quarantined","Please click here to complete the 'Vaccines' table before continuing",IF($F$17="Vaccine expiry","Please click here to complete the 'Vaccines' table before continuing",IF($F$17="Cold chain - vaccines discarded","Please click here to complete the 'Vaccines' table before continuing",IF($F$17="Other","Please click here to complete the 'Vaccines' table before continuing, if applicable",""))))</f>
        <v/>
      </c>
      <c r="C22" s="157"/>
      <c r="D22" s="157"/>
      <c r="E22" s="157"/>
      <c r="F22" s="158"/>
    </row>
    <row r="23" spans="2:6" ht="26.45" customHeight="1">
      <c r="B23" s="164" t="str">
        <f>IF(ISBLANK($F$17),"Please complete the 'type of incident' field above before continuing","Please answer the questions below as fully as possible")</f>
        <v>Please complete the 'type of incident' field above before continuing</v>
      </c>
      <c r="C23" s="165"/>
      <c r="D23" s="165"/>
      <c r="E23" s="165"/>
      <c r="F23" s="166"/>
    </row>
    <row r="24" spans="2:6" ht="30.95" customHeight="1">
      <c r="B24" s="159" t="s">
        <v>21</v>
      </c>
      <c r="C24" s="160"/>
      <c r="D24" s="136" t="s">
        <v>22</v>
      </c>
      <c r="E24" s="137"/>
      <c r="F24" s="138"/>
    </row>
    <row r="25" spans="2:6" ht="90" customHeight="1">
      <c r="B25" s="145" t="str">
        <f>IF(ISBLANK($F$17),"",HLOOKUP($F$17,'Incident Specific Qs'!$A$1:$Z$25,2,FALSE))</f>
        <v/>
      </c>
      <c r="C25" s="146"/>
      <c r="D25" s="133"/>
      <c r="E25" s="134"/>
      <c r="F25" s="135"/>
    </row>
    <row r="26" spans="2:6" ht="81.95" customHeight="1">
      <c r="B26" s="147" t="str">
        <f>IF(ISBLANK($F$17),"",HLOOKUP($F$17,'Incident Specific Qs'!$A$1:$Z$25,3,FALSE))</f>
        <v/>
      </c>
      <c r="C26" s="148"/>
      <c r="D26" s="133"/>
      <c r="E26" s="134"/>
      <c r="F26" s="135"/>
    </row>
    <row r="27" spans="2:6" ht="81.95" customHeight="1">
      <c r="B27" s="147" t="str">
        <f>IF(ISBLANK($F$17),"",HLOOKUP($F$17,'Incident Specific Qs'!$A$1:$Z$25,4,FALSE))</f>
        <v/>
      </c>
      <c r="C27" s="148"/>
      <c r="D27" s="133"/>
      <c r="E27" s="134"/>
      <c r="F27" s="135"/>
    </row>
    <row r="28" spans="2:6" ht="81.95" customHeight="1">
      <c r="B28" s="147" t="str">
        <f>IF(ISBLANK($F$17),"",HLOOKUP($F$17,'Incident Specific Qs'!$A$1:$Z$25,5,FALSE))</f>
        <v/>
      </c>
      <c r="C28" s="148"/>
      <c r="D28" s="133"/>
      <c r="E28" s="134"/>
      <c r="F28" s="135"/>
    </row>
    <row r="29" spans="2:6" ht="81.95" customHeight="1">
      <c r="B29" s="147" t="str">
        <f>IF(ISBLANK($F$17),"",HLOOKUP($F$17,'Incident Specific Qs'!$A$1:$Z$25,6,FALSE))</f>
        <v/>
      </c>
      <c r="C29" s="148"/>
      <c r="D29" s="133"/>
      <c r="E29" s="134"/>
      <c r="F29" s="135"/>
    </row>
    <row r="30" spans="2:6" ht="81.95" customHeight="1">
      <c r="B30" s="147" t="str">
        <f>IF(ISBLANK($F$17),"",HLOOKUP($F$17,'Incident Specific Qs'!$A$1:$Z$25,7,FALSE))</f>
        <v/>
      </c>
      <c r="C30" s="148"/>
      <c r="D30" s="133"/>
      <c r="E30" s="134"/>
      <c r="F30" s="135"/>
    </row>
    <row r="31" spans="2:6" ht="81.95" customHeight="1">
      <c r="B31" s="147" t="str">
        <f>IF(ISBLANK($F$17),"",HLOOKUP($F$17,'Incident Specific Qs'!$A$1:$Z$25,8,FALSE))</f>
        <v/>
      </c>
      <c r="C31" s="148"/>
      <c r="D31" s="133"/>
      <c r="E31" s="134"/>
      <c r="F31" s="135"/>
    </row>
    <row r="32" spans="2:6" ht="81.95" customHeight="1">
      <c r="B32" s="147" t="str">
        <f>IF(ISBLANK($F$17),"",HLOOKUP($F$17,'Incident Specific Qs'!$A$1:$Z$25,9,FALSE))</f>
        <v/>
      </c>
      <c r="C32" s="148"/>
      <c r="D32" s="133"/>
      <c r="E32" s="134"/>
      <c r="F32" s="135"/>
    </row>
    <row r="33" spans="2:6" ht="81.95" customHeight="1">
      <c r="B33" s="147" t="str">
        <f>IF(ISBLANK($F$17),"",HLOOKUP($F$17,'Incident Specific Qs'!$A$1:$Z$25,10,FALSE))</f>
        <v/>
      </c>
      <c r="C33" s="148"/>
      <c r="D33" s="133"/>
      <c r="E33" s="134"/>
      <c r="F33" s="135"/>
    </row>
    <row r="34" spans="2:6" ht="81.95" customHeight="1">
      <c r="B34" s="147" t="str">
        <f>IF(ISBLANK($F$17),"",HLOOKUP($F$17,'Incident Specific Qs'!$A$1:$Z$25,11,FALSE))</f>
        <v/>
      </c>
      <c r="C34" s="148"/>
      <c r="D34" s="133"/>
      <c r="E34" s="134"/>
      <c r="F34" s="135"/>
    </row>
    <row r="35" spans="2:6" ht="81.95" customHeight="1">
      <c r="B35" s="147" t="str">
        <f>IF(ISBLANK($F$17),"",HLOOKUP($F$17,'Incident Specific Qs'!$A$1:$Z$25,12,FALSE))</f>
        <v/>
      </c>
      <c r="C35" s="148"/>
      <c r="D35" s="133"/>
      <c r="E35" s="134"/>
      <c r="F35" s="135"/>
    </row>
    <row r="36" spans="2:6" ht="81.95" customHeight="1">
      <c r="B36" s="147" t="str">
        <f>IF(ISBLANK($F$17),"",HLOOKUP($F$17,'Incident Specific Qs'!$A$1:$Z$25,13,FALSE))</f>
        <v/>
      </c>
      <c r="C36" s="148"/>
      <c r="D36" s="133"/>
      <c r="E36" s="134"/>
      <c r="F36" s="135"/>
    </row>
    <row r="37" spans="2:6" ht="81.95" customHeight="1">
      <c r="B37" s="147" t="str">
        <f>IF(ISBLANK($F$17),"",HLOOKUP($F$17,'Incident Specific Qs'!$A$1:$Z$25,14,FALSE))</f>
        <v/>
      </c>
      <c r="C37" s="148"/>
      <c r="D37" s="133"/>
      <c r="E37" s="134"/>
      <c r="F37" s="135"/>
    </row>
    <row r="38" spans="2:6" ht="81.95" customHeight="1">
      <c r="B38" s="147" t="str">
        <f>IF(ISBLANK($F$17),"",HLOOKUP($F$17,'Incident Specific Qs'!$A$1:$Z$25,15,FALSE))</f>
        <v/>
      </c>
      <c r="C38" s="148"/>
      <c r="D38" s="133"/>
      <c r="E38" s="134"/>
      <c r="F38" s="135"/>
    </row>
    <row r="39" spans="2:6" ht="81.95" customHeight="1">
      <c r="B39" s="147" t="str">
        <f>IF(ISBLANK($F$17),"",HLOOKUP($F$17,'Incident Specific Qs'!$A$1:$Z$25,16,FALSE))</f>
        <v/>
      </c>
      <c r="C39" s="148"/>
      <c r="D39" s="133"/>
      <c r="E39" s="134"/>
      <c r="F39" s="135"/>
    </row>
    <row r="40" spans="2:6" ht="81.95" customHeight="1">
      <c r="B40" s="147" t="str">
        <f>IF(ISBLANK($F$17),"",HLOOKUP($F$17,'Incident Specific Qs'!$A$1:$Z$25,17,FALSE))</f>
        <v/>
      </c>
      <c r="C40" s="148"/>
      <c r="D40" s="133"/>
      <c r="E40" s="134"/>
      <c r="F40" s="135"/>
    </row>
    <row r="41" spans="2:6" ht="81.95" customHeight="1">
      <c r="B41" s="147" t="str">
        <f>IF(ISBLANK($F$17),"",HLOOKUP($F$17,'Incident Specific Qs'!$A$1:$Z$25,18,FALSE))</f>
        <v/>
      </c>
      <c r="C41" s="148"/>
      <c r="D41" s="133"/>
      <c r="E41" s="134"/>
      <c r="F41" s="135"/>
    </row>
    <row r="42" spans="2:6" ht="81.95" customHeight="1">
      <c r="B42" s="147" t="str">
        <f>IF(ISBLANK($F$17),"",HLOOKUP($F$17,'Incident Specific Qs'!$A$1:$Z$25,19,FALSE))</f>
        <v/>
      </c>
      <c r="C42" s="148"/>
      <c r="D42" s="133"/>
      <c r="E42" s="134"/>
      <c r="F42" s="135"/>
    </row>
    <row r="43" spans="2:6" ht="81.95" customHeight="1">
      <c r="B43" s="147" t="str">
        <f>IF(ISBLANK($F$17),"",HLOOKUP($F$17,'Incident Specific Qs'!$A$1:$Z$25,20,FALSE))</f>
        <v/>
      </c>
      <c r="C43" s="148"/>
      <c r="D43" s="133"/>
      <c r="E43" s="134"/>
      <c r="F43" s="135"/>
    </row>
    <row r="44" spans="2:6" ht="81.95" customHeight="1">
      <c r="B44" s="147" t="str">
        <f>IF(ISBLANK($F$17),"",HLOOKUP($F$17,'Incident Specific Qs'!$A$1:$Z$25,21,FALSE))</f>
        <v/>
      </c>
      <c r="C44" s="148"/>
      <c r="D44" s="133"/>
      <c r="E44" s="134"/>
      <c r="F44" s="135"/>
    </row>
    <row r="45" spans="2:6" ht="81.95" customHeight="1">
      <c r="B45" s="147" t="str">
        <f>IF(ISBLANK($F$17),"",HLOOKUP($F$17,'Incident Specific Qs'!$A$1:$Z$25,22,FALSE))</f>
        <v/>
      </c>
      <c r="C45" s="148"/>
      <c r="D45" s="133"/>
      <c r="E45" s="134"/>
      <c r="F45" s="135"/>
    </row>
    <row r="46" spans="2:6" ht="81.95" customHeight="1">
      <c r="B46" s="147" t="str">
        <f>IF(ISBLANK($F$17),"",HLOOKUP($F$17,'Incident Specific Qs'!$A$1:$Z$25,23,FALSE))</f>
        <v/>
      </c>
      <c r="C46" s="148"/>
      <c r="D46" s="133"/>
      <c r="E46" s="134"/>
      <c r="F46" s="135"/>
    </row>
    <row r="47" spans="2:6" ht="81.95" customHeight="1">
      <c r="B47" s="147" t="str">
        <f>IF(ISBLANK($F$17),"",HLOOKUP($F$17,'Incident Specific Qs'!$A$1:$Z$25,24,FALSE))</f>
        <v/>
      </c>
      <c r="C47" s="148"/>
      <c r="D47" s="133"/>
      <c r="E47" s="134"/>
      <c r="F47" s="135"/>
    </row>
    <row r="48" spans="2:6" ht="81.95" customHeight="1" thickBot="1">
      <c r="B48" s="151" t="str">
        <f>IF(ISBLANK($F$17),"",HLOOKUP($F$17,'Incident Specific Qs'!$A$1:$Z$25,25,FALSE))</f>
        <v/>
      </c>
      <c r="C48" s="152"/>
      <c r="D48" s="139"/>
      <c r="E48" s="140"/>
      <c r="F48" s="141"/>
    </row>
  </sheetData>
  <sheetProtection sheet="1" formatRows="0"/>
  <mergeCells count="68">
    <mergeCell ref="B2:F2"/>
    <mergeCell ref="B22:F22"/>
    <mergeCell ref="B45:C45"/>
    <mergeCell ref="B46:C46"/>
    <mergeCell ref="B24:C24"/>
    <mergeCell ref="B26:C26"/>
    <mergeCell ref="B27:C27"/>
    <mergeCell ref="B29:C29"/>
    <mergeCell ref="C5:E5"/>
    <mergeCell ref="B39:C39"/>
    <mergeCell ref="B21:F21"/>
    <mergeCell ref="B23:F23"/>
    <mergeCell ref="B7:F8"/>
    <mergeCell ref="B15:F15"/>
    <mergeCell ref="B44:C44"/>
    <mergeCell ref="B28:C28"/>
    <mergeCell ref="B48:C48"/>
    <mergeCell ref="B35:C35"/>
    <mergeCell ref="B36:C36"/>
    <mergeCell ref="B37:C37"/>
    <mergeCell ref="B38:C38"/>
    <mergeCell ref="B47:C47"/>
    <mergeCell ref="B43:C43"/>
    <mergeCell ref="B34:C34"/>
    <mergeCell ref="B30:C30"/>
    <mergeCell ref="B31:C31"/>
    <mergeCell ref="B32:C32"/>
    <mergeCell ref="B33:C33"/>
    <mergeCell ref="B9:F9"/>
    <mergeCell ref="B25:C25"/>
    <mergeCell ref="B40:C40"/>
    <mergeCell ref="B41:C41"/>
    <mergeCell ref="B42:C42"/>
    <mergeCell ref="C20:F20"/>
    <mergeCell ref="D30:F30"/>
    <mergeCell ref="D31:F31"/>
    <mergeCell ref="D32:F32"/>
    <mergeCell ref="D33:F33"/>
    <mergeCell ref="D29:F29"/>
    <mergeCell ref="C19:D19"/>
    <mergeCell ref="C18:D18"/>
    <mergeCell ref="D34:F34"/>
    <mergeCell ref="D35:F35"/>
    <mergeCell ref="D36:F36"/>
    <mergeCell ref="D47:F47"/>
    <mergeCell ref="D48:F48"/>
    <mergeCell ref="D39:F39"/>
    <mergeCell ref="D40:F40"/>
    <mergeCell ref="D41:F41"/>
    <mergeCell ref="D42:F42"/>
    <mergeCell ref="D43:F43"/>
    <mergeCell ref="D44:F44"/>
    <mergeCell ref="D45:F45"/>
    <mergeCell ref="D46:F46"/>
    <mergeCell ref="D37:F37"/>
    <mergeCell ref="D38:F38"/>
    <mergeCell ref="D24:F24"/>
    <mergeCell ref="D25:F25"/>
    <mergeCell ref="D26:F26"/>
    <mergeCell ref="D27:F27"/>
    <mergeCell ref="D28:F28"/>
    <mergeCell ref="C11:D11"/>
    <mergeCell ref="C10:D10"/>
    <mergeCell ref="C17:D17"/>
    <mergeCell ref="C16:D16"/>
    <mergeCell ref="C14:D14"/>
    <mergeCell ref="C13:D13"/>
    <mergeCell ref="C12:D12"/>
  </mergeCells>
  <conditionalFormatting sqref="B19">
    <cfRule type="containsBlanks" dxfId="14" priority="5">
      <formula>LEN(TRIM(B19))=0</formula>
    </cfRule>
  </conditionalFormatting>
  <conditionalFormatting sqref="B25:B48">
    <cfRule type="cellIs" dxfId="13" priority="9" operator="equal">
      <formula>0</formula>
    </cfRule>
  </conditionalFormatting>
  <conditionalFormatting sqref="B22:F22">
    <cfRule type="notContainsBlanks" dxfId="12" priority="21">
      <formula>LEN(TRIM(B22))&gt;0</formula>
    </cfRule>
  </conditionalFormatting>
  <conditionalFormatting sqref="B23:F23">
    <cfRule type="containsText" dxfId="11" priority="12" operator="containsText" text="answer">
      <formula>NOT(ISERROR(SEARCH("answer",B23)))</formula>
    </cfRule>
  </conditionalFormatting>
  <conditionalFormatting sqref="C10:C12 F10:F12 C16 F17 C20:D20">
    <cfRule type="containsBlanks" dxfId="10" priority="20">
      <formula>LEN(TRIM(C10))=0</formula>
    </cfRule>
  </conditionalFormatting>
  <conditionalFormatting sqref="C19">
    <cfRule type="expression" dxfId="9" priority="3">
      <formula>$C$18="Yes"</formula>
    </cfRule>
  </conditionalFormatting>
  <conditionalFormatting sqref="E18:E19">
    <cfRule type="containsBlanks" dxfId="8" priority="7">
      <formula>LEN(TRIM(E18))=0</formula>
    </cfRule>
  </conditionalFormatting>
  <conditionalFormatting sqref="F13:F14 C14">
    <cfRule type="expression" dxfId="7" priority="14">
      <formula>ISBLANK($C$13)</formula>
    </cfRule>
  </conditionalFormatting>
  <conditionalFormatting sqref="F18">
    <cfRule type="expression" dxfId="6" priority="6">
      <formula>$F$17="Vaccine administration error"</formula>
    </cfRule>
  </conditionalFormatting>
  <conditionalFormatting sqref="F19">
    <cfRule type="containsBlanks" dxfId="5" priority="2">
      <formula>LEN(TRIM(F19))=0</formula>
    </cfRule>
  </conditionalFormatting>
  <hyperlinks>
    <hyperlink ref="E3" r:id="rId1" xr:uid="{E9E08788-0147-43A0-AA31-4A9A8773FAF9}"/>
    <hyperlink ref="B22:F22" location="Vaccines!A1" display="Vaccines!A1" xr:uid="{04AEA500-0499-4C11-9A62-75F7AD7B0E06}"/>
  </hyperlinks>
  <pageMargins left="0.70866141732283472" right="0.70866141732283472" top="0.74803149606299213" bottom="0.74803149606299213" header="0.31496062992125984" footer="0.31496062992125984"/>
  <pageSetup paperSize="9" scale="54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1002" yWindow="453" count="4">
        <x14:dataValidation type="list" allowBlank="1" showInputMessage="1" showErrorMessage="1" prompt="Please select from the dropdown list" xr:uid="{6463B04B-8BFD-4298-9823-299951E549D4}">
          <x14:formula1>
            <xm:f>'Pick Lists'!$A$2:$A$10</xm:f>
          </x14:formula1>
          <xm:sqref>F10</xm:sqref>
        </x14:dataValidation>
        <x14:dataValidation type="list" allowBlank="1" showInputMessage="1" showErrorMessage="1" prompt="Please select from the dropdown list" xr:uid="{3F5393CA-BFA9-48FC-8FB8-D8692FAE3CE6}">
          <x14:formula1>
            <xm:f>'Pick Lists'!$B$2:$B$7</xm:f>
          </x14:formula1>
          <xm:sqref>F17</xm:sqref>
        </x14:dataValidation>
        <x14:dataValidation type="list" allowBlank="1" showInputMessage="1" showErrorMessage="1" prompt="Please select from the dropdown list" xr:uid="{2B4D9A37-C26B-4184-8B77-35A666AA3928}">
          <x14:formula1>
            <xm:f>'Pick Lists'!$C$2:$C$11</xm:f>
          </x14:formula1>
          <xm:sqref>F18</xm:sqref>
        </x14:dataValidation>
        <x14:dataValidation type="list" allowBlank="1" showInputMessage="1" showErrorMessage="1" xr:uid="{57A25588-80EA-4EE4-8096-6AACB394730E}">
          <x14:formula1>
            <xm:f>'Pick Lists'!$F$2:$F$4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778E9-F80F-4E3D-9A46-C7AB19DE1964}">
  <dimension ref="B1:M52"/>
  <sheetViews>
    <sheetView showGridLines="0" tabSelected="1" topLeftCell="A17" zoomScaleNormal="100" workbookViewId="0">
      <selection activeCell="E38" sqref="E38"/>
    </sheetView>
  </sheetViews>
  <sheetFormatPr defaultColWidth="8.7109375" defaultRowHeight="14.45"/>
  <cols>
    <col min="1" max="2" width="1.85546875" style="27" customWidth="1"/>
    <col min="3" max="3" width="38.5703125" style="27" customWidth="1"/>
    <col min="4" max="4" width="14.85546875" style="27" customWidth="1"/>
    <col min="5" max="5" width="24.28515625" style="27" customWidth="1"/>
    <col min="6" max="6" width="24.28515625" style="72" customWidth="1"/>
    <col min="7" max="7" width="24.28515625" style="27" customWidth="1"/>
    <col min="8" max="8" width="24.28515625" style="77" customWidth="1"/>
    <col min="9" max="12" width="24.28515625" style="27" customWidth="1"/>
    <col min="13" max="13" width="1.7109375" style="27" customWidth="1"/>
    <col min="14" max="14" width="8.7109375" style="27"/>
    <col min="15" max="18" width="19.85546875" style="27" customWidth="1"/>
    <col min="19" max="16384" width="8.7109375" style="27"/>
  </cols>
  <sheetData>
    <row r="1" spans="2:13" ht="7.5" customHeight="1" thickBot="1"/>
    <row r="2" spans="2:13" s="32" customFormat="1" ht="24.6" customHeight="1">
      <c r="B2" s="35"/>
      <c r="C2" s="36" t="s">
        <v>23</v>
      </c>
      <c r="D2" s="111" t="s">
        <v>24</v>
      </c>
      <c r="E2" s="73"/>
      <c r="F2" s="73"/>
      <c r="G2" s="28"/>
      <c r="H2" s="78"/>
      <c r="I2" s="28"/>
      <c r="J2" s="28"/>
      <c r="K2" s="28"/>
      <c r="L2" s="28"/>
      <c r="M2" s="41"/>
    </row>
    <row r="3" spans="2:13" s="32" customFormat="1" ht="24.6" customHeight="1">
      <c r="B3" s="37"/>
      <c r="C3" s="34" t="s">
        <v>25</v>
      </c>
      <c r="D3" s="112" t="s">
        <v>26</v>
      </c>
      <c r="E3" s="74"/>
      <c r="F3" s="74"/>
      <c r="G3" s="29"/>
      <c r="H3" s="79"/>
      <c r="I3" s="29"/>
      <c r="J3" s="29"/>
      <c r="K3" s="29"/>
      <c r="L3" s="29"/>
      <c r="M3" s="42"/>
    </row>
    <row r="4" spans="2:13" ht="8.1" customHeight="1" thickBot="1">
      <c r="B4" s="39"/>
      <c r="C4" s="57"/>
      <c r="D4" s="57"/>
      <c r="E4" s="30"/>
      <c r="F4" s="75"/>
      <c r="G4" s="30"/>
      <c r="H4" s="80"/>
      <c r="I4" s="30"/>
      <c r="J4" s="30"/>
      <c r="K4" s="30"/>
      <c r="L4" s="30"/>
      <c r="M4" s="44"/>
    </row>
    <row r="5" spans="2:13" ht="18" customHeight="1">
      <c r="B5" s="39"/>
      <c r="C5" s="173" t="s">
        <v>27</v>
      </c>
      <c r="D5" s="174"/>
      <c r="E5" s="174"/>
      <c r="F5" s="174"/>
      <c r="G5" s="175"/>
      <c r="H5" s="80"/>
      <c r="I5" s="30"/>
      <c r="J5" s="30"/>
      <c r="K5" s="30"/>
      <c r="L5" s="30"/>
      <c r="M5" s="44"/>
    </row>
    <row r="6" spans="2:13" ht="26.85" customHeight="1" thickBot="1">
      <c r="B6" s="39"/>
      <c r="C6" s="176"/>
      <c r="D6" s="177"/>
      <c r="E6" s="177"/>
      <c r="F6" s="177"/>
      <c r="G6" s="178"/>
      <c r="H6" s="80"/>
      <c r="I6" s="30"/>
      <c r="J6" s="30"/>
      <c r="K6" s="30"/>
      <c r="L6" s="30"/>
      <c r="M6" s="44"/>
    </row>
    <row r="7" spans="2:13" ht="8.1" customHeight="1" thickBot="1">
      <c r="B7" s="39"/>
      <c r="C7" s="56"/>
      <c r="D7" s="56"/>
      <c r="E7" s="31"/>
      <c r="F7" s="76"/>
      <c r="G7" s="31"/>
      <c r="H7" s="81"/>
      <c r="I7" s="31"/>
      <c r="J7" s="31"/>
      <c r="K7" s="31"/>
      <c r="L7" s="31"/>
      <c r="M7" s="44"/>
    </row>
    <row r="8" spans="2:13" ht="47.1" thickBot="1">
      <c r="B8" s="39"/>
      <c r="C8" s="61" t="s">
        <v>28</v>
      </c>
      <c r="D8" s="61" t="s">
        <v>29</v>
      </c>
      <c r="E8" s="61" t="s">
        <v>30</v>
      </c>
      <c r="F8" s="61" t="s">
        <v>31</v>
      </c>
      <c r="G8" s="61" t="s">
        <v>32</v>
      </c>
      <c r="H8" s="61" t="s">
        <v>33</v>
      </c>
      <c r="I8" s="61" t="s">
        <v>34</v>
      </c>
      <c r="J8" s="60" t="s">
        <v>35</v>
      </c>
      <c r="K8" s="126" t="s">
        <v>36</v>
      </c>
      <c r="L8" s="60" t="s">
        <v>37</v>
      </c>
      <c r="M8" s="44"/>
    </row>
    <row r="9" spans="2:13" ht="15">
      <c r="B9" s="39"/>
      <c r="C9" s="115"/>
      <c r="D9" s="119" t="str">
        <f>IF(ISERROR(VLOOKUP(C9,'Pick Lists'!$H$1:$I$37,2,FALSE)),"",VLOOKUP(C9,'Pick Lists'!$H$1:$I$37,2,FALSE))</f>
        <v/>
      </c>
      <c r="E9" s="117"/>
      <c r="F9" s="116"/>
      <c r="G9" s="116"/>
      <c r="H9" s="117"/>
      <c r="I9" s="116"/>
      <c r="J9" s="116"/>
      <c r="K9" s="116"/>
      <c r="L9" s="118"/>
      <c r="M9" s="44"/>
    </row>
    <row r="10" spans="2:13">
      <c r="B10" s="39"/>
      <c r="C10" s="59"/>
      <c r="D10" s="120" t="str">
        <f>IF(ISERROR(VLOOKUP(C10,'Pick Lists'!$H$1:$I$37,2,FALSE)),"",VLOOKUP(C10,'Pick Lists'!$H$1:$I$37,2,FALSE))</f>
        <v/>
      </c>
      <c r="E10" s="106"/>
      <c r="F10" s="105"/>
      <c r="G10" s="105"/>
      <c r="H10" s="106"/>
      <c r="I10" s="105"/>
      <c r="J10" s="105"/>
      <c r="K10" s="105"/>
      <c r="L10" s="107"/>
      <c r="M10" s="44"/>
    </row>
    <row r="11" spans="2:13">
      <c r="B11" s="39"/>
      <c r="C11" s="59"/>
      <c r="D11" s="120" t="str">
        <f>IF(ISERROR(VLOOKUP(C11,'Pick Lists'!$H$1:$I$37,2,FALSE)),"",VLOOKUP(C11,'Pick Lists'!$H$1:$I$37,2,FALSE))</f>
        <v/>
      </c>
      <c r="E11" s="106"/>
      <c r="F11" s="105"/>
      <c r="G11" s="105"/>
      <c r="H11" s="106"/>
      <c r="I11" s="105"/>
      <c r="J11" s="105"/>
      <c r="K11" s="105"/>
      <c r="L11" s="107"/>
      <c r="M11" s="44"/>
    </row>
    <row r="12" spans="2:13">
      <c r="B12" s="39"/>
      <c r="C12" s="59"/>
      <c r="D12" s="120" t="str">
        <f>IF(ISERROR(VLOOKUP(C12,'Pick Lists'!$H$1:$I$37,2,FALSE)),"",VLOOKUP(C12,'Pick Lists'!$H$1:$I$37,2,FALSE))</f>
        <v/>
      </c>
      <c r="E12" s="106"/>
      <c r="F12" s="105"/>
      <c r="G12" s="105"/>
      <c r="H12" s="106"/>
      <c r="I12" s="105"/>
      <c r="J12" s="105"/>
      <c r="K12" s="105"/>
      <c r="L12" s="107"/>
      <c r="M12" s="44"/>
    </row>
    <row r="13" spans="2:13">
      <c r="B13" s="39"/>
      <c r="C13" s="59"/>
      <c r="D13" s="120" t="str">
        <f>IF(ISERROR(VLOOKUP(C13,'Pick Lists'!$H$1:$I$37,2,FALSE)),"",VLOOKUP(C13,'Pick Lists'!$H$1:$I$37,2,FALSE))</f>
        <v/>
      </c>
      <c r="E13" s="106"/>
      <c r="F13" s="105"/>
      <c r="G13" s="105"/>
      <c r="H13" s="106"/>
      <c r="I13" s="105"/>
      <c r="J13" s="105"/>
      <c r="K13" s="105"/>
      <c r="L13" s="107"/>
      <c r="M13" s="44"/>
    </row>
    <row r="14" spans="2:13">
      <c r="B14" s="39"/>
      <c r="C14" s="59"/>
      <c r="D14" s="120" t="str">
        <f>IF(ISERROR(VLOOKUP(C14,'Pick Lists'!$H$1:$I$37,2,FALSE)),"",VLOOKUP(C14,'Pick Lists'!$H$1:$I$37,2,FALSE))</f>
        <v/>
      </c>
      <c r="E14" s="106"/>
      <c r="F14" s="105"/>
      <c r="G14" s="105"/>
      <c r="H14" s="106"/>
      <c r="I14" s="105"/>
      <c r="J14" s="105"/>
      <c r="K14" s="105"/>
      <c r="L14" s="107"/>
      <c r="M14" s="44"/>
    </row>
    <row r="15" spans="2:13">
      <c r="B15" s="39"/>
      <c r="C15" s="59"/>
      <c r="D15" s="120" t="str">
        <f>IF(ISERROR(VLOOKUP(C15,'Pick Lists'!$H$1:$I$37,2,FALSE)),"",VLOOKUP(C15,'Pick Lists'!$H$1:$I$37,2,FALSE))</f>
        <v/>
      </c>
      <c r="E15" s="106"/>
      <c r="F15" s="105"/>
      <c r="G15" s="105"/>
      <c r="H15" s="106"/>
      <c r="I15" s="105"/>
      <c r="J15" s="105"/>
      <c r="K15" s="105"/>
      <c r="L15" s="107"/>
      <c r="M15" s="44"/>
    </row>
    <row r="16" spans="2:13">
      <c r="B16" s="39"/>
      <c r="C16" s="59"/>
      <c r="D16" s="120" t="str">
        <f>IF(ISERROR(VLOOKUP(C16,'Pick Lists'!$H$1:$I$37,2,FALSE)),"",VLOOKUP(C16,'Pick Lists'!$H$1:$I$37,2,FALSE))</f>
        <v/>
      </c>
      <c r="E16" s="106"/>
      <c r="F16" s="105"/>
      <c r="G16" s="105"/>
      <c r="H16" s="106"/>
      <c r="I16" s="105"/>
      <c r="J16" s="105"/>
      <c r="K16" s="105"/>
      <c r="L16" s="107"/>
      <c r="M16" s="44"/>
    </row>
    <row r="17" spans="2:13">
      <c r="B17" s="39"/>
      <c r="C17" s="59"/>
      <c r="D17" s="120" t="str">
        <f>IF(ISERROR(VLOOKUP(C17,'Pick Lists'!$H$1:$I$37,2,FALSE)),"",VLOOKUP(C17,'Pick Lists'!$H$1:$I$37,2,FALSE))</f>
        <v/>
      </c>
      <c r="E17" s="106"/>
      <c r="F17" s="105"/>
      <c r="G17" s="105"/>
      <c r="H17" s="106"/>
      <c r="I17" s="105"/>
      <c r="J17" s="105"/>
      <c r="K17" s="105"/>
      <c r="L17" s="107"/>
      <c r="M17" s="44"/>
    </row>
    <row r="18" spans="2:13">
      <c r="B18" s="39"/>
      <c r="C18" s="59"/>
      <c r="D18" s="120" t="str">
        <f>IF(ISERROR(VLOOKUP(C18,'Pick Lists'!$H$1:$I$37,2,FALSE)),"",VLOOKUP(C18,'Pick Lists'!$H$1:$I$37,2,FALSE))</f>
        <v/>
      </c>
      <c r="E18" s="106"/>
      <c r="F18" s="105"/>
      <c r="G18" s="105"/>
      <c r="H18" s="106"/>
      <c r="I18" s="105"/>
      <c r="J18" s="105"/>
      <c r="K18" s="105"/>
      <c r="L18" s="107"/>
      <c r="M18" s="44"/>
    </row>
    <row r="19" spans="2:13">
      <c r="B19" s="39"/>
      <c r="C19" s="59"/>
      <c r="D19" s="120" t="str">
        <f>IF(ISERROR(VLOOKUP(C19,'Pick Lists'!$H$1:$I$37,2,FALSE)),"",VLOOKUP(C19,'Pick Lists'!$H$1:$I$37,2,FALSE))</f>
        <v/>
      </c>
      <c r="E19" s="106"/>
      <c r="F19" s="105"/>
      <c r="G19" s="105"/>
      <c r="H19" s="106"/>
      <c r="I19" s="105"/>
      <c r="J19" s="105"/>
      <c r="K19" s="105"/>
      <c r="L19" s="107"/>
      <c r="M19" s="44"/>
    </row>
    <row r="20" spans="2:13">
      <c r="B20" s="39"/>
      <c r="C20" s="59"/>
      <c r="D20" s="120" t="str">
        <f>IF(ISERROR(VLOOKUP(C20,'Pick Lists'!$H$1:$I$37,2,FALSE)),"",VLOOKUP(C20,'Pick Lists'!$H$1:$I$37,2,FALSE))</f>
        <v/>
      </c>
      <c r="E20" s="106"/>
      <c r="F20" s="105"/>
      <c r="G20" s="105"/>
      <c r="H20" s="106"/>
      <c r="I20" s="105"/>
      <c r="J20" s="105"/>
      <c r="K20" s="105"/>
      <c r="L20" s="107"/>
      <c r="M20" s="44"/>
    </row>
    <row r="21" spans="2:13">
      <c r="B21" s="39"/>
      <c r="C21" s="59"/>
      <c r="D21" s="120" t="str">
        <f>IF(ISERROR(VLOOKUP(C21,'Pick Lists'!$H$1:$I$37,2,FALSE)),"",VLOOKUP(C21,'Pick Lists'!$H$1:$I$37,2,FALSE))</f>
        <v/>
      </c>
      <c r="E21" s="106"/>
      <c r="F21" s="105"/>
      <c r="G21" s="105"/>
      <c r="H21" s="106"/>
      <c r="I21" s="105"/>
      <c r="J21" s="105"/>
      <c r="K21" s="105"/>
      <c r="L21" s="107"/>
      <c r="M21" s="44"/>
    </row>
    <row r="22" spans="2:13">
      <c r="B22" s="39"/>
      <c r="C22" s="59"/>
      <c r="D22" s="120" t="str">
        <f>IF(ISERROR(VLOOKUP(C22,'Pick Lists'!$H$1:$I$37,2,FALSE)),"",VLOOKUP(C22,'Pick Lists'!$H$1:$I$37,2,FALSE))</f>
        <v/>
      </c>
      <c r="E22" s="106"/>
      <c r="F22" s="105"/>
      <c r="G22" s="105"/>
      <c r="H22" s="106"/>
      <c r="I22" s="105"/>
      <c r="J22" s="105"/>
      <c r="K22" s="105"/>
      <c r="L22" s="107"/>
      <c r="M22" s="44"/>
    </row>
    <row r="23" spans="2:13">
      <c r="B23" s="39"/>
      <c r="C23" s="59"/>
      <c r="D23" s="120" t="str">
        <f>IF(ISERROR(VLOOKUP(C23,'Pick Lists'!$H$1:$I$37,2,FALSE)),"",VLOOKUP(C23,'Pick Lists'!$H$1:$I$37,2,FALSE))</f>
        <v/>
      </c>
      <c r="E23" s="106"/>
      <c r="F23" s="105"/>
      <c r="G23" s="105"/>
      <c r="H23" s="106"/>
      <c r="I23" s="105"/>
      <c r="J23" s="105"/>
      <c r="K23" s="105"/>
      <c r="L23" s="107"/>
      <c r="M23" s="44"/>
    </row>
    <row r="24" spans="2:13">
      <c r="B24" s="39"/>
      <c r="C24" s="59"/>
      <c r="D24" s="120" t="str">
        <f>IF(ISERROR(VLOOKUP(C24,'Pick Lists'!$H$1:$I$37,2,FALSE)),"",VLOOKUP(C24,'Pick Lists'!$H$1:$I$37,2,FALSE))</f>
        <v/>
      </c>
      <c r="E24" s="106"/>
      <c r="F24" s="105"/>
      <c r="G24" s="105"/>
      <c r="H24" s="106"/>
      <c r="I24" s="105"/>
      <c r="J24" s="105"/>
      <c r="K24" s="105"/>
      <c r="L24" s="107"/>
      <c r="M24" s="44"/>
    </row>
    <row r="25" spans="2:13">
      <c r="B25" s="39"/>
      <c r="C25" s="59"/>
      <c r="D25" s="120" t="str">
        <f>IF(ISERROR(VLOOKUP(C25,'Pick Lists'!$H$1:$I$37,2,FALSE)),"",VLOOKUP(C25,'Pick Lists'!$H$1:$I$37,2,FALSE))</f>
        <v/>
      </c>
      <c r="E25" s="106"/>
      <c r="F25" s="105"/>
      <c r="G25" s="105"/>
      <c r="H25" s="106"/>
      <c r="I25" s="105"/>
      <c r="J25" s="105"/>
      <c r="K25" s="105"/>
      <c r="L25" s="107"/>
      <c r="M25" s="44"/>
    </row>
    <row r="26" spans="2:13">
      <c r="B26" s="39"/>
      <c r="C26" s="59"/>
      <c r="D26" s="120" t="str">
        <f>IF(ISERROR(VLOOKUP(C26,'Pick Lists'!$H$1:$I$37,2,FALSE)),"",VLOOKUP(C26,'Pick Lists'!$H$1:$I$37,2,FALSE))</f>
        <v/>
      </c>
      <c r="E26" s="106"/>
      <c r="F26" s="105"/>
      <c r="G26" s="105"/>
      <c r="H26" s="106"/>
      <c r="I26" s="105"/>
      <c r="J26" s="105"/>
      <c r="K26" s="105"/>
      <c r="L26" s="107"/>
      <c r="M26" s="44"/>
    </row>
    <row r="27" spans="2:13">
      <c r="B27" s="39"/>
      <c r="C27" s="59"/>
      <c r="D27" s="120" t="str">
        <f>IF(ISERROR(VLOOKUP(C27,'Pick Lists'!$H$1:$I$37,2,FALSE)),"",VLOOKUP(C27,'Pick Lists'!$H$1:$I$37,2,FALSE))</f>
        <v/>
      </c>
      <c r="E27" s="106"/>
      <c r="F27" s="105"/>
      <c r="G27" s="105"/>
      <c r="H27" s="106"/>
      <c r="I27" s="105"/>
      <c r="J27" s="105"/>
      <c r="K27" s="105"/>
      <c r="L27" s="107"/>
      <c r="M27" s="44"/>
    </row>
    <row r="28" spans="2:13">
      <c r="B28" s="39"/>
      <c r="C28" s="59"/>
      <c r="D28" s="120" t="str">
        <f>IF(ISERROR(VLOOKUP(C28,'Pick Lists'!$H$1:$I$37,2,FALSE)),"",VLOOKUP(C28,'Pick Lists'!$H$1:$I$37,2,FALSE))</f>
        <v/>
      </c>
      <c r="E28" s="106"/>
      <c r="F28" s="105"/>
      <c r="G28" s="105"/>
      <c r="H28" s="106"/>
      <c r="I28" s="105"/>
      <c r="J28" s="105"/>
      <c r="K28" s="105"/>
      <c r="L28" s="107"/>
      <c r="M28" s="44"/>
    </row>
    <row r="29" spans="2:13">
      <c r="B29" s="39"/>
      <c r="C29" s="59"/>
      <c r="D29" s="120" t="str">
        <f>IF(ISERROR(VLOOKUP(C29,'Pick Lists'!$H$1:$I$37,2,FALSE)),"",VLOOKUP(C29,'Pick Lists'!$H$1:$I$37,2,FALSE))</f>
        <v/>
      </c>
      <c r="E29" s="106"/>
      <c r="F29" s="105"/>
      <c r="G29" s="105"/>
      <c r="H29" s="106"/>
      <c r="I29" s="105"/>
      <c r="J29" s="105"/>
      <c r="K29" s="105"/>
      <c r="L29" s="107"/>
      <c r="M29" s="44"/>
    </row>
    <row r="30" spans="2:13">
      <c r="B30" s="39"/>
      <c r="C30" s="59"/>
      <c r="D30" s="120" t="str">
        <f>IF(ISERROR(VLOOKUP(C30,'Pick Lists'!$H$1:$I$37,2,FALSE)),"",VLOOKUP(C30,'Pick Lists'!$H$1:$I$37,2,FALSE))</f>
        <v/>
      </c>
      <c r="E30" s="106"/>
      <c r="F30" s="105"/>
      <c r="G30" s="105"/>
      <c r="H30" s="106"/>
      <c r="I30" s="105"/>
      <c r="J30" s="105"/>
      <c r="K30" s="105"/>
      <c r="L30" s="107"/>
      <c r="M30" s="44"/>
    </row>
    <row r="31" spans="2:13">
      <c r="B31" s="39"/>
      <c r="C31" s="59"/>
      <c r="D31" s="120" t="str">
        <f>IF(ISERROR(VLOOKUP(C31,'Pick Lists'!$H$1:$I$37,2,FALSE)),"",VLOOKUP(C31,'Pick Lists'!$H$1:$I$37,2,FALSE))</f>
        <v/>
      </c>
      <c r="E31" s="106"/>
      <c r="F31" s="105"/>
      <c r="G31" s="105"/>
      <c r="H31" s="106"/>
      <c r="I31" s="105"/>
      <c r="J31" s="105"/>
      <c r="K31" s="105"/>
      <c r="L31" s="107"/>
      <c r="M31" s="44"/>
    </row>
    <row r="32" spans="2:13">
      <c r="B32" s="39"/>
      <c r="C32" s="59"/>
      <c r="D32" s="120" t="str">
        <f>IF(ISERROR(VLOOKUP(C32,'Pick Lists'!$H$1:$I$37,2,FALSE)),"",VLOOKUP(C32,'Pick Lists'!$H$1:$I$37,2,FALSE))</f>
        <v/>
      </c>
      <c r="E32" s="106"/>
      <c r="F32" s="105"/>
      <c r="G32" s="105"/>
      <c r="H32" s="106"/>
      <c r="I32" s="105"/>
      <c r="J32" s="105"/>
      <c r="K32" s="105"/>
      <c r="L32" s="107"/>
      <c r="M32" s="44"/>
    </row>
    <row r="33" spans="2:13">
      <c r="B33" s="39"/>
      <c r="C33" s="59"/>
      <c r="D33" s="120" t="str">
        <f>IF(ISERROR(VLOOKUP(C33,'Pick Lists'!$H$1:$I$37,2,FALSE)),"",VLOOKUP(C33,'Pick Lists'!$H$1:$I$37,2,FALSE))</f>
        <v/>
      </c>
      <c r="E33" s="106"/>
      <c r="F33" s="105"/>
      <c r="G33" s="105"/>
      <c r="H33" s="106"/>
      <c r="I33" s="105"/>
      <c r="J33" s="105"/>
      <c r="K33" s="105"/>
      <c r="L33" s="107"/>
      <c r="M33" s="44"/>
    </row>
    <row r="34" spans="2:13">
      <c r="B34" s="39"/>
      <c r="C34" s="59"/>
      <c r="D34" s="120" t="str">
        <f>IF(ISERROR(VLOOKUP(C34,'Pick Lists'!$H$1:$I$37,2,FALSE)),"",VLOOKUP(C34,'Pick Lists'!$H$1:$I$37,2,FALSE))</f>
        <v/>
      </c>
      <c r="E34" s="106"/>
      <c r="F34" s="105"/>
      <c r="G34" s="105"/>
      <c r="H34" s="106"/>
      <c r="I34" s="105"/>
      <c r="J34" s="105"/>
      <c r="K34" s="105"/>
      <c r="L34" s="107"/>
      <c r="M34" s="44"/>
    </row>
    <row r="35" spans="2:13">
      <c r="B35" s="39"/>
      <c r="C35" s="59"/>
      <c r="D35" s="120" t="str">
        <f>IF(ISERROR(VLOOKUP(C35,'Pick Lists'!$H$1:$I$37,2,FALSE)),"",VLOOKUP(C35,'Pick Lists'!$H$1:$I$37,2,FALSE))</f>
        <v/>
      </c>
      <c r="E35" s="106"/>
      <c r="F35" s="105"/>
      <c r="G35" s="105"/>
      <c r="H35" s="106"/>
      <c r="I35" s="105"/>
      <c r="J35" s="105"/>
      <c r="K35" s="105"/>
      <c r="L35" s="107"/>
      <c r="M35" s="44"/>
    </row>
    <row r="36" spans="2:13">
      <c r="B36" s="39"/>
      <c r="C36" s="59"/>
      <c r="D36" s="120" t="str">
        <f>IF(ISERROR(VLOOKUP(C36,'Pick Lists'!$H$1:$I$37,2,FALSE)),"",VLOOKUP(C36,'Pick Lists'!$H$1:$I$37,2,FALSE))</f>
        <v/>
      </c>
      <c r="E36" s="106"/>
      <c r="F36" s="105"/>
      <c r="G36" s="105"/>
      <c r="H36" s="106"/>
      <c r="I36" s="105"/>
      <c r="J36" s="105"/>
      <c r="K36" s="105"/>
      <c r="L36" s="107"/>
      <c r="M36" s="44"/>
    </row>
    <row r="37" spans="2:13">
      <c r="B37" s="39"/>
      <c r="C37" s="59"/>
      <c r="D37" s="120" t="str">
        <f>IF(ISERROR(VLOOKUP(C37,'Pick Lists'!$H$1:$I$37,2,FALSE)),"",VLOOKUP(C37,'Pick Lists'!$H$1:$I$37,2,FALSE))</f>
        <v/>
      </c>
      <c r="E37" s="106"/>
      <c r="F37" s="105"/>
      <c r="G37" s="105"/>
      <c r="H37" s="106"/>
      <c r="I37" s="105"/>
      <c r="J37" s="105"/>
      <c r="K37" s="105"/>
      <c r="L37" s="107"/>
      <c r="M37" s="44"/>
    </row>
    <row r="38" spans="2:13" ht="15">
      <c r="B38" s="39"/>
      <c r="C38" s="59"/>
      <c r="D38" s="120" t="str">
        <f>IF(ISERROR(VLOOKUP(C38,'Pick Lists'!$H$1:$I$37,2,FALSE)),"",VLOOKUP(C38,'Pick Lists'!$H$1:$I$37,2,FALSE))</f>
        <v/>
      </c>
      <c r="E38" s="106"/>
      <c r="F38" s="105"/>
      <c r="G38" s="105"/>
      <c r="H38" s="106"/>
      <c r="I38" s="105"/>
      <c r="J38" s="105"/>
      <c r="K38" s="105"/>
      <c r="L38" s="107"/>
      <c r="M38" s="44"/>
    </row>
    <row r="39" spans="2:13">
      <c r="B39" s="39"/>
      <c r="C39" s="59"/>
      <c r="D39" s="120" t="str">
        <f>IF(ISERROR(VLOOKUP(C39,'Pick Lists'!$H$1:$I$37,2,FALSE)),"",VLOOKUP(C39,'Pick Lists'!$H$1:$I$37,2,FALSE))</f>
        <v/>
      </c>
      <c r="E39" s="106"/>
      <c r="F39" s="105"/>
      <c r="G39" s="105"/>
      <c r="H39" s="106"/>
      <c r="I39" s="105"/>
      <c r="J39" s="105"/>
      <c r="K39" s="105"/>
      <c r="L39" s="107"/>
      <c r="M39" s="44"/>
    </row>
    <row r="40" spans="2:13">
      <c r="B40" s="39"/>
      <c r="C40" s="59"/>
      <c r="D40" s="120" t="str">
        <f>IF(ISERROR(VLOOKUP(C40,'Pick Lists'!$H$1:$I$37,2,FALSE)),"",VLOOKUP(C40,'Pick Lists'!$H$1:$I$37,2,FALSE))</f>
        <v/>
      </c>
      <c r="E40" s="106"/>
      <c r="F40" s="105"/>
      <c r="G40" s="105"/>
      <c r="H40" s="106"/>
      <c r="I40" s="105"/>
      <c r="J40" s="105"/>
      <c r="K40" s="105"/>
      <c r="L40" s="107"/>
      <c r="M40" s="44"/>
    </row>
    <row r="41" spans="2:13">
      <c r="B41" s="39"/>
      <c r="C41" s="59"/>
      <c r="D41" s="120" t="str">
        <f>IF(ISERROR(VLOOKUP(C41,'Pick Lists'!$H$1:$I$37,2,FALSE)),"",VLOOKUP(C41,'Pick Lists'!$H$1:$I$37,2,FALSE))</f>
        <v/>
      </c>
      <c r="E41" s="106"/>
      <c r="F41" s="105"/>
      <c r="G41" s="105"/>
      <c r="H41" s="106"/>
      <c r="I41" s="105"/>
      <c r="J41" s="105"/>
      <c r="K41" s="105"/>
      <c r="L41" s="107"/>
      <c r="M41" s="44"/>
    </row>
    <row r="42" spans="2:13">
      <c r="B42" s="39"/>
      <c r="C42" s="59"/>
      <c r="D42" s="120" t="str">
        <f>IF(ISERROR(VLOOKUP(C42,'Pick Lists'!$H$1:$I$37,2,FALSE)),"",VLOOKUP(C42,'Pick Lists'!$H$1:$I$37,2,FALSE))</f>
        <v/>
      </c>
      <c r="E42" s="106"/>
      <c r="F42" s="105"/>
      <c r="G42" s="105"/>
      <c r="H42" s="106"/>
      <c r="I42" s="105"/>
      <c r="J42" s="105"/>
      <c r="K42" s="105"/>
      <c r="L42" s="107"/>
      <c r="M42" s="44"/>
    </row>
    <row r="43" spans="2:13">
      <c r="B43" s="39"/>
      <c r="C43" s="59"/>
      <c r="D43" s="120" t="str">
        <f>IF(ISERROR(VLOOKUP(C43,'Pick Lists'!$H$1:$I$37,2,FALSE)),"",VLOOKUP(C43,'Pick Lists'!$H$1:$I$37,2,FALSE))</f>
        <v/>
      </c>
      <c r="E43" s="106"/>
      <c r="F43" s="105"/>
      <c r="G43" s="105"/>
      <c r="H43" s="106"/>
      <c r="I43" s="105"/>
      <c r="J43" s="105"/>
      <c r="K43" s="105"/>
      <c r="L43" s="107"/>
      <c r="M43" s="44"/>
    </row>
    <row r="44" spans="2:13">
      <c r="B44" s="39"/>
      <c r="C44" s="59"/>
      <c r="D44" s="120" t="str">
        <f>IF(ISERROR(VLOOKUP(C44,'Pick Lists'!$H$1:$I$37,2,FALSE)),"",VLOOKUP(C44,'Pick Lists'!$H$1:$I$37,2,FALSE))</f>
        <v/>
      </c>
      <c r="E44" s="106"/>
      <c r="F44" s="105"/>
      <c r="G44" s="105"/>
      <c r="H44" s="106"/>
      <c r="I44" s="105"/>
      <c r="J44" s="105"/>
      <c r="K44" s="105"/>
      <c r="L44" s="107"/>
      <c r="M44" s="44"/>
    </row>
    <row r="45" spans="2:13">
      <c r="B45" s="39"/>
      <c r="C45" s="59"/>
      <c r="D45" s="120" t="str">
        <f>IF(ISERROR(VLOOKUP(C45,'Pick Lists'!$H$1:$I$37,2,FALSE)),"",VLOOKUP(C45,'Pick Lists'!$H$1:$I$37,2,FALSE))</f>
        <v/>
      </c>
      <c r="E45" s="106"/>
      <c r="F45" s="105"/>
      <c r="G45" s="105"/>
      <c r="H45" s="106"/>
      <c r="I45" s="105"/>
      <c r="J45" s="105"/>
      <c r="K45" s="105"/>
      <c r="L45" s="107"/>
      <c r="M45" s="44"/>
    </row>
    <row r="46" spans="2:13">
      <c r="B46" s="39"/>
      <c r="C46" s="59"/>
      <c r="D46" s="120" t="str">
        <f>IF(ISERROR(VLOOKUP(C46,'Pick Lists'!$H$1:$I$37,2,FALSE)),"",VLOOKUP(C46,'Pick Lists'!$H$1:$I$37,2,FALSE))</f>
        <v/>
      </c>
      <c r="E46" s="106"/>
      <c r="F46" s="105"/>
      <c r="G46" s="105"/>
      <c r="H46" s="106"/>
      <c r="I46" s="105"/>
      <c r="J46" s="105"/>
      <c r="K46" s="105"/>
      <c r="L46" s="107"/>
      <c r="M46" s="44"/>
    </row>
    <row r="47" spans="2:13">
      <c r="B47" s="39"/>
      <c r="C47" s="59"/>
      <c r="D47" s="120" t="str">
        <f>IF(ISERROR(VLOOKUP(C47,'Pick Lists'!$H$1:$I$37,2,FALSE)),"",VLOOKUP(C47,'Pick Lists'!$H$1:$I$37,2,FALSE))</f>
        <v/>
      </c>
      <c r="E47" s="106"/>
      <c r="F47" s="105"/>
      <c r="G47" s="105"/>
      <c r="H47" s="106"/>
      <c r="I47" s="105"/>
      <c r="J47" s="105"/>
      <c r="K47" s="105"/>
      <c r="L47" s="107"/>
      <c r="M47" s="44"/>
    </row>
    <row r="48" spans="2:13" ht="15" thickBot="1">
      <c r="B48" s="39"/>
      <c r="C48" s="58"/>
      <c r="D48" s="121" t="str">
        <f>IF(ISERROR(VLOOKUP(C48,'Pick Lists'!$H$1:$I$37,2,FALSE)),"",VLOOKUP(C48,'Pick Lists'!$H$1:$I$37,2,FALSE))</f>
        <v/>
      </c>
      <c r="E48" s="109"/>
      <c r="F48" s="108"/>
      <c r="G48" s="108"/>
      <c r="H48" s="109"/>
      <c r="I48" s="108"/>
      <c r="J48" s="108"/>
      <c r="K48" s="108"/>
      <c r="L48" s="110"/>
      <c r="M48" s="44"/>
    </row>
    <row r="49" spans="2:13" ht="8.1" customHeight="1" thickBot="1">
      <c r="B49" s="39"/>
      <c r="C49" s="57"/>
      <c r="D49" s="57"/>
      <c r="E49" s="30"/>
      <c r="F49" s="75"/>
      <c r="G49" s="30"/>
      <c r="H49" s="80"/>
      <c r="I49" s="30"/>
      <c r="J49" s="30"/>
      <c r="K49" s="30"/>
      <c r="L49" s="30"/>
      <c r="M49" s="44"/>
    </row>
    <row r="50" spans="2:13" ht="18" customHeight="1">
      <c r="B50" s="39"/>
      <c r="C50" s="173" t="s">
        <v>38</v>
      </c>
      <c r="D50" s="174"/>
      <c r="E50" s="174"/>
      <c r="F50" s="174"/>
      <c r="G50" s="175"/>
      <c r="H50" s="80"/>
      <c r="I50" s="30"/>
      <c r="J50" s="30"/>
      <c r="K50" s="30"/>
      <c r="L50" s="30"/>
      <c r="M50" s="44"/>
    </row>
    <row r="51" spans="2:13" ht="8.1" customHeight="1" thickBot="1">
      <c r="B51" s="39"/>
      <c r="C51" s="176"/>
      <c r="D51" s="177"/>
      <c r="E51" s="177"/>
      <c r="F51" s="177"/>
      <c r="G51" s="178"/>
      <c r="H51" s="80"/>
      <c r="I51" s="30"/>
      <c r="J51" s="30"/>
      <c r="K51" s="30"/>
      <c r="L51" s="30"/>
      <c r="M51" s="44"/>
    </row>
    <row r="52" spans="2:13" ht="8.1" customHeight="1" thickBot="1">
      <c r="B52" s="40"/>
      <c r="C52" s="56"/>
      <c r="D52" s="56"/>
      <c r="E52" s="31"/>
      <c r="F52" s="76"/>
      <c r="G52" s="31"/>
      <c r="H52" s="81"/>
      <c r="I52" s="31"/>
      <c r="J52" s="31"/>
      <c r="K52" s="31"/>
      <c r="L52" s="31"/>
      <c r="M52" s="45"/>
    </row>
  </sheetData>
  <sheetProtection sheet="1" objects="1" scenarios="1" selectLockedCells="1" autoFilter="0"/>
  <autoFilter ref="C8:L48" xr:uid="{614778E9-F80F-4E3D-9A46-C7AB19DE1964}">
    <sortState xmlns:xlrd2="http://schemas.microsoft.com/office/spreadsheetml/2017/richdata2" ref="C9:L48">
      <sortCondition descending="1" ref="D8"/>
    </sortState>
  </autoFilter>
  <mergeCells count="2">
    <mergeCell ref="C50:G51"/>
    <mergeCell ref="C5:G6"/>
  </mergeCells>
  <conditionalFormatting sqref="C9:C48">
    <cfRule type="containsText" dxfId="4" priority="1" operator="containsText" text="flu">
      <formula>NOT(ISERROR(SEARCH("flu",C9)))</formula>
    </cfRule>
    <cfRule type="containsText" dxfId="3" priority="2" operator="containsText" text="vidprevtyn">
      <formula>NOT(ISERROR(SEARCH("vidprevtyn",C9)))</formula>
    </cfRule>
    <cfRule type="containsText" dxfId="2" priority="3" operator="containsText" text="Spikevax">
      <formula>NOT(ISERROR(SEARCH("Spikevax",C9)))</formula>
    </cfRule>
    <cfRule type="containsText" dxfId="1" priority="4" operator="containsText" text="Comirnaty">
      <formula>NOT(ISERROR(SEARCH("Comirnaty",C9)))</formula>
    </cfRule>
    <cfRule type="notContainsBlanks" dxfId="0" priority="5">
      <formula>LEN(TRIM(C9))&gt;0</formula>
    </cfRule>
  </conditionalFormatting>
  <hyperlinks>
    <hyperlink ref="C5" location="'Incident SEA form'!A1" display="Click here to return to the main form" xr:uid="{885C739F-FCD8-4904-8FC2-0766710E6AD6}"/>
    <hyperlink ref="C50" location="'Incident SEA form'!A1" display="Click here to return to the main form" xr:uid="{30181BD1-9FD7-47D6-B962-5DDAA804AE2F}"/>
  </hyperlinks>
  <pageMargins left="0.25" right="0.25" top="0.75" bottom="0.75" header="0.3" footer="0.3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A929E0A-A2FB-47FD-A36F-D56E607873B9}">
          <x14:formula1>
            <xm:f>'Pick Lists'!$D$2:$D$15</xm:f>
          </x14:formula1>
          <xm:sqref>G9:G48</xm:sqref>
        </x14:dataValidation>
        <x14:dataValidation type="list" allowBlank="1" showInputMessage="1" showErrorMessage="1" xr:uid="{2AF98787-0E67-4540-A07D-5E544362BB87}">
          <x14:formula1>
            <xm:f>'Pick Lists'!$E$2:$E$4</xm:f>
          </x14:formula1>
          <xm:sqref>K9:K48</xm:sqref>
        </x14:dataValidation>
        <x14:dataValidation type="list" allowBlank="1" showInputMessage="1" showErrorMessage="1" xr:uid="{A64D5F52-FC05-493A-8C0B-C083E1D9185B}">
          <x14:formula1>
            <xm:f>'Pick Lists'!$F$2:$F$4</xm:f>
          </x14:formula1>
          <xm:sqref>L9:L48</xm:sqref>
        </x14:dataValidation>
        <x14:dataValidation type="list" allowBlank="1" showInputMessage="1" showErrorMessage="1" prompt="Please only include the routine and Covid-19 vaccines listed in the table - for any other vaccines, please contact the manufacturer directly" xr:uid="{AC8BBF1B-6AFC-485C-8FD4-D69F4C6C5C87}">
          <x14:formula1>
            <xm:f>'Pick Lists'!$H$2:$H$37</xm:f>
          </x14:formula1>
          <xm:sqref>C9:C48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FBF27-E387-46E9-A593-1FDFD93DB5D8}">
  <dimension ref="B1:N51"/>
  <sheetViews>
    <sheetView showGridLines="0" workbookViewId="0">
      <selection activeCell="K19" sqref="K19"/>
    </sheetView>
  </sheetViews>
  <sheetFormatPr defaultColWidth="8.7109375" defaultRowHeight="14.45"/>
  <cols>
    <col min="1" max="2" width="1.85546875" style="27" customWidth="1"/>
    <col min="3" max="3" width="37.140625" style="27" customWidth="1"/>
    <col min="4" max="4" width="17.7109375" style="27" customWidth="1"/>
    <col min="5" max="5" width="23.5703125" style="72" customWidth="1"/>
    <col min="6" max="6" width="24.28515625" style="27" customWidth="1"/>
    <col min="7" max="7" width="15.5703125" style="77" customWidth="1"/>
    <col min="8" max="13" width="24.28515625" style="27" customWidth="1"/>
    <col min="14" max="14" width="1.7109375" style="27" customWidth="1"/>
    <col min="15" max="15" width="8.7109375" style="27"/>
    <col min="16" max="19" width="19.85546875" style="27" customWidth="1"/>
    <col min="20" max="16384" width="8.7109375" style="27"/>
  </cols>
  <sheetData>
    <row r="1" spans="2:14" ht="7.5" customHeight="1" thickBot="1"/>
    <row r="2" spans="2:14" s="32" customFormat="1" ht="8.25" customHeight="1" thickBot="1">
      <c r="B2" s="35"/>
      <c r="C2" s="36"/>
      <c r="D2" s="28"/>
      <c r="E2" s="73"/>
      <c r="F2" s="28"/>
      <c r="G2" s="78"/>
      <c r="H2" s="28"/>
      <c r="I2" s="28"/>
      <c r="J2" s="28"/>
      <c r="K2" s="28"/>
      <c r="L2" s="28"/>
      <c r="M2" s="28"/>
      <c r="N2" s="41"/>
    </row>
    <row r="3" spans="2:14" s="32" customFormat="1" ht="24.6" customHeight="1">
      <c r="B3" s="37"/>
      <c r="C3" s="54" t="s">
        <v>39</v>
      </c>
      <c r="D3" s="82"/>
      <c r="E3" s="75"/>
      <c r="F3" s="30"/>
      <c r="G3" s="80"/>
      <c r="H3" s="30"/>
      <c r="I3" s="30"/>
      <c r="J3" s="29"/>
      <c r="K3" s="29"/>
      <c r="L3" s="29"/>
      <c r="M3" s="29"/>
      <c r="N3" s="42"/>
    </row>
    <row r="4" spans="2:14" s="33" customFormat="1" ht="20.100000000000001">
      <c r="B4" s="38"/>
      <c r="C4" s="10" t="s">
        <v>40</v>
      </c>
      <c r="D4" s="83"/>
      <c r="E4" s="75"/>
      <c r="F4" s="185" t="s">
        <v>41</v>
      </c>
      <c r="G4" s="185"/>
      <c r="H4" s="185"/>
      <c r="I4" s="30"/>
      <c r="J4" s="62"/>
      <c r="K4" s="62"/>
      <c r="L4" s="62"/>
      <c r="M4" s="62"/>
      <c r="N4" s="43"/>
    </row>
    <row r="5" spans="2:14" ht="20.25" customHeight="1" thickBot="1">
      <c r="B5" s="39"/>
      <c r="C5" s="11" t="s">
        <v>42</v>
      </c>
      <c r="D5" s="84"/>
      <c r="E5" s="75"/>
      <c r="F5" s="55"/>
      <c r="G5" s="80"/>
      <c r="H5" s="30"/>
      <c r="I5" s="30"/>
      <c r="J5" s="30"/>
      <c r="K5" s="30"/>
      <c r="L5" s="30"/>
      <c r="M5" s="30"/>
      <c r="N5" s="44"/>
    </row>
    <row r="6" spans="2:14" ht="8.1" customHeight="1" thickBot="1">
      <c r="B6" s="39"/>
      <c r="C6" s="56"/>
      <c r="D6" s="31"/>
      <c r="E6" s="76"/>
      <c r="F6" s="31"/>
      <c r="G6" s="81"/>
      <c r="H6" s="31"/>
      <c r="I6" s="31"/>
      <c r="J6" s="31"/>
      <c r="K6" s="31"/>
      <c r="L6" s="31"/>
      <c r="M6" s="31"/>
      <c r="N6" s="44"/>
    </row>
    <row r="7" spans="2:14" ht="31.5" thickBot="1">
      <c r="B7" s="39"/>
      <c r="C7" s="71" t="s">
        <v>43</v>
      </c>
      <c r="D7" s="71" t="s">
        <v>30</v>
      </c>
      <c r="E7" s="71" t="s">
        <v>31</v>
      </c>
      <c r="F7" s="71" t="s">
        <v>32</v>
      </c>
      <c r="G7" s="71" t="s">
        <v>33</v>
      </c>
      <c r="H7" s="71" t="s">
        <v>34</v>
      </c>
      <c r="I7" s="71" t="s">
        <v>44</v>
      </c>
      <c r="J7" s="71" t="s">
        <v>45</v>
      </c>
      <c r="K7" s="70" t="s">
        <v>46</v>
      </c>
      <c r="L7" s="69" t="s">
        <v>47</v>
      </c>
      <c r="M7" s="69" t="s">
        <v>48</v>
      </c>
      <c r="N7" s="44"/>
    </row>
    <row r="8" spans="2:14" ht="15.6">
      <c r="B8" s="39"/>
      <c r="C8" s="68" t="str">
        <f>IF(ISBLANK(Vaccines!C9),"",Vaccines!C9)</f>
        <v/>
      </c>
      <c r="D8" s="67" t="str">
        <f>IF(ISBLANK(Vaccines!E9),"",Vaccines!E9)</f>
        <v/>
      </c>
      <c r="E8" s="94" t="str">
        <f>IF(ISBLANK(Vaccines!F9),"",Vaccines!F9)</f>
        <v/>
      </c>
      <c r="F8" s="85" t="str">
        <f>IF(ISBLANK(Vaccines!G9),"",Vaccines!G9)</f>
        <v/>
      </c>
      <c r="G8" s="97" t="str">
        <f>IF(ISBLANK(Vaccines!H9),"",Vaccines!H9)</f>
        <v/>
      </c>
      <c r="H8" s="85" t="str">
        <f>IF(ISBLANK(Vaccines!I9),"",Vaccines!I9)</f>
        <v/>
      </c>
      <c r="I8" s="85" t="str">
        <f>IF(ISBLANK(Vaccines!J9),"",Vaccines!J9)</f>
        <v/>
      </c>
      <c r="J8" s="85" t="str">
        <f>IF(ISBLANK(Vaccines!K9),"",Vaccines!K9)</f>
        <v/>
      </c>
      <c r="K8" s="85" t="str">
        <f>IF(ISBLANK(Vaccines!L9),"",Vaccines!L9)</f>
        <v/>
      </c>
      <c r="L8" s="86"/>
      <c r="M8" s="87"/>
      <c r="N8" s="44"/>
    </row>
    <row r="9" spans="2:14" ht="15.6">
      <c r="B9" s="39"/>
      <c r="C9" s="66" t="str">
        <f>IF(ISBLANK(Vaccines!C10),"",Vaccines!C10)</f>
        <v/>
      </c>
      <c r="D9" s="65" t="str">
        <f>IF(ISBLANK(Vaccines!E10),"",Vaccines!E10)</f>
        <v/>
      </c>
      <c r="E9" s="95" t="str">
        <f>IF(ISBLANK(Vaccines!F10),"",Vaccines!F10)</f>
        <v/>
      </c>
      <c r="F9" s="88" t="str">
        <f>IF(ISBLANK(Vaccines!G10),"",Vaccines!G10)</f>
        <v/>
      </c>
      <c r="G9" s="98" t="str">
        <f>IF(ISBLANK(Vaccines!H10),"",Vaccines!H10)</f>
        <v/>
      </c>
      <c r="H9" s="88" t="str">
        <f>IF(ISBLANK(Vaccines!I10),"",Vaccines!I10)</f>
        <v/>
      </c>
      <c r="I9" s="88" t="str">
        <f>IF(ISBLANK(Vaccines!J10),"",Vaccines!J10)</f>
        <v/>
      </c>
      <c r="J9" s="88" t="str">
        <f>IF(ISBLANK(Vaccines!K10),"",Vaccines!K10)</f>
        <v/>
      </c>
      <c r="K9" s="88" t="str">
        <f>IF(ISBLANK(Vaccines!L10),"",Vaccines!L10)</f>
        <v/>
      </c>
      <c r="L9" s="89"/>
      <c r="M9" s="90"/>
      <c r="N9" s="44"/>
    </row>
    <row r="10" spans="2:14" ht="15.6">
      <c r="B10" s="39"/>
      <c r="C10" s="66" t="str">
        <f>IF(ISBLANK(Vaccines!C11),"",Vaccines!C11)</f>
        <v/>
      </c>
      <c r="D10" s="65" t="str">
        <f>IF(ISBLANK(Vaccines!E11),"",Vaccines!E11)</f>
        <v/>
      </c>
      <c r="E10" s="95" t="str">
        <f>IF(ISBLANK(Vaccines!F11),"",Vaccines!F11)</f>
        <v/>
      </c>
      <c r="F10" s="88" t="str">
        <f>IF(ISBLANK(Vaccines!G11),"",Vaccines!G11)</f>
        <v/>
      </c>
      <c r="G10" s="98" t="str">
        <f>IF(ISBLANK(Vaccines!H11),"",Vaccines!H11)</f>
        <v/>
      </c>
      <c r="H10" s="88" t="str">
        <f>IF(ISBLANK(Vaccines!I11),"",Vaccines!I11)</f>
        <v/>
      </c>
      <c r="I10" s="88" t="str">
        <f>IF(ISBLANK(Vaccines!J11),"",Vaccines!J11)</f>
        <v/>
      </c>
      <c r="J10" s="88" t="str">
        <f>IF(ISBLANK(Vaccines!K11),"",Vaccines!K11)</f>
        <v/>
      </c>
      <c r="K10" s="88" t="str">
        <f>IF(ISBLANK(Vaccines!L11),"",Vaccines!L11)</f>
        <v/>
      </c>
      <c r="L10" s="89"/>
      <c r="M10" s="90"/>
      <c r="N10" s="44"/>
    </row>
    <row r="11" spans="2:14" ht="15.6">
      <c r="B11" s="39"/>
      <c r="C11" s="66" t="str">
        <f>IF(ISBLANK(Vaccines!C12),"",Vaccines!C12)</f>
        <v/>
      </c>
      <c r="D11" s="65" t="str">
        <f>IF(ISBLANK(Vaccines!E12),"",Vaccines!E12)</f>
        <v/>
      </c>
      <c r="E11" s="95" t="str">
        <f>IF(ISBLANK(Vaccines!F12),"",Vaccines!F12)</f>
        <v/>
      </c>
      <c r="F11" s="88" t="str">
        <f>IF(ISBLANK(Vaccines!G12),"",Vaccines!G12)</f>
        <v/>
      </c>
      <c r="G11" s="98" t="str">
        <f>IF(ISBLANK(Vaccines!H12),"",Vaccines!H12)</f>
        <v/>
      </c>
      <c r="H11" s="88" t="str">
        <f>IF(ISBLANK(Vaccines!I12),"",Vaccines!I12)</f>
        <v/>
      </c>
      <c r="I11" s="88" t="str">
        <f>IF(ISBLANK(Vaccines!J12),"",Vaccines!J12)</f>
        <v/>
      </c>
      <c r="J11" s="88" t="str">
        <f>IF(ISBLANK(Vaccines!K12),"",Vaccines!K12)</f>
        <v/>
      </c>
      <c r="K11" s="88" t="str">
        <f>IF(ISBLANK(Vaccines!L12),"",Vaccines!L12)</f>
        <v/>
      </c>
      <c r="L11" s="89"/>
      <c r="M11" s="90"/>
      <c r="N11" s="44"/>
    </row>
    <row r="12" spans="2:14" ht="15.6">
      <c r="B12" s="39"/>
      <c r="C12" s="66" t="str">
        <f>IF(ISBLANK(Vaccines!C13),"",Vaccines!C13)</f>
        <v/>
      </c>
      <c r="D12" s="65" t="str">
        <f>IF(ISBLANK(Vaccines!E13),"",Vaccines!E13)</f>
        <v/>
      </c>
      <c r="E12" s="95" t="str">
        <f>IF(ISBLANK(Vaccines!F13),"",Vaccines!F13)</f>
        <v/>
      </c>
      <c r="F12" s="88" t="str">
        <f>IF(ISBLANK(Vaccines!G13),"",Vaccines!G13)</f>
        <v/>
      </c>
      <c r="G12" s="98" t="str">
        <f>IF(ISBLANK(Vaccines!H13),"",Vaccines!H13)</f>
        <v/>
      </c>
      <c r="H12" s="88" t="str">
        <f>IF(ISBLANK(Vaccines!I13),"",Vaccines!I13)</f>
        <v/>
      </c>
      <c r="I12" s="88" t="str">
        <f>IF(ISBLANK(Vaccines!J13),"",Vaccines!J13)</f>
        <v/>
      </c>
      <c r="J12" s="88" t="str">
        <f>IF(ISBLANK(Vaccines!K13),"",Vaccines!K13)</f>
        <v/>
      </c>
      <c r="K12" s="88" t="str">
        <f>IF(ISBLANK(Vaccines!L13),"",Vaccines!L13)</f>
        <v/>
      </c>
      <c r="L12" s="89"/>
      <c r="M12" s="90"/>
      <c r="N12" s="44"/>
    </row>
    <row r="13" spans="2:14" ht="15.6">
      <c r="B13" s="39"/>
      <c r="C13" s="66" t="str">
        <f>IF(ISBLANK(Vaccines!C14),"",Vaccines!C14)</f>
        <v/>
      </c>
      <c r="D13" s="65" t="str">
        <f>IF(ISBLANK(Vaccines!E14),"",Vaccines!E14)</f>
        <v/>
      </c>
      <c r="E13" s="95" t="str">
        <f>IF(ISBLANK(Vaccines!F14),"",Vaccines!F14)</f>
        <v/>
      </c>
      <c r="F13" s="88" t="str">
        <f>IF(ISBLANK(Vaccines!G14),"",Vaccines!G14)</f>
        <v/>
      </c>
      <c r="G13" s="98" t="str">
        <f>IF(ISBLANK(Vaccines!H14),"",Vaccines!H14)</f>
        <v/>
      </c>
      <c r="H13" s="88" t="str">
        <f>IF(ISBLANK(Vaccines!I14),"",Vaccines!I14)</f>
        <v/>
      </c>
      <c r="I13" s="88" t="str">
        <f>IF(ISBLANK(Vaccines!J14),"",Vaccines!J14)</f>
        <v/>
      </c>
      <c r="J13" s="88" t="str">
        <f>IF(ISBLANK(Vaccines!K14),"",Vaccines!K14)</f>
        <v/>
      </c>
      <c r="K13" s="88" t="str">
        <f>IF(ISBLANK(Vaccines!L14),"",Vaccines!L14)</f>
        <v/>
      </c>
      <c r="L13" s="89"/>
      <c r="M13" s="90"/>
      <c r="N13" s="44"/>
    </row>
    <row r="14" spans="2:14" ht="15.6">
      <c r="B14" s="39"/>
      <c r="C14" s="66" t="str">
        <f>IF(ISBLANK(Vaccines!C15),"",Vaccines!C15)</f>
        <v/>
      </c>
      <c r="D14" s="65" t="str">
        <f>IF(ISBLANK(Vaccines!E15),"",Vaccines!E15)</f>
        <v/>
      </c>
      <c r="E14" s="95" t="str">
        <f>IF(ISBLANK(Vaccines!F15),"",Vaccines!F15)</f>
        <v/>
      </c>
      <c r="F14" s="88" t="str">
        <f>IF(ISBLANK(Vaccines!G15),"",Vaccines!G15)</f>
        <v/>
      </c>
      <c r="G14" s="98" t="str">
        <f>IF(ISBLANK(Vaccines!H15),"",Vaccines!H15)</f>
        <v/>
      </c>
      <c r="H14" s="88" t="str">
        <f>IF(ISBLANK(Vaccines!I15),"",Vaccines!I15)</f>
        <v/>
      </c>
      <c r="I14" s="88" t="str">
        <f>IF(ISBLANK(Vaccines!J15),"",Vaccines!J15)</f>
        <v/>
      </c>
      <c r="J14" s="88" t="str">
        <f>IF(ISBLANK(Vaccines!K15),"",Vaccines!K15)</f>
        <v/>
      </c>
      <c r="K14" s="88" t="str">
        <f>IF(ISBLANK(Vaccines!L15),"",Vaccines!L15)</f>
        <v/>
      </c>
      <c r="L14" s="89"/>
      <c r="M14" s="90"/>
      <c r="N14" s="44"/>
    </row>
    <row r="15" spans="2:14" ht="15.6">
      <c r="B15" s="39"/>
      <c r="C15" s="66" t="str">
        <f>IF(ISBLANK(Vaccines!C16),"",Vaccines!C16)</f>
        <v/>
      </c>
      <c r="D15" s="65" t="str">
        <f>IF(ISBLANK(Vaccines!E16),"",Vaccines!E16)</f>
        <v/>
      </c>
      <c r="E15" s="95" t="str">
        <f>IF(ISBLANK(Vaccines!F16),"",Vaccines!F16)</f>
        <v/>
      </c>
      <c r="F15" s="88" t="str">
        <f>IF(ISBLANK(Vaccines!G16),"",Vaccines!G16)</f>
        <v/>
      </c>
      <c r="G15" s="98" t="str">
        <f>IF(ISBLANK(Vaccines!H16),"",Vaccines!H16)</f>
        <v/>
      </c>
      <c r="H15" s="88" t="str">
        <f>IF(ISBLANK(Vaccines!I16),"",Vaccines!I16)</f>
        <v/>
      </c>
      <c r="I15" s="88" t="str">
        <f>IF(ISBLANK(Vaccines!J16),"",Vaccines!J16)</f>
        <v/>
      </c>
      <c r="J15" s="88" t="str">
        <f>IF(ISBLANK(Vaccines!K16),"",Vaccines!K16)</f>
        <v/>
      </c>
      <c r="K15" s="88" t="str">
        <f>IF(ISBLANK(Vaccines!L16),"",Vaccines!L16)</f>
        <v/>
      </c>
      <c r="L15" s="89"/>
      <c r="M15" s="90"/>
      <c r="N15" s="44"/>
    </row>
    <row r="16" spans="2:14" ht="15.6">
      <c r="B16" s="39"/>
      <c r="C16" s="66" t="str">
        <f>IF(ISBLANK(Vaccines!C17),"",Vaccines!C17)</f>
        <v/>
      </c>
      <c r="D16" s="65" t="str">
        <f>IF(ISBLANK(Vaccines!E17),"",Vaccines!E17)</f>
        <v/>
      </c>
      <c r="E16" s="95" t="str">
        <f>IF(ISBLANK(Vaccines!F17),"",Vaccines!F17)</f>
        <v/>
      </c>
      <c r="F16" s="88" t="str">
        <f>IF(ISBLANK(Vaccines!G17),"",Vaccines!G17)</f>
        <v/>
      </c>
      <c r="G16" s="98" t="str">
        <f>IF(ISBLANK(Vaccines!H17),"",Vaccines!H17)</f>
        <v/>
      </c>
      <c r="H16" s="88" t="str">
        <f>IF(ISBLANK(Vaccines!I17),"",Vaccines!I17)</f>
        <v/>
      </c>
      <c r="I16" s="88" t="str">
        <f>IF(ISBLANK(Vaccines!J17),"",Vaccines!J17)</f>
        <v/>
      </c>
      <c r="J16" s="88" t="str">
        <f>IF(ISBLANK(Vaccines!K17),"",Vaccines!K17)</f>
        <v/>
      </c>
      <c r="K16" s="88" t="str">
        <f>IF(ISBLANK(Vaccines!L17),"",Vaccines!L17)</f>
        <v/>
      </c>
      <c r="L16" s="89"/>
      <c r="M16" s="90"/>
      <c r="N16" s="44"/>
    </row>
    <row r="17" spans="2:14" ht="15.6">
      <c r="B17" s="39"/>
      <c r="C17" s="66" t="str">
        <f>IF(ISBLANK(Vaccines!C18),"",Vaccines!C18)</f>
        <v/>
      </c>
      <c r="D17" s="65" t="str">
        <f>IF(ISBLANK(Vaccines!E18),"",Vaccines!E18)</f>
        <v/>
      </c>
      <c r="E17" s="95" t="str">
        <f>IF(ISBLANK(Vaccines!F18),"",Vaccines!F18)</f>
        <v/>
      </c>
      <c r="F17" s="88" t="str">
        <f>IF(ISBLANK(Vaccines!G18),"",Vaccines!G18)</f>
        <v/>
      </c>
      <c r="G17" s="98" t="str">
        <f>IF(ISBLANK(Vaccines!H18),"",Vaccines!H18)</f>
        <v/>
      </c>
      <c r="H17" s="88" t="str">
        <f>IF(ISBLANK(Vaccines!I18),"",Vaccines!I18)</f>
        <v/>
      </c>
      <c r="I17" s="88" t="str">
        <f>IF(ISBLANK(Vaccines!J18),"",Vaccines!J18)</f>
        <v/>
      </c>
      <c r="J17" s="88" t="str">
        <f>IF(ISBLANK(Vaccines!K18),"",Vaccines!K18)</f>
        <v/>
      </c>
      <c r="K17" s="88" t="str">
        <f>IF(ISBLANK(Vaccines!L18),"",Vaccines!L18)</f>
        <v/>
      </c>
      <c r="L17" s="89"/>
      <c r="M17" s="90"/>
      <c r="N17" s="44"/>
    </row>
    <row r="18" spans="2:14" ht="15.6">
      <c r="B18" s="39"/>
      <c r="C18" s="66" t="str">
        <f>IF(ISBLANK(Vaccines!C19),"",Vaccines!C19)</f>
        <v/>
      </c>
      <c r="D18" s="65" t="str">
        <f>IF(ISBLANK(Vaccines!E19),"",Vaccines!E19)</f>
        <v/>
      </c>
      <c r="E18" s="95" t="str">
        <f>IF(ISBLANK(Vaccines!F19),"",Vaccines!F19)</f>
        <v/>
      </c>
      <c r="F18" s="88" t="str">
        <f>IF(ISBLANK(Vaccines!G19),"",Vaccines!G19)</f>
        <v/>
      </c>
      <c r="G18" s="98" t="str">
        <f>IF(ISBLANK(Vaccines!H19),"",Vaccines!H19)</f>
        <v/>
      </c>
      <c r="H18" s="88" t="str">
        <f>IF(ISBLANK(Vaccines!I19),"",Vaccines!I19)</f>
        <v/>
      </c>
      <c r="I18" s="88" t="str">
        <f>IF(ISBLANK(Vaccines!J19),"",Vaccines!J19)</f>
        <v/>
      </c>
      <c r="J18" s="88" t="str">
        <f>IF(ISBLANK(Vaccines!K19),"",Vaccines!K19)</f>
        <v/>
      </c>
      <c r="K18" s="88" t="str">
        <f>IF(ISBLANK(Vaccines!L19),"",Vaccines!L19)</f>
        <v/>
      </c>
      <c r="L18" s="89"/>
      <c r="M18" s="90"/>
      <c r="N18" s="44"/>
    </row>
    <row r="19" spans="2:14" ht="15.6">
      <c r="B19" s="39"/>
      <c r="C19" s="66" t="str">
        <f>IF(ISBLANK(Vaccines!C20),"",Vaccines!C20)</f>
        <v/>
      </c>
      <c r="D19" s="65" t="str">
        <f>IF(ISBLANK(Vaccines!E20),"",Vaccines!E20)</f>
        <v/>
      </c>
      <c r="E19" s="95" t="str">
        <f>IF(ISBLANK(Vaccines!F20),"",Vaccines!F20)</f>
        <v/>
      </c>
      <c r="F19" s="88" t="str">
        <f>IF(ISBLANK(Vaccines!G20),"",Vaccines!G20)</f>
        <v/>
      </c>
      <c r="G19" s="98" t="str">
        <f>IF(ISBLANK(Vaccines!H20),"",Vaccines!H20)</f>
        <v/>
      </c>
      <c r="H19" s="88" t="str">
        <f>IF(ISBLANK(Vaccines!I20),"",Vaccines!I20)</f>
        <v/>
      </c>
      <c r="I19" s="88" t="str">
        <f>IF(ISBLANK(Vaccines!J20),"",Vaccines!J20)</f>
        <v/>
      </c>
      <c r="J19" s="88" t="str">
        <f>IF(ISBLANK(Vaccines!K20),"",Vaccines!K20)</f>
        <v/>
      </c>
      <c r="K19" s="88" t="str">
        <f>IF(ISBLANK(Vaccines!L20),"",Vaccines!L20)</f>
        <v/>
      </c>
      <c r="L19" s="89"/>
      <c r="M19" s="90"/>
      <c r="N19" s="44"/>
    </row>
    <row r="20" spans="2:14" ht="15.6">
      <c r="B20" s="39"/>
      <c r="C20" s="66" t="str">
        <f>IF(ISBLANK(Vaccines!C21),"",Vaccines!C21)</f>
        <v/>
      </c>
      <c r="D20" s="65" t="str">
        <f>IF(ISBLANK(Vaccines!E21),"",Vaccines!E21)</f>
        <v/>
      </c>
      <c r="E20" s="95" t="str">
        <f>IF(ISBLANK(Vaccines!F21),"",Vaccines!F21)</f>
        <v/>
      </c>
      <c r="F20" s="88" t="str">
        <f>IF(ISBLANK(Vaccines!G21),"",Vaccines!G21)</f>
        <v/>
      </c>
      <c r="G20" s="98" t="str">
        <f>IF(ISBLANK(Vaccines!H21),"",Vaccines!H21)</f>
        <v/>
      </c>
      <c r="H20" s="88" t="str">
        <f>IF(ISBLANK(Vaccines!I21),"",Vaccines!I21)</f>
        <v/>
      </c>
      <c r="I20" s="88" t="str">
        <f>IF(ISBLANK(Vaccines!J21),"",Vaccines!J21)</f>
        <v/>
      </c>
      <c r="J20" s="88" t="str">
        <f>IF(ISBLANK(Vaccines!K21),"",Vaccines!K21)</f>
        <v/>
      </c>
      <c r="K20" s="88" t="str">
        <f>IF(ISBLANK(Vaccines!L21),"",Vaccines!L21)</f>
        <v/>
      </c>
      <c r="L20" s="89"/>
      <c r="M20" s="90"/>
      <c r="N20" s="44"/>
    </row>
    <row r="21" spans="2:14" ht="15.6">
      <c r="B21" s="39"/>
      <c r="C21" s="66" t="str">
        <f>IF(ISBLANK(Vaccines!C22),"",Vaccines!C22)</f>
        <v/>
      </c>
      <c r="D21" s="65" t="str">
        <f>IF(ISBLANK(Vaccines!E22),"",Vaccines!E22)</f>
        <v/>
      </c>
      <c r="E21" s="95" t="str">
        <f>IF(ISBLANK(Vaccines!F22),"",Vaccines!F22)</f>
        <v/>
      </c>
      <c r="F21" s="88" t="str">
        <f>IF(ISBLANK(Vaccines!G22),"",Vaccines!G22)</f>
        <v/>
      </c>
      <c r="G21" s="98" t="str">
        <f>IF(ISBLANK(Vaccines!H22),"",Vaccines!H22)</f>
        <v/>
      </c>
      <c r="H21" s="88" t="str">
        <f>IF(ISBLANK(Vaccines!I22),"",Vaccines!I22)</f>
        <v/>
      </c>
      <c r="I21" s="88" t="str">
        <f>IF(ISBLANK(Vaccines!J22),"",Vaccines!J22)</f>
        <v/>
      </c>
      <c r="J21" s="88" t="str">
        <f>IF(ISBLANK(Vaccines!K22),"",Vaccines!K22)</f>
        <v/>
      </c>
      <c r="K21" s="88" t="str">
        <f>IF(ISBLANK(Vaccines!L22),"",Vaccines!L22)</f>
        <v/>
      </c>
      <c r="L21" s="89"/>
      <c r="M21" s="90"/>
      <c r="N21" s="44"/>
    </row>
    <row r="22" spans="2:14" ht="15.6">
      <c r="B22" s="39"/>
      <c r="C22" s="66" t="str">
        <f>IF(ISBLANK(Vaccines!C23),"",Vaccines!C23)</f>
        <v/>
      </c>
      <c r="D22" s="65" t="str">
        <f>IF(ISBLANK(Vaccines!E23),"",Vaccines!E23)</f>
        <v/>
      </c>
      <c r="E22" s="95" t="str">
        <f>IF(ISBLANK(Vaccines!F23),"",Vaccines!F23)</f>
        <v/>
      </c>
      <c r="F22" s="88" t="str">
        <f>IF(ISBLANK(Vaccines!G23),"",Vaccines!G23)</f>
        <v/>
      </c>
      <c r="G22" s="98" t="str">
        <f>IF(ISBLANK(Vaccines!H23),"",Vaccines!H23)</f>
        <v/>
      </c>
      <c r="H22" s="88" t="str">
        <f>IF(ISBLANK(Vaccines!I23),"",Vaccines!I23)</f>
        <v/>
      </c>
      <c r="I22" s="88" t="str">
        <f>IF(ISBLANK(Vaccines!J23),"",Vaccines!J23)</f>
        <v/>
      </c>
      <c r="J22" s="88" t="str">
        <f>IF(ISBLANK(Vaccines!K23),"",Vaccines!K23)</f>
        <v/>
      </c>
      <c r="K22" s="88" t="str">
        <f>IF(ISBLANK(Vaccines!L23),"",Vaccines!L23)</f>
        <v/>
      </c>
      <c r="L22" s="89"/>
      <c r="M22" s="90"/>
      <c r="N22" s="44"/>
    </row>
    <row r="23" spans="2:14" ht="15.6">
      <c r="B23" s="39"/>
      <c r="C23" s="66" t="str">
        <f>IF(ISBLANK(Vaccines!C24),"",Vaccines!C24)</f>
        <v/>
      </c>
      <c r="D23" s="65" t="str">
        <f>IF(ISBLANK(Vaccines!E24),"",Vaccines!E24)</f>
        <v/>
      </c>
      <c r="E23" s="95" t="str">
        <f>IF(ISBLANK(Vaccines!F24),"",Vaccines!F24)</f>
        <v/>
      </c>
      <c r="F23" s="88" t="str">
        <f>IF(ISBLANK(Vaccines!G24),"",Vaccines!G24)</f>
        <v/>
      </c>
      <c r="G23" s="98" t="str">
        <f>IF(ISBLANK(Vaccines!H24),"",Vaccines!H24)</f>
        <v/>
      </c>
      <c r="H23" s="88" t="str">
        <f>IF(ISBLANK(Vaccines!I24),"",Vaccines!I24)</f>
        <v/>
      </c>
      <c r="I23" s="88" t="str">
        <f>IF(ISBLANK(Vaccines!J24),"",Vaccines!J24)</f>
        <v/>
      </c>
      <c r="J23" s="88" t="str">
        <f>IF(ISBLANK(Vaccines!K24),"",Vaccines!K24)</f>
        <v/>
      </c>
      <c r="K23" s="88" t="str">
        <f>IF(ISBLANK(Vaccines!L24),"",Vaccines!L24)</f>
        <v/>
      </c>
      <c r="L23" s="89"/>
      <c r="M23" s="90"/>
      <c r="N23" s="44"/>
    </row>
    <row r="24" spans="2:14" ht="15.6">
      <c r="B24" s="39"/>
      <c r="C24" s="66" t="str">
        <f>IF(ISBLANK(Vaccines!C25),"",Vaccines!C25)</f>
        <v/>
      </c>
      <c r="D24" s="65" t="str">
        <f>IF(ISBLANK(Vaccines!E25),"",Vaccines!E25)</f>
        <v/>
      </c>
      <c r="E24" s="95" t="str">
        <f>IF(ISBLANK(Vaccines!F25),"",Vaccines!F25)</f>
        <v/>
      </c>
      <c r="F24" s="88" t="str">
        <f>IF(ISBLANK(Vaccines!G25),"",Vaccines!G25)</f>
        <v/>
      </c>
      <c r="G24" s="98" t="str">
        <f>IF(ISBLANK(Vaccines!H25),"",Vaccines!H25)</f>
        <v/>
      </c>
      <c r="H24" s="88" t="str">
        <f>IF(ISBLANK(Vaccines!I25),"",Vaccines!I25)</f>
        <v/>
      </c>
      <c r="I24" s="88" t="str">
        <f>IF(ISBLANK(Vaccines!J25),"",Vaccines!J25)</f>
        <v/>
      </c>
      <c r="J24" s="88" t="str">
        <f>IF(ISBLANK(Vaccines!K25),"",Vaccines!K25)</f>
        <v/>
      </c>
      <c r="K24" s="88" t="str">
        <f>IF(ISBLANK(Vaccines!L25),"",Vaccines!L25)</f>
        <v/>
      </c>
      <c r="L24" s="89"/>
      <c r="M24" s="90"/>
      <c r="N24" s="44"/>
    </row>
    <row r="25" spans="2:14" ht="15.6">
      <c r="B25" s="39"/>
      <c r="C25" s="66" t="str">
        <f>IF(ISBLANK(Vaccines!C26),"",Vaccines!C26)</f>
        <v/>
      </c>
      <c r="D25" s="65" t="str">
        <f>IF(ISBLANK(Vaccines!E26),"",Vaccines!E26)</f>
        <v/>
      </c>
      <c r="E25" s="95" t="str">
        <f>IF(ISBLANK(Vaccines!F26),"",Vaccines!F26)</f>
        <v/>
      </c>
      <c r="F25" s="88" t="str">
        <f>IF(ISBLANK(Vaccines!G26),"",Vaccines!G26)</f>
        <v/>
      </c>
      <c r="G25" s="98" t="str">
        <f>IF(ISBLANK(Vaccines!H26),"",Vaccines!H26)</f>
        <v/>
      </c>
      <c r="H25" s="88" t="str">
        <f>IF(ISBLANK(Vaccines!I26),"",Vaccines!I26)</f>
        <v/>
      </c>
      <c r="I25" s="88" t="str">
        <f>IF(ISBLANK(Vaccines!J26),"",Vaccines!J26)</f>
        <v/>
      </c>
      <c r="J25" s="88" t="str">
        <f>IF(ISBLANK(Vaccines!K26),"",Vaccines!K26)</f>
        <v/>
      </c>
      <c r="K25" s="88" t="str">
        <f>IF(ISBLANK(Vaccines!L26),"",Vaccines!L26)</f>
        <v/>
      </c>
      <c r="L25" s="89"/>
      <c r="M25" s="90"/>
      <c r="N25" s="44"/>
    </row>
    <row r="26" spans="2:14" ht="15.6">
      <c r="B26" s="39"/>
      <c r="C26" s="66" t="str">
        <f>IF(ISBLANK(Vaccines!C27),"",Vaccines!C27)</f>
        <v/>
      </c>
      <c r="D26" s="65" t="str">
        <f>IF(ISBLANK(Vaccines!E27),"",Vaccines!E27)</f>
        <v/>
      </c>
      <c r="E26" s="95" t="str">
        <f>IF(ISBLANK(Vaccines!F27),"",Vaccines!F27)</f>
        <v/>
      </c>
      <c r="F26" s="88" t="str">
        <f>IF(ISBLANK(Vaccines!G27),"",Vaccines!G27)</f>
        <v/>
      </c>
      <c r="G26" s="98" t="str">
        <f>IF(ISBLANK(Vaccines!H27),"",Vaccines!H27)</f>
        <v/>
      </c>
      <c r="H26" s="88" t="str">
        <f>IF(ISBLANK(Vaccines!I27),"",Vaccines!I27)</f>
        <v/>
      </c>
      <c r="I26" s="88" t="str">
        <f>IF(ISBLANK(Vaccines!J27),"",Vaccines!J27)</f>
        <v/>
      </c>
      <c r="J26" s="88" t="str">
        <f>IF(ISBLANK(Vaccines!K27),"",Vaccines!K27)</f>
        <v/>
      </c>
      <c r="K26" s="88" t="str">
        <f>IF(ISBLANK(Vaccines!L27),"",Vaccines!L27)</f>
        <v/>
      </c>
      <c r="L26" s="89"/>
      <c r="M26" s="90"/>
      <c r="N26" s="44"/>
    </row>
    <row r="27" spans="2:14" ht="15.6">
      <c r="B27" s="39"/>
      <c r="C27" s="66" t="str">
        <f>IF(ISBLANK(Vaccines!C28),"",Vaccines!C28)</f>
        <v/>
      </c>
      <c r="D27" s="65" t="str">
        <f>IF(ISBLANK(Vaccines!E28),"",Vaccines!E28)</f>
        <v/>
      </c>
      <c r="E27" s="95" t="str">
        <f>IF(ISBLANK(Vaccines!F28),"",Vaccines!F28)</f>
        <v/>
      </c>
      <c r="F27" s="88" t="str">
        <f>IF(ISBLANK(Vaccines!G28),"",Vaccines!G28)</f>
        <v/>
      </c>
      <c r="G27" s="98" t="str">
        <f>IF(ISBLANK(Vaccines!H28),"",Vaccines!H28)</f>
        <v/>
      </c>
      <c r="H27" s="88" t="str">
        <f>IF(ISBLANK(Vaccines!I28),"",Vaccines!I28)</f>
        <v/>
      </c>
      <c r="I27" s="88" t="str">
        <f>IF(ISBLANK(Vaccines!J28),"",Vaccines!J28)</f>
        <v/>
      </c>
      <c r="J27" s="88" t="str">
        <f>IF(ISBLANK(Vaccines!K28),"",Vaccines!K28)</f>
        <v/>
      </c>
      <c r="K27" s="88" t="str">
        <f>IF(ISBLANK(Vaccines!L28),"",Vaccines!L28)</f>
        <v/>
      </c>
      <c r="L27" s="89"/>
      <c r="M27" s="90"/>
      <c r="N27" s="44"/>
    </row>
    <row r="28" spans="2:14" ht="15.6">
      <c r="B28" s="39"/>
      <c r="C28" s="66" t="str">
        <f>IF(ISBLANK(Vaccines!C29),"",Vaccines!C29)</f>
        <v/>
      </c>
      <c r="D28" s="65" t="str">
        <f>IF(ISBLANK(Vaccines!E29),"",Vaccines!E29)</f>
        <v/>
      </c>
      <c r="E28" s="95" t="str">
        <f>IF(ISBLANK(Vaccines!F29),"",Vaccines!F29)</f>
        <v/>
      </c>
      <c r="F28" s="88" t="str">
        <f>IF(ISBLANK(Vaccines!G29),"",Vaccines!G29)</f>
        <v/>
      </c>
      <c r="G28" s="98" t="str">
        <f>IF(ISBLANK(Vaccines!H29),"",Vaccines!H29)</f>
        <v/>
      </c>
      <c r="H28" s="88" t="str">
        <f>IF(ISBLANK(Vaccines!I29),"",Vaccines!I29)</f>
        <v/>
      </c>
      <c r="I28" s="88" t="str">
        <f>IF(ISBLANK(Vaccines!J29),"",Vaccines!J29)</f>
        <v/>
      </c>
      <c r="J28" s="88" t="str">
        <f>IF(ISBLANK(Vaccines!K29),"",Vaccines!K29)</f>
        <v/>
      </c>
      <c r="K28" s="88" t="str">
        <f>IF(ISBLANK(Vaccines!L29),"",Vaccines!L29)</f>
        <v/>
      </c>
      <c r="L28" s="89"/>
      <c r="M28" s="90"/>
      <c r="N28" s="44"/>
    </row>
    <row r="29" spans="2:14" ht="15.6">
      <c r="B29" s="39"/>
      <c r="C29" s="66" t="str">
        <f>IF(ISBLANK(Vaccines!C30),"",Vaccines!C30)</f>
        <v/>
      </c>
      <c r="D29" s="65" t="str">
        <f>IF(ISBLANK(Vaccines!E30),"",Vaccines!E30)</f>
        <v/>
      </c>
      <c r="E29" s="95" t="str">
        <f>IF(ISBLANK(Vaccines!F30),"",Vaccines!F30)</f>
        <v/>
      </c>
      <c r="F29" s="88" t="str">
        <f>IF(ISBLANK(Vaccines!G30),"",Vaccines!G30)</f>
        <v/>
      </c>
      <c r="G29" s="98" t="str">
        <f>IF(ISBLANK(Vaccines!H30),"",Vaccines!H30)</f>
        <v/>
      </c>
      <c r="H29" s="88" t="str">
        <f>IF(ISBLANK(Vaccines!I30),"",Vaccines!I30)</f>
        <v/>
      </c>
      <c r="I29" s="88" t="str">
        <f>IF(ISBLANK(Vaccines!J30),"",Vaccines!J30)</f>
        <v/>
      </c>
      <c r="J29" s="88" t="str">
        <f>IF(ISBLANK(Vaccines!K30),"",Vaccines!K30)</f>
        <v/>
      </c>
      <c r="K29" s="88" t="str">
        <f>IF(ISBLANK(Vaccines!L30),"",Vaccines!L30)</f>
        <v/>
      </c>
      <c r="L29" s="89"/>
      <c r="M29" s="90"/>
      <c r="N29" s="44"/>
    </row>
    <row r="30" spans="2:14" ht="15.6">
      <c r="B30" s="39"/>
      <c r="C30" s="66" t="str">
        <f>IF(ISBLANK(Vaccines!C31),"",Vaccines!C31)</f>
        <v/>
      </c>
      <c r="D30" s="65" t="str">
        <f>IF(ISBLANK(Vaccines!E31),"",Vaccines!E31)</f>
        <v/>
      </c>
      <c r="E30" s="95" t="str">
        <f>IF(ISBLANK(Vaccines!F31),"",Vaccines!F31)</f>
        <v/>
      </c>
      <c r="F30" s="88" t="str">
        <f>IF(ISBLANK(Vaccines!G31),"",Vaccines!G31)</f>
        <v/>
      </c>
      <c r="G30" s="98" t="str">
        <f>IF(ISBLANK(Vaccines!H31),"",Vaccines!H31)</f>
        <v/>
      </c>
      <c r="H30" s="88" t="str">
        <f>IF(ISBLANK(Vaccines!I31),"",Vaccines!I31)</f>
        <v/>
      </c>
      <c r="I30" s="88" t="str">
        <f>IF(ISBLANK(Vaccines!J31),"",Vaccines!J31)</f>
        <v/>
      </c>
      <c r="J30" s="88" t="str">
        <f>IF(ISBLANK(Vaccines!K31),"",Vaccines!K31)</f>
        <v/>
      </c>
      <c r="K30" s="88" t="str">
        <f>IF(ISBLANK(Vaccines!L31),"",Vaccines!L31)</f>
        <v/>
      </c>
      <c r="L30" s="89"/>
      <c r="M30" s="90"/>
      <c r="N30" s="44"/>
    </row>
    <row r="31" spans="2:14" ht="15.6">
      <c r="B31" s="39"/>
      <c r="C31" s="66" t="str">
        <f>IF(ISBLANK(Vaccines!C32),"",Vaccines!C32)</f>
        <v/>
      </c>
      <c r="D31" s="65" t="str">
        <f>IF(ISBLANK(Vaccines!E32),"",Vaccines!E32)</f>
        <v/>
      </c>
      <c r="E31" s="95" t="str">
        <f>IF(ISBLANK(Vaccines!F32),"",Vaccines!F32)</f>
        <v/>
      </c>
      <c r="F31" s="88" t="str">
        <f>IF(ISBLANK(Vaccines!G32),"",Vaccines!G32)</f>
        <v/>
      </c>
      <c r="G31" s="98" t="str">
        <f>IF(ISBLANK(Vaccines!H32),"",Vaccines!H32)</f>
        <v/>
      </c>
      <c r="H31" s="88" t="str">
        <f>IF(ISBLANK(Vaccines!I32),"",Vaccines!I32)</f>
        <v/>
      </c>
      <c r="I31" s="88" t="str">
        <f>IF(ISBLANK(Vaccines!J32),"",Vaccines!J32)</f>
        <v/>
      </c>
      <c r="J31" s="88" t="str">
        <f>IF(ISBLANK(Vaccines!K32),"",Vaccines!K32)</f>
        <v/>
      </c>
      <c r="K31" s="88" t="str">
        <f>IF(ISBLANK(Vaccines!L32),"",Vaccines!L32)</f>
        <v/>
      </c>
      <c r="L31" s="89"/>
      <c r="M31" s="90"/>
      <c r="N31" s="44"/>
    </row>
    <row r="32" spans="2:14" ht="15.6">
      <c r="B32" s="39"/>
      <c r="C32" s="66" t="str">
        <f>IF(ISBLANK(Vaccines!C33),"",Vaccines!C33)</f>
        <v/>
      </c>
      <c r="D32" s="65" t="str">
        <f>IF(ISBLANK(Vaccines!E33),"",Vaccines!E33)</f>
        <v/>
      </c>
      <c r="E32" s="95" t="str">
        <f>IF(ISBLANK(Vaccines!F33),"",Vaccines!F33)</f>
        <v/>
      </c>
      <c r="F32" s="88" t="str">
        <f>IF(ISBLANK(Vaccines!G33),"",Vaccines!G33)</f>
        <v/>
      </c>
      <c r="G32" s="98" t="str">
        <f>IF(ISBLANK(Vaccines!H33),"",Vaccines!H33)</f>
        <v/>
      </c>
      <c r="H32" s="88" t="str">
        <f>IF(ISBLANK(Vaccines!I33),"",Vaccines!I33)</f>
        <v/>
      </c>
      <c r="I32" s="88" t="str">
        <f>IF(ISBLANK(Vaccines!J33),"",Vaccines!J33)</f>
        <v/>
      </c>
      <c r="J32" s="88" t="str">
        <f>IF(ISBLANK(Vaccines!K33),"",Vaccines!K33)</f>
        <v/>
      </c>
      <c r="K32" s="88" t="str">
        <f>IF(ISBLANK(Vaccines!L33),"",Vaccines!L33)</f>
        <v/>
      </c>
      <c r="L32" s="89"/>
      <c r="M32" s="90"/>
      <c r="N32" s="44"/>
    </row>
    <row r="33" spans="2:14" ht="15.6">
      <c r="B33" s="39"/>
      <c r="C33" s="66" t="str">
        <f>IF(ISBLANK(Vaccines!C34),"",Vaccines!C34)</f>
        <v/>
      </c>
      <c r="D33" s="65" t="str">
        <f>IF(ISBLANK(Vaccines!E34),"",Vaccines!E34)</f>
        <v/>
      </c>
      <c r="E33" s="95" t="str">
        <f>IF(ISBLANK(Vaccines!F34),"",Vaccines!F34)</f>
        <v/>
      </c>
      <c r="F33" s="88" t="str">
        <f>IF(ISBLANK(Vaccines!G34),"",Vaccines!G34)</f>
        <v/>
      </c>
      <c r="G33" s="98" t="str">
        <f>IF(ISBLANK(Vaccines!H34),"",Vaccines!H34)</f>
        <v/>
      </c>
      <c r="H33" s="88" t="str">
        <f>IF(ISBLANK(Vaccines!I34),"",Vaccines!I34)</f>
        <v/>
      </c>
      <c r="I33" s="88" t="str">
        <f>IF(ISBLANK(Vaccines!J34),"",Vaccines!J34)</f>
        <v/>
      </c>
      <c r="J33" s="88" t="str">
        <f>IF(ISBLANK(Vaccines!K34),"",Vaccines!K34)</f>
        <v/>
      </c>
      <c r="K33" s="88" t="str">
        <f>IF(ISBLANK(Vaccines!L34),"",Vaccines!L34)</f>
        <v/>
      </c>
      <c r="L33" s="89"/>
      <c r="M33" s="90"/>
      <c r="N33" s="44"/>
    </row>
    <row r="34" spans="2:14" ht="15.6">
      <c r="B34" s="39"/>
      <c r="C34" s="66" t="str">
        <f>IF(ISBLANK(Vaccines!C35),"",Vaccines!C35)</f>
        <v/>
      </c>
      <c r="D34" s="65" t="str">
        <f>IF(ISBLANK(Vaccines!E35),"",Vaccines!E35)</f>
        <v/>
      </c>
      <c r="E34" s="95" t="str">
        <f>IF(ISBLANK(Vaccines!F35),"",Vaccines!F35)</f>
        <v/>
      </c>
      <c r="F34" s="88" t="str">
        <f>IF(ISBLANK(Vaccines!G35),"",Vaccines!G35)</f>
        <v/>
      </c>
      <c r="G34" s="98" t="str">
        <f>IF(ISBLANK(Vaccines!H35),"",Vaccines!H35)</f>
        <v/>
      </c>
      <c r="H34" s="88" t="str">
        <f>IF(ISBLANK(Vaccines!I35),"",Vaccines!I35)</f>
        <v/>
      </c>
      <c r="I34" s="88" t="str">
        <f>IF(ISBLANK(Vaccines!J35),"",Vaccines!J35)</f>
        <v/>
      </c>
      <c r="J34" s="88" t="str">
        <f>IF(ISBLANK(Vaccines!K35),"",Vaccines!K35)</f>
        <v/>
      </c>
      <c r="K34" s="88" t="str">
        <f>IF(ISBLANK(Vaccines!L35),"",Vaccines!L35)</f>
        <v/>
      </c>
      <c r="L34" s="89"/>
      <c r="M34" s="90"/>
      <c r="N34" s="44"/>
    </row>
    <row r="35" spans="2:14" ht="15.6">
      <c r="B35" s="39"/>
      <c r="C35" s="66" t="str">
        <f>IF(ISBLANK(Vaccines!C36),"",Vaccines!C36)</f>
        <v/>
      </c>
      <c r="D35" s="65" t="str">
        <f>IF(ISBLANK(Vaccines!E36),"",Vaccines!E36)</f>
        <v/>
      </c>
      <c r="E35" s="95" t="str">
        <f>IF(ISBLANK(Vaccines!F36),"",Vaccines!F36)</f>
        <v/>
      </c>
      <c r="F35" s="88" t="str">
        <f>IF(ISBLANK(Vaccines!G36),"",Vaccines!G36)</f>
        <v/>
      </c>
      <c r="G35" s="98" t="str">
        <f>IF(ISBLANK(Vaccines!H36),"",Vaccines!H36)</f>
        <v/>
      </c>
      <c r="H35" s="88" t="str">
        <f>IF(ISBLANK(Vaccines!I36),"",Vaccines!I36)</f>
        <v/>
      </c>
      <c r="I35" s="88" t="str">
        <f>IF(ISBLANK(Vaccines!J36),"",Vaccines!J36)</f>
        <v/>
      </c>
      <c r="J35" s="88" t="str">
        <f>IF(ISBLANK(Vaccines!K36),"",Vaccines!K36)</f>
        <v/>
      </c>
      <c r="K35" s="88" t="str">
        <f>IF(ISBLANK(Vaccines!L36),"",Vaccines!L36)</f>
        <v/>
      </c>
      <c r="L35" s="89"/>
      <c r="M35" s="90"/>
      <c r="N35" s="44"/>
    </row>
    <row r="36" spans="2:14" ht="15.6">
      <c r="B36" s="39"/>
      <c r="C36" s="66" t="str">
        <f>IF(ISBLANK(Vaccines!C37),"",Vaccines!C37)</f>
        <v/>
      </c>
      <c r="D36" s="65" t="str">
        <f>IF(ISBLANK(Vaccines!E37),"",Vaccines!E37)</f>
        <v/>
      </c>
      <c r="E36" s="95" t="str">
        <f>IF(ISBLANK(Vaccines!F37),"",Vaccines!F37)</f>
        <v/>
      </c>
      <c r="F36" s="88" t="str">
        <f>IF(ISBLANK(Vaccines!G37),"",Vaccines!G37)</f>
        <v/>
      </c>
      <c r="G36" s="98" t="str">
        <f>IF(ISBLANK(Vaccines!H37),"",Vaccines!H37)</f>
        <v/>
      </c>
      <c r="H36" s="88" t="str">
        <f>IF(ISBLANK(Vaccines!I37),"",Vaccines!I37)</f>
        <v/>
      </c>
      <c r="I36" s="88" t="str">
        <f>IF(ISBLANK(Vaccines!J37),"",Vaccines!J37)</f>
        <v/>
      </c>
      <c r="J36" s="88" t="str">
        <f>IF(ISBLANK(Vaccines!K37),"",Vaccines!K37)</f>
        <v/>
      </c>
      <c r="K36" s="88" t="str">
        <f>IF(ISBLANK(Vaccines!L37),"",Vaccines!L37)</f>
        <v/>
      </c>
      <c r="L36" s="89"/>
      <c r="M36" s="90"/>
      <c r="N36" s="44"/>
    </row>
    <row r="37" spans="2:14" ht="15.6">
      <c r="B37" s="39"/>
      <c r="C37" s="66" t="str">
        <f>IF(ISBLANK(Vaccines!C38),"",Vaccines!C38)</f>
        <v/>
      </c>
      <c r="D37" s="65" t="str">
        <f>IF(ISBLANK(Vaccines!E38),"",Vaccines!E38)</f>
        <v/>
      </c>
      <c r="E37" s="95" t="str">
        <f>IF(ISBLANK(Vaccines!F38),"",Vaccines!F38)</f>
        <v/>
      </c>
      <c r="F37" s="88" t="str">
        <f>IF(ISBLANK(Vaccines!G38),"",Vaccines!G38)</f>
        <v/>
      </c>
      <c r="G37" s="98" t="str">
        <f>IF(ISBLANK(Vaccines!H38),"",Vaccines!H38)</f>
        <v/>
      </c>
      <c r="H37" s="88" t="str">
        <f>IF(ISBLANK(Vaccines!I38),"",Vaccines!I38)</f>
        <v/>
      </c>
      <c r="I37" s="88" t="str">
        <f>IF(ISBLANK(Vaccines!J38),"",Vaccines!J38)</f>
        <v/>
      </c>
      <c r="J37" s="88" t="str">
        <f>IF(ISBLANK(Vaccines!K38),"",Vaccines!K38)</f>
        <v/>
      </c>
      <c r="K37" s="88" t="str">
        <f>IF(ISBLANK(Vaccines!L38),"",Vaccines!L38)</f>
        <v/>
      </c>
      <c r="L37" s="89"/>
      <c r="M37" s="90"/>
      <c r="N37" s="44"/>
    </row>
    <row r="38" spans="2:14" ht="15.6">
      <c r="B38" s="39"/>
      <c r="C38" s="66" t="str">
        <f>IF(ISBLANK(Vaccines!C39),"",Vaccines!C39)</f>
        <v/>
      </c>
      <c r="D38" s="65" t="str">
        <f>IF(ISBLANK(Vaccines!E39),"",Vaccines!E39)</f>
        <v/>
      </c>
      <c r="E38" s="95" t="str">
        <f>IF(ISBLANK(Vaccines!F39),"",Vaccines!F39)</f>
        <v/>
      </c>
      <c r="F38" s="88" t="str">
        <f>IF(ISBLANK(Vaccines!G39),"",Vaccines!G39)</f>
        <v/>
      </c>
      <c r="G38" s="98" t="str">
        <f>IF(ISBLANK(Vaccines!H39),"",Vaccines!H39)</f>
        <v/>
      </c>
      <c r="H38" s="88" t="str">
        <f>IF(ISBLANK(Vaccines!I39),"",Vaccines!I39)</f>
        <v/>
      </c>
      <c r="I38" s="88" t="str">
        <f>IF(ISBLANK(Vaccines!J39),"",Vaccines!J39)</f>
        <v/>
      </c>
      <c r="J38" s="88" t="str">
        <f>IF(ISBLANK(Vaccines!K39),"",Vaccines!K39)</f>
        <v/>
      </c>
      <c r="K38" s="88" t="str">
        <f>IF(ISBLANK(Vaccines!L39),"",Vaccines!L39)</f>
        <v/>
      </c>
      <c r="L38" s="89"/>
      <c r="M38" s="90"/>
      <c r="N38" s="44"/>
    </row>
    <row r="39" spans="2:14" ht="15.6">
      <c r="B39" s="39"/>
      <c r="C39" s="66" t="str">
        <f>IF(ISBLANK(Vaccines!C40),"",Vaccines!C40)</f>
        <v/>
      </c>
      <c r="D39" s="65" t="str">
        <f>IF(ISBLANK(Vaccines!E40),"",Vaccines!E40)</f>
        <v/>
      </c>
      <c r="E39" s="95" t="str">
        <f>IF(ISBLANK(Vaccines!F40),"",Vaccines!F40)</f>
        <v/>
      </c>
      <c r="F39" s="88" t="str">
        <f>IF(ISBLANK(Vaccines!G40),"",Vaccines!G40)</f>
        <v/>
      </c>
      <c r="G39" s="98" t="str">
        <f>IF(ISBLANK(Vaccines!H40),"",Vaccines!H40)</f>
        <v/>
      </c>
      <c r="H39" s="88" t="str">
        <f>IF(ISBLANK(Vaccines!I40),"",Vaccines!I40)</f>
        <v/>
      </c>
      <c r="I39" s="88" t="str">
        <f>IF(ISBLANK(Vaccines!J40),"",Vaccines!J40)</f>
        <v/>
      </c>
      <c r="J39" s="88" t="str">
        <f>IF(ISBLANK(Vaccines!K40),"",Vaccines!K40)</f>
        <v/>
      </c>
      <c r="K39" s="88" t="str">
        <f>IF(ISBLANK(Vaccines!L40),"",Vaccines!L40)</f>
        <v/>
      </c>
      <c r="L39" s="89"/>
      <c r="M39" s="90"/>
      <c r="N39" s="44"/>
    </row>
    <row r="40" spans="2:14" ht="15.6">
      <c r="B40" s="39"/>
      <c r="C40" s="66" t="str">
        <f>IF(ISBLANK(Vaccines!C41),"",Vaccines!C41)</f>
        <v/>
      </c>
      <c r="D40" s="65" t="str">
        <f>IF(ISBLANK(Vaccines!E41),"",Vaccines!E41)</f>
        <v/>
      </c>
      <c r="E40" s="95" t="str">
        <f>IF(ISBLANK(Vaccines!F41),"",Vaccines!F41)</f>
        <v/>
      </c>
      <c r="F40" s="88" t="str">
        <f>IF(ISBLANK(Vaccines!G41),"",Vaccines!G41)</f>
        <v/>
      </c>
      <c r="G40" s="98" t="str">
        <f>IF(ISBLANK(Vaccines!H41),"",Vaccines!H41)</f>
        <v/>
      </c>
      <c r="H40" s="88" t="str">
        <f>IF(ISBLANK(Vaccines!I41),"",Vaccines!I41)</f>
        <v/>
      </c>
      <c r="I40" s="88" t="str">
        <f>IF(ISBLANK(Vaccines!J41),"",Vaccines!J41)</f>
        <v/>
      </c>
      <c r="J40" s="88" t="str">
        <f>IF(ISBLANK(Vaccines!K41),"",Vaccines!K41)</f>
        <v/>
      </c>
      <c r="K40" s="88" t="str">
        <f>IF(ISBLANK(Vaccines!L41),"",Vaccines!L41)</f>
        <v/>
      </c>
      <c r="L40" s="89"/>
      <c r="M40" s="90"/>
      <c r="N40" s="44"/>
    </row>
    <row r="41" spans="2:14" ht="15.6">
      <c r="B41" s="39"/>
      <c r="C41" s="66" t="str">
        <f>IF(ISBLANK(Vaccines!C42),"",Vaccines!C42)</f>
        <v/>
      </c>
      <c r="D41" s="65" t="str">
        <f>IF(ISBLANK(Vaccines!E42),"",Vaccines!E42)</f>
        <v/>
      </c>
      <c r="E41" s="95" t="str">
        <f>IF(ISBLANK(Vaccines!F42),"",Vaccines!F42)</f>
        <v/>
      </c>
      <c r="F41" s="88" t="str">
        <f>IF(ISBLANK(Vaccines!G42),"",Vaccines!G42)</f>
        <v/>
      </c>
      <c r="G41" s="98" t="str">
        <f>IF(ISBLANK(Vaccines!H42),"",Vaccines!H42)</f>
        <v/>
      </c>
      <c r="H41" s="88" t="str">
        <f>IF(ISBLANK(Vaccines!I42),"",Vaccines!I42)</f>
        <v/>
      </c>
      <c r="I41" s="88" t="str">
        <f>IF(ISBLANK(Vaccines!J42),"",Vaccines!J42)</f>
        <v/>
      </c>
      <c r="J41" s="88" t="str">
        <f>IF(ISBLANK(Vaccines!K42),"",Vaccines!K42)</f>
        <v/>
      </c>
      <c r="K41" s="88" t="str">
        <f>IF(ISBLANK(Vaccines!L42),"",Vaccines!L42)</f>
        <v/>
      </c>
      <c r="L41" s="89"/>
      <c r="M41" s="90"/>
      <c r="N41" s="44"/>
    </row>
    <row r="42" spans="2:14" ht="15.6">
      <c r="B42" s="39"/>
      <c r="C42" s="66" t="str">
        <f>IF(ISBLANK(Vaccines!C43),"",Vaccines!C43)</f>
        <v/>
      </c>
      <c r="D42" s="65" t="str">
        <f>IF(ISBLANK(Vaccines!E43),"",Vaccines!E43)</f>
        <v/>
      </c>
      <c r="E42" s="95" t="str">
        <f>IF(ISBLANK(Vaccines!F43),"",Vaccines!F43)</f>
        <v/>
      </c>
      <c r="F42" s="88" t="str">
        <f>IF(ISBLANK(Vaccines!G43),"",Vaccines!G43)</f>
        <v/>
      </c>
      <c r="G42" s="98" t="str">
        <f>IF(ISBLANK(Vaccines!H43),"",Vaccines!H43)</f>
        <v/>
      </c>
      <c r="H42" s="88" t="str">
        <f>IF(ISBLANK(Vaccines!I43),"",Vaccines!I43)</f>
        <v/>
      </c>
      <c r="I42" s="88" t="str">
        <f>IF(ISBLANK(Vaccines!J43),"",Vaccines!J43)</f>
        <v/>
      </c>
      <c r="J42" s="88" t="str">
        <f>IF(ISBLANK(Vaccines!K43),"",Vaccines!K43)</f>
        <v/>
      </c>
      <c r="K42" s="88" t="str">
        <f>IF(ISBLANK(Vaccines!L43),"",Vaccines!L43)</f>
        <v/>
      </c>
      <c r="L42" s="89"/>
      <c r="M42" s="90"/>
      <c r="N42" s="44"/>
    </row>
    <row r="43" spans="2:14" ht="15.6">
      <c r="B43" s="39"/>
      <c r="C43" s="66" t="str">
        <f>IF(ISBLANK(Vaccines!C44),"",Vaccines!C44)</f>
        <v/>
      </c>
      <c r="D43" s="65" t="str">
        <f>IF(ISBLANK(Vaccines!E44),"",Vaccines!E44)</f>
        <v/>
      </c>
      <c r="E43" s="95" t="str">
        <f>IF(ISBLANK(Vaccines!F44),"",Vaccines!F44)</f>
        <v/>
      </c>
      <c r="F43" s="88" t="str">
        <f>IF(ISBLANK(Vaccines!G44),"",Vaccines!G44)</f>
        <v/>
      </c>
      <c r="G43" s="98" t="str">
        <f>IF(ISBLANK(Vaccines!H44),"",Vaccines!H44)</f>
        <v/>
      </c>
      <c r="H43" s="88" t="str">
        <f>IF(ISBLANK(Vaccines!I44),"",Vaccines!I44)</f>
        <v/>
      </c>
      <c r="I43" s="88" t="str">
        <f>IF(ISBLANK(Vaccines!J44),"",Vaccines!J44)</f>
        <v/>
      </c>
      <c r="J43" s="88" t="str">
        <f>IF(ISBLANK(Vaccines!K44),"",Vaccines!K44)</f>
        <v/>
      </c>
      <c r="K43" s="88" t="str">
        <f>IF(ISBLANK(Vaccines!L44),"",Vaccines!L44)</f>
        <v/>
      </c>
      <c r="L43" s="89"/>
      <c r="M43" s="90"/>
      <c r="N43" s="44"/>
    </row>
    <row r="44" spans="2:14" ht="15.6">
      <c r="B44" s="39"/>
      <c r="C44" s="66" t="str">
        <f>IF(ISBLANK(Vaccines!C45),"",Vaccines!C45)</f>
        <v/>
      </c>
      <c r="D44" s="65" t="str">
        <f>IF(ISBLANK(Vaccines!E45),"",Vaccines!E45)</f>
        <v/>
      </c>
      <c r="E44" s="95" t="str">
        <f>IF(ISBLANK(Vaccines!F45),"",Vaccines!F45)</f>
        <v/>
      </c>
      <c r="F44" s="88" t="str">
        <f>IF(ISBLANK(Vaccines!G45),"",Vaccines!G45)</f>
        <v/>
      </c>
      <c r="G44" s="98" t="str">
        <f>IF(ISBLANK(Vaccines!H45),"",Vaccines!H45)</f>
        <v/>
      </c>
      <c r="H44" s="88" t="str">
        <f>IF(ISBLANK(Vaccines!I45),"",Vaccines!I45)</f>
        <v/>
      </c>
      <c r="I44" s="88" t="str">
        <f>IF(ISBLANK(Vaccines!J45),"",Vaccines!J45)</f>
        <v/>
      </c>
      <c r="J44" s="88" t="str">
        <f>IF(ISBLANK(Vaccines!K45),"",Vaccines!K45)</f>
        <v/>
      </c>
      <c r="K44" s="88" t="str">
        <f>IF(ISBLANK(Vaccines!L45),"",Vaccines!L45)</f>
        <v/>
      </c>
      <c r="L44" s="89"/>
      <c r="M44" s="90"/>
      <c r="N44" s="44"/>
    </row>
    <row r="45" spans="2:14" ht="15.6">
      <c r="B45" s="39"/>
      <c r="C45" s="66" t="str">
        <f>IF(ISBLANK(Vaccines!C46),"",Vaccines!C46)</f>
        <v/>
      </c>
      <c r="D45" s="65" t="str">
        <f>IF(ISBLANK(Vaccines!E46),"",Vaccines!E46)</f>
        <v/>
      </c>
      <c r="E45" s="95" t="str">
        <f>IF(ISBLANK(Vaccines!F46),"",Vaccines!F46)</f>
        <v/>
      </c>
      <c r="F45" s="88" t="str">
        <f>IF(ISBLANK(Vaccines!G46),"",Vaccines!G46)</f>
        <v/>
      </c>
      <c r="G45" s="98" t="str">
        <f>IF(ISBLANK(Vaccines!H46),"",Vaccines!H46)</f>
        <v/>
      </c>
      <c r="H45" s="88" t="str">
        <f>IF(ISBLANK(Vaccines!I46),"",Vaccines!I46)</f>
        <v/>
      </c>
      <c r="I45" s="88" t="str">
        <f>IF(ISBLANK(Vaccines!J46),"",Vaccines!J46)</f>
        <v/>
      </c>
      <c r="J45" s="88" t="str">
        <f>IF(ISBLANK(Vaccines!K46),"",Vaccines!K46)</f>
        <v/>
      </c>
      <c r="K45" s="88" t="str">
        <f>IF(ISBLANK(Vaccines!L46),"",Vaccines!L46)</f>
        <v/>
      </c>
      <c r="L45" s="89"/>
      <c r="M45" s="90"/>
      <c r="N45" s="44"/>
    </row>
    <row r="46" spans="2:14" ht="15.6">
      <c r="B46" s="39"/>
      <c r="C46" s="66" t="str">
        <f>IF(ISBLANK(Vaccines!C47),"",Vaccines!C47)</f>
        <v/>
      </c>
      <c r="D46" s="65" t="str">
        <f>IF(ISBLANK(Vaccines!E47),"",Vaccines!E47)</f>
        <v/>
      </c>
      <c r="E46" s="95" t="str">
        <f>IF(ISBLANK(Vaccines!F47),"",Vaccines!F47)</f>
        <v/>
      </c>
      <c r="F46" s="88" t="str">
        <f>IF(ISBLANK(Vaccines!G47),"",Vaccines!G47)</f>
        <v/>
      </c>
      <c r="G46" s="98" t="str">
        <f>IF(ISBLANK(Vaccines!H47),"",Vaccines!H47)</f>
        <v/>
      </c>
      <c r="H46" s="88" t="str">
        <f>IF(ISBLANK(Vaccines!I47),"",Vaccines!I47)</f>
        <v/>
      </c>
      <c r="I46" s="88" t="str">
        <f>IF(ISBLANK(Vaccines!J47),"",Vaccines!J47)</f>
        <v/>
      </c>
      <c r="J46" s="88" t="str">
        <f>IF(ISBLANK(Vaccines!K47),"",Vaccines!K47)</f>
        <v/>
      </c>
      <c r="K46" s="88" t="str">
        <f>IF(ISBLANK(Vaccines!L47),"",Vaccines!L47)</f>
        <v/>
      </c>
      <c r="L46" s="89"/>
      <c r="M46" s="90"/>
      <c r="N46" s="44"/>
    </row>
    <row r="47" spans="2:14" ht="15.95" thickBot="1">
      <c r="B47" s="39"/>
      <c r="C47" s="64" t="str">
        <f>IF(ISBLANK(Vaccines!C48),"",Vaccines!C48)</f>
        <v/>
      </c>
      <c r="D47" s="63" t="str">
        <f>IF(ISBLANK(Vaccines!E48),"",Vaccines!E48)</f>
        <v/>
      </c>
      <c r="E47" s="96" t="str">
        <f>IF(ISBLANK(Vaccines!F48),"",Vaccines!F48)</f>
        <v/>
      </c>
      <c r="F47" s="91" t="str">
        <f>IF(ISBLANK(Vaccines!G48),"",Vaccines!G48)</f>
        <v/>
      </c>
      <c r="G47" s="99" t="str">
        <f>IF(ISBLANK(Vaccines!H48),"",Vaccines!H48)</f>
        <v/>
      </c>
      <c r="H47" s="91" t="str">
        <f>IF(ISBLANK(Vaccines!I48),"",Vaccines!I48)</f>
        <v/>
      </c>
      <c r="I47" s="91" t="str">
        <f>IF(ISBLANK(Vaccines!J48),"",Vaccines!J48)</f>
        <v/>
      </c>
      <c r="J47" s="91" t="str">
        <f>IF(ISBLANK(Vaccines!K48),"",Vaccines!K48)</f>
        <v/>
      </c>
      <c r="K47" s="91" t="str">
        <f>IF(ISBLANK(Vaccines!L48),"",Vaccines!L48)</f>
        <v/>
      </c>
      <c r="L47" s="92"/>
      <c r="M47" s="93"/>
      <c r="N47" s="44"/>
    </row>
    <row r="48" spans="2:14" ht="8.1" customHeight="1" thickBot="1">
      <c r="B48" s="39"/>
      <c r="C48" s="57"/>
      <c r="D48" s="30"/>
      <c r="E48" s="75"/>
      <c r="F48" s="30"/>
      <c r="G48" s="80"/>
      <c r="H48" s="30"/>
      <c r="I48" s="30"/>
      <c r="J48" s="30"/>
      <c r="K48" s="30"/>
      <c r="L48" s="30"/>
      <c r="M48" s="30"/>
      <c r="N48" s="44"/>
    </row>
    <row r="49" spans="2:14" ht="18" customHeight="1">
      <c r="B49" s="39"/>
      <c r="C49" s="179" t="s">
        <v>38</v>
      </c>
      <c r="D49" s="180"/>
      <c r="E49" s="180"/>
      <c r="F49" s="181"/>
      <c r="G49" s="80"/>
      <c r="H49" s="30"/>
      <c r="I49" s="30"/>
      <c r="J49" s="30"/>
      <c r="K49" s="30"/>
      <c r="L49" s="30"/>
      <c r="M49" s="30"/>
      <c r="N49" s="44"/>
    </row>
    <row r="50" spans="2:14" ht="8.1" customHeight="1" thickBot="1">
      <c r="B50" s="39"/>
      <c r="C50" s="182"/>
      <c r="D50" s="183"/>
      <c r="E50" s="183"/>
      <c r="F50" s="184"/>
      <c r="G50" s="80"/>
      <c r="H50" s="30"/>
      <c r="I50" s="30"/>
      <c r="J50" s="30"/>
      <c r="K50" s="30"/>
      <c r="L50" s="30"/>
      <c r="M50" s="30"/>
      <c r="N50" s="44"/>
    </row>
    <row r="51" spans="2:14" ht="8.1" customHeight="1" thickBot="1">
      <c r="B51" s="40"/>
      <c r="C51" s="56"/>
      <c r="D51" s="31"/>
      <c r="E51" s="76"/>
      <c r="F51" s="31"/>
      <c r="G51" s="81"/>
      <c r="H51" s="31"/>
      <c r="I51" s="31"/>
      <c r="J51" s="31"/>
      <c r="K51" s="31"/>
      <c r="L51" s="31"/>
      <c r="M51" s="31"/>
      <c r="N51" s="45"/>
    </row>
  </sheetData>
  <sheetProtection sheet="1" objects="1" scenarios="1"/>
  <mergeCells count="2">
    <mergeCell ref="C49:F50"/>
    <mergeCell ref="F4:H4"/>
  </mergeCells>
  <hyperlinks>
    <hyperlink ref="C49" location="'Incident SEA form'!A1" display="Click here to return to the main form" xr:uid="{64C8EDF6-0E07-4EE7-89B1-AF1DE8F6B95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D5F8A78-E313-4D9D-B722-DF96F6CF3617}">
          <x14:formula1>
            <xm:f>'Pick Lists'!$G$2:$G$5</xm:f>
          </x14:formula1>
          <xm:sqref>L8:L47</xm:sqref>
        </x14:dataValidation>
        <x14:dataValidation type="list" allowBlank="1" showInputMessage="1" showErrorMessage="1" xr:uid="{60FEF734-EAE1-479C-A6C0-D3B04BF9235C}">
          <x14:formula1>
            <xm:f>'Pick Lists'!$F$2:$F$4</xm:f>
          </x14:formula1>
          <xm:sqref>M8:M47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CE656-37D1-457A-9964-D272D209DE33}">
  <dimension ref="A1:I37"/>
  <sheetViews>
    <sheetView workbookViewId="0">
      <selection activeCell="E26" sqref="E26"/>
    </sheetView>
  </sheetViews>
  <sheetFormatPr defaultRowHeight="14.45"/>
  <cols>
    <col min="1" max="1" width="25" customWidth="1"/>
    <col min="2" max="3" width="31.7109375" customWidth="1"/>
    <col min="4" max="4" width="35.28515625" bestFit="1" customWidth="1"/>
    <col min="5" max="5" width="36.7109375" bestFit="1" customWidth="1"/>
    <col min="6" max="6" width="12.5703125" customWidth="1"/>
    <col min="7" max="7" width="16.140625" bestFit="1" customWidth="1"/>
    <col min="8" max="8" width="39.28515625" bestFit="1" customWidth="1"/>
    <col min="9" max="9" width="18.140625" customWidth="1"/>
  </cols>
  <sheetData>
    <row r="1" spans="1:9">
      <c r="A1" s="1" t="s">
        <v>49</v>
      </c>
      <c r="B1" s="1" t="s">
        <v>50</v>
      </c>
      <c r="C1" s="1" t="s">
        <v>51</v>
      </c>
      <c r="D1" s="1" t="s">
        <v>32</v>
      </c>
      <c r="E1" s="1" t="s">
        <v>45</v>
      </c>
      <c r="G1" s="1" t="s">
        <v>47</v>
      </c>
      <c r="H1" s="113" t="s">
        <v>52</v>
      </c>
      <c r="I1" s="113" t="s">
        <v>29</v>
      </c>
    </row>
    <row r="2" spans="1:9">
      <c r="A2" s="1"/>
      <c r="B2" s="1"/>
      <c r="C2" s="1"/>
      <c r="E2" s="1"/>
      <c r="H2" s="114"/>
      <c r="I2" s="114"/>
    </row>
    <row r="3" spans="1:9">
      <c r="A3" t="s">
        <v>53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  <c r="G3" t="s">
        <v>59</v>
      </c>
      <c r="H3" s="114" t="s">
        <v>60</v>
      </c>
      <c r="I3" s="114" t="s">
        <v>61</v>
      </c>
    </row>
    <row r="4" spans="1:9">
      <c r="A4" t="s">
        <v>62</v>
      </c>
      <c r="B4" t="s">
        <v>63</v>
      </c>
      <c r="C4" t="s">
        <v>64</v>
      </c>
      <c r="D4" t="s">
        <v>65</v>
      </c>
      <c r="E4" t="s">
        <v>66</v>
      </c>
      <c r="F4" t="s">
        <v>67</v>
      </c>
      <c r="G4" t="s">
        <v>68</v>
      </c>
      <c r="H4" s="114" t="s">
        <v>69</v>
      </c>
      <c r="I4" s="114" t="s">
        <v>70</v>
      </c>
    </row>
    <row r="5" spans="1:9">
      <c r="A5" t="s">
        <v>71</v>
      </c>
      <c r="B5" t="s">
        <v>72</v>
      </c>
      <c r="C5" t="s">
        <v>73</v>
      </c>
      <c r="D5" t="s">
        <v>74</v>
      </c>
      <c r="G5" t="s">
        <v>75</v>
      </c>
      <c r="H5" s="114" t="s">
        <v>76</v>
      </c>
      <c r="I5" s="114" t="s">
        <v>77</v>
      </c>
    </row>
    <row r="6" spans="1:9">
      <c r="A6" t="s">
        <v>78</v>
      </c>
      <c r="B6" t="s">
        <v>79</v>
      </c>
      <c r="C6" t="s">
        <v>80</v>
      </c>
      <c r="D6" t="s">
        <v>81</v>
      </c>
      <c r="H6" s="114" t="s">
        <v>82</v>
      </c>
      <c r="I6" s="114" t="s">
        <v>83</v>
      </c>
    </row>
    <row r="7" spans="1:9">
      <c r="A7" t="s">
        <v>84</v>
      </c>
      <c r="B7" t="s">
        <v>85</v>
      </c>
      <c r="C7" t="s">
        <v>86</v>
      </c>
      <c r="D7" t="s">
        <v>87</v>
      </c>
      <c r="H7" s="114" t="s">
        <v>88</v>
      </c>
      <c r="I7" s="114" t="s">
        <v>83</v>
      </c>
    </row>
    <row r="8" spans="1:9">
      <c r="A8" t="s">
        <v>89</v>
      </c>
      <c r="C8" t="s">
        <v>90</v>
      </c>
      <c r="D8" t="s">
        <v>91</v>
      </c>
      <c r="H8" s="114" t="s">
        <v>92</v>
      </c>
      <c r="I8" s="114" t="s">
        <v>61</v>
      </c>
    </row>
    <row r="9" spans="1:9">
      <c r="A9" t="s">
        <v>93</v>
      </c>
      <c r="C9" t="s">
        <v>94</v>
      </c>
      <c r="D9" t="s">
        <v>95</v>
      </c>
      <c r="H9" s="114" t="s">
        <v>96</v>
      </c>
      <c r="I9" s="114" t="s">
        <v>61</v>
      </c>
    </row>
    <row r="10" spans="1:9">
      <c r="A10" t="s">
        <v>97</v>
      </c>
      <c r="C10" t="s">
        <v>98</v>
      </c>
      <c r="D10" t="s">
        <v>99</v>
      </c>
      <c r="H10" s="114" t="s">
        <v>100</v>
      </c>
      <c r="I10" s="114" t="s">
        <v>61</v>
      </c>
    </row>
    <row r="11" spans="1:9">
      <c r="C11" t="s">
        <v>101</v>
      </c>
      <c r="D11" t="s">
        <v>102</v>
      </c>
      <c r="H11" s="114" t="s">
        <v>103</v>
      </c>
      <c r="I11" s="114" t="s">
        <v>83</v>
      </c>
    </row>
    <row r="12" spans="1:9">
      <c r="D12" t="s">
        <v>104</v>
      </c>
      <c r="H12" s="114" t="s">
        <v>105</v>
      </c>
      <c r="I12" s="114" t="s">
        <v>106</v>
      </c>
    </row>
    <row r="13" spans="1:9">
      <c r="D13" t="s">
        <v>107</v>
      </c>
      <c r="H13" s="114" t="s">
        <v>108</v>
      </c>
      <c r="I13" s="114" t="s">
        <v>106</v>
      </c>
    </row>
    <row r="14" spans="1:9">
      <c r="D14" t="s">
        <v>109</v>
      </c>
      <c r="H14" s="114" t="s">
        <v>110</v>
      </c>
      <c r="I14" s="114" t="s">
        <v>111</v>
      </c>
    </row>
    <row r="15" spans="1:9">
      <c r="D15" t="s">
        <v>112</v>
      </c>
      <c r="H15" s="114" t="s">
        <v>113</v>
      </c>
      <c r="I15" s="114" t="s">
        <v>114</v>
      </c>
    </row>
    <row r="16" spans="1:9">
      <c r="H16" s="114" t="s">
        <v>115</v>
      </c>
      <c r="I16" s="114" t="s">
        <v>70</v>
      </c>
    </row>
    <row r="17" spans="8:9">
      <c r="H17" s="114" t="s">
        <v>116</v>
      </c>
      <c r="I17" s="114" t="s">
        <v>70</v>
      </c>
    </row>
    <row r="18" spans="8:9">
      <c r="H18" s="114" t="s">
        <v>117</v>
      </c>
      <c r="I18" s="114" t="s">
        <v>70</v>
      </c>
    </row>
    <row r="19" spans="8:9">
      <c r="H19" s="114" t="s">
        <v>118</v>
      </c>
      <c r="I19" s="114" t="s">
        <v>119</v>
      </c>
    </row>
    <row r="20" spans="8:9">
      <c r="H20" s="114" t="s">
        <v>120</v>
      </c>
      <c r="I20" s="114" t="s">
        <v>119</v>
      </c>
    </row>
    <row r="21" spans="8:9">
      <c r="H21" s="114" t="s">
        <v>121</v>
      </c>
      <c r="I21" s="114" t="s">
        <v>83</v>
      </c>
    </row>
    <row r="22" spans="8:9">
      <c r="H22" s="114" t="s">
        <v>122</v>
      </c>
      <c r="I22" s="114" t="s">
        <v>83</v>
      </c>
    </row>
    <row r="23" spans="8:9">
      <c r="H23" s="114" t="s">
        <v>123</v>
      </c>
      <c r="I23" s="114" t="s">
        <v>70</v>
      </c>
    </row>
    <row r="24" spans="8:9">
      <c r="H24" s="114" t="s">
        <v>124</v>
      </c>
      <c r="I24" s="114" t="s">
        <v>83</v>
      </c>
    </row>
    <row r="25" spans="8:9">
      <c r="H25" s="114" t="s">
        <v>125</v>
      </c>
      <c r="I25" s="114" t="s">
        <v>119</v>
      </c>
    </row>
    <row r="26" spans="8:9">
      <c r="H26" s="114" t="s">
        <v>126</v>
      </c>
      <c r="I26" s="114" t="s">
        <v>61</v>
      </c>
    </row>
    <row r="27" spans="8:9">
      <c r="H27" s="114" t="s">
        <v>127</v>
      </c>
      <c r="I27" s="114" t="s">
        <v>119</v>
      </c>
    </row>
    <row r="28" spans="8:9">
      <c r="H28" s="114" t="s">
        <v>128</v>
      </c>
      <c r="I28" s="114" t="s">
        <v>61</v>
      </c>
    </row>
    <row r="29" spans="8:9">
      <c r="H29" s="114" t="s">
        <v>129</v>
      </c>
      <c r="I29" s="114" t="s">
        <v>83</v>
      </c>
    </row>
    <row r="30" spans="8:9">
      <c r="H30" s="114" t="s">
        <v>130</v>
      </c>
      <c r="I30" s="114" t="s">
        <v>70</v>
      </c>
    </row>
    <row r="31" spans="8:9">
      <c r="H31" s="114" t="s">
        <v>131</v>
      </c>
      <c r="I31" s="114" t="s">
        <v>70</v>
      </c>
    </row>
    <row r="32" spans="8:9">
      <c r="H32" s="114" t="s">
        <v>132</v>
      </c>
      <c r="I32" s="114" t="s">
        <v>83</v>
      </c>
    </row>
    <row r="33" spans="8:9">
      <c r="H33" s="114" t="s">
        <v>133</v>
      </c>
      <c r="I33" s="114" t="s">
        <v>83</v>
      </c>
    </row>
    <row r="34" spans="8:9">
      <c r="H34" s="114" t="s">
        <v>134</v>
      </c>
      <c r="I34" s="114" t="s">
        <v>135</v>
      </c>
    </row>
    <row r="35" spans="8:9">
      <c r="H35" s="114" t="s">
        <v>136</v>
      </c>
      <c r="I35" s="114" t="s">
        <v>70</v>
      </c>
    </row>
    <row r="36" spans="8:9">
      <c r="H36" s="114" t="s">
        <v>137</v>
      </c>
      <c r="I36" s="114" t="s">
        <v>119</v>
      </c>
    </row>
    <row r="37" spans="8:9">
      <c r="H37" s="114" t="s">
        <v>138</v>
      </c>
      <c r="I37" s="114" t="s">
        <v>119</v>
      </c>
    </row>
  </sheetData>
  <sheetProtection sheet="1" objects="1" scenarios="1"/>
  <sortState xmlns:xlrd2="http://schemas.microsoft.com/office/spreadsheetml/2017/richdata2" ref="C3:C11">
    <sortCondition ref="C3:C11"/>
  </sortState>
  <dataValidations count="3">
    <dataValidation allowBlank="1" showInputMessage="1" showErrorMessage="1" prompt="Moderna" sqref="H35:H36" xr:uid="{C52B9B4F-032D-4BD5-BF8A-619393E13008}"/>
    <dataValidation allowBlank="1" showInputMessage="1" showErrorMessage="1" prompt="Sanofi" sqref="H37" xr:uid="{C384CB7D-83C3-40E8-A269-96259F141CE1}"/>
    <dataValidation allowBlank="1" showInputMessage="1" showErrorMessage="1" prompt="Pfizer" sqref="H32:H34" xr:uid="{4E618469-5C1D-4490-A41E-7F41329151C1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B3698-7929-4152-A255-EBF5FED57362}">
  <dimension ref="A1:E25"/>
  <sheetViews>
    <sheetView showGridLines="0" workbookViewId="0">
      <selection activeCell="B11" sqref="B11"/>
    </sheetView>
  </sheetViews>
  <sheetFormatPr defaultColWidth="8.7109375" defaultRowHeight="14.45"/>
  <cols>
    <col min="1" max="1" width="40.140625" style="50" customWidth="1"/>
    <col min="2" max="2" width="44.28515625" style="50" customWidth="1"/>
    <col min="3" max="3" width="46.85546875" style="53" customWidth="1"/>
    <col min="4" max="5" width="41.5703125" style="50" customWidth="1"/>
    <col min="6" max="16384" width="8.7109375" style="50"/>
  </cols>
  <sheetData>
    <row r="1" spans="1:5" s="48" customFormat="1">
      <c r="A1" s="46" t="s">
        <v>54</v>
      </c>
      <c r="B1" s="46" t="s">
        <v>63</v>
      </c>
      <c r="C1" s="47" t="s">
        <v>79</v>
      </c>
      <c r="D1" s="46" t="s">
        <v>72</v>
      </c>
      <c r="E1" s="46" t="s">
        <v>85</v>
      </c>
    </row>
    <row r="2" spans="1:5" ht="62.45" customHeight="1">
      <c r="A2" s="49" t="s">
        <v>139</v>
      </c>
      <c r="B2" s="49" t="s">
        <v>140</v>
      </c>
      <c r="C2" s="12" t="s">
        <v>141</v>
      </c>
      <c r="D2" s="12" t="s">
        <v>142</v>
      </c>
      <c r="E2" s="49" t="s">
        <v>139</v>
      </c>
    </row>
    <row r="3" spans="1:5" ht="42">
      <c r="A3" s="49" t="s">
        <v>143</v>
      </c>
      <c r="B3" s="49" t="s">
        <v>144</v>
      </c>
      <c r="C3" s="12" t="s">
        <v>145</v>
      </c>
      <c r="D3" s="49" t="s">
        <v>146</v>
      </c>
      <c r="E3" s="49" t="s">
        <v>144</v>
      </c>
    </row>
    <row r="4" spans="1:5" ht="27.95">
      <c r="A4" s="49" t="s">
        <v>144</v>
      </c>
      <c r="B4" s="51" t="s">
        <v>147</v>
      </c>
      <c r="C4" s="12" t="s">
        <v>148</v>
      </c>
      <c r="D4" s="49" t="s">
        <v>149</v>
      </c>
      <c r="E4" s="49" t="s">
        <v>147</v>
      </c>
    </row>
    <row r="5" spans="1:5" ht="27.95">
      <c r="A5" s="49" t="s">
        <v>147</v>
      </c>
      <c r="B5" s="49" t="s">
        <v>150</v>
      </c>
      <c r="C5" s="12" t="s">
        <v>151</v>
      </c>
      <c r="D5" s="49" t="s">
        <v>144</v>
      </c>
      <c r="E5" s="49" t="s">
        <v>152</v>
      </c>
    </row>
    <row r="6" spans="1:5" ht="56.1">
      <c r="A6" s="49" t="s">
        <v>153</v>
      </c>
      <c r="B6" s="49" t="s">
        <v>154</v>
      </c>
      <c r="C6" s="12" t="s">
        <v>155</v>
      </c>
      <c r="D6" s="49" t="s">
        <v>147</v>
      </c>
      <c r="E6" s="49" t="s">
        <v>156</v>
      </c>
    </row>
    <row r="7" spans="1:5" ht="42">
      <c r="A7" s="49" t="s">
        <v>157</v>
      </c>
      <c r="B7" s="49" t="s">
        <v>158</v>
      </c>
      <c r="C7" s="49" t="s">
        <v>159</v>
      </c>
      <c r="D7" s="49" t="s">
        <v>160</v>
      </c>
      <c r="E7" s="49" t="s">
        <v>158</v>
      </c>
    </row>
    <row r="8" spans="1:5" ht="56.1">
      <c r="A8" s="49" t="s">
        <v>158</v>
      </c>
      <c r="B8" s="49" t="s">
        <v>161</v>
      </c>
      <c r="C8" s="12" t="s">
        <v>162</v>
      </c>
      <c r="D8" s="49" t="s">
        <v>163</v>
      </c>
      <c r="E8" s="49" t="s">
        <v>161</v>
      </c>
    </row>
    <row r="9" spans="1:5" ht="42">
      <c r="A9" s="49" t="s">
        <v>161</v>
      </c>
      <c r="B9" s="49" t="s">
        <v>164</v>
      </c>
      <c r="C9" s="12" t="s">
        <v>165</v>
      </c>
      <c r="D9" s="49" t="s">
        <v>158</v>
      </c>
      <c r="E9" s="49" t="s">
        <v>166</v>
      </c>
    </row>
    <row r="10" spans="1:5" ht="56.1">
      <c r="A10" s="49" t="s">
        <v>164</v>
      </c>
      <c r="B10" s="49" t="s">
        <v>167</v>
      </c>
      <c r="C10" s="12" t="s">
        <v>168</v>
      </c>
      <c r="D10" s="49" t="s">
        <v>161</v>
      </c>
      <c r="E10" s="49" t="s">
        <v>167</v>
      </c>
    </row>
    <row r="11" spans="1:5" ht="27.95">
      <c r="A11" s="49" t="s">
        <v>167</v>
      </c>
      <c r="B11" s="49" t="s">
        <v>169</v>
      </c>
      <c r="C11" s="12" t="s">
        <v>170</v>
      </c>
      <c r="D11" s="49" t="s">
        <v>167</v>
      </c>
      <c r="E11" s="49" t="s">
        <v>169</v>
      </c>
    </row>
    <row r="12" spans="1:5" ht="27.95">
      <c r="A12" s="49" t="s">
        <v>169</v>
      </c>
      <c r="B12" s="49"/>
      <c r="C12" s="49" t="s">
        <v>161</v>
      </c>
      <c r="D12" s="49" t="s">
        <v>169</v>
      </c>
      <c r="E12" s="49"/>
    </row>
    <row r="13" spans="1:5" ht="57">
      <c r="A13" s="49"/>
      <c r="B13" s="49"/>
      <c r="C13" s="12" t="s">
        <v>171</v>
      </c>
      <c r="D13" s="51"/>
      <c r="E13" s="49"/>
    </row>
    <row r="14" spans="1:5" ht="56.1">
      <c r="A14" s="51"/>
      <c r="B14" s="49"/>
      <c r="C14" s="12" t="s">
        <v>172</v>
      </c>
      <c r="D14" s="51"/>
      <c r="E14" s="49"/>
    </row>
    <row r="15" spans="1:5" ht="42">
      <c r="A15" s="51"/>
      <c r="B15" s="49"/>
      <c r="C15" s="12" t="s">
        <v>173</v>
      </c>
      <c r="D15" s="51"/>
      <c r="E15" s="49"/>
    </row>
    <row r="16" spans="1:5" ht="42">
      <c r="A16" s="51"/>
      <c r="B16" s="49"/>
      <c r="C16" s="12" t="s">
        <v>174</v>
      </c>
      <c r="D16" s="51"/>
      <c r="E16" s="51"/>
    </row>
    <row r="17" spans="1:5" ht="27.95">
      <c r="A17" s="51"/>
      <c r="B17" s="49"/>
      <c r="C17" s="12" t="s">
        <v>175</v>
      </c>
      <c r="D17" s="51"/>
      <c r="E17" s="51"/>
    </row>
    <row r="18" spans="1:5">
      <c r="A18" s="51"/>
      <c r="B18" s="51"/>
      <c r="C18" s="12" t="s">
        <v>176</v>
      </c>
      <c r="D18" s="51"/>
      <c r="E18" s="51"/>
    </row>
    <row r="19" spans="1:5" ht="28.5">
      <c r="A19" s="51"/>
      <c r="B19" s="51"/>
      <c r="C19" s="12" t="s">
        <v>177</v>
      </c>
      <c r="D19" s="51"/>
      <c r="E19" s="51"/>
    </row>
    <row r="20" spans="1:5" ht="27.95">
      <c r="A20" s="51"/>
      <c r="B20" s="51"/>
      <c r="C20" s="12" t="s">
        <v>178</v>
      </c>
      <c r="D20" s="51"/>
      <c r="E20" s="51"/>
    </row>
    <row r="21" spans="1:5">
      <c r="A21" s="51"/>
      <c r="B21" s="51"/>
      <c r="C21" s="12" t="s">
        <v>179</v>
      </c>
      <c r="D21" s="51"/>
      <c r="E21" s="51"/>
    </row>
    <row r="22" spans="1:5" ht="42.95">
      <c r="A22" s="51"/>
      <c r="B22" s="51"/>
      <c r="C22" s="12" t="s">
        <v>180</v>
      </c>
      <c r="D22" s="51"/>
      <c r="E22" s="51"/>
    </row>
    <row r="23" spans="1:5" ht="27.95">
      <c r="A23" s="51"/>
      <c r="B23" s="51"/>
      <c r="C23" s="12" t="s">
        <v>181</v>
      </c>
      <c r="D23" s="51"/>
      <c r="E23" s="51"/>
    </row>
    <row r="24" spans="1:5" ht="27.95">
      <c r="A24" s="51"/>
      <c r="B24" s="51"/>
      <c r="C24" s="12" t="s">
        <v>182</v>
      </c>
      <c r="D24" s="51"/>
      <c r="E24" s="51"/>
    </row>
    <row r="25" spans="1:5">
      <c r="A25" s="52"/>
      <c r="B25" s="51"/>
      <c r="C25" s="122" t="s">
        <v>169</v>
      </c>
      <c r="D25" s="51"/>
      <c r="E25" s="51"/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2ed8f107-90fd-496a-9f34-3e7c61e3eaf9" xsi:nil="true"/>
    <_ip_UnifiedCompliancePolicyProperties xmlns="2ed8f107-90fd-496a-9f34-3e7c61e3eaf9" xsi:nil="true"/>
    <DateandTime xmlns="12f6a87a-eb6c-47ee-926c-79dbbbc1cf6e" xsi:nil="true"/>
    <Review_x0020_Date xmlns="12f6a87a-eb6c-47ee-926c-79dbbbc1cf6e" xsi:nil="true"/>
    <TaxCatchAll xmlns="2ed8f107-90fd-496a-9f34-3e7c61e3eaf9" xsi:nil="true"/>
    <lcf76f155ced4ddcb4097134ff3c332f xmlns="12f6a87a-eb6c-47ee-926c-79dbbbc1cf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4A7012E88FF6499736DA2595A1AC5B" ma:contentTypeVersion="20" ma:contentTypeDescription="Create a new document." ma:contentTypeScope="" ma:versionID="9b03d446b20977c86a1894629eb2f695">
  <xsd:schema xmlns:xsd="http://www.w3.org/2001/XMLSchema" xmlns:xs="http://www.w3.org/2001/XMLSchema" xmlns:p="http://schemas.microsoft.com/office/2006/metadata/properties" xmlns:ns2="12f6a87a-eb6c-47ee-926c-79dbbbc1cf6e" xmlns:ns3="2ed8f107-90fd-496a-9f34-3e7c61e3eaf9" targetNamespace="http://schemas.microsoft.com/office/2006/metadata/properties" ma:root="true" ma:fieldsID="e4cee54034399a199a71056a539e4df1" ns2:_="" ns3:_="">
    <xsd:import namespace="12f6a87a-eb6c-47ee-926c-79dbbbc1cf6e"/>
    <xsd:import namespace="2ed8f107-90fd-496a-9f34-3e7c61e3eaf9"/>
    <xsd:element name="properties">
      <xsd:complexType>
        <xsd:sequence>
          <xsd:element name="documentManagement">
            <xsd:complexType>
              <xsd:all>
                <xsd:element ref="ns2:DateandTime" minOccurs="0"/>
                <xsd:element ref="ns2:Review_x0020_Dat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_ip_UnifiedCompliancePolicyProperties" minOccurs="0"/>
                <xsd:element ref="ns3:_ip_UnifiedCompliancePolicyUIAction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a87a-eb6c-47ee-926c-79dbbbc1cf6e" elementFormDefault="qualified">
    <xsd:import namespace="http://schemas.microsoft.com/office/2006/documentManagement/types"/>
    <xsd:import namespace="http://schemas.microsoft.com/office/infopath/2007/PartnerControls"/>
    <xsd:element name="DateandTime" ma:index="5" nillable="true" ma:displayName="Date and Time" ma:format="DateTime" ma:internalName="DateandTime" ma:readOnly="false">
      <xsd:simpleType>
        <xsd:restriction base="dms:DateTime"/>
      </xsd:simpleType>
    </xsd:element>
    <xsd:element name="Review_x0020_Date" ma:index="6" nillable="true" ma:displayName="Review date" ma:indexed="true" ma:internalName="Review_x0020_Date" ma:readOnly="false">
      <xsd:simpleType>
        <xsd:restriction base="dms:Text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8f107-90fd-496a-9f34-3e7c61e3eaf9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 ma:readOnly="false">
      <xsd:simpleType>
        <xsd:restriction base="dms:Text"/>
      </xsd:simpleType>
    </xsd:element>
    <xsd:element name="TaxCatchAll" ma:index="22" nillable="true" ma:displayName="Taxonomy Catch All Column" ma:hidden="true" ma:list="{f1f0cbbd-e993-4584-afc8-623edf712b68}" ma:internalName="TaxCatchAll" ma:showField="CatchAllData" ma:web="2ed8f107-90fd-496a-9f34-3e7c61e3ea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77FC27-20F7-47BE-BE2F-9681DC4DF69D}"/>
</file>

<file path=customXml/itemProps2.xml><?xml version="1.0" encoding="utf-8"?>
<ds:datastoreItem xmlns:ds="http://schemas.openxmlformats.org/officeDocument/2006/customXml" ds:itemID="{51DA764D-208A-4577-BF1C-F2F88C85B1E1}"/>
</file>

<file path=customXml/itemProps3.xml><?xml version="1.0" encoding="utf-8"?>
<ds:datastoreItem xmlns:ds="http://schemas.openxmlformats.org/officeDocument/2006/customXml" ds:itemID="{17F9C96A-5643-4346-A02B-D1EFECE6AD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IMS3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ian.harding@nhs.net</dc:creator>
  <cp:keywords/>
  <dc:description/>
  <cp:lastModifiedBy>TOPPLE, Aileen (NHS ENGLAND)</cp:lastModifiedBy>
  <cp:revision/>
  <dcterms:created xsi:type="dcterms:W3CDTF">2015-04-10T08:26:16Z</dcterms:created>
  <dcterms:modified xsi:type="dcterms:W3CDTF">2025-08-26T11:50:03Z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0x010100624A7012E88FF6499736DA2595A1AC5B</vt:lpwstr>
  </property>
  <property fmtid="{D5CDD505-2E9C-101B-9397-08002B2CF9AE}" pid="3" name="_ShortcutWebId">
    <vt:lpwstr/>
  </property>
  <property fmtid="{D5CDD505-2E9C-101B-9397-08002B2CF9AE}" pid="4" name="_ShortcutUniqueId">
    <vt:lpwstr/>
  </property>
  <property fmtid="{D5CDD505-2E9C-101B-9397-08002B2CF9AE}" pid="5" name="_ShortcutSiteId">
    <vt:lpwstr/>
  </property>
  <property fmtid="{D5CDD505-2E9C-101B-9397-08002B2CF9AE}" pid="6" name="_ShortcutUrl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